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FILE JADI - Copy\Morowali\"/>
    </mc:Choice>
  </mc:AlternateContent>
  <bookViews>
    <workbookView xWindow="0" yWindow="0" windowWidth="15570" windowHeight="8190" tabRatio="811" firstSheet="1" activeTab="8"/>
  </bookViews>
  <sheets>
    <sheet name="25.01 Jalan" sheetId="15" r:id="rId1"/>
    <sheet name="25.02 Jembatan" sheetId="16" r:id="rId2"/>
    <sheet name="25.03 Saluran" sheetId="8" r:id="rId3"/>
    <sheet name="26 Bangunan Gedung" sheetId="7" r:id="rId4"/>
    <sheet name="27.1 PJU " sheetId="9" r:id="rId5"/>
    <sheet name="27.02 Taman" sheetId="3" r:id="rId6"/>
    <sheet name="28.01 PDAM" sheetId="11" r:id="rId7"/>
    <sheet name="28.03 Green House" sheetId="13" r:id="rId8"/>
    <sheet name="28.04 PAGAR" sheetId="12" r:id="rId9"/>
    <sheet name="28.05 Fasilitas Jalan" sheetId="19" r:id="rId10"/>
    <sheet name="28.06 Sarana Pertanian" sheetId="20" r:id="rId11"/>
  </sheets>
  <externalReferences>
    <externalReference r:id="rId12"/>
    <externalReference r:id="rId13"/>
  </externalReferences>
  <definedNames>
    <definedName name="__xlnm.Print_Area_10" localSheetId="0">#REF!</definedName>
    <definedName name="__xlnm.Print_Area_10" localSheetId="1">#REF!</definedName>
    <definedName name="__xlnm.Print_Area_10">#REF!</definedName>
    <definedName name="__xlnm_Print_Area_5">'27.1 PJU '!$A$1:$F$6</definedName>
    <definedName name="__xlnm_Print_Area_7">'28.01 PDAM'!$A$3:$F$37</definedName>
    <definedName name="_arr3" localSheetId="0">{"Book1","4.09 FLORA DAN FAUNA.xls","4.22 PERLENGKAPAN SEKOLAH.xls"}</definedName>
    <definedName name="_arr3" localSheetId="1">{"Book1","4.09 FLORA DAN FAUNA.xls","4.22 PERLENGKAPAN SEKOLAH.xls"}</definedName>
    <definedName name="_arr3" localSheetId="5">{"Book1","4.09 FLORA DAN FAUNA.xls","4.22 PERLENGKAPAN SEKOLAH.xls"}</definedName>
    <definedName name="_arr3" localSheetId="7">{"Book1","4.09 FLORA DAN FAUNA.xls","4.22 PERLENGKAPAN SEKOLAH.xls"}</definedName>
    <definedName name="_arr3">{"Book1","4.09 FLORA DAN FAUNA.xls","4.22 PERLENGKAPAN SEKOLAH.xls"}</definedName>
    <definedName name="_arr3_1" localSheetId="0">{"Book1","4.09 FLORA DAN FAUNA.xls","4.22 PERLENGKAPAN SEKOLAH.xls"}</definedName>
    <definedName name="_arr3_1" localSheetId="1">{"Book1","4.09 FLORA DAN FAUNA.xls","4.22 PERLENGKAPAN SEKOLAH.xls"}</definedName>
    <definedName name="_arr3_1" localSheetId="7">{"Book1","4.09 FLORA DAN FAUNA.xls","4.22 PERLENGKAPAN SEKOLAH.xls"}</definedName>
    <definedName name="_arr3_1">{"Book1","4.09 FLORA DAN FAUNA.xls","4.22 PERLENGKAPAN SEKOLAH.xls"}</definedName>
    <definedName name="_Fill" localSheetId="5">#REF!</definedName>
    <definedName name="_Fill">#REF!</definedName>
    <definedName name="_mas1" localSheetId="0">{"Book1","4.09 FLORA DAN FAUNA.xls","4.22 PERLENGKAPAN SEKOLAH.xls"}</definedName>
    <definedName name="_mas1" localSheetId="1">{"Book1","4.09 FLORA DAN FAUNA.xls","4.22 PERLENGKAPAN SEKOLAH.xls"}</definedName>
    <definedName name="_mas1" localSheetId="5">{"Book1","4.09 FLORA DAN FAUNA.xls","4.22 PERLENGKAPAN SEKOLAH.xls"}</definedName>
    <definedName name="_mas1" localSheetId="7">{"Book1","4.09 FLORA DAN FAUNA.xls","4.22 PERLENGKAPAN SEKOLAH.xls"}</definedName>
    <definedName name="_mas1">{"Book1","4.09 FLORA DAN FAUNA.xls","4.22 PERLENGKAPAN SEKOLAH.xls"}</definedName>
    <definedName name="_mas1_1" localSheetId="0">{"Book1","4.09 FLORA DAN FAUNA.xls","4.22 PERLENGKAPAN SEKOLAH.xls"}</definedName>
    <definedName name="_mas1_1" localSheetId="1">{"Book1","4.09 FLORA DAN FAUNA.xls","4.22 PERLENGKAPAN SEKOLAH.xls"}</definedName>
    <definedName name="_mas1_1" localSheetId="7">{"Book1","4.09 FLORA DAN FAUNA.xls","4.22 PERLENGKAPAN SEKOLAH.xls"}</definedName>
    <definedName name="_mas1_1">{"Book1","4.09 FLORA DAN FAUNA.xls","4.22 PERLENGKAPAN SEKOLAH.xls"}</definedName>
    <definedName name="_mas12" localSheetId="0">{"Book1","4.09 FLORA DAN FAUNA.xls","4.22 PERLENGKAPAN SEKOLAH.xls"}</definedName>
    <definedName name="_mas12" localSheetId="1">{"Book1","4.09 FLORA DAN FAUNA.xls","4.22 PERLENGKAPAN SEKOLAH.xls"}</definedName>
    <definedName name="_mas12" localSheetId="5">{"Book1","4.09 FLORA DAN FAUNA.xls","4.22 PERLENGKAPAN SEKOLAH.xls"}</definedName>
    <definedName name="_mas12" localSheetId="7">{"Book1","4.09 FLORA DAN FAUNA.xls","4.22 PERLENGKAPAN SEKOLAH.xls"}</definedName>
    <definedName name="_mas12">{"Book1","4.09 FLORA DAN FAUNA.xls","4.22 PERLENGKAPAN SEKOLAH.xls"}</definedName>
    <definedName name="_mas12_1" localSheetId="0">{"Book1","4.09 FLORA DAN FAUNA.xls","4.22 PERLENGKAPAN SEKOLAH.xls"}</definedName>
    <definedName name="_mas12_1" localSheetId="1">{"Book1","4.09 FLORA DAN FAUNA.xls","4.22 PERLENGKAPAN SEKOLAH.xls"}</definedName>
    <definedName name="_mas12_1" localSheetId="7">{"Book1","4.09 FLORA DAN FAUNA.xls","4.22 PERLENGKAPAN SEKOLAH.xls"}</definedName>
    <definedName name="_mas12_1">{"Book1","4.09 FLORA DAN FAUNA.xls","4.22 PERLENGKAPAN SEKOLAH.xls"}</definedName>
    <definedName name="_mas4" localSheetId="0">{"Book1","4.09 FLORA DAN FAUNA.xls","4.22 PERLENGKAPAN SEKOLAH.xls"}</definedName>
    <definedName name="_mas4" localSheetId="1">{"Book1","4.09 FLORA DAN FAUNA.xls","4.22 PERLENGKAPAN SEKOLAH.xls"}</definedName>
    <definedName name="_mas4" localSheetId="5">{"Book1","4.09 FLORA DAN FAUNA.xls","4.22 PERLENGKAPAN SEKOLAH.xls"}</definedName>
    <definedName name="_mas4" localSheetId="7">{"Book1","4.09 FLORA DAN FAUNA.xls","4.22 PERLENGKAPAN SEKOLAH.xls"}</definedName>
    <definedName name="_mas4">{"Book1","4.09 FLORA DAN FAUNA.xls","4.22 PERLENGKAPAN SEKOLAH.xls"}</definedName>
    <definedName name="_mas4_1" localSheetId="0">{"Book1","4.09 FLORA DAN FAUNA.xls","4.22 PERLENGKAPAN SEKOLAH.xls"}</definedName>
    <definedName name="_mas4_1" localSheetId="1">{"Book1","4.09 FLORA DAN FAUNA.xls","4.22 PERLENGKAPAN SEKOLAH.xls"}</definedName>
    <definedName name="_mas4_1" localSheetId="7">{"Book1","4.09 FLORA DAN FAUNA.xls","4.22 PERLENGKAPAN SEKOLAH.xls"}</definedName>
    <definedName name="_mas4_1">{"Book1","4.09 FLORA DAN FAUNA.xls","4.22 PERLENGKAPAN SEKOLAH.xls"}</definedName>
    <definedName name="_mas5" localSheetId="0">{"Book1","4.09 FLORA DAN FAUNA.xls","4.22 PERLENGKAPAN SEKOLAH.xls"}</definedName>
    <definedName name="_mas5" localSheetId="1">{"Book1","4.09 FLORA DAN FAUNA.xls","4.22 PERLENGKAPAN SEKOLAH.xls"}</definedName>
    <definedName name="_mas5" localSheetId="5">{"Book1","4.09 FLORA DAN FAUNA.xls","4.22 PERLENGKAPAN SEKOLAH.xls"}</definedName>
    <definedName name="_mas5" localSheetId="7">{"Book1","4.09 FLORA DAN FAUNA.xls","4.22 PERLENGKAPAN SEKOLAH.xls"}</definedName>
    <definedName name="_mas5">{"Book1","4.09 FLORA DAN FAUNA.xls","4.22 PERLENGKAPAN SEKOLAH.xls"}</definedName>
    <definedName name="_mas5_1" localSheetId="0">{"Book1","4.09 FLORA DAN FAUNA.xls","4.22 PERLENGKAPAN SEKOLAH.xls"}</definedName>
    <definedName name="_mas5_1" localSheetId="1">{"Book1","4.09 FLORA DAN FAUNA.xls","4.22 PERLENGKAPAN SEKOLAH.xls"}</definedName>
    <definedName name="_mas5_1" localSheetId="7">{"Book1","4.09 FLORA DAN FAUNA.xls","4.22 PERLENGKAPAN SEKOLAH.xls"}</definedName>
    <definedName name="_mas5_1">{"Book1","4.09 FLORA DAN FAUNA.xls","4.22 PERLENGKAPAN SEKOLAH.xls"}</definedName>
    <definedName name="_mas6" localSheetId="0">{"Book1","4.09 FLORA DAN FAUNA.xls","4.22 PERLENGKAPAN SEKOLAH.xls"}</definedName>
    <definedName name="_mas6" localSheetId="1">{"Book1","4.09 FLORA DAN FAUNA.xls","4.22 PERLENGKAPAN SEKOLAH.xls"}</definedName>
    <definedName name="_mas6" localSheetId="5">{"Book1","4.09 FLORA DAN FAUNA.xls","4.22 PERLENGKAPAN SEKOLAH.xls"}</definedName>
    <definedName name="_mas6" localSheetId="7">{"Book1","4.09 FLORA DAN FAUNA.xls","4.22 PERLENGKAPAN SEKOLAH.xls"}</definedName>
    <definedName name="_mas6">{"Book1","4.09 FLORA DAN FAUNA.xls","4.22 PERLENGKAPAN SEKOLAH.xls"}</definedName>
    <definedName name="_mas6_1" localSheetId="0">{"Book1","4.09 FLORA DAN FAUNA.xls","4.22 PERLENGKAPAN SEKOLAH.xls"}</definedName>
    <definedName name="_mas6_1" localSheetId="1">{"Book1","4.09 FLORA DAN FAUNA.xls","4.22 PERLENGKAPAN SEKOLAH.xls"}</definedName>
    <definedName name="_mas6_1" localSheetId="7">{"Book1","4.09 FLORA DAN FAUNA.xls","4.22 PERLENGKAPAN SEKOLAH.xls"}</definedName>
    <definedName name="_mas6_1">{"Book1","4.09 FLORA DAN FAUNA.xls","4.22 PERLENGKAPAN SEKOLAH.xls"}</definedName>
    <definedName name="_mas7" localSheetId="0">{"Book1","4.09 FLORA DAN FAUNA.xls","4.22 PERLENGKAPAN SEKOLAH.xls"}</definedName>
    <definedName name="_mas7" localSheetId="1">{"Book1","4.09 FLORA DAN FAUNA.xls","4.22 PERLENGKAPAN SEKOLAH.xls"}</definedName>
    <definedName name="_mas7" localSheetId="5">{"Book1","4.09 FLORA DAN FAUNA.xls","4.22 PERLENGKAPAN SEKOLAH.xls"}</definedName>
    <definedName name="_mas7" localSheetId="7">{"Book1","4.09 FLORA DAN FAUNA.xls","4.22 PERLENGKAPAN SEKOLAH.xls"}</definedName>
    <definedName name="_mas7">{"Book1","4.09 FLORA DAN FAUNA.xls","4.22 PERLENGKAPAN SEKOLAH.xls"}</definedName>
    <definedName name="_mas7_1" localSheetId="0">{"Book1","4.09 FLORA DAN FAUNA.xls","4.22 PERLENGKAPAN SEKOLAH.xls"}</definedName>
    <definedName name="_mas7_1" localSheetId="1">{"Book1","4.09 FLORA DAN FAUNA.xls","4.22 PERLENGKAPAN SEKOLAH.xls"}</definedName>
    <definedName name="_mas7_1" localSheetId="7">{"Book1","4.09 FLORA DAN FAUNA.xls","4.22 PERLENGKAPAN SEKOLAH.xls"}</definedName>
    <definedName name="_mas7_1">{"Book1","4.09 FLORA DAN FAUNA.xls","4.22 PERLENGKAPAN SEKOLAH.xls"}</definedName>
    <definedName name="_mas8" localSheetId="0">{"Book1","4.09 FLORA DAN FAUNA.xls","4.22 PERLENGKAPAN SEKOLAH.xls"}</definedName>
    <definedName name="_mas8" localSheetId="1">{"Book1","4.09 FLORA DAN FAUNA.xls","4.22 PERLENGKAPAN SEKOLAH.xls"}</definedName>
    <definedName name="_mas8" localSheetId="5">{"Book1","4.09 FLORA DAN FAUNA.xls","4.22 PERLENGKAPAN SEKOLAH.xls"}</definedName>
    <definedName name="_mas8" localSheetId="7">{"Book1","4.09 FLORA DAN FAUNA.xls","4.22 PERLENGKAPAN SEKOLAH.xls"}</definedName>
    <definedName name="_mas8">{"Book1","4.09 FLORA DAN FAUNA.xls","4.22 PERLENGKAPAN SEKOLAH.xls"}</definedName>
    <definedName name="_mas8_1" localSheetId="0">{"Book1","4.09 FLORA DAN FAUNA.xls","4.22 PERLENGKAPAN SEKOLAH.xls"}</definedName>
    <definedName name="_mas8_1" localSheetId="1">{"Book1","4.09 FLORA DAN FAUNA.xls","4.22 PERLENGKAPAN SEKOLAH.xls"}</definedName>
    <definedName name="_mas8_1" localSheetId="7">{"Book1","4.09 FLORA DAN FAUNA.xls","4.22 PERLENGKAPAN SEKOLAH.xls"}</definedName>
    <definedName name="_mas8_1">{"Book1","4.09 FLORA DAN FAUNA.xls","4.22 PERLENGKAPAN SEKOLAH.xls"}</definedName>
    <definedName name="_mas9" localSheetId="0">{"Book1","4.09 FLORA DAN FAUNA.xls","4.22 PERLENGKAPAN SEKOLAH.xls"}</definedName>
    <definedName name="_mas9" localSheetId="1">{"Book1","4.09 FLORA DAN FAUNA.xls","4.22 PERLENGKAPAN SEKOLAH.xls"}</definedName>
    <definedName name="_mas9" localSheetId="5">{"Book1","4.09 FLORA DAN FAUNA.xls","4.22 PERLENGKAPAN SEKOLAH.xls"}</definedName>
    <definedName name="_mas9" localSheetId="7">{"Book1","4.09 FLORA DAN FAUNA.xls","4.22 PERLENGKAPAN SEKOLAH.xls"}</definedName>
    <definedName name="_mas9">{"Book1","4.09 FLORA DAN FAUNA.xls","4.22 PERLENGKAPAN SEKOLAH.xls"}</definedName>
    <definedName name="_mas9_1" localSheetId="0">{"Book1","4.09 FLORA DAN FAUNA.xls","4.22 PERLENGKAPAN SEKOLAH.xls"}</definedName>
    <definedName name="_mas9_1" localSheetId="1">{"Book1","4.09 FLORA DAN FAUNA.xls","4.22 PERLENGKAPAN SEKOLAH.xls"}</definedName>
    <definedName name="_mas9_1" localSheetId="7">{"Book1","4.09 FLORA DAN FAUNA.xls","4.22 PERLENGKAPAN SEKOLAH.xls"}</definedName>
    <definedName name="_mas9_1">{"Book1","4.09 FLORA DAN FAUNA.xls","4.22 PERLENGKAPAN SEKOLAH.xls"}</definedName>
    <definedName name="_me1" localSheetId="0">{"Book1","4.09 FLORA DAN FAUNA.xls","4.22 PERLENGKAPAN SEKOLAH.xls"}</definedName>
    <definedName name="_me1" localSheetId="1">{"Book1","4.09 FLORA DAN FAUNA.xls","4.22 PERLENGKAPAN SEKOLAH.xls"}</definedName>
    <definedName name="_me1" localSheetId="5">{"Book1","4.09 FLORA DAN FAUNA.xls","4.22 PERLENGKAPAN SEKOLAH.xls"}</definedName>
    <definedName name="_me1" localSheetId="7">{"Book1","4.09 FLORA DAN FAUNA.xls","4.22 PERLENGKAPAN SEKOLAH.xls"}</definedName>
    <definedName name="_me1">{"Book1","4.09 FLORA DAN FAUNA.xls","4.22 PERLENGKAPAN SEKOLAH.xls"}</definedName>
    <definedName name="_me1_1" localSheetId="0">{"Book1","4.09 FLORA DAN FAUNA.xls","4.22 PERLENGKAPAN SEKOLAH.xls"}</definedName>
    <definedName name="_me1_1" localSheetId="1">{"Book1","4.09 FLORA DAN FAUNA.xls","4.22 PERLENGKAPAN SEKOLAH.xls"}</definedName>
    <definedName name="_me1_1" localSheetId="7">{"Book1","4.09 FLORA DAN FAUNA.xls","4.22 PERLENGKAPAN SEKOLAH.xls"}</definedName>
    <definedName name="_me1_1">{"Book1","4.09 FLORA DAN FAUNA.xls","4.22 PERLENGKAPAN SEKOLAH.xls"}</definedName>
    <definedName name="_me2" localSheetId="0">{"Book1","4.09 FLORA DAN FAUNA.xls","4.22 PERLENGKAPAN SEKOLAH.xls"}</definedName>
    <definedName name="_me2" localSheetId="1">{"Book1","4.09 FLORA DAN FAUNA.xls","4.22 PERLENGKAPAN SEKOLAH.xls"}</definedName>
    <definedName name="_me2" localSheetId="5">{"Book1","4.09 FLORA DAN FAUNA.xls","4.22 PERLENGKAPAN SEKOLAH.xls"}</definedName>
    <definedName name="_me2" localSheetId="7">{"Book1","4.09 FLORA DAN FAUNA.xls","4.22 PERLENGKAPAN SEKOLAH.xls"}</definedName>
    <definedName name="_me2">{"Book1","4.09 FLORA DAN FAUNA.xls","4.22 PERLENGKAPAN SEKOLAH.xls"}</definedName>
    <definedName name="_me2_1" localSheetId="0">{"Book1","4.09 FLORA DAN FAUNA.xls","4.22 PERLENGKAPAN SEKOLAH.xls"}</definedName>
    <definedName name="_me2_1" localSheetId="1">{"Book1","4.09 FLORA DAN FAUNA.xls","4.22 PERLENGKAPAN SEKOLAH.xls"}</definedName>
    <definedName name="_me2_1" localSheetId="7">{"Book1","4.09 FLORA DAN FAUNA.xls","4.22 PERLENGKAPAN SEKOLAH.xls"}</definedName>
    <definedName name="_me2_1">{"Book1","4.09 FLORA DAN FAUNA.xls","4.22 PERLENGKAPAN SEKOLAH.xls"}</definedName>
    <definedName name="_me3" localSheetId="0">{"Book1","4.09 FLORA DAN FAUNA.xls","4.22 PERLENGKAPAN SEKOLAH.xls"}</definedName>
    <definedName name="_me3" localSheetId="1">{"Book1","4.09 FLORA DAN FAUNA.xls","4.22 PERLENGKAPAN SEKOLAH.xls"}</definedName>
    <definedName name="_me3" localSheetId="5">{"Book1","4.09 FLORA DAN FAUNA.xls","4.22 PERLENGKAPAN SEKOLAH.xls"}</definedName>
    <definedName name="_me3" localSheetId="7">{"Book1","4.09 FLORA DAN FAUNA.xls","4.22 PERLENGKAPAN SEKOLAH.xls"}</definedName>
    <definedName name="_me3">{"Book1","4.09 FLORA DAN FAUNA.xls","4.22 PERLENGKAPAN SEKOLAH.xls"}</definedName>
    <definedName name="_me3_1" localSheetId="0">{"Book1","4.09 FLORA DAN FAUNA.xls","4.22 PERLENGKAPAN SEKOLAH.xls"}</definedName>
    <definedName name="_me3_1" localSheetId="1">{"Book1","4.09 FLORA DAN FAUNA.xls","4.22 PERLENGKAPAN SEKOLAH.xls"}</definedName>
    <definedName name="_me3_1" localSheetId="7">{"Book1","4.09 FLORA DAN FAUNA.xls","4.22 PERLENGKAPAN SEKOLAH.xls"}</definedName>
    <definedName name="_me3_1">{"Book1","4.09 FLORA DAN FAUNA.xls","4.22 PERLENGKAPAN SEKOLAH.xls"}</definedName>
    <definedName name="_me4" localSheetId="0">{"Book1","4.09 FLORA DAN FAUNA.xls","4.22 PERLENGKAPAN SEKOLAH.xls"}</definedName>
    <definedName name="_me4" localSheetId="1">{"Book1","4.09 FLORA DAN FAUNA.xls","4.22 PERLENGKAPAN SEKOLAH.xls"}</definedName>
    <definedName name="_me4" localSheetId="5">{"Book1","4.09 FLORA DAN FAUNA.xls","4.22 PERLENGKAPAN SEKOLAH.xls"}</definedName>
    <definedName name="_me4" localSheetId="7">{"Book1","4.09 FLORA DAN FAUNA.xls","4.22 PERLENGKAPAN SEKOLAH.xls"}</definedName>
    <definedName name="_me4">{"Book1","4.09 FLORA DAN FAUNA.xls","4.22 PERLENGKAPAN SEKOLAH.xls"}</definedName>
    <definedName name="_me4_1" localSheetId="0">{"Book1","4.09 FLORA DAN FAUNA.xls","4.22 PERLENGKAPAN SEKOLAH.xls"}</definedName>
    <definedName name="_me4_1" localSheetId="1">{"Book1","4.09 FLORA DAN FAUNA.xls","4.22 PERLENGKAPAN SEKOLAH.xls"}</definedName>
    <definedName name="_me4_1" localSheetId="7">{"Book1","4.09 FLORA DAN FAUNA.xls","4.22 PERLENGKAPAN SEKOLAH.xls"}</definedName>
    <definedName name="_me4_1">{"Book1","4.09 FLORA DAN FAUNA.xls","4.22 PERLENGKAPAN SEKOLAH.xls"}</definedName>
    <definedName name="_me5" localSheetId="0">{"Book1","4.09 FLORA DAN FAUNA.xls","4.22 PERLENGKAPAN SEKOLAH.xls"}</definedName>
    <definedName name="_me5" localSheetId="1">{"Book1","4.09 FLORA DAN FAUNA.xls","4.22 PERLENGKAPAN SEKOLAH.xls"}</definedName>
    <definedName name="_me5" localSheetId="5">{"Book1","4.09 FLORA DAN FAUNA.xls","4.22 PERLENGKAPAN SEKOLAH.xls"}</definedName>
    <definedName name="_me5" localSheetId="7">{"Book1","4.09 FLORA DAN FAUNA.xls","4.22 PERLENGKAPAN SEKOLAH.xls"}</definedName>
    <definedName name="_me5">{"Book1","4.09 FLORA DAN FAUNA.xls","4.22 PERLENGKAPAN SEKOLAH.xls"}</definedName>
    <definedName name="_me5_1" localSheetId="0">{"Book1","4.09 FLORA DAN FAUNA.xls","4.22 PERLENGKAPAN SEKOLAH.xls"}</definedName>
    <definedName name="_me5_1" localSheetId="1">{"Book1","4.09 FLORA DAN FAUNA.xls","4.22 PERLENGKAPAN SEKOLAH.xls"}</definedName>
    <definedName name="_me5_1" localSheetId="7">{"Book1","4.09 FLORA DAN FAUNA.xls","4.22 PERLENGKAPAN SEKOLAH.xls"}</definedName>
    <definedName name="_me5_1">{"Book1","4.09 FLORA DAN FAUNA.xls","4.22 PERLENGKAPAN SEKOLAH.xls"}</definedName>
    <definedName name="_mek3" localSheetId="0">{"Book1","4.09 FLORA DAN FAUNA.xls","4.22 PERLENGKAPAN SEKOLAH.xls"}</definedName>
    <definedName name="_mek3" localSheetId="1">{"Book1","4.09 FLORA DAN FAUNA.xls","4.22 PERLENGKAPAN SEKOLAH.xls"}</definedName>
    <definedName name="_mek3" localSheetId="5">{"Book1","4.09 FLORA DAN FAUNA.xls","4.22 PERLENGKAPAN SEKOLAH.xls"}</definedName>
    <definedName name="_mek3" localSheetId="7">{"Book1","4.09 FLORA DAN FAUNA.xls","4.22 PERLENGKAPAN SEKOLAH.xls"}</definedName>
    <definedName name="_mek3">{"Book1","4.09 FLORA DAN FAUNA.xls","4.22 PERLENGKAPAN SEKOLAH.xls"}</definedName>
    <definedName name="_mek3_1" localSheetId="0">{"Book1","4.09 FLORA DAN FAUNA.xls","4.22 PERLENGKAPAN SEKOLAH.xls"}</definedName>
    <definedName name="_mek3_1" localSheetId="1">{"Book1","4.09 FLORA DAN FAUNA.xls","4.22 PERLENGKAPAN SEKOLAH.xls"}</definedName>
    <definedName name="_mek3_1" localSheetId="7">{"Book1","4.09 FLORA DAN FAUNA.xls","4.22 PERLENGKAPAN SEKOLAH.xls"}</definedName>
    <definedName name="_mek3_1">{"Book1","4.09 FLORA DAN FAUNA.xls","4.22 PERLENGKAPAN SEKOLAH.xls"}</definedName>
    <definedName name="_mek5" localSheetId="0">{"Book1","4.09 FLORA DAN FAUNA.xls","4.22 PERLENGKAPAN SEKOLAH.xls"}</definedName>
    <definedName name="_mek5" localSheetId="1">{"Book1","4.09 FLORA DAN FAUNA.xls","4.22 PERLENGKAPAN SEKOLAH.xls"}</definedName>
    <definedName name="_mek5" localSheetId="5">{"Book1","4.09 FLORA DAN FAUNA.xls","4.22 PERLENGKAPAN SEKOLAH.xls"}</definedName>
    <definedName name="_mek5" localSheetId="7">{"Book1","4.09 FLORA DAN FAUNA.xls","4.22 PERLENGKAPAN SEKOLAH.xls"}</definedName>
    <definedName name="_mek5">{"Book1","4.09 FLORA DAN FAUNA.xls","4.22 PERLENGKAPAN SEKOLAH.xls"}</definedName>
    <definedName name="_mek5_1" localSheetId="0">{"Book1","4.09 FLORA DAN FAUNA.xls","4.22 PERLENGKAPAN SEKOLAH.xls"}</definedName>
    <definedName name="_mek5_1" localSheetId="1">{"Book1","4.09 FLORA DAN FAUNA.xls","4.22 PERLENGKAPAN SEKOLAH.xls"}</definedName>
    <definedName name="_mek5_1" localSheetId="7">{"Book1","4.09 FLORA DAN FAUNA.xls","4.22 PERLENGKAPAN SEKOLAH.xls"}</definedName>
    <definedName name="_mek5_1">{"Book1","4.09 FLORA DAN FAUNA.xls","4.22 PERLENGKAPAN SEKOLAH.xls"}</definedName>
    <definedName name="arr3_14" localSheetId="0">{"Book1","4.09 FLORA DAN FAUNA.xls","4.22 PERLENGKAPAN SEKOLAH.xls"}</definedName>
    <definedName name="arr3_14" localSheetId="1">{"Book1","4.09 FLORA DAN FAUNA.xls","4.22 PERLENGKAPAN SEKOLAH.xls"}</definedName>
    <definedName name="arr3_14" localSheetId="5">{"Book1","4.09 FLORA DAN FAUNA.xls","4.22 PERLENGKAPAN SEKOLAH.xls"}</definedName>
    <definedName name="arr3_14" localSheetId="7">{"Book1","4.09 FLORA DAN FAUNA.xls","4.22 PERLENGKAPAN SEKOLAH.xls"}</definedName>
    <definedName name="arr3_14">{"Book1","4.09 FLORA DAN FAUNA.xls","4.22 PERLENGKAPAN SEKOLAH.xls"}</definedName>
    <definedName name="arr3_14_1" localSheetId="0">{"Book1","4.09 FLORA DAN FAUNA.xls","4.22 PERLENGKAPAN SEKOLAH.xls"}</definedName>
    <definedName name="arr3_14_1" localSheetId="1">{"Book1","4.09 FLORA DAN FAUNA.xls","4.22 PERLENGKAPAN SEKOLAH.xls"}</definedName>
    <definedName name="arr3_14_1" localSheetId="7">{"Book1","4.09 FLORA DAN FAUNA.xls","4.22 PERLENGKAPAN SEKOLAH.xls"}</definedName>
    <definedName name="arr3_14_1">{"Book1","4.09 FLORA DAN FAUNA.xls","4.22 PERLENGKAPAN SEKOLAH.xls"}</definedName>
    <definedName name="arr3_5" localSheetId="0">{"Book1","4.09 FLORA DAN FAUNA.xls","4.22 PERLENGKAPAN SEKOLAH.xls"}</definedName>
    <definedName name="arr3_5" localSheetId="1">{"Book1","4.09 FLORA DAN FAUNA.xls","4.22 PERLENGKAPAN SEKOLAH.xls"}</definedName>
    <definedName name="arr3_5" localSheetId="5">{"Book1","4.09 FLORA DAN FAUNA.xls","4.22 PERLENGKAPAN SEKOLAH.xls"}</definedName>
    <definedName name="arr3_5" localSheetId="7">{"Book1","4.09 FLORA DAN FAUNA.xls","4.22 PERLENGKAPAN SEKOLAH.xls"}</definedName>
    <definedName name="arr3_5">{"Book1","4.09 FLORA DAN FAUNA.xls","4.22 PERLENGKAPAN SEKOLAH.xls"}</definedName>
    <definedName name="arr3_5_1" localSheetId="0">{"Book1","4.09 FLORA DAN FAUNA.xls","4.22 PERLENGKAPAN SEKOLAH.xls"}</definedName>
    <definedName name="arr3_5_1" localSheetId="1">{"Book1","4.09 FLORA DAN FAUNA.xls","4.22 PERLENGKAPAN SEKOLAH.xls"}</definedName>
    <definedName name="arr3_5_1" localSheetId="7">{"Book1","4.09 FLORA DAN FAUNA.xls","4.22 PERLENGKAPAN SEKOLAH.xls"}</definedName>
    <definedName name="arr3_5_1">{"Book1","4.09 FLORA DAN FAUNA.xls","4.22 PERLENGKAPAN SEKOLAH.xls"}</definedName>
    <definedName name="arr3_6" localSheetId="0">{"Book1","4.09 FLORA DAN FAUNA.xls","4.22 PERLENGKAPAN SEKOLAH.xls"}</definedName>
    <definedName name="arr3_6" localSheetId="1">{"Book1","4.09 FLORA DAN FAUNA.xls","4.22 PERLENGKAPAN SEKOLAH.xls"}</definedName>
    <definedName name="arr3_6" localSheetId="5">{"Book1","4.09 FLORA DAN FAUNA.xls","4.22 PERLENGKAPAN SEKOLAH.xls"}</definedName>
    <definedName name="arr3_6" localSheetId="7">{"Book1","4.09 FLORA DAN FAUNA.xls","4.22 PERLENGKAPAN SEKOLAH.xls"}</definedName>
    <definedName name="arr3_6">{"Book1","4.09 FLORA DAN FAUNA.xls","4.22 PERLENGKAPAN SEKOLAH.xls"}</definedName>
    <definedName name="arr3_6_1" localSheetId="0">{"Book1","4.09 FLORA DAN FAUNA.xls","4.22 PERLENGKAPAN SEKOLAH.xls"}</definedName>
    <definedName name="arr3_6_1" localSheetId="1">{"Book1","4.09 FLORA DAN FAUNA.xls","4.22 PERLENGKAPAN SEKOLAH.xls"}</definedName>
    <definedName name="arr3_6_1" localSheetId="7">{"Book1","4.09 FLORA DAN FAUNA.xls","4.22 PERLENGKAPAN SEKOLAH.xls"}</definedName>
    <definedName name="arr3_6_1">{"Book1","4.09 FLORA DAN FAUNA.xls","4.22 PERLENGKAPAN SEKOLAH.xls"}</definedName>
    <definedName name="arrq" localSheetId="0">{"Book1","4.09 FLORA DAN FAUNA.xls","4.22 PERLENGKAPAN SEKOLAH.xls"}</definedName>
    <definedName name="arrq" localSheetId="1">{"Book1","4.09 FLORA DAN FAUNA.xls","4.22 PERLENGKAPAN SEKOLAH.xls"}</definedName>
    <definedName name="arrq" localSheetId="5">{"Book1","4.09 FLORA DAN FAUNA.xls","4.22 PERLENGKAPAN SEKOLAH.xls"}</definedName>
    <definedName name="arrq" localSheetId="7">{"Book1","4.09 FLORA DAN FAUNA.xls","4.22 PERLENGKAPAN SEKOLAH.xls"}</definedName>
    <definedName name="arrq">{"Book1","4.09 FLORA DAN FAUNA.xls","4.22 PERLENGKAPAN SEKOLAH.xls"}</definedName>
    <definedName name="arrq_1" localSheetId="0">{"Book1","4.09 FLORA DAN FAUNA.xls","4.22 PERLENGKAPAN SEKOLAH.xls"}</definedName>
    <definedName name="arrq_1" localSheetId="1">{"Book1","4.09 FLORA DAN FAUNA.xls","4.22 PERLENGKAPAN SEKOLAH.xls"}</definedName>
    <definedName name="arrq_1" localSheetId="7">{"Book1","4.09 FLORA DAN FAUNA.xls","4.22 PERLENGKAPAN SEKOLAH.xls"}</definedName>
    <definedName name="arrq_1">{"Book1","4.09 FLORA DAN FAUNA.xls","4.22 PERLENGKAPAN SEKOLAH.xls"}</definedName>
    <definedName name="arrq_14" localSheetId="0">{"Book1","4.09 FLORA DAN FAUNA.xls","4.22 PERLENGKAPAN SEKOLAH.xls"}</definedName>
    <definedName name="arrq_14" localSheetId="1">{"Book1","4.09 FLORA DAN FAUNA.xls","4.22 PERLENGKAPAN SEKOLAH.xls"}</definedName>
    <definedName name="arrq_14" localSheetId="5">{"Book1","4.09 FLORA DAN FAUNA.xls","4.22 PERLENGKAPAN SEKOLAH.xls"}</definedName>
    <definedName name="arrq_14" localSheetId="7">{"Book1","4.09 FLORA DAN FAUNA.xls","4.22 PERLENGKAPAN SEKOLAH.xls"}</definedName>
    <definedName name="arrq_14">{"Book1","4.09 FLORA DAN FAUNA.xls","4.22 PERLENGKAPAN SEKOLAH.xls"}</definedName>
    <definedName name="arrq_14_1" localSheetId="0">{"Book1","4.09 FLORA DAN FAUNA.xls","4.22 PERLENGKAPAN SEKOLAH.xls"}</definedName>
    <definedName name="arrq_14_1" localSheetId="1">{"Book1","4.09 FLORA DAN FAUNA.xls","4.22 PERLENGKAPAN SEKOLAH.xls"}</definedName>
    <definedName name="arrq_14_1" localSheetId="7">{"Book1","4.09 FLORA DAN FAUNA.xls","4.22 PERLENGKAPAN SEKOLAH.xls"}</definedName>
    <definedName name="arrq_14_1">{"Book1","4.09 FLORA DAN FAUNA.xls","4.22 PERLENGKAPAN SEKOLAH.xls"}</definedName>
    <definedName name="arrq_5" localSheetId="0">{"Book1","4.09 FLORA DAN FAUNA.xls","4.22 PERLENGKAPAN SEKOLAH.xls"}</definedName>
    <definedName name="arrq_5" localSheetId="1">{"Book1","4.09 FLORA DAN FAUNA.xls","4.22 PERLENGKAPAN SEKOLAH.xls"}</definedName>
    <definedName name="arrq_5" localSheetId="5">{"Book1","4.09 FLORA DAN FAUNA.xls","4.22 PERLENGKAPAN SEKOLAH.xls"}</definedName>
    <definedName name="arrq_5" localSheetId="7">{"Book1","4.09 FLORA DAN FAUNA.xls","4.22 PERLENGKAPAN SEKOLAH.xls"}</definedName>
    <definedName name="arrq_5">{"Book1","4.09 FLORA DAN FAUNA.xls","4.22 PERLENGKAPAN SEKOLAH.xls"}</definedName>
    <definedName name="arrq_5_1" localSheetId="0">{"Book1","4.09 FLORA DAN FAUNA.xls","4.22 PERLENGKAPAN SEKOLAH.xls"}</definedName>
    <definedName name="arrq_5_1" localSheetId="1">{"Book1","4.09 FLORA DAN FAUNA.xls","4.22 PERLENGKAPAN SEKOLAH.xls"}</definedName>
    <definedName name="arrq_5_1" localSheetId="7">{"Book1","4.09 FLORA DAN FAUNA.xls","4.22 PERLENGKAPAN SEKOLAH.xls"}</definedName>
    <definedName name="arrq_5_1">{"Book1","4.09 FLORA DAN FAUNA.xls","4.22 PERLENGKAPAN SEKOLAH.xls"}</definedName>
    <definedName name="arrq_6" localSheetId="0">{"Book1","4.09 FLORA DAN FAUNA.xls","4.22 PERLENGKAPAN SEKOLAH.xls"}</definedName>
    <definedName name="arrq_6" localSheetId="1">{"Book1","4.09 FLORA DAN FAUNA.xls","4.22 PERLENGKAPAN SEKOLAH.xls"}</definedName>
    <definedName name="arrq_6" localSheetId="5">{"Book1","4.09 FLORA DAN FAUNA.xls","4.22 PERLENGKAPAN SEKOLAH.xls"}</definedName>
    <definedName name="arrq_6" localSheetId="7">{"Book1","4.09 FLORA DAN FAUNA.xls","4.22 PERLENGKAPAN SEKOLAH.xls"}</definedName>
    <definedName name="arrq_6">{"Book1","4.09 FLORA DAN FAUNA.xls","4.22 PERLENGKAPAN SEKOLAH.xls"}</definedName>
    <definedName name="arrq_6_1" localSheetId="0">{"Book1","4.09 FLORA DAN FAUNA.xls","4.22 PERLENGKAPAN SEKOLAH.xls"}</definedName>
    <definedName name="arrq_6_1" localSheetId="1">{"Book1","4.09 FLORA DAN FAUNA.xls","4.22 PERLENGKAPAN SEKOLAH.xls"}</definedName>
    <definedName name="arrq_6_1" localSheetId="7">{"Book1","4.09 FLORA DAN FAUNA.xls","4.22 PERLENGKAPAN SEKOLAH.xls"}</definedName>
    <definedName name="arrq_6_1">{"Book1","4.09 FLORA DAN FAUNA.xls","4.22 PERLENGKAPAN SEKOLAH.xls"}</definedName>
    <definedName name="Bust">NA()</definedName>
    <definedName name="Continue">NA()</definedName>
    <definedName name="doc" localSheetId="0">{"Book1","4.09 FLORA DAN FAUNA.xls","4.22 PERLENGKAPAN SEKOLAH.xls"}</definedName>
    <definedName name="doc" localSheetId="1">{"Book1","4.09 FLORA DAN FAUNA.xls","4.22 PERLENGKAPAN SEKOLAH.xls"}</definedName>
    <definedName name="doc" localSheetId="5">{"Book1","4.09 FLORA DAN FAUNA.xls","4.22 PERLENGKAPAN SEKOLAH.xls"}</definedName>
    <definedName name="doc" localSheetId="7">{"Book1","4.09 FLORA DAN FAUNA.xls","4.22 PERLENGKAPAN SEKOLAH.xls"}</definedName>
    <definedName name="doc">{"Book1","4.09 FLORA DAN FAUNA.xls","4.22 PERLENGKAPAN SEKOLAH.xls"}</definedName>
    <definedName name="doc_1" localSheetId="0">{"Book1","4.09 FLORA DAN FAUNA.xls","4.22 PERLENGKAPAN SEKOLAH.xls"}</definedName>
    <definedName name="doc_1" localSheetId="1">{"Book1","4.09 FLORA DAN FAUNA.xls","4.22 PERLENGKAPAN SEKOLAH.xls"}</definedName>
    <definedName name="doc_1" localSheetId="7">{"Book1","4.09 FLORA DAN FAUNA.xls","4.22 PERLENGKAPAN SEKOLAH.xls"}</definedName>
    <definedName name="doc_1">{"Book1","4.09 FLORA DAN FAUNA.xls","4.22 PERLENGKAPAN SEKOLAH.xls"}</definedName>
    <definedName name="doc_14" localSheetId="0">{"Book1","4.09 FLORA DAN FAUNA.xls","4.22 PERLENGKAPAN SEKOLAH.xls"}</definedName>
    <definedName name="doc_14" localSheetId="1">{"Book1","4.09 FLORA DAN FAUNA.xls","4.22 PERLENGKAPAN SEKOLAH.xls"}</definedName>
    <definedName name="doc_14" localSheetId="5">{"Book1","4.09 FLORA DAN FAUNA.xls","4.22 PERLENGKAPAN SEKOLAH.xls"}</definedName>
    <definedName name="doc_14" localSheetId="7">{"Book1","4.09 FLORA DAN FAUNA.xls","4.22 PERLENGKAPAN SEKOLAH.xls"}</definedName>
    <definedName name="doc_14">{"Book1","4.09 FLORA DAN FAUNA.xls","4.22 PERLENGKAPAN SEKOLAH.xls"}</definedName>
    <definedName name="doc_14_1" localSheetId="0">{"Book1","4.09 FLORA DAN FAUNA.xls","4.22 PERLENGKAPAN SEKOLAH.xls"}</definedName>
    <definedName name="doc_14_1" localSheetId="1">{"Book1","4.09 FLORA DAN FAUNA.xls","4.22 PERLENGKAPAN SEKOLAH.xls"}</definedName>
    <definedName name="doc_14_1" localSheetId="7">{"Book1","4.09 FLORA DAN FAUNA.xls","4.22 PERLENGKAPAN SEKOLAH.xls"}</definedName>
    <definedName name="doc_14_1">{"Book1","4.09 FLORA DAN FAUNA.xls","4.22 PERLENGKAPAN SEKOLAH.xls"}</definedName>
    <definedName name="doc_5" localSheetId="0">{"Book1","4.09 FLORA DAN FAUNA.xls","4.22 PERLENGKAPAN SEKOLAH.xls"}</definedName>
    <definedName name="doc_5" localSheetId="1">{"Book1","4.09 FLORA DAN FAUNA.xls","4.22 PERLENGKAPAN SEKOLAH.xls"}</definedName>
    <definedName name="doc_5" localSheetId="5">{"Book1","4.09 FLORA DAN FAUNA.xls","4.22 PERLENGKAPAN SEKOLAH.xls"}</definedName>
    <definedName name="doc_5" localSheetId="7">{"Book1","4.09 FLORA DAN FAUNA.xls","4.22 PERLENGKAPAN SEKOLAH.xls"}</definedName>
    <definedName name="doc_5">{"Book1","4.09 FLORA DAN FAUNA.xls","4.22 PERLENGKAPAN SEKOLAH.xls"}</definedName>
    <definedName name="doc_5_1" localSheetId="0">{"Book1","4.09 FLORA DAN FAUNA.xls","4.22 PERLENGKAPAN SEKOLAH.xls"}</definedName>
    <definedName name="doc_5_1" localSheetId="1">{"Book1","4.09 FLORA DAN FAUNA.xls","4.22 PERLENGKAPAN SEKOLAH.xls"}</definedName>
    <definedName name="doc_5_1" localSheetId="7">{"Book1","4.09 FLORA DAN FAUNA.xls","4.22 PERLENGKAPAN SEKOLAH.xls"}</definedName>
    <definedName name="doc_5_1">{"Book1","4.09 FLORA DAN FAUNA.xls","4.22 PERLENGKAPAN SEKOLAH.xls"}</definedName>
    <definedName name="doc_6" localSheetId="0">{"Book1","4.09 FLORA DAN FAUNA.xls","4.22 PERLENGKAPAN SEKOLAH.xls"}</definedName>
    <definedName name="doc_6" localSheetId="1">{"Book1","4.09 FLORA DAN FAUNA.xls","4.22 PERLENGKAPAN SEKOLAH.xls"}</definedName>
    <definedName name="doc_6" localSheetId="5">{"Book1","4.09 FLORA DAN FAUNA.xls","4.22 PERLENGKAPAN SEKOLAH.xls"}</definedName>
    <definedName name="doc_6" localSheetId="7">{"Book1","4.09 FLORA DAN FAUNA.xls","4.22 PERLENGKAPAN SEKOLAH.xls"}</definedName>
    <definedName name="doc_6">{"Book1","4.09 FLORA DAN FAUNA.xls","4.22 PERLENGKAPAN SEKOLAH.xls"}</definedName>
    <definedName name="doc_6_1" localSheetId="0">{"Book1","4.09 FLORA DAN FAUNA.xls","4.22 PERLENGKAPAN SEKOLAH.xls"}</definedName>
    <definedName name="doc_6_1" localSheetId="1">{"Book1","4.09 FLORA DAN FAUNA.xls","4.22 PERLENGKAPAN SEKOLAH.xls"}</definedName>
    <definedName name="doc_6_1" localSheetId="7">{"Book1","4.09 FLORA DAN FAUNA.xls","4.22 PERLENGKAPAN SEKOLAH.xls"}</definedName>
    <definedName name="doc_6_1">{"Book1","4.09 FLORA DAN FAUNA.xls","4.22 PERLENGKAPAN SEKOLAH.xls"}</definedName>
    <definedName name="docr" localSheetId="0">{"Book1","4.09 FLORA DAN FAUNA.xls","4.22 PERLENGKAPAN SEKOLAH.xls"}</definedName>
    <definedName name="docr" localSheetId="1">{"Book1","4.09 FLORA DAN FAUNA.xls","4.22 PERLENGKAPAN SEKOLAH.xls"}</definedName>
    <definedName name="docr" localSheetId="5">{"Book1","4.09 FLORA DAN FAUNA.xls","4.22 PERLENGKAPAN SEKOLAH.xls"}</definedName>
    <definedName name="docr" localSheetId="7">{"Book1","4.09 FLORA DAN FAUNA.xls","4.22 PERLENGKAPAN SEKOLAH.xls"}</definedName>
    <definedName name="docr">{"Book1","4.09 FLORA DAN FAUNA.xls","4.22 PERLENGKAPAN SEKOLAH.xls"}</definedName>
    <definedName name="docr_1" localSheetId="0">{"Book1","4.09 FLORA DAN FAUNA.xls","4.22 PERLENGKAPAN SEKOLAH.xls"}</definedName>
    <definedName name="docr_1" localSheetId="1">{"Book1","4.09 FLORA DAN FAUNA.xls","4.22 PERLENGKAPAN SEKOLAH.xls"}</definedName>
    <definedName name="docr_1" localSheetId="7">{"Book1","4.09 FLORA DAN FAUNA.xls","4.22 PERLENGKAPAN SEKOLAH.xls"}</definedName>
    <definedName name="docr_1">{"Book1","4.09 FLORA DAN FAUNA.xls","4.22 PERLENGKAPAN SEKOLAH.xls"}</definedName>
    <definedName name="docr_14" localSheetId="0">{"Book1","4.09 FLORA DAN FAUNA.xls","4.22 PERLENGKAPAN SEKOLAH.xls"}</definedName>
    <definedName name="docr_14" localSheetId="1">{"Book1","4.09 FLORA DAN FAUNA.xls","4.22 PERLENGKAPAN SEKOLAH.xls"}</definedName>
    <definedName name="docr_14" localSheetId="5">{"Book1","4.09 FLORA DAN FAUNA.xls","4.22 PERLENGKAPAN SEKOLAH.xls"}</definedName>
    <definedName name="docr_14" localSheetId="7">{"Book1","4.09 FLORA DAN FAUNA.xls","4.22 PERLENGKAPAN SEKOLAH.xls"}</definedName>
    <definedName name="docr_14">{"Book1","4.09 FLORA DAN FAUNA.xls","4.22 PERLENGKAPAN SEKOLAH.xls"}</definedName>
    <definedName name="docr_14_1" localSheetId="0">{"Book1","4.09 FLORA DAN FAUNA.xls","4.22 PERLENGKAPAN SEKOLAH.xls"}</definedName>
    <definedName name="docr_14_1" localSheetId="1">{"Book1","4.09 FLORA DAN FAUNA.xls","4.22 PERLENGKAPAN SEKOLAH.xls"}</definedName>
    <definedName name="docr_14_1" localSheetId="7">{"Book1","4.09 FLORA DAN FAUNA.xls","4.22 PERLENGKAPAN SEKOLAH.xls"}</definedName>
    <definedName name="docr_14_1">{"Book1","4.09 FLORA DAN FAUNA.xls","4.22 PERLENGKAPAN SEKOLAH.xls"}</definedName>
    <definedName name="docr_5" localSheetId="0">{"Book1","4.09 FLORA DAN FAUNA.xls","4.22 PERLENGKAPAN SEKOLAH.xls"}</definedName>
    <definedName name="docr_5" localSheetId="1">{"Book1","4.09 FLORA DAN FAUNA.xls","4.22 PERLENGKAPAN SEKOLAH.xls"}</definedName>
    <definedName name="docr_5" localSheetId="5">{"Book1","4.09 FLORA DAN FAUNA.xls","4.22 PERLENGKAPAN SEKOLAH.xls"}</definedName>
    <definedName name="docr_5" localSheetId="7">{"Book1","4.09 FLORA DAN FAUNA.xls","4.22 PERLENGKAPAN SEKOLAH.xls"}</definedName>
    <definedName name="docr_5">{"Book1","4.09 FLORA DAN FAUNA.xls","4.22 PERLENGKAPAN SEKOLAH.xls"}</definedName>
    <definedName name="docr_5_1" localSheetId="0">{"Book1","4.09 FLORA DAN FAUNA.xls","4.22 PERLENGKAPAN SEKOLAH.xls"}</definedName>
    <definedName name="docr_5_1" localSheetId="1">{"Book1","4.09 FLORA DAN FAUNA.xls","4.22 PERLENGKAPAN SEKOLAH.xls"}</definedName>
    <definedName name="docr_5_1" localSheetId="7">{"Book1","4.09 FLORA DAN FAUNA.xls","4.22 PERLENGKAPAN SEKOLAH.xls"}</definedName>
    <definedName name="docr_5_1">{"Book1","4.09 FLORA DAN FAUNA.xls","4.22 PERLENGKAPAN SEKOLAH.xls"}</definedName>
    <definedName name="docr_6" localSheetId="0">{"Book1","4.09 FLORA DAN FAUNA.xls","4.22 PERLENGKAPAN SEKOLAH.xls"}</definedName>
    <definedName name="docr_6" localSheetId="1">{"Book1","4.09 FLORA DAN FAUNA.xls","4.22 PERLENGKAPAN SEKOLAH.xls"}</definedName>
    <definedName name="docr_6" localSheetId="5">{"Book1","4.09 FLORA DAN FAUNA.xls","4.22 PERLENGKAPAN SEKOLAH.xls"}</definedName>
    <definedName name="docr_6" localSheetId="7">{"Book1","4.09 FLORA DAN FAUNA.xls","4.22 PERLENGKAPAN SEKOLAH.xls"}</definedName>
    <definedName name="docr_6">{"Book1","4.09 FLORA DAN FAUNA.xls","4.22 PERLENGKAPAN SEKOLAH.xls"}</definedName>
    <definedName name="docr_6_1" localSheetId="0">{"Book1","4.09 FLORA DAN FAUNA.xls","4.22 PERLENGKAPAN SEKOLAH.xls"}</definedName>
    <definedName name="docr_6_1" localSheetId="1">{"Book1","4.09 FLORA DAN FAUNA.xls","4.22 PERLENGKAPAN SEKOLAH.xls"}</definedName>
    <definedName name="docr_6_1" localSheetId="7">{"Book1","4.09 FLORA DAN FAUNA.xls","4.22 PERLENGKAPAN SEKOLAH.xls"}</definedName>
    <definedName name="docr_6_1">{"Book1","4.09 FLORA DAN FAUNA.xls","4.22 PERLENGKAPAN SEKOLAH.xls"}</definedName>
    <definedName name="Document_array" localSheetId="0">{"Book1","4.09 FLORA DAN FAUNA.xls","4.22 PERLENGKAPAN SEKOLAH.xls"}</definedName>
    <definedName name="Document_array" localSheetId="1">{"Book1","4.09 FLORA DAN FAUNA.xls","4.22 PERLENGKAPAN SEKOLAH.xls"}</definedName>
    <definedName name="Document_array" localSheetId="5">{"Book1","4.09 FLORA DAN FAUNA.xls","4.22 PERLENGKAPAN SEKOLAH.xls"}</definedName>
    <definedName name="Document_array" localSheetId="7">{"Book1","4.09 FLORA DAN FAUNA.xls","4.22 PERLENGKAPAN SEKOLAH.xls"}</definedName>
    <definedName name="Document_array">{"Book1","4.09 FLORA DAN FAUNA.xls","4.22 PERLENGKAPAN SEKOLAH.xls"}</definedName>
    <definedName name="Document_array_1" localSheetId="0">{"Book1","4.09 FLORA DAN FAUNA.xls","4.22 PERLENGKAPAN SEKOLAH.xls"}</definedName>
    <definedName name="Document_array_1" localSheetId="1">{"Book1","4.09 FLORA DAN FAUNA.xls","4.22 PERLENGKAPAN SEKOLAH.xls"}</definedName>
    <definedName name="Document_array_1" localSheetId="7">{"Book1","4.09 FLORA DAN FAUNA.xls","4.22 PERLENGKAPAN SEKOLAH.xls"}</definedName>
    <definedName name="Document_array_1">{"Book1","4.09 FLORA DAN FAUNA.xls","4.22 PERLENGKAPAN SEKOLAH.xls"}</definedName>
    <definedName name="Document_array_14" localSheetId="0">{"Book1","4.09 FLORA DAN FAUNA.xls","4.22 PERLENGKAPAN SEKOLAH.xls"}</definedName>
    <definedName name="Document_array_14" localSheetId="1">{"Book1","4.09 FLORA DAN FAUNA.xls","4.22 PERLENGKAPAN SEKOLAH.xls"}</definedName>
    <definedName name="Document_array_14" localSheetId="5">{"Book1","4.09 FLORA DAN FAUNA.xls","4.22 PERLENGKAPAN SEKOLAH.xls"}</definedName>
    <definedName name="Document_array_14" localSheetId="7">{"Book1","4.09 FLORA DAN FAUNA.xls","4.22 PERLENGKAPAN SEKOLAH.xls"}</definedName>
    <definedName name="Document_array_14">{"Book1","4.09 FLORA DAN FAUNA.xls","4.22 PERLENGKAPAN SEKOLAH.xls"}</definedName>
    <definedName name="Document_array_14_1" localSheetId="0">{"Book1","4.09 FLORA DAN FAUNA.xls","4.22 PERLENGKAPAN SEKOLAH.xls"}</definedName>
    <definedName name="Document_array_14_1" localSheetId="1">{"Book1","4.09 FLORA DAN FAUNA.xls","4.22 PERLENGKAPAN SEKOLAH.xls"}</definedName>
    <definedName name="Document_array_14_1" localSheetId="7">{"Book1","4.09 FLORA DAN FAUNA.xls","4.22 PERLENGKAPAN SEKOLAH.xls"}</definedName>
    <definedName name="Document_array_14_1">{"Book1","4.09 FLORA DAN FAUNA.xls","4.22 PERLENGKAPAN SEKOLAH.xls"}</definedName>
    <definedName name="Document_array_5" localSheetId="0">{"Book1","4.09 FLORA DAN FAUNA.xls","4.22 PERLENGKAPAN SEKOLAH.xls"}</definedName>
    <definedName name="Document_array_5" localSheetId="1">{"Book1","4.09 FLORA DAN FAUNA.xls","4.22 PERLENGKAPAN SEKOLAH.xls"}</definedName>
    <definedName name="Document_array_5" localSheetId="5">{"Book1","4.09 FLORA DAN FAUNA.xls","4.22 PERLENGKAPAN SEKOLAH.xls"}</definedName>
    <definedName name="Document_array_5" localSheetId="7">{"Book1","4.09 FLORA DAN FAUNA.xls","4.22 PERLENGKAPAN SEKOLAH.xls"}</definedName>
    <definedName name="Document_array_5">{"Book1","4.09 FLORA DAN FAUNA.xls","4.22 PERLENGKAPAN SEKOLAH.xls"}</definedName>
    <definedName name="Document_array_5_1" localSheetId="0">{"Book1","4.09 FLORA DAN FAUNA.xls","4.22 PERLENGKAPAN SEKOLAH.xls"}</definedName>
    <definedName name="Document_array_5_1" localSheetId="1">{"Book1","4.09 FLORA DAN FAUNA.xls","4.22 PERLENGKAPAN SEKOLAH.xls"}</definedName>
    <definedName name="Document_array_5_1" localSheetId="7">{"Book1","4.09 FLORA DAN FAUNA.xls","4.22 PERLENGKAPAN SEKOLAH.xls"}</definedName>
    <definedName name="Document_array_5_1">{"Book1","4.09 FLORA DAN FAUNA.xls","4.22 PERLENGKAPAN SEKOLAH.xls"}</definedName>
    <definedName name="Document_array_6" localSheetId="0">{"Book1","4.09 FLORA DAN FAUNA.xls","4.22 PERLENGKAPAN SEKOLAH.xls"}</definedName>
    <definedName name="Document_array_6" localSheetId="1">{"Book1","4.09 FLORA DAN FAUNA.xls","4.22 PERLENGKAPAN SEKOLAH.xls"}</definedName>
    <definedName name="Document_array_6" localSheetId="5">{"Book1","4.09 FLORA DAN FAUNA.xls","4.22 PERLENGKAPAN SEKOLAH.xls"}</definedName>
    <definedName name="Document_array_6" localSheetId="7">{"Book1","4.09 FLORA DAN FAUNA.xls","4.22 PERLENGKAPAN SEKOLAH.xls"}</definedName>
    <definedName name="Document_array_6">{"Book1","4.09 FLORA DAN FAUNA.xls","4.22 PERLENGKAPAN SEKOLAH.xls"}</definedName>
    <definedName name="Document_array_6_1" localSheetId="0">{"Book1","4.09 FLORA DAN FAUNA.xls","4.22 PERLENGKAPAN SEKOLAH.xls"}</definedName>
    <definedName name="Document_array_6_1" localSheetId="1">{"Book1","4.09 FLORA DAN FAUNA.xls","4.22 PERLENGKAPAN SEKOLAH.xls"}</definedName>
    <definedName name="Document_array_6_1" localSheetId="7">{"Book1","4.09 FLORA DAN FAUNA.xls","4.22 PERLENGKAPAN SEKOLAH.xls"}</definedName>
    <definedName name="Document_array_6_1">{"Book1","4.09 FLORA DAN FAUNA.xls","4.22 PERLENGKAPAN SEKOLAH.xls"}</definedName>
    <definedName name="Documents_array">NA()</definedName>
    <definedName name="Excel_BuiltIn_Print_Area" localSheetId="5">#REF!</definedName>
    <definedName name="Excel_BuiltIn_Print_Area_7">'28.01 PDAM'!$A$3:$F$37</definedName>
    <definedName name="ger" localSheetId="0">{"Book1","4.09 FLORA DAN FAUNA.xls","4.22 PERLENGKAPAN SEKOLAH.xls"}</definedName>
    <definedName name="ger" localSheetId="1">{"Book1","4.09 FLORA DAN FAUNA.xls","4.22 PERLENGKAPAN SEKOLAH.xls"}</definedName>
    <definedName name="ger" localSheetId="5">{"Book1","4.09 FLORA DAN FAUNA.xls","4.22 PERLENGKAPAN SEKOLAH.xls"}</definedName>
    <definedName name="ger" localSheetId="7">{"Book1","4.09 FLORA DAN FAUNA.xls","4.22 PERLENGKAPAN SEKOLAH.xls"}</definedName>
    <definedName name="ger">{"Book1","4.09 FLORA DAN FAUNA.xls","4.22 PERLENGKAPAN SEKOLAH.xls"}</definedName>
    <definedName name="ger_1" localSheetId="0">{"Book1","4.09 FLORA DAN FAUNA.xls","4.22 PERLENGKAPAN SEKOLAH.xls"}</definedName>
    <definedName name="ger_1" localSheetId="1">{"Book1","4.09 FLORA DAN FAUNA.xls","4.22 PERLENGKAPAN SEKOLAH.xls"}</definedName>
    <definedName name="ger_1" localSheetId="7">{"Book1","4.09 FLORA DAN FAUNA.xls","4.22 PERLENGKAPAN SEKOLAH.xls"}</definedName>
    <definedName name="ger_1">{"Book1","4.09 FLORA DAN FAUNA.xls","4.22 PERLENGKAPAN SEKOLAH.xls"}</definedName>
    <definedName name="ger_14" localSheetId="0">{"Book1","4.09 FLORA DAN FAUNA.xls","4.22 PERLENGKAPAN SEKOLAH.xls"}</definedName>
    <definedName name="ger_14" localSheetId="1">{"Book1","4.09 FLORA DAN FAUNA.xls","4.22 PERLENGKAPAN SEKOLAH.xls"}</definedName>
    <definedName name="ger_14" localSheetId="5">{"Book1","4.09 FLORA DAN FAUNA.xls","4.22 PERLENGKAPAN SEKOLAH.xls"}</definedName>
    <definedName name="ger_14" localSheetId="7">{"Book1","4.09 FLORA DAN FAUNA.xls","4.22 PERLENGKAPAN SEKOLAH.xls"}</definedName>
    <definedName name="ger_14">{"Book1","4.09 FLORA DAN FAUNA.xls","4.22 PERLENGKAPAN SEKOLAH.xls"}</definedName>
    <definedName name="ger_14_1" localSheetId="0">{"Book1","4.09 FLORA DAN FAUNA.xls","4.22 PERLENGKAPAN SEKOLAH.xls"}</definedName>
    <definedName name="ger_14_1" localSheetId="1">{"Book1","4.09 FLORA DAN FAUNA.xls","4.22 PERLENGKAPAN SEKOLAH.xls"}</definedName>
    <definedName name="ger_14_1" localSheetId="7">{"Book1","4.09 FLORA DAN FAUNA.xls","4.22 PERLENGKAPAN SEKOLAH.xls"}</definedName>
    <definedName name="ger_14_1">{"Book1","4.09 FLORA DAN FAUNA.xls","4.22 PERLENGKAPAN SEKOLAH.xls"}</definedName>
    <definedName name="ger_5" localSheetId="0">{"Book1","4.09 FLORA DAN FAUNA.xls","4.22 PERLENGKAPAN SEKOLAH.xls"}</definedName>
    <definedName name="ger_5" localSheetId="1">{"Book1","4.09 FLORA DAN FAUNA.xls","4.22 PERLENGKAPAN SEKOLAH.xls"}</definedName>
    <definedName name="ger_5" localSheetId="5">{"Book1","4.09 FLORA DAN FAUNA.xls","4.22 PERLENGKAPAN SEKOLAH.xls"}</definedName>
    <definedName name="ger_5" localSheetId="7">{"Book1","4.09 FLORA DAN FAUNA.xls","4.22 PERLENGKAPAN SEKOLAH.xls"}</definedName>
    <definedName name="ger_5">{"Book1","4.09 FLORA DAN FAUNA.xls","4.22 PERLENGKAPAN SEKOLAH.xls"}</definedName>
    <definedName name="ger_5_1" localSheetId="0">{"Book1","4.09 FLORA DAN FAUNA.xls","4.22 PERLENGKAPAN SEKOLAH.xls"}</definedName>
    <definedName name="ger_5_1" localSheetId="1">{"Book1","4.09 FLORA DAN FAUNA.xls","4.22 PERLENGKAPAN SEKOLAH.xls"}</definedName>
    <definedName name="ger_5_1" localSheetId="7">{"Book1","4.09 FLORA DAN FAUNA.xls","4.22 PERLENGKAPAN SEKOLAH.xls"}</definedName>
    <definedName name="ger_5_1">{"Book1","4.09 FLORA DAN FAUNA.xls","4.22 PERLENGKAPAN SEKOLAH.xls"}</definedName>
    <definedName name="ger_6" localSheetId="0">{"Book1","4.09 FLORA DAN FAUNA.xls","4.22 PERLENGKAPAN SEKOLAH.xls"}</definedName>
    <definedName name="ger_6" localSheetId="1">{"Book1","4.09 FLORA DAN FAUNA.xls","4.22 PERLENGKAPAN SEKOLAH.xls"}</definedName>
    <definedName name="ger_6" localSheetId="5">{"Book1","4.09 FLORA DAN FAUNA.xls","4.22 PERLENGKAPAN SEKOLAH.xls"}</definedName>
    <definedName name="ger_6" localSheetId="7">{"Book1","4.09 FLORA DAN FAUNA.xls","4.22 PERLENGKAPAN SEKOLAH.xls"}</definedName>
    <definedName name="ger_6">{"Book1","4.09 FLORA DAN FAUNA.xls","4.22 PERLENGKAPAN SEKOLAH.xls"}</definedName>
    <definedName name="ger_6_1" localSheetId="0">{"Book1","4.09 FLORA DAN FAUNA.xls","4.22 PERLENGKAPAN SEKOLAH.xls"}</definedName>
    <definedName name="ger_6_1" localSheetId="1">{"Book1","4.09 FLORA DAN FAUNA.xls","4.22 PERLENGKAPAN SEKOLAH.xls"}</definedName>
    <definedName name="ger_6_1" localSheetId="7">{"Book1","4.09 FLORA DAN FAUNA.xls","4.22 PERLENGKAPAN SEKOLAH.xls"}</definedName>
    <definedName name="ger_6_1">{"Book1","4.09 FLORA DAN FAUNA.xls","4.22 PERLENGKAPAN SEKOLAH.xls"}</definedName>
    <definedName name="Hello">NA()</definedName>
    <definedName name="MakeIt">NA()</definedName>
    <definedName name="mas" localSheetId="0">{"Book1","4.09 FLORA DAN FAUNA.xls","4.22 PERLENGKAPAN SEKOLAH.xls"}</definedName>
    <definedName name="mas" localSheetId="1">{"Book1","4.09 FLORA DAN FAUNA.xls","4.22 PERLENGKAPAN SEKOLAH.xls"}</definedName>
    <definedName name="mas" localSheetId="5">{"Book1","4.09 FLORA DAN FAUNA.xls","4.22 PERLENGKAPAN SEKOLAH.xls"}</definedName>
    <definedName name="mas" localSheetId="7">{"Book1","4.09 FLORA DAN FAUNA.xls","4.22 PERLENGKAPAN SEKOLAH.xls"}</definedName>
    <definedName name="mas">{"Book1","4.09 FLORA DAN FAUNA.xls","4.22 PERLENGKAPAN SEKOLAH.xls"}</definedName>
    <definedName name="mas_1" localSheetId="0">{"Book1","4.09 FLORA DAN FAUNA.xls","4.22 PERLENGKAPAN SEKOLAH.xls"}</definedName>
    <definedName name="mas_1" localSheetId="1">{"Book1","4.09 FLORA DAN FAUNA.xls","4.22 PERLENGKAPAN SEKOLAH.xls"}</definedName>
    <definedName name="mas_1" localSheetId="7">{"Book1","4.09 FLORA DAN FAUNA.xls","4.22 PERLENGKAPAN SEKOLAH.xls"}</definedName>
    <definedName name="mas_1">{"Book1","4.09 FLORA DAN FAUNA.xls","4.22 PERLENGKAPAN SEKOLAH.xls"}</definedName>
    <definedName name="mas_14" localSheetId="0">{"Book1","4.09 FLORA DAN FAUNA.xls","4.22 PERLENGKAPAN SEKOLAH.xls"}</definedName>
    <definedName name="mas_14" localSheetId="1">{"Book1","4.09 FLORA DAN FAUNA.xls","4.22 PERLENGKAPAN SEKOLAH.xls"}</definedName>
    <definedName name="mas_14" localSheetId="5">{"Book1","4.09 FLORA DAN FAUNA.xls","4.22 PERLENGKAPAN SEKOLAH.xls"}</definedName>
    <definedName name="mas_14" localSheetId="7">{"Book1","4.09 FLORA DAN FAUNA.xls","4.22 PERLENGKAPAN SEKOLAH.xls"}</definedName>
    <definedName name="mas_14">{"Book1","4.09 FLORA DAN FAUNA.xls","4.22 PERLENGKAPAN SEKOLAH.xls"}</definedName>
    <definedName name="mas_14_1" localSheetId="0">{"Book1","4.09 FLORA DAN FAUNA.xls","4.22 PERLENGKAPAN SEKOLAH.xls"}</definedName>
    <definedName name="mas_14_1" localSheetId="1">{"Book1","4.09 FLORA DAN FAUNA.xls","4.22 PERLENGKAPAN SEKOLAH.xls"}</definedName>
    <definedName name="mas_14_1" localSheetId="7">{"Book1","4.09 FLORA DAN FAUNA.xls","4.22 PERLENGKAPAN SEKOLAH.xls"}</definedName>
    <definedName name="mas_14_1">{"Book1","4.09 FLORA DAN FAUNA.xls","4.22 PERLENGKAPAN SEKOLAH.xls"}</definedName>
    <definedName name="mas_5" localSheetId="0">{"Book1","4.09 FLORA DAN FAUNA.xls","4.22 PERLENGKAPAN SEKOLAH.xls"}</definedName>
    <definedName name="mas_5" localSheetId="1">{"Book1","4.09 FLORA DAN FAUNA.xls","4.22 PERLENGKAPAN SEKOLAH.xls"}</definedName>
    <definedName name="mas_5" localSheetId="5">{"Book1","4.09 FLORA DAN FAUNA.xls","4.22 PERLENGKAPAN SEKOLAH.xls"}</definedName>
    <definedName name="mas_5" localSheetId="7">{"Book1","4.09 FLORA DAN FAUNA.xls","4.22 PERLENGKAPAN SEKOLAH.xls"}</definedName>
    <definedName name="mas_5">{"Book1","4.09 FLORA DAN FAUNA.xls","4.22 PERLENGKAPAN SEKOLAH.xls"}</definedName>
    <definedName name="mas_5_1" localSheetId="0">{"Book1","4.09 FLORA DAN FAUNA.xls","4.22 PERLENGKAPAN SEKOLAH.xls"}</definedName>
    <definedName name="mas_5_1" localSheetId="1">{"Book1","4.09 FLORA DAN FAUNA.xls","4.22 PERLENGKAPAN SEKOLAH.xls"}</definedName>
    <definedName name="mas_5_1" localSheetId="7">{"Book1","4.09 FLORA DAN FAUNA.xls","4.22 PERLENGKAPAN SEKOLAH.xls"}</definedName>
    <definedName name="mas_5_1">{"Book1","4.09 FLORA DAN FAUNA.xls","4.22 PERLENGKAPAN SEKOLAH.xls"}</definedName>
    <definedName name="mas_6" localSheetId="0">{"Book1","4.09 FLORA DAN FAUNA.xls","4.22 PERLENGKAPAN SEKOLAH.xls"}</definedName>
    <definedName name="mas_6" localSheetId="1">{"Book1","4.09 FLORA DAN FAUNA.xls","4.22 PERLENGKAPAN SEKOLAH.xls"}</definedName>
    <definedName name="mas_6" localSheetId="5">{"Book1","4.09 FLORA DAN FAUNA.xls","4.22 PERLENGKAPAN SEKOLAH.xls"}</definedName>
    <definedName name="mas_6" localSheetId="7">{"Book1","4.09 FLORA DAN FAUNA.xls","4.22 PERLENGKAPAN SEKOLAH.xls"}</definedName>
    <definedName name="mas_6">{"Book1","4.09 FLORA DAN FAUNA.xls","4.22 PERLENGKAPAN SEKOLAH.xls"}</definedName>
    <definedName name="mas_6_1" localSheetId="0">{"Book1","4.09 FLORA DAN FAUNA.xls","4.22 PERLENGKAPAN SEKOLAH.xls"}</definedName>
    <definedName name="mas_6_1" localSheetId="1">{"Book1","4.09 FLORA DAN FAUNA.xls","4.22 PERLENGKAPAN SEKOLAH.xls"}</definedName>
    <definedName name="mas_6_1" localSheetId="7">{"Book1","4.09 FLORA DAN FAUNA.xls","4.22 PERLENGKAPAN SEKOLAH.xls"}</definedName>
    <definedName name="mas_6_1">{"Book1","4.09 FLORA DAN FAUNA.xls","4.22 PERLENGKAPAN SEKOLAH.xls"}</definedName>
    <definedName name="mas0" localSheetId="0">{"Book1","4.09 FLORA DAN FAUNA.xls","4.22 PERLENGKAPAN SEKOLAH.xls"}</definedName>
    <definedName name="mas0" localSheetId="1">{"Book1","4.09 FLORA DAN FAUNA.xls","4.22 PERLENGKAPAN SEKOLAH.xls"}</definedName>
    <definedName name="mas0" localSheetId="5">{"Book1","4.09 FLORA DAN FAUNA.xls","4.22 PERLENGKAPAN SEKOLAH.xls"}</definedName>
    <definedName name="mas0" localSheetId="7">{"Book1","4.09 FLORA DAN FAUNA.xls","4.22 PERLENGKAPAN SEKOLAH.xls"}</definedName>
    <definedName name="mas0">{"Book1","4.09 FLORA DAN FAUNA.xls","4.22 PERLENGKAPAN SEKOLAH.xls"}</definedName>
    <definedName name="mas0_1" localSheetId="0">{"Book1","4.09 FLORA DAN FAUNA.xls","4.22 PERLENGKAPAN SEKOLAH.xls"}</definedName>
    <definedName name="mas0_1" localSheetId="1">{"Book1","4.09 FLORA DAN FAUNA.xls","4.22 PERLENGKAPAN SEKOLAH.xls"}</definedName>
    <definedName name="mas0_1" localSheetId="7">{"Book1","4.09 FLORA DAN FAUNA.xls","4.22 PERLENGKAPAN SEKOLAH.xls"}</definedName>
    <definedName name="mas0_1">{"Book1","4.09 FLORA DAN FAUNA.xls","4.22 PERLENGKAPAN SEKOLAH.xls"}</definedName>
    <definedName name="mas0_14" localSheetId="0">{"Book1","4.09 FLORA DAN FAUNA.xls","4.22 PERLENGKAPAN SEKOLAH.xls"}</definedName>
    <definedName name="mas0_14" localSheetId="1">{"Book1","4.09 FLORA DAN FAUNA.xls","4.22 PERLENGKAPAN SEKOLAH.xls"}</definedName>
    <definedName name="mas0_14" localSheetId="5">{"Book1","4.09 FLORA DAN FAUNA.xls","4.22 PERLENGKAPAN SEKOLAH.xls"}</definedName>
    <definedName name="mas0_14" localSheetId="7">{"Book1","4.09 FLORA DAN FAUNA.xls","4.22 PERLENGKAPAN SEKOLAH.xls"}</definedName>
    <definedName name="mas0_14">{"Book1","4.09 FLORA DAN FAUNA.xls","4.22 PERLENGKAPAN SEKOLAH.xls"}</definedName>
    <definedName name="mas0_14_1" localSheetId="0">{"Book1","4.09 FLORA DAN FAUNA.xls","4.22 PERLENGKAPAN SEKOLAH.xls"}</definedName>
    <definedName name="mas0_14_1" localSheetId="1">{"Book1","4.09 FLORA DAN FAUNA.xls","4.22 PERLENGKAPAN SEKOLAH.xls"}</definedName>
    <definedName name="mas0_14_1" localSheetId="7">{"Book1","4.09 FLORA DAN FAUNA.xls","4.22 PERLENGKAPAN SEKOLAH.xls"}</definedName>
    <definedName name="mas0_14_1">{"Book1","4.09 FLORA DAN FAUNA.xls","4.22 PERLENGKAPAN SEKOLAH.xls"}</definedName>
    <definedName name="mas0_5" localSheetId="0">{"Book1","4.09 FLORA DAN FAUNA.xls","4.22 PERLENGKAPAN SEKOLAH.xls"}</definedName>
    <definedName name="mas0_5" localSheetId="1">{"Book1","4.09 FLORA DAN FAUNA.xls","4.22 PERLENGKAPAN SEKOLAH.xls"}</definedName>
    <definedName name="mas0_5" localSheetId="5">{"Book1","4.09 FLORA DAN FAUNA.xls","4.22 PERLENGKAPAN SEKOLAH.xls"}</definedName>
    <definedName name="mas0_5" localSheetId="7">{"Book1","4.09 FLORA DAN FAUNA.xls","4.22 PERLENGKAPAN SEKOLAH.xls"}</definedName>
    <definedName name="mas0_5">{"Book1","4.09 FLORA DAN FAUNA.xls","4.22 PERLENGKAPAN SEKOLAH.xls"}</definedName>
    <definedName name="mas0_5_1" localSheetId="0">{"Book1","4.09 FLORA DAN FAUNA.xls","4.22 PERLENGKAPAN SEKOLAH.xls"}</definedName>
    <definedName name="mas0_5_1" localSheetId="1">{"Book1","4.09 FLORA DAN FAUNA.xls","4.22 PERLENGKAPAN SEKOLAH.xls"}</definedName>
    <definedName name="mas0_5_1" localSheetId="7">{"Book1","4.09 FLORA DAN FAUNA.xls","4.22 PERLENGKAPAN SEKOLAH.xls"}</definedName>
    <definedName name="mas0_5_1">{"Book1","4.09 FLORA DAN FAUNA.xls","4.22 PERLENGKAPAN SEKOLAH.xls"}</definedName>
    <definedName name="mas0_6" localSheetId="0">{"Book1","4.09 FLORA DAN FAUNA.xls","4.22 PERLENGKAPAN SEKOLAH.xls"}</definedName>
    <definedName name="mas0_6" localSheetId="1">{"Book1","4.09 FLORA DAN FAUNA.xls","4.22 PERLENGKAPAN SEKOLAH.xls"}</definedName>
    <definedName name="mas0_6" localSheetId="5">{"Book1","4.09 FLORA DAN FAUNA.xls","4.22 PERLENGKAPAN SEKOLAH.xls"}</definedName>
    <definedName name="mas0_6" localSheetId="7">{"Book1","4.09 FLORA DAN FAUNA.xls","4.22 PERLENGKAPAN SEKOLAH.xls"}</definedName>
    <definedName name="mas0_6">{"Book1","4.09 FLORA DAN FAUNA.xls","4.22 PERLENGKAPAN SEKOLAH.xls"}</definedName>
    <definedName name="mas0_6_1" localSheetId="0">{"Book1","4.09 FLORA DAN FAUNA.xls","4.22 PERLENGKAPAN SEKOLAH.xls"}</definedName>
    <definedName name="mas0_6_1" localSheetId="1">{"Book1","4.09 FLORA DAN FAUNA.xls","4.22 PERLENGKAPAN SEKOLAH.xls"}</definedName>
    <definedName name="mas0_6_1" localSheetId="7">{"Book1","4.09 FLORA DAN FAUNA.xls","4.22 PERLENGKAPAN SEKOLAH.xls"}</definedName>
    <definedName name="mas0_6_1">{"Book1","4.09 FLORA DAN FAUNA.xls","4.22 PERLENGKAPAN SEKOLAH.xls"}</definedName>
    <definedName name="mas1_14" localSheetId="0">{"Book1","4.09 FLORA DAN FAUNA.xls","4.22 PERLENGKAPAN SEKOLAH.xls"}</definedName>
    <definedName name="mas1_14" localSheetId="1">{"Book1","4.09 FLORA DAN FAUNA.xls","4.22 PERLENGKAPAN SEKOLAH.xls"}</definedName>
    <definedName name="mas1_14" localSheetId="5">{"Book1","4.09 FLORA DAN FAUNA.xls","4.22 PERLENGKAPAN SEKOLAH.xls"}</definedName>
    <definedName name="mas1_14" localSheetId="7">{"Book1","4.09 FLORA DAN FAUNA.xls","4.22 PERLENGKAPAN SEKOLAH.xls"}</definedName>
    <definedName name="mas1_14">{"Book1","4.09 FLORA DAN FAUNA.xls","4.22 PERLENGKAPAN SEKOLAH.xls"}</definedName>
    <definedName name="mas1_14_1" localSheetId="0">{"Book1","4.09 FLORA DAN FAUNA.xls","4.22 PERLENGKAPAN SEKOLAH.xls"}</definedName>
    <definedName name="mas1_14_1" localSheetId="1">{"Book1","4.09 FLORA DAN FAUNA.xls","4.22 PERLENGKAPAN SEKOLAH.xls"}</definedName>
    <definedName name="mas1_14_1" localSheetId="7">{"Book1","4.09 FLORA DAN FAUNA.xls","4.22 PERLENGKAPAN SEKOLAH.xls"}</definedName>
    <definedName name="mas1_14_1">{"Book1","4.09 FLORA DAN FAUNA.xls","4.22 PERLENGKAPAN SEKOLAH.xls"}</definedName>
    <definedName name="mas1_5" localSheetId="0">{"Book1","4.09 FLORA DAN FAUNA.xls","4.22 PERLENGKAPAN SEKOLAH.xls"}</definedName>
    <definedName name="mas1_5" localSheetId="1">{"Book1","4.09 FLORA DAN FAUNA.xls","4.22 PERLENGKAPAN SEKOLAH.xls"}</definedName>
    <definedName name="mas1_5" localSheetId="5">{"Book1","4.09 FLORA DAN FAUNA.xls","4.22 PERLENGKAPAN SEKOLAH.xls"}</definedName>
    <definedName name="mas1_5" localSheetId="7">{"Book1","4.09 FLORA DAN FAUNA.xls","4.22 PERLENGKAPAN SEKOLAH.xls"}</definedName>
    <definedName name="mas1_5">{"Book1","4.09 FLORA DAN FAUNA.xls","4.22 PERLENGKAPAN SEKOLAH.xls"}</definedName>
    <definedName name="mas1_5_1" localSheetId="0">{"Book1","4.09 FLORA DAN FAUNA.xls","4.22 PERLENGKAPAN SEKOLAH.xls"}</definedName>
    <definedName name="mas1_5_1" localSheetId="1">{"Book1","4.09 FLORA DAN FAUNA.xls","4.22 PERLENGKAPAN SEKOLAH.xls"}</definedName>
    <definedName name="mas1_5_1" localSheetId="7">{"Book1","4.09 FLORA DAN FAUNA.xls","4.22 PERLENGKAPAN SEKOLAH.xls"}</definedName>
    <definedName name="mas1_5_1">{"Book1","4.09 FLORA DAN FAUNA.xls","4.22 PERLENGKAPAN SEKOLAH.xls"}</definedName>
    <definedName name="mas1_6" localSheetId="0">{"Book1","4.09 FLORA DAN FAUNA.xls","4.22 PERLENGKAPAN SEKOLAH.xls"}</definedName>
    <definedName name="mas1_6" localSheetId="1">{"Book1","4.09 FLORA DAN FAUNA.xls","4.22 PERLENGKAPAN SEKOLAH.xls"}</definedName>
    <definedName name="mas1_6" localSheetId="5">{"Book1","4.09 FLORA DAN FAUNA.xls","4.22 PERLENGKAPAN SEKOLAH.xls"}</definedName>
    <definedName name="mas1_6" localSheetId="7">{"Book1","4.09 FLORA DAN FAUNA.xls","4.22 PERLENGKAPAN SEKOLAH.xls"}</definedName>
    <definedName name="mas1_6">{"Book1","4.09 FLORA DAN FAUNA.xls","4.22 PERLENGKAPAN SEKOLAH.xls"}</definedName>
    <definedName name="mas1_6_1" localSheetId="0">{"Book1","4.09 FLORA DAN FAUNA.xls","4.22 PERLENGKAPAN SEKOLAH.xls"}</definedName>
    <definedName name="mas1_6_1" localSheetId="1">{"Book1","4.09 FLORA DAN FAUNA.xls","4.22 PERLENGKAPAN SEKOLAH.xls"}</definedName>
    <definedName name="mas1_6_1" localSheetId="7">{"Book1","4.09 FLORA DAN FAUNA.xls","4.22 PERLENGKAPAN SEKOLAH.xls"}</definedName>
    <definedName name="mas1_6_1">{"Book1","4.09 FLORA DAN FAUNA.xls","4.22 PERLENGKAPAN SEKOLAH.xls"}</definedName>
    <definedName name="mas12_14" localSheetId="0">{"Book1","4.09 FLORA DAN FAUNA.xls","4.22 PERLENGKAPAN SEKOLAH.xls"}</definedName>
    <definedName name="mas12_14" localSheetId="1">{"Book1","4.09 FLORA DAN FAUNA.xls","4.22 PERLENGKAPAN SEKOLAH.xls"}</definedName>
    <definedName name="mas12_14" localSheetId="5">{"Book1","4.09 FLORA DAN FAUNA.xls","4.22 PERLENGKAPAN SEKOLAH.xls"}</definedName>
    <definedName name="mas12_14" localSheetId="7">{"Book1","4.09 FLORA DAN FAUNA.xls","4.22 PERLENGKAPAN SEKOLAH.xls"}</definedName>
    <definedName name="mas12_14">{"Book1","4.09 FLORA DAN FAUNA.xls","4.22 PERLENGKAPAN SEKOLAH.xls"}</definedName>
    <definedName name="mas12_14_1" localSheetId="0">{"Book1","4.09 FLORA DAN FAUNA.xls","4.22 PERLENGKAPAN SEKOLAH.xls"}</definedName>
    <definedName name="mas12_14_1" localSheetId="1">{"Book1","4.09 FLORA DAN FAUNA.xls","4.22 PERLENGKAPAN SEKOLAH.xls"}</definedName>
    <definedName name="mas12_14_1" localSheetId="7">{"Book1","4.09 FLORA DAN FAUNA.xls","4.22 PERLENGKAPAN SEKOLAH.xls"}</definedName>
    <definedName name="mas12_14_1">{"Book1","4.09 FLORA DAN FAUNA.xls","4.22 PERLENGKAPAN SEKOLAH.xls"}</definedName>
    <definedName name="mas12_5" localSheetId="0">{"Book1","4.09 FLORA DAN FAUNA.xls","4.22 PERLENGKAPAN SEKOLAH.xls"}</definedName>
    <definedName name="mas12_5" localSheetId="1">{"Book1","4.09 FLORA DAN FAUNA.xls","4.22 PERLENGKAPAN SEKOLAH.xls"}</definedName>
    <definedName name="mas12_5" localSheetId="5">{"Book1","4.09 FLORA DAN FAUNA.xls","4.22 PERLENGKAPAN SEKOLAH.xls"}</definedName>
    <definedName name="mas12_5" localSheetId="7">{"Book1","4.09 FLORA DAN FAUNA.xls","4.22 PERLENGKAPAN SEKOLAH.xls"}</definedName>
    <definedName name="mas12_5">{"Book1","4.09 FLORA DAN FAUNA.xls","4.22 PERLENGKAPAN SEKOLAH.xls"}</definedName>
    <definedName name="mas12_5_1" localSheetId="0">{"Book1","4.09 FLORA DAN FAUNA.xls","4.22 PERLENGKAPAN SEKOLAH.xls"}</definedName>
    <definedName name="mas12_5_1" localSheetId="1">{"Book1","4.09 FLORA DAN FAUNA.xls","4.22 PERLENGKAPAN SEKOLAH.xls"}</definedName>
    <definedName name="mas12_5_1" localSheetId="7">{"Book1","4.09 FLORA DAN FAUNA.xls","4.22 PERLENGKAPAN SEKOLAH.xls"}</definedName>
    <definedName name="mas12_5_1">{"Book1","4.09 FLORA DAN FAUNA.xls","4.22 PERLENGKAPAN SEKOLAH.xls"}</definedName>
    <definedName name="mas12_6" localSheetId="0">{"Book1","4.09 FLORA DAN FAUNA.xls","4.22 PERLENGKAPAN SEKOLAH.xls"}</definedName>
    <definedName name="mas12_6" localSheetId="1">{"Book1","4.09 FLORA DAN FAUNA.xls","4.22 PERLENGKAPAN SEKOLAH.xls"}</definedName>
    <definedName name="mas12_6" localSheetId="5">{"Book1","4.09 FLORA DAN FAUNA.xls","4.22 PERLENGKAPAN SEKOLAH.xls"}</definedName>
    <definedName name="mas12_6" localSheetId="7">{"Book1","4.09 FLORA DAN FAUNA.xls","4.22 PERLENGKAPAN SEKOLAH.xls"}</definedName>
    <definedName name="mas12_6">{"Book1","4.09 FLORA DAN FAUNA.xls","4.22 PERLENGKAPAN SEKOLAH.xls"}</definedName>
    <definedName name="mas12_6_1" localSheetId="0">{"Book1","4.09 FLORA DAN FAUNA.xls","4.22 PERLENGKAPAN SEKOLAH.xls"}</definedName>
    <definedName name="mas12_6_1" localSheetId="1">{"Book1","4.09 FLORA DAN FAUNA.xls","4.22 PERLENGKAPAN SEKOLAH.xls"}</definedName>
    <definedName name="mas12_6_1" localSheetId="7">{"Book1","4.09 FLORA DAN FAUNA.xls","4.22 PERLENGKAPAN SEKOLAH.xls"}</definedName>
    <definedName name="mas12_6_1">{"Book1","4.09 FLORA DAN FAUNA.xls","4.22 PERLENGKAPAN SEKOLAH.xls"}</definedName>
    <definedName name="mas4_14" localSheetId="0">{"Book1","4.09 FLORA DAN FAUNA.xls","4.22 PERLENGKAPAN SEKOLAH.xls"}</definedName>
    <definedName name="mas4_14" localSheetId="1">{"Book1","4.09 FLORA DAN FAUNA.xls","4.22 PERLENGKAPAN SEKOLAH.xls"}</definedName>
    <definedName name="mas4_14" localSheetId="5">{"Book1","4.09 FLORA DAN FAUNA.xls","4.22 PERLENGKAPAN SEKOLAH.xls"}</definedName>
    <definedName name="mas4_14" localSheetId="7">{"Book1","4.09 FLORA DAN FAUNA.xls","4.22 PERLENGKAPAN SEKOLAH.xls"}</definedName>
    <definedName name="mas4_14">{"Book1","4.09 FLORA DAN FAUNA.xls","4.22 PERLENGKAPAN SEKOLAH.xls"}</definedName>
    <definedName name="mas4_14_1" localSheetId="0">{"Book1","4.09 FLORA DAN FAUNA.xls","4.22 PERLENGKAPAN SEKOLAH.xls"}</definedName>
    <definedName name="mas4_14_1" localSheetId="1">{"Book1","4.09 FLORA DAN FAUNA.xls","4.22 PERLENGKAPAN SEKOLAH.xls"}</definedName>
    <definedName name="mas4_14_1" localSheetId="7">{"Book1","4.09 FLORA DAN FAUNA.xls","4.22 PERLENGKAPAN SEKOLAH.xls"}</definedName>
    <definedName name="mas4_14_1">{"Book1","4.09 FLORA DAN FAUNA.xls","4.22 PERLENGKAPAN SEKOLAH.xls"}</definedName>
    <definedName name="mas4_5" localSheetId="0">{"Book1","4.09 FLORA DAN FAUNA.xls","4.22 PERLENGKAPAN SEKOLAH.xls"}</definedName>
    <definedName name="mas4_5" localSheetId="1">{"Book1","4.09 FLORA DAN FAUNA.xls","4.22 PERLENGKAPAN SEKOLAH.xls"}</definedName>
    <definedName name="mas4_5" localSheetId="5">{"Book1","4.09 FLORA DAN FAUNA.xls","4.22 PERLENGKAPAN SEKOLAH.xls"}</definedName>
    <definedName name="mas4_5" localSheetId="7">{"Book1","4.09 FLORA DAN FAUNA.xls","4.22 PERLENGKAPAN SEKOLAH.xls"}</definedName>
    <definedName name="mas4_5">{"Book1","4.09 FLORA DAN FAUNA.xls","4.22 PERLENGKAPAN SEKOLAH.xls"}</definedName>
    <definedName name="mas4_5_1" localSheetId="0">{"Book1","4.09 FLORA DAN FAUNA.xls","4.22 PERLENGKAPAN SEKOLAH.xls"}</definedName>
    <definedName name="mas4_5_1" localSheetId="1">{"Book1","4.09 FLORA DAN FAUNA.xls","4.22 PERLENGKAPAN SEKOLAH.xls"}</definedName>
    <definedName name="mas4_5_1" localSheetId="7">{"Book1","4.09 FLORA DAN FAUNA.xls","4.22 PERLENGKAPAN SEKOLAH.xls"}</definedName>
    <definedName name="mas4_5_1">{"Book1","4.09 FLORA DAN FAUNA.xls","4.22 PERLENGKAPAN SEKOLAH.xls"}</definedName>
    <definedName name="mas4_6" localSheetId="0">{"Book1","4.09 FLORA DAN FAUNA.xls","4.22 PERLENGKAPAN SEKOLAH.xls"}</definedName>
    <definedName name="mas4_6" localSheetId="1">{"Book1","4.09 FLORA DAN FAUNA.xls","4.22 PERLENGKAPAN SEKOLAH.xls"}</definedName>
    <definedName name="mas4_6" localSheetId="5">{"Book1","4.09 FLORA DAN FAUNA.xls","4.22 PERLENGKAPAN SEKOLAH.xls"}</definedName>
    <definedName name="mas4_6" localSheetId="7">{"Book1","4.09 FLORA DAN FAUNA.xls","4.22 PERLENGKAPAN SEKOLAH.xls"}</definedName>
    <definedName name="mas4_6">{"Book1","4.09 FLORA DAN FAUNA.xls","4.22 PERLENGKAPAN SEKOLAH.xls"}</definedName>
    <definedName name="mas4_6_1" localSheetId="0">{"Book1","4.09 FLORA DAN FAUNA.xls","4.22 PERLENGKAPAN SEKOLAH.xls"}</definedName>
    <definedName name="mas4_6_1" localSheetId="1">{"Book1","4.09 FLORA DAN FAUNA.xls","4.22 PERLENGKAPAN SEKOLAH.xls"}</definedName>
    <definedName name="mas4_6_1" localSheetId="7">{"Book1","4.09 FLORA DAN FAUNA.xls","4.22 PERLENGKAPAN SEKOLAH.xls"}</definedName>
    <definedName name="mas4_6_1">{"Book1","4.09 FLORA DAN FAUNA.xls","4.22 PERLENGKAPAN SEKOLAH.xls"}</definedName>
    <definedName name="mas5_14" localSheetId="0">{"Book1","4.09 FLORA DAN FAUNA.xls","4.22 PERLENGKAPAN SEKOLAH.xls"}</definedName>
    <definedName name="mas5_14" localSheetId="1">{"Book1","4.09 FLORA DAN FAUNA.xls","4.22 PERLENGKAPAN SEKOLAH.xls"}</definedName>
    <definedName name="mas5_14" localSheetId="5">{"Book1","4.09 FLORA DAN FAUNA.xls","4.22 PERLENGKAPAN SEKOLAH.xls"}</definedName>
    <definedName name="mas5_14" localSheetId="7">{"Book1","4.09 FLORA DAN FAUNA.xls","4.22 PERLENGKAPAN SEKOLAH.xls"}</definedName>
    <definedName name="mas5_14">{"Book1","4.09 FLORA DAN FAUNA.xls","4.22 PERLENGKAPAN SEKOLAH.xls"}</definedName>
    <definedName name="mas5_14_1" localSheetId="0">{"Book1","4.09 FLORA DAN FAUNA.xls","4.22 PERLENGKAPAN SEKOLAH.xls"}</definedName>
    <definedName name="mas5_14_1" localSheetId="1">{"Book1","4.09 FLORA DAN FAUNA.xls","4.22 PERLENGKAPAN SEKOLAH.xls"}</definedName>
    <definedName name="mas5_14_1" localSheetId="7">{"Book1","4.09 FLORA DAN FAUNA.xls","4.22 PERLENGKAPAN SEKOLAH.xls"}</definedName>
    <definedName name="mas5_14_1">{"Book1","4.09 FLORA DAN FAUNA.xls","4.22 PERLENGKAPAN SEKOLAH.xls"}</definedName>
    <definedName name="mas5_5" localSheetId="0">{"Book1","4.09 FLORA DAN FAUNA.xls","4.22 PERLENGKAPAN SEKOLAH.xls"}</definedName>
    <definedName name="mas5_5" localSheetId="1">{"Book1","4.09 FLORA DAN FAUNA.xls","4.22 PERLENGKAPAN SEKOLAH.xls"}</definedName>
    <definedName name="mas5_5" localSheetId="5">{"Book1","4.09 FLORA DAN FAUNA.xls","4.22 PERLENGKAPAN SEKOLAH.xls"}</definedName>
    <definedName name="mas5_5" localSheetId="7">{"Book1","4.09 FLORA DAN FAUNA.xls","4.22 PERLENGKAPAN SEKOLAH.xls"}</definedName>
    <definedName name="mas5_5">{"Book1","4.09 FLORA DAN FAUNA.xls","4.22 PERLENGKAPAN SEKOLAH.xls"}</definedName>
    <definedName name="mas5_5_1" localSheetId="0">{"Book1","4.09 FLORA DAN FAUNA.xls","4.22 PERLENGKAPAN SEKOLAH.xls"}</definedName>
    <definedName name="mas5_5_1" localSheetId="1">{"Book1","4.09 FLORA DAN FAUNA.xls","4.22 PERLENGKAPAN SEKOLAH.xls"}</definedName>
    <definedName name="mas5_5_1" localSheetId="7">{"Book1","4.09 FLORA DAN FAUNA.xls","4.22 PERLENGKAPAN SEKOLAH.xls"}</definedName>
    <definedName name="mas5_5_1">{"Book1","4.09 FLORA DAN FAUNA.xls","4.22 PERLENGKAPAN SEKOLAH.xls"}</definedName>
    <definedName name="mas5_6" localSheetId="0">{"Book1","4.09 FLORA DAN FAUNA.xls","4.22 PERLENGKAPAN SEKOLAH.xls"}</definedName>
    <definedName name="mas5_6" localSheetId="1">{"Book1","4.09 FLORA DAN FAUNA.xls","4.22 PERLENGKAPAN SEKOLAH.xls"}</definedName>
    <definedName name="mas5_6" localSheetId="5">{"Book1","4.09 FLORA DAN FAUNA.xls","4.22 PERLENGKAPAN SEKOLAH.xls"}</definedName>
    <definedName name="mas5_6" localSheetId="7">{"Book1","4.09 FLORA DAN FAUNA.xls","4.22 PERLENGKAPAN SEKOLAH.xls"}</definedName>
    <definedName name="mas5_6">{"Book1","4.09 FLORA DAN FAUNA.xls","4.22 PERLENGKAPAN SEKOLAH.xls"}</definedName>
    <definedName name="mas5_6_1" localSheetId="0">{"Book1","4.09 FLORA DAN FAUNA.xls","4.22 PERLENGKAPAN SEKOLAH.xls"}</definedName>
    <definedName name="mas5_6_1" localSheetId="1">{"Book1","4.09 FLORA DAN FAUNA.xls","4.22 PERLENGKAPAN SEKOLAH.xls"}</definedName>
    <definedName name="mas5_6_1" localSheetId="7">{"Book1","4.09 FLORA DAN FAUNA.xls","4.22 PERLENGKAPAN SEKOLAH.xls"}</definedName>
    <definedName name="mas5_6_1">{"Book1","4.09 FLORA DAN FAUNA.xls","4.22 PERLENGKAPAN SEKOLAH.xls"}</definedName>
    <definedName name="mas6_14" localSheetId="0">{"Book1","4.09 FLORA DAN FAUNA.xls","4.22 PERLENGKAPAN SEKOLAH.xls"}</definedName>
    <definedName name="mas6_14" localSheetId="1">{"Book1","4.09 FLORA DAN FAUNA.xls","4.22 PERLENGKAPAN SEKOLAH.xls"}</definedName>
    <definedName name="mas6_14" localSheetId="5">{"Book1","4.09 FLORA DAN FAUNA.xls","4.22 PERLENGKAPAN SEKOLAH.xls"}</definedName>
    <definedName name="mas6_14" localSheetId="7">{"Book1","4.09 FLORA DAN FAUNA.xls","4.22 PERLENGKAPAN SEKOLAH.xls"}</definedName>
    <definedName name="mas6_14">{"Book1","4.09 FLORA DAN FAUNA.xls","4.22 PERLENGKAPAN SEKOLAH.xls"}</definedName>
    <definedName name="mas6_14_1" localSheetId="0">{"Book1","4.09 FLORA DAN FAUNA.xls","4.22 PERLENGKAPAN SEKOLAH.xls"}</definedName>
    <definedName name="mas6_14_1" localSheetId="1">{"Book1","4.09 FLORA DAN FAUNA.xls","4.22 PERLENGKAPAN SEKOLAH.xls"}</definedName>
    <definedName name="mas6_14_1" localSheetId="7">{"Book1","4.09 FLORA DAN FAUNA.xls","4.22 PERLENGKAPAN SEKOLAH.xls"}</definedName>
    <definedName name="mas6_14_1">{"Book1","4.09 FLORA DAN FAUNA.xls","4.22 PERLENGKAPAN SEKOLAH.xls"}</definedName>
    <definedName name="mas6_5" localSheetId="0">{"Book1","4.09 FLORA DAN FAUNA.xls","4.22 PERLENGKAPAN SEKOLAH.xls"}</definedName>
    <definedName name="mas6_5" localSheetId="1">{"Book1","4.09 FLORA DAN FAUNA.xls","4.22 PERLENGKAPAN SEKOLAH.xls"}</definedName>
    <definedName name="mas6_5" localSheetId="5">{"Book1","4.09 FLORA DAN FAUNA.xls","4.22 PERLENGKAPAN SEKOLAH.xls"}</definedName>
    <definedName name="mas6_5" localSheetId="7">{"Book1","4.09 FLORA DAN FAUNA.xls","4.22 PERLENGKAPAN SEKOLAH.xls"}</definedName>
    <definedName name="mas6_5">{"Book1","4.09 FLORA DAN FAUNA.xls","4.22 PERLENGKAPAN SEKOLAH.xls"}</definedName>
    <definedName name="mas6_5_1" localSheetId="0">{"Book1","4.09 FLORA DAN FAUNA.xls","4.22 PERLENGKAPAN SEKOLAH.xls"}</definedName>
    <definedName name="mas6_5_1" localSheetId="1">{"Book1","4.09 FLORA DAN FAUNA.xls","4.22 PERLENGKAPAN SEKOLAH.xls"}</definedName>
    <definedName name="mas6_5_1" localSheetId="7">{"Book1","4.09 FLORA DAN FAUNA.xls","4.22 PERLENGKAPAN SEKOLAH.xls"}</definedName>
    <definedName name="mas6_5_1">{"Book1","4.09 FLORA DAN FAUNA.xls","4.22 PERLENGKAPAN SEKOLAH.xls"}</definedName>
    <definedName name="mas6_6" localSheetId="0">{"Book1","4.09 FLORA DAN FAUNA.xls","4.22 PERLENGKAPAN SEKOLAH.xls"}</definedName>
    <definedName name="mas6_6" localSheetId="1">{"Book1","4.09 FLORA DAN FAUNA.xls","4.22 PERLENGKAPAN SEKOLAH.xls"}</definedName>
    <definedName name="mas6_6" localSheetId="5">{"Book1","4.09 FLORA DAN FAUNA.xls","4.22 PERLENGKAPAN SEKOLAH.xls"}</definedName>
    <definedName name="mas6_6" localSheetId="7">{"Book1","4.09 FLORA DAN FAUNA.xls","4.22 PERLENGKAPAN SEKOLAH.xls"}</definedName>
    <definedName name="mas6_6">{"Book1","4.09 FLORA DAN FAUNA.xls","4.22 PERLENGKAPAN SEKOLAH.xls"}</definedName>
    <definedName name="mas6_6_1" localSheetId="0">{"Book1","4.09 FLORA DAN FAUNA.xls","4.22 PERLENGKAPAN SEKOLAH.xls"}</definedName>
    <definedName name="mas6_6_1" localSheetId="1">{"Book1","4.09 FLORA DAN FAUNA.xls","4.22 PERLENGKAPAN SEKOLAH.xls"}</definedName>
    <definedName name="mas6_6_1" localSheetId="7">{"Book1","4.09 FLORA DAN FAUNA.xls","4.22 PERLENGKAPAN SEKOLAH.xls"}</definedName>
    <definedName name="mas6_6_1">{"Book1","4.09 FLORA DAN FAUNA.xls","4.22 PERLENGKAPAN SEKOLAH.xls"}</definedName>
    <definedName name="mas7_14" localSheetId="0">{"Book1","4.09 FLORA DAN FAUNA.xls","4.22 PERLENGKAPAN SEKOLAH.xls"}</definedName>
    <definedName name="mas7_14" localSheetId="1">{"Book1","4.09 FLORA DAN FAUNA.xls","4.22 PERLENGKAPAN SEKOLAH.xls"}</definedName>
    <definedName name="mas7_14" localSheetId="5">{"Book1","4.09 FLORA DAN FAUNA.xls","4.22 PERLENGKAPAN SEKOLAH.xls"}</definedName>
    <definedName name="mas7_14" localSheetId="7">{"Book1","4.09 FLORA DAN FAUNA.xls","4.22 PERLENGKAPAN SEKOLAH.xls"}</definedName>
    <definedName name="mas7_14">{"Book1","4.09 FLORA DAN FAUNA.xls","4.22 PERLENGKAPAN SEKOLAH.xls"}</definedName>
    <definedName name="mas7_14_1" localSheetId="0">{"Book1","4.09 FLORA DAN FAUNA.xls","4.22 PERLENGKAPAN SEKOLAH.xls"}</definedName>
    <definedName name="mas7_14_1" localSheetId="1">{"Book1","4.09 FLORA DAN FAUNA.xls","4.22 PERLENGKAPAN SEKOLAH.xls"}</definedName>
    <definedName name="mas7_14_1" localSheetId="7">{"Book1","4.09 FLORA DAN FAUNA.xls","4.22 PERLENGKAPAN SEKOLAH.xls"}</definedName>
    <definedName name="mas7_14_1">{"Book1","4.09 FLORA DAN FAUNA.xls","4.22 PERLENGKAPAN SEKOLAH.xls"}</definedName>
    <definedName name="mas7_5" localSheetId="0">{"Book1","4.09 FLORA DAN FAUNA.xls","4.22 PERLENGKAPAN SEKOLAH.xls"}</definedName>
    <definedName name="mas7_5" localSheetId="1">{"Book1","4.09 FLORA DAN FAUNA.xls","4.22 PERLENGKAPAN SEKOLAH.xls"}</definedName>
    <definedName name="mas7_5" localSheetId="5">{"Book1","4.09 FLORA DAN FAUNA.xls","4.22 PERLENGKAPAN SEKOLAH.xls"}</definedName>
    <definedName name="mas7_5" localSheetId="7">{"Book1","4.09 FLORA DAN FAUNA.xls","4.22 PERLENGKAPAN SEKOLAH.xls"}</definedName>
    <definedName name="mas7_5">{"Book1","4.09 FLORA DAN FAUNA.xls","4.22 PERLENGKAPAN SEKOLAH.xls"}</definedName>
    <definedName name="mas7_5_1" localSheetId="0">{"Book1","4.09 FLORA DAN FAUNA.xls","4.22 PERLENGKAPAN SEKOLAH.xls"}</definedName>
    <definedName name="mas7_5_1" localSheetId="1">{"Book1","4.09 FLORA DAN FAUNA.xls","4.22 PERLENGKAPAN SEKOLAH.xls"}</definedName>
    <definedName name="mas7_5_1" localSheetId="7">{"Book1","4.09 FLORA DAN FAUNA.xls","4.22 PERLENGKAPAN SEKOLAH.xls"}</definedName>
    <definedName name="mas7_5_1">{"Book1","4.09 FLORA DAN FAUNA.xls","4.22 PERLENGKAPAN SEKOLAH.xls"}</definedName>
    <definedName name="mas7_6" localSheetId="0">{"Book1","4.09 FLORA DAN FAUNA.xls","4.22 PERLENGKAPAN SEKOLAH.xls"}</definedName>
    <definedName name="mas7_6" localSheetId="1">{"Book1","4.09 FLORA DAN FAUNA.xls","4.22 PERLENGKAPAN SEKOLAH.xls"}</definedName>
    <definedName name="mas7_6" localSheetId="5">{"Book1","4.09 FLORA DAN FAUNA.xls","4.22 PERLENGKAPAN SEKOLAH.xls"}</definedName>
    <definedName name="mas7_6" localSheetId="7">{"Book1","4.09 FLORA DAN FAUNA.xls","4.22 PERLENGKAPAN SEKOLAH.xls"}</definedName>
    <definedName name="mas7_6">{"Book1","4.09 FLORA DAN FAUNA.xls","4.22 PERLENGKAPAN SEKOLAH.xls"}</definedName>
    <definedName name="mas7_6_1" localSheetId="0">{"Book1","4.09 FLORA DAN FAUNA.xls","4.22 PERLENGKAPAN SEKOLAH.xls"}</definedName>
    <definedName name="mas7_6_1" localSheetId="1">{"Book1","4.09 FLORA DAN FAUNA.xls","4.22 PERLENGKAPAN SEKOLAH.xls"}</definedName>
    <definedName name="mas7_6_1" localSheetId="7">{"Book1","4.09 FLORA DAN FAUNA.xls","4.22 PERLENGKAPAN SEKOLAH.xls"}</definedName>
    <definedName name="mas7_6_1">{"Book1","4.09 FLORA DAN FAUNA.xls","4.22 PERLENGKAPAN SEKOLAH.xls"}</definedName>
    <definedName name="mas8_14" localSheetId="0">{"Book1","4.09 FLORA DAN FAUNA.xls","4.22 PERLENGKAPAN SEKOLAH.xls"}</definedName>
    <definedName name="mas8_14" localSheetId="1">{"Book1","4.09 FLORA DAN FAUNA.xls","4.22 PERLENGKAPAN SEKOLAH.xls"}</definedName>
    <definedName name="mas8_14" localSheetId="5">{"Book1","4.09 FLORA DAN FAUNA.xls","4.22 PERLENGKAPAN SEKOLAH.xls"}</definedName>
    <definedName name="mas8_14" localSheetId="7">{"Book1","4.09 FLORA DAN FAUNA.xls","4.22 PERLENGKAPAN SEKOLAH.xls"}</definedName>
    <definedName name="mas8_14">{"Book1","4.09 FLORA DAN FAUNA.xls","4.22 PERLENGKAPAN SEKOLAH.xls"}</definedName>
    <definedName name="mas8_14_1" localSheetId="0">{"Book1","4.09 FLORA DAN FAUNA.xls","4.22 PERLENGKAPAN SEKOLAH.xls"}</definedName>
    <definedName name="mas8_14_1" localSheetId="1">{"Book1","4.09 FLORA DAN FAUNA.xls","4.22 PERLENGKAPAN SEKOLAH.xls"}</definedName>
    <definedName name="mas8_14_1" localSheetId="7">{"Book1","4.09 FLORA DAN FAUNA.xls","4.22 PERLENGKAPAN SEKOLAH.xls"}</definedName>
    <definedName name="mas8_14_1">{"Book1","4.09 FLORA DAN FAUNA.xls","4.22 PERLENGKAPAN SEKOLAH.xls"}</definedName>
    <definedName name="mas8_5" localSheetId="0">{"Book1","4.09 FLORA DAN FAUNA.xls","4.22 PERLENGKAPAN SEKOLAH.xls"}</definedName>
    <definedName name="mas8_5" localSheetId="1">{"Book1","4.09 FLORA DAN FAUNA.xls","4.22 PERLENGKAPAN SEKOLAH.xls"}</definedName>
    <definedName name="mas8_5" localSheetId="5">{"Book1","4.09 FLORA DAN FAUNA.xls","4.22 PERLENGKAPAN SEKOLAH.xls"}</definedName>
    <definedName name="mas8_5" localSheetId="7">{"Book1","4.09 FLORA DAN FAUNA.xls","4.22 PERLENGKAPAN SEKOLAH.xls"}</definedName>
    <definedName name="mas8_5">{"Book1","4.09 FLORA DAN FAUNA.xls","4.22 PERLENGKAPAN SEKOLAH.xls"}</definedName>
    <definedName name="mas8_5_1" localSheetId="0">{"Book1","4.09 FLORA DAN FAUNA.xls","4.22 PERLENGKAPAN SEKOLAH.xls"}</definedName>
    <definedName name="mas8_5_1" localSheetId="1">{"Book1","4.09 FLORA DAN FAUNA.xls","4.22 PERLENGKAPAN SEKOLAH.xls"}</definedName>
    <definedName name="mas8_5_1" localSheetId="7">{"Book1","4.09 FLORA DAN FAUNA.xls","4.22 PERLENGKAPAN SEKOLAH.xls"}</definedName>
    <definedName name="mas8_5_1">{"Book1","4.09 FLORA DAN FAUNA.xls","4.22 PERLENGKAPAN SEKOLAH.xls"}</definedName>
    <definedName name="mas8_6" localSheetId="0">{"Book1","4.09 FLORA DAN FAUNA.xls","4.22 PERLENGKAPAN SEKOLAH.xls"}</definedName>
    <definedName name="mas8_6" localSheetId="1">{"Book1","4.09 FLORA DAN FAUNA.xls","4.22 PERLENGKAPAN SEKOLAH.xls"}</definedName>
    <definedName name="mas8_6" localSheetId="5">{"Book1","4.09 FLORA DAN FAUNA.xls","4.22 PERLENGKAPAN SEKOLAH.xls"}</definedName>
    <definedName name="mas8_6" localSheetId="7">{"Book1","4.09 FLORA DAN FAUNA.xls","4.22 PERLENGKAPAN SEKOLAH.xls"}</definedName>
    <definedName name="mas8_6">{"Book1","4.09 FLORA DAN FAUNA.xls","4.22 PERLENGKAPAN SEKOLAH.xls"}</definedName>
    <definedName name="mas8_6_1" localSheetId="0">{"Book1","4.09 FLORA DAN FAUNA.xls","4.22 PERLENGKAPAN SEKOLAH.xls"}</definedName>
    <definedName name="mas8_6_1" localSheetId="1">{"Book1","4.09 FLORA DAN FAUNA.xls","4.22 PERLENGKAPAN SEKOLAH.xls"}</definedName>
    <definedName name="mas8_6_1" localSheetId="7">{"Book1","4.09 FLORA DAN FAUNA.xls","4.22 PERLENGKAPAN SEKOLAH.xls"}</definedName>
    <definedName name="mas8_6_1">{"Book1","4.09 FLORA DAN FAUNA.xls","4.22 PERLENGKAPAN SEKOLAH.xls"}</definedName>
    <definedName name="mas9_14" localSheetId="0">{"Book1","4.09 FLORA DAN FAUNA.xls","4.22 PERLENGKAPAN SEKOLAH.xls"}</definedName>
    <definedName name="mas9_14" localSheetId="1">{"Book1","4.09 FLORA DAN FAUNA.xls","4.22 PERLENGKAPAN SEKOLAH.xls"}</definedName>
    <definedName name="mas9_14" localSheetId="5">{"Book1","4.09 FLORA DAN FAUNA.xls","4.22 PERLENGKAPAN SEKOLAH.xls"}</definedName>
    <definedName name="mas9_14" localSheetId="7">{"Book1","4.09 FLORA DAN FAUNA.xls","4.22 PERLENGKAPAN SEKOLAH.xls"}</definedName>
    <definedName name="mas9_14">{"Book1","4.09 FLORA DAN FAUNA.xls","4.22 PERLENGKAPAN SEKOLAH.xls"}</definedName>
    <definedName name="mas9_14_1" localSheetId="0">{"Book1","4.09 FLORA DAN FAUNA.xls","4.22 PERLENGKAPAN SEKOLAH.xls"}</definedName>
    <definedName name="mas9_14_1" localSheetId="1">{"Book1","4.09 FLORA DAN FAUNA.xls","4.22 PERLENGKAPAN SEKOLAH.xls"}</definedName>
    <definedName name="mas9_14_1" localSheetId="7">{"Book1","4.09 FLORA DAN FAUNA.xls","4.22 PERLENGKAPAN SEKOLAH.xls"}</definedName>
    <definedName name="mas9_14_1">{"Book1","4.09 FLORA DAN FAUNA.xls","4.22 PERLENGKAPAN SEKOLAH.xls"}</definedName>
    <definedName name="mas9_5" localSheetId="0">{"Book1","4.09 FLORA DAN FAUNA.xls","4.22 PERLENGKAPAN SEKOLAH.xls"}</definedName>
    <definedName name="mas9_5" localSheetId="1">{"Book1","4.09 FLORA DAN FAUNA.xls","4.22 PERLENGKAPAN SEKOLAH.xls"}</definedName>
    <definedName name="mas9_5" localSheetId="5">{"Book1","4.09 FLORA DAN FAUNA.xls","4.22 PERLENGKAPAN SEKOLAH.xls"}</definedName>
    <definedName name="mas9_5" localSheetId="7">{"Book1","4.09 FLORA DAN FAUNA.xls","4.22 PERLENGKAPAN SEKOLAH.xls"}</definedName>
    <definedName name="mas9_5">{"Book1","4.09 FLORA DAN FAUNA.xls","4.22 PERLENGKAPAN SEKOLAH.xls"}</definedName>
    <definedName name="mas9_5_1" localSheetId="0">{"Book1","4.09 FLORA DAN FAUNA.xls","4.22 PERLENGKAPAN SEKOLAH.xls"}</definedName>
    <definedName name="mas9_5_1" localSheetId="1">{"Book1","4.09 FLORA DAN FAUNA.xls","4.22 PERLENGKAPAN SEKOLAH.xls"}</definedName>
    <definedName name="mas9_5_1" localSheetId="7">{"Book1","4.09 FLORA DAN FAUNA.xls","4.22 PERLENGKAPAN SEKOLAH.xls"}</definedName>
    <definedName name="mas9_5_1">{"Book1","4.09 FLORA DAN FAUNA.xls","4.22 PERLENGKAPAN SEKOLAH.xls"}</definedName>
    <definedName name="mas9_6" localSheetId="0">{"Book1","4.09 FLORA DAN FAUNA.xls","4.22 PERLENGKAPAN SEKOLAH.xls"}</definedName>
    <definedName name="mas9_6" localSheetId="1">{"Book1","4.09 FLORA DAN FAUNA.xls","4.22 PERLENGKAPAN SEKOLAH.xls"}</definedName>
    <definedName name="mas9_6" localSheetId="5">{"Book1","4.09 FLORA DAN FAUNA.xls","4.22 PERLENGKAPAN SEKOLAH.xls"}</definedName>
    <definedName name="mas9_6" localSheetId="7">{"Book1","4.09 FLORA DAN FAUNA.xls","4.22 PERLENGKAPAN SEKOLAH.xls"}</definedName>
    <definedName name="mas9_6">{"Book1","4.09 FLORA DAN FAUNA.xls","4.22 PERLENGKAPAN SEKOLAH.xls"}</definedName>
    <definedName name="mas9_6_1" localSheetId="0">{"Book1","4.09 FLORA DAN FAUNA.xls","4.22 PERLENGKAPAN SEKOLAH.xls"}</definedName>
    <definedName name="mas9_6_1" localSheetId="1">{"Book1","4.09 FLORA DAN FAUNA.xls","4.22 PERLENGKAPAN SEKOLAH.xls"}</definedName>
    <definedName name="mas9_6_1" localSheetId="7">{"Book1","4.09 FLORA DAN FAUNA.xls","4.22 PERLENGKAPAN SEKOLAH.xls"}</definedName>
    <definedName name="mas9_6_1">{"Book1","4.09 FLORA DAN FAUNA.xls","4.22 PERLENGKAPAN SEKOLAH.xls"}</definedName>
    <definedName name="Me" localSheetId="0">{"Book1","4.09 FLORA DAN FAUNA.xls","4.22 PERLENGKAPAN SEKOLAH.xls"}</definedName>
    <definedName name="Me" localSheetId="1">{"Book1","4.09 FLORA DAN FAUNA.xls","4.22 PERLENGKAPAN SEKOLAH.xls"}</definedName>
    <definedName name="Me" localSheetId="5">{"Book1","4.09 FLORA DAN FAUNA.xls","4.22 PERLENGKAPAN SEKOLAH.xls"}</definedName>
    <definedName name="Me" localSheetId="7">{"Book1","4.09 FLORA DAN FAUNA.xls","4.22 PERLENGKAPAN SEKOLAH.xls"}</definedName>
    <definedName name="Me">{"Book1","4.09 FLORA DAN FAUNA.xls","4.22 PERLENGKAPAN SEKOLAH.xls"}</definedName>
    <definedName name="Me_1" localSheetId="0">{"Book1","4.09 FLORA DAN FAUNA.xls","4.22 PERLENGKAPAN SEKOLAH.xls"}</definedName>
    <definedName name="Me_1" localSheetId="1">{"Book1","4.09 FLORA DAN FAUNA.xls","4.22 PERLENGKAPAN SEKOLAH.xls"}</definedName>
    <definedName name="Me_1" localSheetId="7">{"Book1","4.09 FLORA DAN FAUNA.xls","4.22 PERLENGKAPAN SEKOLAH.xls"}</definedName>
    <definedName name="Me_1">{"Book1","4.09 FLORA DAN FAUNA.xls","4.22 PERLENGKAPAN SEKOLAH.xls"}</definedName>
    <definedName name="Me_14" localSheetId="0">{"Book1","4.09 FLORA DAN FAUNA.xls","4.22 PERLENGKAPAN SEKOLAH.xls"}</definedName>
    <definedName name="Me_14" localSheetId="1">{"Book1","4.09 FLORA DAN FAUNA.xls","4.22 PERLENGKAPAN SEKOLAH.xls"}</definedName>
    <definedName name="Me_14" localSheetId="5">{"Book1","4.09 FLORA DAN FAUNA.xls","4.22 PERLENGKAPAN SEKOLAH.xls"}</definedName>
    <definedName name="Me_14" localSheetId="7">{"Book1","4.09 FLORA DAN FAUNA.xls","4.22 PERLENGKAPAN SEKOLAH.xls"}</definedName>
    <definedName name="Me_14">{"Book1","4.09 FLORA DAN FAUNA.xls","4.22 PERLENGKAPAN SEKOLAH.xls"}</definedName>
    <definedName name="Me_14_1" localSheetId="0">{"Book1","4.09 FLORA DAN FAUNA.xls","4.22 PERLENGKAPAN SEKOLAH.xls"}</definedName>
    <definedName name="Me_14_1" localSheetId="1">{"Book1","4.09 FLORA DAN FAUNA.xls","4.22 PERLENGKAPAN SEKOLAH.xls"}</definedName>
    <definedName name="Me_14_1" localSheetId="7">{"Book1","4.09 FLORA DAN FAUNA.xls","4.22 PERLENGKAPAN SEKOLAH.xls"}</definedName>
    <definedName name="Me_14_1">{"Book1","4.09 FLORA DAN FAUNA.xls","4.22 PERLENGKAPAN SEKOLAH.xls"}</definedName>
    <definedName name="Me_5" localSheetId="0">{"Book1","4.09 FLORA DAN FAUNA.xls","4.22 PERLENGKAPAN SEKOLAH.xls"}</definedName>
    <definedName name="Me_5" localSheetId="1">{"Book1","4.09 FLORA DAN FAUNA.xls","4.22 PERLENGKAPAN SEKOLAH.xls"}</definedName>
    <definedName name="Me_5" localSheetId="5">{"Book1","4.09 FLORA DAN FAUNA.xls","4.22 PERLENGKAPAN SEKOLAH.xls"}</definedName>
    <definedName name="Me_5" localSheetId="7">{"Book1","4.09 FLORA DAN FAUNA.xls","4.22 PERLENGKAPAN SEKOLAH.xls"}</definedName>
    <definedName name="Me_5">{"Book1","4.09 FLORA DAN FAUNA.xls","4.22 PERLENGKAPAN SEKOLAH.xls"}</definedName>
    <definedName name="Me_5_1" localSheetId="0">{"Book1","4.09 FLORA DAN FAUNA.xls","4.22 PERLENGKAPAN SEKOLAH.xls"}</definedName>
    <definedName name="Me_5_1" localSheetId="1">{"Book1","4.09 FLORA DAN FAUNA.xls","4.22 PERLENGKAPAN SEKOLAH.xls"}</definedName>
    <definedName name="Me_5_1" localSheetId="7">{"Book1","4.09 FLORA DAN FAUNA.xls","4.22 PERLENGKAPAN SEKOLAH.xls"}</definedName>
    <definedName name="Me_5_1">{"Book1","4.09 FLORA DAN FAUNA.xls","4.22 PERLENGKAPAN SEKOLAH.xls"}</definedName>
    <definedName name="Me_6" localSheetId="0">{"Book1","4.09 FLORA DAN FAUNA.xls","4.22 PERLENGKAPAN SEKOLAH.xls"}</definedName>
    <definedName name="Me_6" localSheetId="1">{"Book1","4.09 FLORA DAN FAUNA.xls","4.22 PERLENGKAPAN SEKOLAH.xls"}</definedName>
    <definedName name="Me_6" localSheetId="5">{"Book1","4.09 FLORA DAN FAUNA.xls","4.22 PERLENGKAPAN SEKOLAH.xls"}</definedName>
    <definedName name="Me_6" localSheetId="7">{"Book1","4.09 FLORA DAN FAUNA.xls","4.22 PERLENGKAPAN SEKOLAH.xls"}</definedName>
    <definedName name="Me_6">{"Book1","4.09 FLORA DAN FAUNA.xls","4.22 PERLENGKAPAN SEKOLAH.xls"}</definedName>
    <definedName name="Me_6_1" localSheetId="0">{"Book1","4.09 FLORA DAN FAUNA.xls","4.22 PERLENGKAPAN SEKOLAH.xls"}</definedName>
    <definedName name="Me_6_1" localSheetId="1">{"Book1","4.09 FLORA DAN FAUNA.xls","4.22 PERLENGKAPAN SEKOLAH.xls"}</definedName>
    <definedName name="Me_6_1" localSheetId="7">{"Book1","4.09 FLORA DAN FAUNA.xls","4.22 PERLENGKAPAN SEKOLAH.xls"}</definedName>
    <definedName name="Me_6_1">{"Book1","4.09 FLORA DAN FAUNA.xls","4.22 PERLENGKAPAN SEKOLAH.xls"}</definedName>
    <definedName name="me1_14" localSheetId="0">{"Book1","4.09 FLORA DAN FAUNA.xls","4.22 PERLENGKAPAN SEKOLAH.xls"}</definedName>
    <definedName name="me1_14" localSheetId="1">{"Book1","4.09 FLORA DAN FAUNA.xls","4.22 PERLENGKAPAN SEKOLAH.xls"}</definedName>
    <definedName name="me1_14" localSheetId="5">{"Book1","4.09 FLORA DAN FAUNA.xls","4.22 PERLENGKAPAN SEKOLAH.xls"}</definedName>
    <definedName name="me1_14" localSheetId="7">{"Book1","4.09 FLORA DAN FAUNA.xls","4.22 PERLENGKAPAN SEKOLAH.xls"}</definedName>
    <definedName name="me1_14">{"Book1","4.09 FLORA DAN FAUNA.xls","4.22 PERLENGKAPAN SEKOLAH.xls"}</definedName>
    <definedName name="me1_14_1" localSheetId="0">{"Book1","4.09 FLORA DAN FAUNA.xls","4.22 PERLENGKAPAN SEKOLAH.xls"}</definedName>
    <definedName name="me1_14_1" localSheetId="1">{"Book1","4.09 FLORA DAN FAUNA.xls","4.22 PERLENGKAPAN SEKOLAH.xls"}</definedName>
    <definedName name="me1_14_1" localSheetId="7">{"Book1","4.09 FLORA DAN FAUNA.xls","4.22 PERLENGKAPAN SEKOLAH.xls"}</definedName>
    <definedName name="me1_14_1">{"Book1","4.09 FLORA DAN FAUNA.xls","4.22 PERLENGKAPAN SEKOLAH.xls"}</definedName>
    <definedName name="me1_5" localSheetId="0">{"Book1","4.09 FLORA DAN FAUNA.xls","4.22 PERLENGKAPAN SEKOLAH.xls"}</definedName>
    <definedName name="me1_5" localSheetId="1">{"Book1","4.09 FLORA DAN FAUNA.xls","4.22 PERLENGKAPAN SEKOLAH.xls"}</definedName>
    <definedName name="me1_5" localSheetId="5">{"Book1","4.09 FLORA DAN FAUNA.xls","4.22 PERLENGKAPAN SEKOLAH.xls"}</definedName>
    <definedName name="me1_5" localSheetId="7">{"Book1","4.09 FLORA DAN FAUNA.xls","4.22 PERLENGKAPAN SEKOLAH.xls"}</definedName>
    <definedName name="me1_5">{"Book1","4.09 FLORA DAN FAUNA.xls","4.22 PERLENGKAPAN SEKOLAH.xls"}</definedName>
    <definedName name="me1_5_1" localSheetId="0">{"Book1","4.09 FLORA DAN FAUNA.xls","4.22 PERLENGKAPAN SEKOLAH.xls"}</definedName>
    <definedName name="me1_5_1" localSheetId="1">{"Book1","4.09 FLORA DAN FAUNA.xls","4.22 PERLENGKAPAN SEKOLAH.xls"}</definedName>
    <definedName name="me1_5_1" localSheetId="7">{"Book1","4.09 FLORA DAN FAUNA.xls","4.22 PERLENGKAPAN SEKOLAH.xls"}</definedName>
    <definedName name="me1_5_1">{"Book1","4.09 FLORA DAN FAUNA.xls","4.22 PERLENGKAPAN SEKOLAH.xls"}</definedName>
    <definedName name="me1_6" localSheetId="0">{"Book1","4.09 FLORA DAN FAUNA.xls","4.22 PERLENGKAPAN SEKOLAH.xls"}</definedName>
    <definedName name="me1_6" localSheetId="1">{"Book1","4.09 FLORA DAN FAUNA.xls","4.22 PERLENGKAPAN SEKOLAH.xls"}</definedName>
    <definedName name="me1_6" localSheetId="5">{"Book1","4.09 FLORA DAN FAUNA.xls","4.22 PERLENGKAPAN SEKOLAH.xls"}</definedName>
    <definedName name="me1_6" localSheetId="7">{"Book1","4.09 FLORA DAN FAUNA.xls","4.22 PERLENGKAPAN SEKOLAH.xls"}</definedName>
    <definedName name="me1_6">{"Book1","4.09 FLORA DAN FAUNA.xls","4.22 PERLENGKAPAN SEKOLAH.xls"}</definedName>
    <definedName name="me1_6_1" localSheetId="0">{"Book1","4.09 FLORA DAN FAUNA.xls","4.22 PERLENGKAPAN SEKOLAH.xls"}</definedName>
    <definedName name="me1_6_1" localSheetId="1">{"Book1","4.09 FLORA DAN FAUNA.xls","4.22 PERLENGKAPAN SEKOLAH.xls"}</definedName>
    <definedName name="me1_6_1" localSheetId="7">{"Book1","4.09 FLORA DAN FAUNA.xls","4.22 PERLENGKAPAN SEKOLAH.xls"}</definedName>
    <definedName name="me1_6_1">{"Book1","4.09 FLORA DAN FAUNA.xls","4.22 PERLENGKAPAN SEKOLAH.xls"}</definedName>
    <definedName name="me2_14" localSheetId="0">{"Book1","4.09 FLORA DAN FAUNA.xls","4.22 PERLENGKAPAN SEKOLAH.xls"}</definedName>
    <definedName name="me2_14" localSheetId="1">{"Book1","4.09 FLORA DAN FAUNA.xls","4.22 PERLENGKAPAN SEKOLAH.xls"}</definedName>
    <definedName name="me2_14" localSheetId="5">{"Book1","4.09 FLORA DAN FAUNA.xls","4.22 PERLENGKAPAN SEKOLAH.xls"}</definedName>
    <definedName name="me2_14" localSheetId="7">{"Book1","4.09 FLORA DAN FAUNA.xls","4.22 PERLENGKAPAN SEKOLAH.xls"}</definedName>
    <definedName name="me2_14">{"Book1","4.09 FLORA DAN FAUNA.xls","4.22 PERLENGKAPAN SEKOLAH.xls"}</definedName>
    <definedName name="me2_14_1" localSheetId="0">{"Book1","4.09 FLORA DAN FAUNA.xls","4.22 PERLENGKAPAN SEKOLAH.xls"}</definedName>
    <definedName name="me2_14_1" localSheetId="1">{"Book1","4.09 FLORA DAN FAUNA.xls","4.22 PERLENGKAPAN SEKOLAH.xls"}</definedName>
    <definedName name="me2_14_1" localSheetId="7">{"Book1","4.09 FLORA DAN FAUNA.xls","4.22 PERLENGKAPAN SEKOLAH.xls"}</definedName>
    <definedName name="me2_14_1">{"Book1","4.09 FLORA DAN FAUNA.xls","4.22 PERLENGKAPAN SEKOLAH.xls"}</definedName>
    <definedName name="me2_5" localSheetId="0">{"Book1","4.09 FLORA DAN FAUNA.xls","4.22 PERLENGKAPAN SEKOLAH.xls"}</definedName>
    <definedName name="me2_5" localSheetId="1">{"Book1","4.09 FLORA DAN FAUNA.xls","4.22 PERLENGKAPAN SEKOLAH.xls"}</definedName>
    <definedName name="me2_5" localSheetId="5">{"Book1","4.09 FLORA DAN FAUNA.xls","4.22 PERLENGKAPAN SEKOLAH.xls"}</definedName>
    <definedName name="me2_5" localSheetId="7">{"Book1","4.09 FLORA DAN FAUNA.xls","4.22 PERLENGKAPAN SEKOLAH.xls"}</definedName>
    <definedName name="me2_5">{"Book1","4.09 FLORA DAN FAUNA.xls","4.22 PERLENGKAPAN SEKOLAH.xls"}</definedName>
    <definedName name="me2_5_1" localSheetId="0">{"Book1","4.09 FLORA DAN FAUNA.xls","4.22 PERLENGKAPAN SEKOLAH.xls"}</definedName>
    <definedName name="me2_5_1" localSheetId="1">{"Book1","4.09 FLORA DAN FAUNA.xls","4.22 PERLENGKAPAN SEKOLAH.xls"}</definedName>
    <definedName name="me2_5_1" localSheetId="7">{"Book1","4.09 FLORA DAN FAUNA.xls","4.22 PERLENGKAPAN SEKOLAH.xls"}</definedName>
    <definedName name="me2_5_1">{"Book1","4.09 FLORA DAN FAUNA.xls","4.22 PERLENGKAPAN SEKOLAH.xls"}</definedName>
    <definedName name="me2_6" localSheetId="0">{"Book1","4.09 FLORA DAN FAUNA.xls","4.22 PERLENGKAPAN SEKOLAH.xls"}</definedName>
    <definedName name="me2_6" localSheetId="1">{"Book1","4.09 FLORA DAN FAUNA.xls","4.22 PERLENGKAPAN SEKOLAH.xls"}</definedName>
    <definedName name="me2_6" localSheetId="5">{"Book1","4.09 FLORA DAN FAUNA.xls","4.22 PERLENGKAPAN SEKOLAH.xls"}</definedName>
    <definedName name="me2_6" localSheetId="7">{"Book1","4.09 FLORA DAN FAUNA.xls","4.22 PERLENGKAPAN SEKOLAH.xls"}</definedName>
    <definedName name="me2_6">{"Book1","4.09 FLORA DAN FAUNA.xls","4.22 PERLENGKAPAN SEKOLAH.xls"}</definedName>
    <definedName name="me2_6_1" localSheetId="0">{"Book1","4.09 FLORA DAN FAUNA.xls","4.22 PERLENGKAPAN SEKOLAH.xls"}</definedName>
    <definedName name="me2_6_1" localSheetId="1">{"Book1","4.09 FLORA DAN FAUNA.xls","4.22 PERLENGKAPAN SEKOLAH.xls"}</definedName>
    <definedName name="me2_6_1" localSheetId="7">{"Book1","4.09 FLORA DAN FAUNA.xls","4.22 PERLENGKAPAN SEKOLAH.xls"}</definedName>
    <definedName name="me2_6_1">{"Book1","4.09 FLORA DAN FAUNA.xls","4.22 PERLENGKAPAN SEKOLAH.xls"}</definedName>
    <definedName name="me3_14" localSheetId="0">{"Book1","4.09 FLORA DAN FAUNA.xls","4.22 PERLENGKAPAN SEKOLAH.xls"}</definedName>
    <definedName name="me3_14" localSheetId="1">{"Book1","4.09 FLORA DAN FAUNA.xls","4.22 PERLENGKAPAN SEKOLAH.xls"}</definedName>
    <definedName name="me3_14" localSheetId="5">{"Book1","4.09 FLORA DAN FAUNA.xls","4.22 PERLENGKAPAN SEKOLAH.xls"}</definedName>
    <definedName name="me3_14" localSheetId="7">{"Book1","4.09 FLORA DAN FAUNA.xls","4.22 PERLENGKAPAN SEKOLAH.xls"}</definedName>
    <definedName name="me3_14">{"Book1","4.09 FLORA DAN FAUNA.xls","4.22 PERLENGKAPAN SEKOLAH.xls"}</definedName>
    <definedName name="me3_14_1" localSheetId="0">{"Book1","4.09 FLORA DAN FAUNA.xls","4.22 PERLENGKAPAN SEKOLAH.xls"}</definedName>
    <definedName name="me3_14_1" localSheetId="1">{"Book1","4.09 FLORA DAN FAUNA.xls","4.22 PERLENGKAPAN SEKOLAH.xls"}</definedName>
    <definedName name="me3_14_1" localSheetId="7">{"Book1","4.09 FLORA DAN FAUNA.xls","4.22 PERLENGKAPAN SEKOLAH.xls"}</definedName>
    <definedName name="me3_14_1">{"Book1","4.09 FLORA DAN FAUNA.xls","4.22 PERLENGKAPAN SEKOLAH.xls"}</definedName>
    <definedName name="me3_5" localSheetId="0">{"Book1","4.09 FLORA DAN FAUNA.xls","4.22 PERLENGKAPAN SEKOLAH.xls"}</definedName>
    <definedName name="me3_5" localSheetId="1">{"Book1","4.09 FLORA DAN FAUNA.xls","4.22 PERLENGKAPAN SEKOLAH.xls"}</definedName>
    <definedName name="me3_5" localSheetId="5">{"Book1","4.09 FLORA DAN FAUNA.xls","4.22 PERLENGKAPAN SEKOLAH.xls"}</definedName>
    <definedName name="me3_5" localSheetId="7">{"Book1","4.09 FLORA DAN FAUNA.xls","4.22 PERLENGKAPAN SEKOLAH.xls"}</definedName>
    <definedName name="me3_5">{"Book1","4.09 FLORA DAN FAUNA.xls","4.22 PERLENGKAPAN SEKOLAH.xls"}</definedName>
    <definedName name="me3_5_1" localSheetId="0">{"Book1","4.09 FLORA DAN FAUNA.xls","4.22 PERLENGKAPAN SEKOLAH.xls"}</definedName>
    <definedName name="me3_5_1" localSheetId="1">{"Book1","4.09 FLORA DAN FAUNA.xls","4.22 PERLENGKAPAN SEKOLAH.xls"}</definedName>
    <definedName name="me3_5_1" localSheetId="7">{"Book1","4.09 FLORA DAN FAUNA.xls","4.22 PERLENGKAPAN SEKOLAH.xls"}</definedName>
    <definedName name="me3_5_1">{"Book1","4.09 FLORA DAN FAUNA.xls","4.22 PERLENGKAPAN SEKOLAH.xls"}</definedName>
    <definedName name="me3_6" localSheetId="0">{"Book1","4.09 FLORA DAN FAUNA.xls","4.22 PERLENGKAPAN SEKOLAH.xls"}</definedName>
    <definedName name="me3_6" localSheetId="1">{"Book1","4.09 FLORA DAN FAUNA.xls","4.22 PERLENGKAPAN SEKOLAH.xls"}</definedName>
    <definedName name="me3_6" localSheetId="5">{"Book1","4.09 FLORA DAN FAUNA.xls","4.22 PERLENGKAPAN SEKOLAH.xls"}</definedName>
    <definedName name="me3_6" localSheetId="7">{"Book1","4.09 FLORA DAN FAUNA.xls","4.22 PERLENGKAPAN SEKOLAH.xls"}</definedName>
    <definedName name="me3_6">{"Book1","4.09 FLORA DAN FAUNA.xls","4.22 PERLENGKAPAN SEKOLAH.xls"}</definedName>
    <definedName name="me3_6_1" localSheetId="0">{"Book1","4.09 FLORA DAN FAUNA.xls","4.22 PERLENGKAPAN SEKOLAH.xls"}</definedName>
    <definedName name="me3_6_1" localSheetId="1">{"Book1","4.09 FLORA DAN FAUNA.xls","4.22 PERLENGKAPAN SEKOLAH.xls"}</definedName>
    <definedName name="me3_6_1" localSheetId="7">{"Book1","4.09 FLORA DAN FAUNA.xls","4.22 PERLENGKAPAN SEKOLAH.xls"}</definedName>
    <definedName name="me3_6_1">{"Book1","4.09 FLORA DAN FAUNA.xls","4.22 PERLENGKAPAN SEKOLAH.xls"}</definedName>
    <definedName name="me4_14" localSheetId="0">{"Book1","4.09 FLORA DAN FAUNA.xls","4.22 PERLENGKAPAN SEKOLAH.xls"}</definedName>
    <definedName name="me4_14" localSheetId="1">{"Book1","4.09 FLORA DAN FAUNA.xls","4.22 PERLENGKAPAN SEKOLAH.xls"}</definedName>
    <definedName name="me4_14" localSheetId="5">{"Book1","4.09 FLORA DAN FAUNA.xls","4.22 PERLENGKAPAN SEKOLAH.xls"}</definedName>
    <definedName name="me4_14" localSheetId="7">{"Book1","4.09 FLORA DAN FAUNA.xls","4.22 PERLENGKAPAN SEKOLAH.xls"}</definedName>
    <definedName name="me4_14">{"Book1","4.09 FLORA DAN FAUNA.xls","4.22 PERLENGKAPAN SEKOLAH.xls"}</definedName>
    <definedName name="me4_14_1" localSheetId="0">{"Book1","4.09 FLORA DAN FAUNA.xls","4.22 PERLENGKAPAN SEKOLAH.xls"}</definedName>
    <definedName name="me4_14_1" localSheetId="1">{"Book1","4.09 FLORA DAN FAUNA.xls","4.22 PERLENGKAPAN SEKOLAH.xls"}</definedName>
    <definedName name="me4_14_1" localSheetId="7">{"Book1","4.09 FLORA DAN FAUNA.xls","4.22 PERLENGKAPAN SEKOLAH.xls"}</definedName>
    <definedName name="me4_14_1">{"Book1","4.09 FLORA DAN FAUNA.xls","4.22 PERLENGKAPAN SEKOLAH.xls"}</definedName>
    <definedName name="me4_5" localSheetId="0">{"Book1","4.09 FLORA DAN FAUNA.xls","4.22 PERLENGKAPAN SEKOLAH.xls"}</definedName>
    <definedName name="me4_5" localSheetId="1">{"Book1","4.09 FLORA DAN FAUNA.xls","4.22 PERLENGKAPAN SEKOLAH.xls"}</definedName>
    <definedName name="me4_5" localSheetId="5">{"Book1","4.09 FLORA DAN FAUNA.xls","4.22 PERLENGKAPAN SEKOLAH.xls"}</definedName>
    <definedName name="me4_5" localSheetId="7">{"Book1","4.09 FLORA DAN FAUNA.xls","4.22 PERLENGKAPAN SEKOLAH.xls"}</definedName>
    <definedName name="me4_5">{"Book1","4.09 FLORA DAN FAUNA.xls","4.22 PERLENGKAPAN SEKOLAH.xls"}</definedName>
    <definedName name="me4_5_1" localSheetId="0">{"Book1","4.09 FLORA DAN FAUNA.xls","4.22 PERLENGKAPAN SEKOLAH.xls"}</definedName>
    <definedName name="me4_5_1" localSheetId="1">{"Book1","4.09 FLORA DAN FAUNA.xls","4.22 PERLENGKAPAN SEKOLAH.xls"}</definedName>
    <definedName name="me4_5_1" localSheetId="7">{"Book1","4.09 FLORA DAN FAUNA.xls","4.22 PERLENGKAPAN SEKOLAH.xls"}</definedName>
    <definedName name="me4_5_1">{"Book1","4.09 FLORA DAN FAUNA.xls","4.22 PERLENGKAPAN SEKOLAH.xls"}</definedName>
    <definedName name="me4_6" localSheetId="0">{"Book1","4.09 FLORA DAN FAUNA.xls","4.22 PERLENGKAPAN SEKOLAH.xls"}</definedName>
    <definedName name="me4_6" localSheetId="1">{"Book1","4.09 FLORA DAN FAUNA.xls","4.22 PERLENGKAPAN SEKOLAH.xls"}</definedName>
    <definedName name="me4_6" localSheetId="5">{"Book1","4.09 FLORA DAN FAUNA.xls","4.22 PERLENGKAPAN SEKOLAH.xls"}</definedName>
    <definedName name="me4_6" localSheetId="7">{"Book1","4.09 FLORA DAN FAUNA.xls","4.22 PERLENGKAPAN SEKOLAH.xls"}</definedName>
    <definedName name="me4_6">{"Book1","4.09 FLORA DAN FAUNA.xls","4.22 PERLENGKAPAN SEKOLAH.xls"}</definedName>
    <definedName name="me4_6_1" localSheetId="0">{"Book1","4.09 FLORA DAN FAUNA.xls","4.22 PERLENGKAPAN SEKOLAH.xls"}</definedName>
    <definedName name="me4_6_1" localSheetId="1">{"Book1","4.09 FLORA DAN FAUNA.xls","4.22 PERLENGKAPAN SEKOLAH.xls"}</definedName>
    <definedName name="me4_6_1" localSheetId="7">{"Book1","4.09 FLORA DAN FAUNA.xls","4.22 PERLENGKAPAN SEKOLAH.xls"}</definedName>
    <definedName name="me4_6_1">{"Book1","4.09 FLORA DAN FAUNA.xls","4.22 PERLENGKAPAN SEKOLAH.xls"}</definedName>
    <definedName name="me5_14" localSheetId="0">{"Book1","4.09 FLORA DAN FAUNA.xls","4.22 PERLENGKAPAN SEKOLAH.xls"}</definedName>
    <definedName name="me5_14" localSheetId="1">{"Book1","4.09 FLORA DAN FAUNA.xls","4.22 PERLENGKAPAN SEKOLAH.xls"}</definedName>
    <definedName name="me5_14" localSheetId="5">{"Book1","4.09 FLORA DAN FAUNA.xls","4.22 PERLENGKAPAN SEKOLAH.xls"}</definedName>
    <definedName name="me5_14" localSheetId="7">{"Book1","4.09 FLORA DAN FAUNA.xls","4.22 PERLENGKAPAN SEKOLAH.xls"}</definedName>
    <definedName name="me5_14">{"Book1","4.09 FLORA DAN FAUNA.xls","4.22 PERLENGKAPAN SEKOLAH.xls"}</definedName>
    <definedName name="me5_14_1" localSheetId="0">{"Book1","4.09 FLORA DAN FAUNA.xls","4.22 PERLENGKAPAN SEKOLAH.xls"}</definedName>
    <definedName name="me5_14_1" localSheetId="1">{"Book1","4.09 FLORA DAN FAUNA.xls","4.22 PERLENGKAPAN SEKOLAH.xls"}</definedName>
    <definedName name="me5_14_1" localSheetId="7">{"Book1","4.09 FLORA DAN FAUNA.xls","4.22 PERLENGKAPAN SEKOLAH.xls"}</definedName>
    <definedName name="me5_14_1">{"Book1","4.09 FLORA DAN FAUNA.xls","4.22 PERLENGKAPAN SEKOLAH.xls"}</definedName>
    <definedName name="me5_5" localSheetId="0">{"Book1","4.09 FLORA DAN FAUNA.xls","4.22 PERLENGKAPAN SEKOLAH.xls"}</definedName>
    <definedName name="me5_5" localSheetId="1">{"Book1","4.09 FLORA DAN FAUNA.xls","4.22 PERLENGKAPAN SEKOLAH.xls"}</definedName>
    <definedName name="me5_5" localSheetId="5">{"Book1","4.09 FLORA DAN FAUNA.xls","4.22 PERLENGKAPAN SEKOLAH.xls"}</definedName>
    <definedName name="me5_5" localSheetId="7">{"Book1","4.09 FLORA DAN FAUNA.xls","4.22 PERLENGKAPAN SEKOLAH.xls"}</definedName>
    <definedName name="me5_5">{"Book1","4.09 FLORA DAN FAUNA.xls","4.22 PERLENGKAPAN SEKOLAH.xls"}</definedName>
    <definedName name="me5_5_1" localSheetId="0">{"Book1","4.09 FLORA DAN FAUNA.xls","4.22 PERLENGKAPAN SEKOLAH.xls"}</definedName>
    <definedName name="me5_5_1" localSheetId="1">{"Book1","4.09 FLORA DAN FAUNA.xls","4.22 PERLENGKAPAN SEKOLAH.xls"}</definedName>
    <definedName name="me5_5_1" localSheetId="7">{"Book1","4.09 FLORA DAN FAUNA.xls","4.22 PERLENGKAPAN SEKOLAH.xls"}</definedName>
    <definedName name="me5_5_1">{"Book1","4.09 FLORA DAN FAUNA.xls","4.22 PERLENGKAPAN SEKOLAH.xls"}</definedName>
    <definedName name="me5_6" localSheetId="0">{"Book1","4.09 FLORA DAN FAUNA.xls","4.22 PERLENGKAPAN SEKOLAH.xls"}</definedName>
    <definedName name="me5_6" localSheetId="1">{"Book1","4.09 FLORA DAN FAUNA.xls","4.22 PERLENGKAPAN SEKOLAH.xls"}</definedName>
    <definedName name="me5_6" localSheetId="5">{"Book1","4.09 FLORA DAN FAUNA.xls","4.22 PERLENGKAPAN SEKOLAH.xls"}</definedName>
    <definedName name="me5_6" localSheetId="7">{"Book1","4.09 FLORA DAN FAUNA.xls","4.22 PERLENGKAPAN SEKOLAH.xls"}</definedName>
    <definedName name="me5_6">{"Book1","4.09 FLORA DAN FAUNA.xls","4.22 PERLENGKAPAN SEKOLAH.xls"}</definedName>
    <definedName name="me5_6_1" localSheetId="0">{"Book1","4.09 FLORA DAN FAUNA.xls","4.22 PERLENGKAPAN SEKOLAH.xls"}</definedName>
    <definedName name="me5_6_1" localSheetId="1">{"Book1","4.09 FLORA DAN FAUNA.xls","4.22 PERLENGKAPAN SEKOLAH.xls"}</definedName>
    <definedName name="me5_6_1" localSheetId="7">{"Book1","4.09 FLORA DAN FAUNA.xls","4.22 PERLENGKAPAN SEKOLAH.xls"}</definedName>
    <definedName name="me5_6_1">{"Book1","4.09 FLORA DAN FAUNA.xls","4.22 PERLENGKAPAN SEKOLAH.xls"}</definedName>
    <definedName name="mek" localSheetId="0">{"Book1","4.09 FLORA DAN FAUNA.xls","4.22 PERLENGKAPAN SEKOLAH.xls"}</definedName>
    <definedName name="mek" localSheetId="1">{"Book1","4.09 FLORA DAN FAUNA.xls","4.22 PERLENGKAPAN SEKOLAH.xls"}</definedName>
    <definedName name="mek" localSheetId="5">{"Book1","4.09 FLORA DAN FAUNA.xls","4.22 PERLENGKAPAN SEKOLAH.xls"}</definedName>
    <definedName name="mek" localSheetId="7">{"Book1","4.09 FLORA DAN FAUNA.xls","4.22 PERLENGKAPAN SEKOLAH.xls"}</definedName>
    <definedName name="mek">{"Book1","4.09 FLORA DAN FAUNA.xls","4.22 PERLENGKAPAN SEKOLAH.xls"}</definedName>
    <definedName name="mek_1" localSheetId="0">{"Book1","4.09 FLORA DAN FAUNA.xls","4.22 PERLENGKAPAN SEKOLAH.xls"}</definedName>
    <definedName name="mek_1" localSheetId="1">{"Book1","4.09 FLORA DAN FAUNA.xls","4.22 PERLENGKAPAN SEKOLAH.xls"}</definedName>
    <definedName name="mek_1" localSheetId="7">{"Book1","4.09 FLORA DAN FAUNA.xls","4.22 PERLENGKAPAN SEKOLAH.xls"}</definedName>
    <definedName name="mek_1">{"Book1","4.09 FLORA DAN FAUNA.xls","4.22 PERLENGKAPAN SEKOLAH.xls"}</definedName>
    <definedName name="mek_14" localSheetId="0">{"Book1","4.09 FLORA DAN FAUNA.xls","4.22 PERLENGKAPAN SEKOLAH.xls"}</definedName>
    <definedName name="mek_14" localSheetId="1">{"Book1","4.09 FLORA DAN FAUNA.xls","4.22 PERLENGKAPAN SEKOLAH.xls"}</definedName>
    <definedName name="mek_14" localSheetId="5">{"Book1","4.09 FLORA DAN FAUNA.xls","4.22 PERLENGKAPAN SEKOLAH.xls"}</definedName>
    <definedName name="mek_14" localSheetId="7">{"Book1","4.09 FLORA DAN FAUNA.xls","4.22 PERLENGKAPAN SEKOLAH.xls"}</definedName>
    <definedName name="mek_14">{"Book1","4.09 FLORA DAN FAUNA.xls","4.22 PERLENGKAPAN SEKOLAH.xls"}</definedName>
    <definedName name="mek_14_1" localSheetId="0">{"Book1","4.09 FLORA DAN FAUNA.xls","4.22 PERLENGKAPAN SEKOLAH.xls"}</definedName>
    <definedName name="mek_14_1" localSheetId="1">{"Book1","4.09 FLORA DAN FAUNA.xls","4.22 PERLENGKAPAN SEKOLAH.xls"}</definedName>
    <definedName name="mek_14_1" localSheetId="7">{"Book1","4.09 FLORA DAN FAUNA.xls","4.22 PERLENGKAPAN SEKOLAH.xls"}</definedName>
    <definedName name="mek_14_1">{"Book1","4.09 FLORA DAN FAUNA.xls","4.22 PERLENGKAPAN SEKOLAH.xls"}</definedName>
    <definedName name="mek_5" localSheetId="0">{"Book1","4.09 FLORA DAN FAUNA.xls","4.22 PERLENGKAPAN SEKOLAH.xls"}</definedName>
    <definedName name="mek_5" localSheetId="1">{"Book1","4.09 FLORA DAN FAUNA.xls","4.22 PERLENGKAPAN SEKOLAH.xls"}</definedName>
    <definedName name="mek_5" localSheetId="5">{"Book1","4.09 FLORA DAN FAUNA.xls","4.22 PERLENGKAPAN SEKOLAH.xls"}</definedName>
    <definedName name="mek_5" localSheetId="7">{"Book1","4.09 FLORA DAN FAUNA.xls","4.22 PERLENGKAPAN SEKOLAH.xls"}</definedName>
    <definedName name="mek_5">{"Book1","4.09 FLORA DAN FAUNA.xls","4.22 PERLENGKAPAN SEKOLAH.xls"}</definedName>
    <definedName name="mek_5_1" localSheetId="0">{"Book1","4.09 FLORA DAN FAUNA.xls","4.22 PERLENGKAPAN SEKOLAH.xls"}</definedName>
    <definedName name="mek_5_1" localSheetId="1">{"Book1","4.09 FLORA DAN FAUNA.xls","4.22 PERLENGKAPAN SEKOLAH.xls"}</definedName>
    <definedName name="mek_5_1" localSheetId="7">{"Book1","4.09 FLORA DAN FAUNA.xls","4.22 PERLENGKAPAN SEKOLAH.xls"}</definedName>
    <definedName name="mek_5_1">{"Book1","4.09 FLORA DAN FAUNA.xls","4.22 PERLENGKAPAN SEKOLAH.xls"}</definedName>
    <definedName name="mek_6" localSheetId="0">{"Book1","4.09 FLORA DAN FAUNA.xls","4.22 PERLENGKAPAN SEKOLAH.xls"}</definedName>
    <definedName name="mek_6" localSheetId="1">{"Book1","4.09 FLORA DAN FAUNA.xls","4.22 PERLENGKAPAN SEKOLAH.xls"}</definedName>
    <definedName name="mek_6" localSheetId="5">{"Book1","4.09 FLORA DAN FAUNA.xls","4.22 PERLENGKAPAN SEKOLAH.xls"}</definedName>
    <definedName name="mek_6" localSheetId="7">{"Book1","4.09 FLORA DAN FAUNA.xls","4.22 PERLENGKAPAN SEKOLAH.xls"}</definedName>
    <definedName name="mek_6">{"Book1","4.09 FLORA DAN FAUNA.xls","4.22 PERLENGKAPAN SEKOLAH.xls"}</definedName>
    <definedName name="mek_6_1" localSheetId="0">{"Book1","4.09 FLORA DAN FAUNA.xls","4.22 PERLENGKAPAN SEKOLAH.xls"}</definedName>
    <definedName name="mek_6_1" localSheetId="1">{"Book1","4.09 FLORA DAN FAUNA.xls","4.22 PERLENGKAPAN SEKOLAH.xls"}</definedName>
    <definedName name="mek_6_1" localSheetId="7">{"Book1","4.09 FLORA DAN FAUNA.xls","4.22 PERLENGKAPAN SEKOLAH.xls"}</definedName>
    <definedName name="mek_6_1">{"Book1","4.09 FLORA DAN FAUNA.xls","4.22 PERLENGKAPAN SEKOLAH.xls"}</definedName>
    <definedName name="mek3_14" localSheetId="0">{"Book1","4.09 FLORA DAN FAUNA.xls","4.22 PERLENGKAPAN SEKOLAH.xls"}</definedName>
    <definedName name="mek3_14" localSheetId="1">{"Book1","4.09 FLORA DAN FAUNA.xls","4.22 PERLENGKAPAN SEKOLAH.xls"}</definedName>
    <definedName name="mek3_14" localSheetId="5">{"Book1","4.09 FLORA DAN FAUNA.xls","4.22 PERLENGKAPAN SEKOLAH.xls"}</definedName>
    <definedName name="mek3_14" localSheetId="7">{"Book1","4.09 FLORA DAN FAUNA.xls","4.22 PERLENGKAPAN SEKOLAH.xls"}</definedName>
    <definedName name="mek3_14">{"Book1","4.09 FLORA DAN FAUNA.xls","4.22 PERLENGKAPAN SEKOLAH.xls"}</definedName>
    <definedName name="mek3_14_1" localSheetId="0">{"Book1","4.09 FLORA DAN FAUNA.xls","4.22 PERLENGKAPAN SEKOLAH.xls"}</definedName>
    <definedName name="mek3_14_1" localSheetId="1">{"Book1","4.09 FLORA DAN FAUNA.xls","4.22 PERLENGKAPAN SEKOLAH.xls"}</definedName>
    <definedName name="mek3_14_1" localSheetId="7">{"Book1","4.09 FLORA DAN FAUNA.xls","4.22 PERLENGKAPAN SEKOLAH.xls"}</definedName>
    <definedName name="mek3_14_1">{"Book1","4.09 FLORA DAN FAUNA.xls","4.22 PERLENGKAPAN SEKOLAH.xls"}</definedName>
    <definedName name="mek3_5" localSheetId="0">{"Book1","4.09 FLORA DAN FAUNA.xls","4.22 PERLENGKAPAN SEKOLAH.xls"}</definedName>
    <definedName name="mek3_5" localSheetId="1">{"Book1","4.09 FLORA DAN FAUNA.xls","4.22 PERLENGKAPAN SEKOLAH.xls"}</definedName>
    <definedName name="mek3_5" localSheetId="5">{"Book1","4.09 FLORA DAN FAUNA.xls","4.22 PERLENGKAPAN SEKOLAH.xls"}</definedName>
    <definedName name="mek3_5" localSheetId="7">{"Book1","4.09 FLORA DAN FAUNA.xls","4.22 PERLENGKAPAN SEKOLAH.xls"}</definedName>
    <definedName name="mek3_5">{"Book1","4.09 FLORA DAN FAUNA.xls","4.22 PERLENGKAPAN SEKOLAH.xls"}</definedName>
    <definedName name="mek3_5_1" localSheetId="0">{"Book1","4.09 FLORA DAN FAUNA.xls","4.22 PERLENGKAPAN SEKOLAH.xls"}</definedName>
    <definedName name="mek3_5_1" localSheetId="1">{"Book1","4.09 FLORA DAN FAUNA.xls","4.22 PERLENGKAPAN SEKOLAH.xls"}</definedName>
    <definedName name="mek3_5_1" localSheetId="7">{"Book1","4.09 FLORA DAN FAUNA.xls","4.22 PERLENGKAPAN SEKOLAH.xls"}</definedName>
    <definedName name="mek3_5_1">{"Book1","4.09 FLORA DAN FAUNA.xls","4.22 PERLENGKAPAN SEKOLAH.xls"}</definedName>
    <definedName name="mek3_6" localSheetId="0">{"Book1","4.09 FLORA DAN FAUNA.xls","4.22 PERLENGKAPAN SEKOLAH.xls"}</definedName>
    <definedName name="mek3_6" localSheetId="1">{"Book1","4.09 FLORA DAN FAUNA.xls","4.22 PERLENGKAPAN SEKOLAH.xls"}</definedName>
    <definedName name="mek3_6" localSheetId="5">{"Book1","4.09 FLORA DAN FAUNA.xls","4.22 PERLENGKAPAN SEKOLAH.xls"}</definedName>
    <definedName name="mek3_6" localSheetId="7">{"Book1","4.09 FLORA DAN FAUNA.xls","4.22 PERLENGKAPAN SEKOLAH.xls"}</definedName>
    <definedName name="mek3_6">{"Book1","4.09 FLORA DAN FAUNA.xls","4.22 PERLENGKAPAN SEKOLAH.xls"}</definedName>
    <definedName name="mek3_6_1" localSheetId="0">{"Book1","4.09 FLORA DAN FAUNA.xls","4.22 PERLENGKAPAN SEKOLAH.xls"}</definedName>
    <definedName name="mek3_6_1" localSheetId="1">{"Book1","4.09 FLORA DAN FAUNA.xls","4.22 PERLENGKAPAN SEKOLAH.xls"}</definedName>
    <definedName name="mek3_6_1" localSheetId="7">{"Book1","4.09 FLORA DAN FAUNA.xls","4.22 PERLENGKAPAN SEKOLAH.xls"}</definedName>
    <definedName name="mek3_6_1">{"Book1","4.09 FLORA DAN FAUNA.xls","4.22 PERLENGKAPAN SEKOLAH.xls"}</definedName>
    <definedName name="mek5_14" localSheetId="0">{"Book1","4.09 FLORA DAN FAUNA.xls","4.22 PERLENGKAPAN SEKOLAH.xls"}</definedName>
    <definedName name="mek5_14" localSheetId="1">{"Book1","4.09 FLORA DAN FAUNA.xls","4.22 PERLENGKAPAN SEKOLAH.xls"}</definedName>
    <definedName name="mek5_14" localSheetId="5">{"Book1","4.09 FLORA DAN FAUNA.xls","4.22 PERLENGKAPAN SEKOLAH.xls"}</definedName>
    <definedName name="mek5_14" localSheetId="7">{"Book1","4.09 FLORA DAN FAUNA.xls","4.22 PERLENGKAPAN SEKOLAH.xls"}</definedName>
    <definedName name="mek5_14">{"Book1","4.09 FLORA DAN FAUNA.xls","4.22 PERLENGKAPAN SEKOLAH.xls"}</definedName>
    <definedName name="mek5_14_1" localSheetId="0">{"Book1","4.09 FLORA DAN FAUNA.xls","4.22 PERLENGKAPAN SEKOLAH.xls"}</definedName>
    <definedName name="mek5_14_1" localSheetId="1">{"Book1","4.09 FLORA DAN FAUNA.xls","4.22 PERLENGKAPAN SEKOLAH.xls"}</definedName>
    <definedName name="mek5_14_1" localSheetId="7">{"Book1","4.09 FLORA DAN FAUNA.xls","4.22 PERLENGKAPAN SEKOLAH.xls"}</definedName>
    <definedName name="mek5_14_1">{"Book1","4.09 FLORA DAN FAUNA.xls","4.22 PERLENGKAPAN SEKOLAH.xls"}</definedName>
    <definedName name="mek5_5" localSheetId="0">{"Book1","4.09 FLORA DAN FAUNA.xls","4.22 PERLENGKAPAN SEKOLAH.xls"}</definedName>
    <definedName name="mek5_5" localSheetId="1">{"Book1","4.09 FLORA DAN FAUNA.xls","4.22 PERLENGKAPAN SEKOLAH.xls"}</definedName>
    <definedName name="mek5_5" localSheetId="5">{"Book1","4.09 FLORA DAN FAUNA.xls","4.22 PERLENGKAPAN SEKOLAH.xls"}</definedName>
    <definedName name="mek5_5" localSheetId="7">{"Book1","4.09 FLORA DAN FAUNA.xls","4.22 PERLENGKAPAN SEKOLAH.xls"}</definedName>
    <definedName name="mek5_5">{"Book1","4.09 FLORA DAN FAUNA.xls","4.22 PERLENGKAPAN SEKOLAH.xls"}</definedName>
    <definedName name="mek5_5_1" localSheetId="0">{"Book1","4.09 FLORA DAN FAUNA.xls","4.22 PERLENGKAPAN SEKOLAH.xls"}</definedName>
    <definedName name="mek5_5_1" localSheetId="1">{"Book1","4.09 FLORA DAN FAUNA.xls","4.22 PERLENGKAPAN SEKOLAH.xls"}</definedName>
    <definedName name="mek5_5_1" localSheetId="7">{"Book1","4.09 FLORA DAN FAUNA.xls","4.22 PERLENGKAPAN SEKOLAH.xls"}</definedName>
    <definedName name="mek5_5_1">{"Book1","4.09 FLORA DAN FAUNA.xls","4.22 PERLENGKAPAN SEKOLAH.xls"}</definedName>
    <definedName name="mek5_6" localSheetId="0">{"Book1","4.09 FLORA DAN FAUNA.xls","4.22 PERLENGKAPAN SEKOLAH.xls"}</definedName>
    <definedName name="mek5_6" localSheetId="1">{"Book1","4.09 FLORA DAN FAUNA.xls","4.22 PERLENGKAPAN SEKOLAH.xls"}</definedName>
    <definedName name="mek5_6" localSheetId="5">{"Book1","4.09 FLORA DAN FAUNA.xls","4.22 PERLENGKAPAN SEKOLAH.xls"}</definedName>
    <definedName name="mek5_6" localSheetId="7">{"Book1","4.09 FLORA DAN FAUNA.xls","4.22 PERLENGKAPAN SEKOLAH.xls"}</definedName>
    <definedName name="mek5_6">{"Book1","4.09 FLORA DAN FAUNA.xls","4.22 PERLENGKAPAN SEKOLAH.xls"}</definedName>
    <definedName name="mek5_6_1" localSheetId="0">{"Book1","4.09 FLORA DAN FAUNA.xls","4.22 PERLENGKAPAN SEKOLAH.xls"}</definedName>
    <definedName name="mek5_6_1" localSheetId="1">{"Book1","4.09 FLORA DAN FAUNA.xls","4.22 PERLENGKAPAN SEKOLAH.xls"}</definedName>
    <definedName name="mek5_6_1" localSheetId="7">{"Book1","4.09 FLORA DAN FAUNA.xls","4.22 PERLENGKAPAN SEKOLAH.xls"}</definedName>
    <definedName name="mek5_6_1">{"Book1","4.09 FLORA DAN FAUNA.xls","4.22 PERLENGKAPAN SEKOLAH.xls"}</definedName>
    <definedName name="meka" localSheetId="0">{"Book1","4.09 FLORA DAN FAUNA.xls","4.22 PERLENGKAPAN SEKOLAH.xls"}</definedName>
    <definedName name="meka" localSheetId="1">{"Book1","4.09 FLORA DAN FAUNA.xls","4.22 PERLENGKAPAN SEKOLAH.xls"}</definedName>
    <definedName name="meka" localSheetId="5">{"Book1","4.09 FLORA DAN FAUNA.xls","4.22 PERLENGKAPAN SEKOLAH.xls"}</definedName>
    <definedName name="meka" localSheetId="7">{"Book1","4.09 FLORA DAN FAUNA.xls","4.22 PERLENGKAPAN SEKOLAH.xls"}</definedName>
    <definedName name="meka">{"Book1","4.09 FLORA DAN FAUNA.xls","4.22 PERLENGKAPAN SEKOLAH.xls"}</definedName>
    <definedName name="meka_1" localSheetId="0">{"Book1","4.09 FLORA DAN FAUNA.xls","4.22 PERLENGKAPAN SEKOLAH.xls"}</definedName>
    <definedName name="meka_1" localSheetId="1">{"Book1","4.09 FLORA DAN FAUNA.xls","4.22 PERLENGKAPAN SEKOLAH.xls"}</definedName>
    <definedName name="meka_1" localSheetId="7">{"Book1","4.09 FLORA DAN FAUNA.xls","4.22 PERLENGKAPAN SEKOLAH.xls"}</definedName>
    <definedName name="meka_1">{"Book1","4.09 FLORA DAN FAUNA.xls","4.22 PERLENGKAPAN SEKOLAH.xls"}</definedName>
    <definedName name="meka_14" localSheetId="0">{"Book1","4.09 FLORA DAN FAUNA.xls","4.22 PERLENGKAPAN SEKOLAH.xls"}</definedName>
    <definedName name="meka_14" localSheetId="1">{"Book1","4.09 FLORA DAN FAUNA.xls","4.22 PERLENGKAPAN SEKOLAH.xls"}</definedName>
    <definedName name="meka_14" localSheetId="5">{"Book1","4.09 FLORA DAN FAUNA.xls","4.22 PERLENGKAPAN SEKOLAH.xls"}</definedName>
    <definedName name="meka_14" localSheetId="7">{"Book1","4.09 FLORA DAN FAUNA.xls","4.22 PERLENGKAPAN SEKOLAH.xls"}</definedName>
    <definedName name="meka_14">{"Book1","4.09 FLORA DAN FAUNA.xls","4.22 PERLENGKAPAN SEKOLAH.xls"}</definedName>
    <definedName name="meka_14_1" localSheetId="0">{"Book1","4.09 FLORA DAN FAUNA.xls","4.22 PERLENGKAPAN SEKOLAH.xls"}</definedName>
    <definedName name="meka_14_1" localSheetId="1">{"Book1","4.09 FLORA DAN FAUNA.xls","4.22 PERLENGKAPAN SEKOLAH.xls"}</definedName>
    <definedName name="meka_14_1" localSheetId="7">{"Book1","4.09 FLORA DAN FAUNA.xls","4.22 PERLENGKAPAN SEKOLAH.xls"}</definedName>
    <definedName name="meka_14_1">{"Book1","4.09 FLORA DAN FAUNA.xls","4.22 PERLENGKAPAN SEKOLAH.xls"}</definedName>
    <definedName name="meka_5" localSheetId="0">{"Book1","4.09 FLORA DAN FAUNA.xls","4.22 PERLENGKAPAN SEKOLAH.xls"}</definedName>
    <definedName name="meka_5" localSheetId="1">{"Book1","4.09 FLORA DAN FAUNA.xls","4.22 PERLENGKAPAN SEKOLAH.xls"}</definedName>
    <definedName name="meka_5" localSheetId="5">{"Book1","4.09 FLORA DAN FAUNA.xls","4.22 PERLENGKAPAN SEKOLAH.xls"}</definedName>
    <definedName name="meka_5" localSheetId="7">{"Book1","4.09 FLORA DAN FAUNA.xls","4.22 PERLENGKAPAN SEKOLAH.xls"}</definedName>
    <definedName name="meka_5">{"Book1","4.09 FLORA DAN FAUNA.xls","4.22 PERLENGKAPAN SEKOLAH.xls"}</definedName>
    <definedName name="meka_5_1" localSheetId="0">{"Book1","4.09 FLORA DAN FAUNA.xls","4.22 PERLENGKAPAN SEKOLAH.xls"}</definedName>
    <definedName name="meka_5_1" localSheetId="1">{"Book1","4.09 FLORA DAN FAUNA.xls","4.22 PERLENGKAPAN SEKOLAH.xls"}</definedName>
    <definedName name="meka_5_1" localSheetId="7">{"Book1","4.09 FLORA DAN FAUNA.xls","4.22 PERLENGKAPAN SEKOLAH.xls"}</definedName>
    <definedName name="meka_5_1">{"Book1","4.09 FLORA DAN FAUNA.xls","4.22 PERLENGKAPAN SEKOLAH.xls"}</definedName>
    <definedName name="meka_6" localSheetId="0">{"Book1","4.09 FLORA DAN FAUNA.xls","4.22 PERLENGKAPAN SEKOLAH.xls"}</definedName>
    <definedName name="meka_6" localSheetId="1">{"Book1","4.09 FLORA DAN FAUNA.xls","4.22 PERLENGKAPAN SEKOLAH.xls"}</definedName>
    <definedName name="meka_6" localSheetId="5">{"Book1","4.09 FLORA DAN FAUNA.xls","4.22 PERLENGKAPAN SEKOLAH.xls"}</definedName>
    <definedName name="meka_6" localSheetId="7">{"Book1","4.09 FLORA DAN FAUNA.xls","4.22 PERLENGKAPAN SEKOLAH.xls"}</definedName>
    <definedName name="meka_6">{"Book1","4.09 FLORA DAN FAUNA.xls","4.22 PERLENGKAPAN SEKOLAH.xls"}</definedName>
    <definedName name="meka_6_1" localSheetId="0">{"Book1","4.09 FLORA DAN FAUNA.xls","4.22 PERLENGKAPAN SEKOLAH.xls"}</definedName>
    <definedName name="meka_6_1" localSheetId="1">{"Book1","4.09 FLORA DAN FAUNA.xls","4.22 PERLENGKAPAN SEKOLAH.xls"}</definedName>
    <definedName name="meka_6_1" localSheetId="7">{"Book1","4.09 FLORA DAN FAUNA.xls","4.22 PERLENGKAPAN SEKOLAH.xls"}</definedName>
    <definedName name="meka_6_1">{"Book1","4.09 FLORA DAN FAUNA.xls","4.22 PERLENGKAPAN SEKOLAH.xls"}</definedName>
    <definedName name="mekd" localSheetId="0">{"Book1","4.09 FLORA DAN FAUNA.xls","4.22 PERLENGKAPAN SEKOLAH.xls"}</definedName>
    <definedName name="mekd" localSheetId="1">{"Book1","4.09 FLORA DAN FAUNA.xls","4.22 PERLENGKAPAN SEKOLAH.xls"}</definedName>
    <definedName name="mekd" localSheetId="5">{"Book1","4.09 FLORA DAN FAUNA.xls","4.22 PERLENGKAPAN SEKOLAH.xls"}</definedName>
    <definedName name="mekd" localSheetId="7">{"Book1","4.09 FLORA DAN FAUNA.xls","4.22 PERLENGKAPAN SEKOLAH.xls"}</definedName>
    <definedName name="mekd">{"Book1","4.09 FLORA DAN FAUNA.xls","4.22 PERLENGKAPAN SEKOLAH.xls"}</definedName>
    <definedName name="mekd_1" localSheetId="0">{"Book1","4.09 FLORA DAN FAUNA.xls","4.22 PERLENGKAPAN SEKOLAH.xls"}</definedName>
    <definedName name="mekd_1" localSheetId="1">{"Book1","4.09 FLORA DAN FAUNA.xls","4.22 PERLENGKAPAN SEKOLAH.xls"}</definedName>
    <definedName name="mekd_1" localSheetId="7">{"Book1","4.09 FLORA DAN FAUNA.xls","4.22 PERLENGKAPAN SEKOLAH.xls"}</definedName>
    <definedName name="mekd_1">{"Book1","4.09 FLORA DAN FAUNA.xls","4.22 PERLENGKAPAN SEKOLAH.xls"}</definedName>
    <definedName name="mekd_14" localSheetId="0">{"Book1","4.09 FLORA DAN FAUNA.xls","4.22 PERLENGKAPAN SEKOLAH.xls"}</definedName>
    <definedName name="mekd_14" localSheetId="1">{"Book1","4.09 FLORA DAN FAUNA.xls","4.22 PERLENGKAPAN SEKOLAH.xls"}</definedName>
    <definedName name="mekd_14" localSheetId="5">{"Book1","4.09 FLORA DAN FAUNA.xls","4.22 PERLENGKAPAN SEKOLAH.xls"}</definedName>
    <definedName name="mekd_14" localSheetId="7">{"Book1","4.09 FLORA DAN FAUNA.xls","4.22 PERLENGKAPAN SEKOLAH.xls"}</definedName>
    <definedName name="mekd_14">{"Book1","4.09 FLORA DAN FAUNA.xls","4.22 PERLENGKAPAN SEKOLAH.xls"}</definedName>
    <definedName name="mekd_14_1" localSheetId="0">{"Book1","4.09 FLORA DAN FAUNA.xls","4.22 PERLENGKAPAN SEKOLAH.xls"}</definedName>
    <definedName name="mekd_14_1" localSheetId="1">{"Book1","4.09 FLORA DAN FAUNA.xls","4.22 PERLENGKAPAN SEKOLAH.xls"}</definedName>
    <definedName name="mekd_14_1" localSheetId="7">{"Book1","4.09 FLORA DAN FAUNA.xls","4.22 PERLENGKAPAN SEKOLAH.xls"}</definedName>
    <definedName name="mekd_14_1">{"Book1","4.09 FLORA DAN FAUNA.xls","4.22 PERLENGKAPAN SEKOLAH.xls"}</definedName>
    <definedName name="mekd_5" localSheetId="0">{"Book1","4.09 FLORA DAN FAUNA.xls","4.22 PERLENGKAPAN SEKOLAH.xls"}</definedName>
    <definedName name="mekd_5" localSheetId="1">{"Book1","4.09 FLORA DAN FAUNA.xls","4.22 PERLENGKAPAN SEKOLAH.xls"}</definedName>
    <definedName name="mekd_5" localSheetId="5">{"Book1","4.09 FLORA DAN FAUNA.xls","4.22 PERLENGKAPAN SEKOLAH.xls"}</definedName>
    <definedName name="mekd_5" localSheetId="7">{"Book1","4.09 FLORA DAN FAUNA.xls","4.22 PERLENGKAPAN SEKOLAH.xls"}</definedName>
    <definedName name="mekd_5">{"Book1","4.09 FLORA DAN FAUNA.xls","4.22 PERLENGKAPAN SEKOLAH.xls"}</definedName>
    <definedName name="mekd_5_1" localSheetId="0">{"Book1","4.09 FLORA DAN FAUNA.xls","4.22 PERLENGKAPAN SEKOLAH.xls"}</definedName>
    <definedName name="mekd_5_1" localSheetId="1">{"Book1","4.09 FLORA DAN FAUNA.xls","4.22 PERLENGKAPAN SEKOLAH.xls"}</definedName>
    <definedName name="mekd_5_1" localSheetId="7">{"Book1","4.09 FLORA DAN FAUNA.xls","4.22 PERLENGKAPAN SEKOLAH.xls"}</definedName>
    <definedName name="mekd_5_1">{"Book1","4.09 FLORA DAN FAUNA.xls","4.22 PERLENGKAPAN SEKOLAH.xls"}</definedName>
    <definedName name="mekd_6" localSheetId="0">{"Book1","4.09 FLORA DAN FAUNA.xls","4.22 PERLENGKAPAN SEKOLAH.xls"}</definedName>
    <definedName name="mekd_6" localSheetId="1">{"Book1","4.09 FLORA DAN FAUNA.xls","4.22 PERLENGKAPAN SEKOLAH.xls"}</definedName>
    <definedName name="mekd_6" localSheetId="5">{"Book1","4.09 FLORA DAN FAUNA.xls","4.22 PERLENGKAPAN SEKOLAH.xls"}</definedName>
    <definedName name="mekd_6" localSheetId="7">{"Book1","4.09 FLORA DAN FAUNA.xls","4.22 PERLENGKAPAN SEKOLAH.xls"}</definedName>
    <definedName name="mekd_6">{"Book1","4.09 FLORA DAN FAUNA.xls","4.22 PERLENGKAPAN SEKOLAH.xls"}</definedName>
    <definedName name="mekd_6_1" localSheetId="0">{"Book1","4.09 FLORA DAN FAUNA.xls","4.22 PERLENGKAPAN SEKOLAH.xls"}</definedName>
    <definedName name="mekd_6_1" localSheetId="1">{"Book1","4.09 FLORA DAN FAUNA.xls","4.22 PERLENGKAPAN SEKOLAH.xls"}</definedName>
    <definedName name="mekd_6_1" localSheetId="7">{"Book1","4.09 FLORA DAN FAUNA.xls","4.22 PERLENGKAPAN SEKOLAH.xls"}</definedName>
    <definedName name="mekd_6_1">{"Book1","4.09 FLORA DAN FAUNA.xls","4.22 PERLENGKAPAN SEKOLAH.xls"}</definedName>
    <definedName name="meke" localSheetId="0">{"Book1","4.09 FLORA DAN FAUNA.xls","4.22 PERLENGKAPAN SEKOLAH.xls"}</definedName>
    <definedName name="meke" localSheetId="1">{"Book1","4.09 FLORA DAN FAUNA.xls","4.22 PERLENGKAPAN SEKOLAH.xls"}</definedName>
    <definedName name="meke" localSheetId="5">{"Book1","4.09 FLORA DAN FAUNA.xls","4.22 PERLENGKAPAN SEKOLAH.xls"}</definedName>
    <definedName name="meke" localSheetId="7">{"Book1","4.09 FLORA DAN FAUNA.xls","4.22 PERLENGKAPAN SEKOLAH.xls"}</definedName>
    <definedName name="meke">{"Book1","4.09 FLORA DAN FAUNA.xls","4.22 PERLENGKAPAN SEKOLAH.xls"}</definedName>
    <definedName name="meke_1" localSheetId="0">{"Book1","4.09 FLORA DAN FAUNA.xls","4.22 PERLENGKAPAN SEKOLAH.xls"}</definedName>
    <definedName name="meke_1" localSheetId="1">{"Book1","4.09 FLORA DAN FAUNA.xls","4.22 PERLENGKAPAN SEKOLAH.xls"}</definedName>
    <definedName name="meke_1" localSheetId="7">{"Book1","4.09 FLORA DAN FAUNA.xls","4.22 PERLENGKAPAN SEKOLAH.xls"}</definedName>
    <definedName name="meke_1">{"Book1","4.09 FLORA DAN FAUNA.xls","4.22 PERLENGKAPAN SEKOLAH.xls"}</definedName>
    <definedName name="meke_14" localSheetId="0">{"Book1","4.09 FLORA DAN FAUNA.xls","4.22 PERLENGKAPAN SEKOLAH.xls"}</definedName>
    <definedName name="meke_14" localSheetId="1">{"Book1","4.09 FLORA DAN FAUNA.xls","4.22 PERLENGKAPAN SEKOLAH.xls"}</definedName>
    <definedName name="meke_14" localSheetId="5">{"Book1","4.09 FLORA DAN FAUNA.xls","4.22 PERLENGKAPAN SEKOLAH.xls"}</definedName>
    <definedName name="meke_14" localSheetId="7">{"Book1","4.09 FLORA DAN FAUNA.xls","4.22 PERLENGKAPAN SEKOLAH.xls"}</definedName>
    <definedName name="meke_14">{"Book1","4.09 FLORA DAN FAUNA.xls","4.22 PERLENGKAPAN SEKOLAH.xls"}</definedName>
    <definedName name="meke_14_1" localSheetId="0">{"Book1","4.09 FLORA DAN FAUNA.xls","4.22 PERLENGKAPAN SEKOLAH.xls"}</definedName>
    <definedName name="meke_14_1" localSheetId="1">{"Book1","4.09 FLORA DAN FAUNA.xls","4.22 PERLENGKAPAN SEKOLAH.xls"}</definedName>
    <definedName name="meke_14_1" localSheetId="7">{"Book1","4.09 FLORA DAN FAUNA.xls","4.22 PERLENGKAPAN SEKOLAH.xls"}</definedName>
    <definedName name="meke_14_1">{"Book1","4.09 FLORA DAN FAUNA.xls","4.22 PERLENGKAPAN SEKOLAH.xls"}</definedName>
    <definedName name="meke_5" localSheetId="0">{"Book1","4.09 FLORA DAN FAUNA.xls","4.22 PERLENGKAPAN SEKOLAH.xls"}</definedName>
    <definedName name="meke_5" localSheetId="1">{"Book1","4.09 FLORA DAN FAUNA.xls","4.22 PERLENGKAPAN SEKOLAH.xls"}</definedName>
    <definedName name="meke_5" localSheetId="5">{"Book1","4.09 FLORA DAN FAUNA.xls","4.22 PERLENGKAPAN SEKOLAH.xls"}</definedName>
    <definedName name="meke_5" localSheetId="7">{"Book1","4.09 FLORA DAN FAUNA.xls","4.22 PERLENGKAPAN SEKOLAH.xls"}</definedName>
    <definedName name="meke_5">{"Book1","4.09 FLORA DAN FAUNA.xls","4.22 PERLENGKAPAN SEKOLAH.xls"}</definedName>
    <definedName name="meke_5_1" localSheetId="0">{"Book1","4.09 FLORA DAN FAUNA.xls","4.22 PERLENGKAPAN SEKOLAH.xls"}</definedName>
    <definedName name="meke_5_1" localSheetId="1">{"Book1","4.09 FLORA DAN FAUNA.xls","4.22 PERLENGKAPAN SEKOLAH.xls"}</definedName>
    <definedName name="meke_5_1" localSheetId="7">{"Book1","4.09 FLORA DAN FAUNA.xls","4.22 PERLENGKAPAN SEKOLAH.xls"}</definedName>
    <definedName name="meke_5_1">{"Book1","4.09 FLORA DAN FAUNA.xls","4.22 PERLENGKAPAN SEKOLAH.xls"}</definedName>
    <definedName name="meke_6" localSheetId="0">{"Book1","4.09 FLORA DAN FAUNA.xls","4.22 PERLENGKAPAN SEKOLAH.xls"}</definedName>
    <definedName name="meke_6" localSheetId="1">{"Book1","4.09 FLORA DAN FAUNA.xls","4.22 PERLENGKAPAN SEKOLAH.xls"}</definedName>
    <definedName name="meke_6" localSheetId="5">{"Book1","4.09 FLORA DAN FAUNA.xls","4.22 PERLENGKAPAN SEKOLAH.xls"}</definedName>
    <definedName name="meke_6" localSheetId="7">{"Book1","4.09 FLORA DAN FAUNA.xls","4.22 PERLENGKAPAN SEKOLAH.xls"}</definedName>
    <definedName name="meke_6">{"Book1","4.09 FLORA DAN FAUNA.xls","4.22 PERLENGKAPAN SEKOLAH.xls"}</definedName>
    <definedName name="meke_6_1" localSheetId="0">{"Book1","4.09 FLORA DAN FAUNA.xls","4.22 PERLENGKAPAN SEKOLAH.xls"}</definedName>
    <definedName name="meke_6_1" localSheetId="1">{"Book1","4.09 FLORA DAN FAUNA.xls","4.22 PERLENGKAPAN SEKOLAH.xls"}</definedName>
    <definedName name="meke_6_1" localSheetId="7">{"Book1","4.09 FLORA DAN FAUNA.xls","4.22 PERLENGKAPAN SEKOLAH.xls"}</definedName>
    <definedName name="meke_6_1">{"Book1","4.09 FLORA DAN FAUNA.xls","4.22 PERLENGKAPAN SEKOLAH.xls"}</definedName>
    <definedName name="mekf" localSheetId="0">{"Book1","4.09 FLORA DAN FAUNA.xls","4.22 PERLENGKAPAN SEKOLAH.xls"}</definedName>
    <definedName name="mekf" localSheetId="1">{"Book1","4.09 FLORA DAN FAUNA.xls","4.22 PERLENGKAPAN SEKOLAH.xls"}</definedName>
    <definedName name="mekf" localSheetId="5">{"Book1","4.09 FLORA DAN FAUNA.xls","4.22 PERLENGKAPAN SEKOLAH.xls"}</definedName>
    <definedName name="mekf" localSheetId="7">{"Book1","4.09 FLORA DAN FAUNA.xls","4.22 PERLENGKAPAN SEKOLAH.xls"}</definedName>
    <definedName name="mekf">{"Book1","4.09 FLORA DAN FAUNA.xls","4.22 PERLENGKAPAN SEKOLAH.xls"}</definedName>
    <definedName name="mekf_1" localSheetId="0">{"Book1","4.09 FLORA DAN FAUNA.xls","4.22 PERLENGKAPAN SEKOLAH.xls"}</definedName>
    <definedName name="mekf_1" localSheetId="1">{"Book1","4.09 FLORA DAN FAUNA.xls","4.22 PERLENGKAPAN SEKOLAH.xls"}</definedName>
    <definedName name="mekf_1" localSheetId="7">{"Book1","4.09 FLORA DAN FAUNA.xls","4.22 PERLENGKAPAN SEKOLAH.xls"}</definedName>
    <definedName name="mekf_1">{"Book1","4.09 FLORA DAN FAUNA.xls","4.22 PERLENGKAPAN SEKOLAH.xls"}</definedName>
    <definedName name="mekf_14" localSheetId="0">{"Book1","4.09 FLORA DAN FAUNA.xls","4.22 PERLENGKAPAN SEKOLAH.xls"}</definedName>
    <definedName name="mekf_14" localSheetId="1">{"Book1","4.09 FLORA DAN FAUNA.xls","4.22 PERLENGKAPAN SEKOLAH.xls"}</definedName>
    <definedName name="mekf_14" localSheetId="5">{"Book1","4.09 FLORA DAN FAUNA.xls","4.22 PERLENGKAPAN SEKOLAH.xls"}</definedName>
    <definedName name="mekf_14" localSheetId="7">{"Book1","4.09 FLORA DAN FAUNA.xls","4.22 PERLENGKAPAN SEKOLAH.xls"}</definedName>
    <definedName name="mekf_14">{"Book1","4.09 FLORA DAN FAUNA.xls","4.22 PERLENGKAPAN SEKOLAH.xls"}</definedName>
    <definedName name="mekf_14_1" localSheetId="0">{"Book1","4.09 FLORA DAN FAUNA.xls","4.22 PERLENGKAPAN SEKOLAH.xls"}</definedName>
    <definedName name="mekf_14_1" localSheetId="1">{"Book1","4.09 FLORA DAN FAUNA.xls","4.22 PERLENGKAPAN SEKOLAH.xls"}</definedName>
    <definedName name="mekf_14_1" localSheetId="7">{"Book1","4.09 FLORA DAN FAUNA.xls","4.22 PERLENGKAPAN SEKOLAH.xls"}</definedName>
    <definedName name="mekf_14_1">{"Book1","4.09 FLORA DAN FAUNA.xls","4.22 PERLENGKAPAN SEKOLAH.xls"}</definedName>
    <definedName name="mekf_5" localSheetId="0">{"Book1","4.09 FLORA DAN FAUNA.xls","4.22 PERLENGKAPAN SEKOLAH.xls"}</definedName>
    <definedName name="mekf_5" localSheetId="1">{"Book1","4.09 FLORA DAN FAUNA.xls","4.22 PERLENGKAPAN SEKOLAH.xls"}</definedName>
    <definedName name="mekf_5" localSheetId="5">{"Book1","4.09 FLORA DAN FAUNA.xls","4.22 PERLENGKAPAN SEKOLAH.xls"}</definedName>
    <definedName name="mekf_5" localSheetId="7">{"Book1","4.09 FLORA DAN FAUNA.xls","4.22 PERLENGKAPAN SEKOLAH.xls"}</definedName>
    <definedName name="mekf_5">{"Book1","4.09 FLORA DAN FAUNA.xls","4.22 PERLENGKAPAN SEKOLAH.xls"}</definedName>
    <definedName name="mekf_5_1" localSheetId="0">{"Book1","4.09 FLORA DAN FAUNA.xls","4.22 PERLENGKAPAN SEKOLAH.xls"}</definedName>
    <definedName name="mekf_5_1" localSheetId="1">{"Book1","4.09 FLORA DAN FAUNA.xls","4.22 PERLENGKAPAN SEKOLAH.xls"}</definedName>
    <definedName name="mekf_5_1" localSheetId="7">{"Book1","4.09 FLORA DAN FAUNA.xls","4.22 PERLENGKAPAN SEKOLAH.xls"}</definedName>
    <definedName name="mekf_5_1">{"Book1","4.09 FLORA DAN FAUNA.xls","4.22 PERLENGKAPAN SEKOLAH.xls"}</definedName>
    <definedName name="mekf_6" localSheetId="0">{"Book1","4.09 FLORA DAN FAUNA.xls","4.22 PERLENGKAPAN SEKOLAH.xls"}</definedName>
    <definedName name="mekf_6" localSheetId="1">{"Book1","4.09 FLORA DAN FAUNA.xls","4.22 PERLENGKAPAN SEKOLAH.xls"}</definedName>
    <definedName name="mekf_6" localSheetId="5">{"Book1","4.09 FLORA DAN FAUNA.xls","4.22 PERLENGKAPAN SEKOLAH.xls"}</definedName>
    <definedName name="mekf_6" localSheetId="7">{"Book1","4.09 FLORA DAN FAUNA.xls","4.22 PERLENGKAPAN SEKOLAH.xls"}</definedName>
    <definedName name="mekf_6">{"Book1","4.09 FLORA DAN FAUNA.xls","4.22 PERLENGKAPAN SEKOLAH.xls"}</definedName>
    <definedName name="mekf_6_1" localSheetId="0">{"Book1","4.09 FLORA DAN FAUNA.xls","4.22 PERLENGKAPAN SEKOLAH.xls"}</definedName>
    <definedName name="mekf_6_1" localSheetId="1">{"Book1","4.09 FLORA DAN FAUNA.xls","4.22 PERLENGKAPAN SEKOLAH.xls"}</definedName>
    <definedName name="mekf_6_1" localSheetId="7">{"Book1","4.09 FLORA DAN FAUNA.xls","4.22 PERLENGKAPAN SEKOLAH.xls"}</definedName>
    <definedName name="mekf_6_1">{"Book1","4.09 FLORA DAN FAUNA.xls","4.22 PERLENGKAPAN SEKOLAH.xls"}</definedName>
    <definedName name="meki" localSheetId="0">{"Book1","4.09 FLORA DAN FAUNA.xls","4.22 PERLENGKAPAN SEKOLAH.xls"}</definedName>
    <definedName name="meki" localSheetId="1">{"Book1","4.09 FLORA DAN FAUNA.xls","4.22 PERLENGKAPAN SEKOLAH.xls"}</definedName>
    <definedName name="meki" localSheetId="5">{"Book1","4.09 FLORA DAN FAUNA.xls","4.22 PERLENGKAPAN SEKOLAH.xls"}</definedName>
    <definedName name="meki" localSheetId="7">{"Book1","4.09 FLORA DAN FAUNA.xls","4.22 PERLENGKAPAN SEKOLAH.xls"}</definedName>
    <definedName name="meki">{"Book1","4.09 FLORA DAN FAUNA.xls","4.22 PERLENGKAPAN SEKOLAH.xls"}</definedName>
    <definedName name="meki_1" localSheetId="0">{"Book1","4.09 FLORA DAN FAUNA.xls","4.22 PERLENGKAPAN SEKOLAH.xls"}</definedName>
    <definedName name="meki_1" localSheetId="1">{"Book1","4.09 FLORA DAN FAUNA.xls","4.22 PERLENGKAPAN SEKOLAH.xls"}</definedName>
    <definedName name="meki_1" localSheetId="7">{"Book1","4.09 FLORA DAN FAUNA.xls","4.22 PERLENGKAPAN SEKOLAH.xls"}</definedName>
    <definedName name="meki_1">{"Book1","4.09 FLORA DAN FAUNA.xls","4.22 PERLENGKAPAN SEKOLAH.xls"}</definedName>
    <definedName name="meki_14" localSheetId="0">{"Book1","4.09 FLORA DAN FAUNA.xls","4.22 PERLENGKAPAN SEKOLAH.xls"}</definedName>
    <definedName name="meki_14" localSheetId="1">{"Book1","4.09 FLORA DAN FAUNA.xls","4.22 PERLENGKAPAN SEKOLAH.xls"}</definedName>
    <definedName name="meki_14" localSheetId="5">{"Book1","4.09 FLORA DAN FAUNA.xls","4.22 PERLENGKAPAN SEKOLAH.xls"}</definedName>
    <definedName name="meki_14" localSheetId="7">{"Book1","4.09 FLORA DAN FAUNA.xls","4.22 PERLENGKAPAN SEKOLAH.xls"}</definedName>
    <definedName name="meki_14">{"Book1","4.09 FLORA DAN FAUNA.xls","4.22 PERLENGKAPAN SEKOLAH.xls"}</definedName>
    <definedName name="meki_14_1" localSheetId="0">{"Book1","4.09 FLORA DAN FAUNA.xls","4.22 PERLENGKAPAN SEKOLAH.xls"}</definedName>
    <definedName name="meki_14_1" localSheetId="1">{"Book1","4.09 FLORA DAN FAUNA.xls","4.22 PERLENGKAPAN SEKOLAH.xls"}</definedName>
    <definedName name="meki_14_1" localSheetId="7">{"Book1","4.09 FLORA DAN FAUNA.xls","4.22 PERLENGKAPAN SEKOLAH.xls"}</definedName>
    <definedName name="meki_14_1">{"Book1","4.09 FLORA DAN FAUNA.xls","4.22 PERLENGKAPAN SEKOLAH.xls"}</definedName>
    <definedName name="meki_5" localSheetId="0">{"Book1","4.09 FLORA DAN FAUNA.xls","4.22 PERLENGKAPAN SEKOLAH.xls"}</definedName>
    <definedName name="meki_5" localSheetId="1">{"Book1","4.09 FLORA DAN FAUNA.xls","4.22 PERLENGKAPAN SEKOLAH.xls"}</definedName>
    <definedName name="meki_5" localSheetId="5">{"Book1","4.09 FLORA DAN FAUNA.xls","4.22 PERLENGKAPAN SEKOLAH.xls"}</definedName>
    <definedName name="meki_5" localSheetId="7">{"Book1","4.09 FLORA DAN FAUNA.xls","4.22 PERLENGKAPAN SEKOLAH.xls"}</definedName>
    <definedName name="meki_5">{"Book1","4.09 FLORA DAN FAUNA.xls","4.22 PERLENGKAPAN SEKOLAH.xls"}</definedName>
    <definedName name="meki_5_1" localSheetId="0">{"Book1","4.09 FLORA DAN FAUNA.xls","4.22 PERLENGKAPAN SEKOLAH.xls"}</definedName>
    <definedName name="meki_5_1" localSheetId="1">{"Book1","4.09 FLORA DAN FAUNA.xls","4.22 PERLENGKAPAN SEKOLAH.xls"}</definedName>
    <definedName name="meki_5_1" localSheetId="7">{"Book1","4.09 FLORA DAN FAUNA.xls","4.22 PERLENGKAPAN SEKOLAH.xls"}</definedName>
    <definedName name="meki_5_1">{"Book1","4.09 FLORA DAN FAUNA.xls","4.22 PERLENGKAPAN SEKOLAH.xls"}</definedName>
    <definedName name="meki_6" localSheetId="0">{"Book1","4.09 FLORA DAN FAUNA.xls","4.22 PERLENGKAPAN SEKOLAH.xls"}</definedName>
    <definedName name="meki_6" localSheetId="1">{"Book1","4.09 FLORA DAN FAUNA.xls","4.22 PERLENGKAPAN SEKOLAH.xls"}</definedName>
    <definedName name="meki_6" localSheetId="5">{"Book1","4.09 FLORA DAN FAUNA.xls","4.22 PERLENGKAPAN SEKOLAH.xls"}</definedName>
    <definedName name="meki_6" localSheetId="7">{"Book1","4.09 FLORA DAN FAUNA.xls","4.22 PERLENGKAPAN SEKOLAH.xls"}</definedName>
    <definedName name="meki_6">{"Book1","4.09 FLORA DAN FAUNA.xls","4.22 PERLENGKAPAN SEKOLAH.xls"}</definedName>
    <definedName name="meki_6_1" localSheetId="0">{"Book1","4.09 FLORA DAN FAUNA.xls","4.22 PERLENGKAPAN SEKOLAH.xls"}</definedName>
    <definedName name="meki_6_1" localSheetId="1">{"Book1","4.09 FLORA DAN FAUNA.xls","4.22 PERLENGKAPAN SEKOLAH.xls"}</definedName>
    <definedName name="meki_6_1" localSheetId="7">{"Book1","4.09 FLORA DAN FAUNA.xls","4.22 PERLENGKAPAN SEKOLAH.xls"}</definedName>
    <definedName name="meki_6_1">{"Book1","4.09 FLORA DAN FAUNA.xls","4.22 PERLENGKAPAN SEKOLAH.xls"}</definedName>
    <definedName name="mekl" localSheetId="0">{"Book1","4.09 FLORA DAN FAUNA.xls","4.22 PERLENGKAPAN SEKOLAH.xls"}</definedName>
    <definedName name="mekl" localSheetId="1">{"Book1","4.09 FLORA DAN FAUNA.xls","4.22 PERLENGKAPAN SEKOLAH.xls"}</definedName>
    <definedName name="mekl" localSheetId="5">{"Book1","4.09 FLORA DAN FAUNA.xls","4.22 PERLENGKAPAN SEKOLAH.xls"}</definedName>
    <definedName name="mekl" localSheetId="7">{"Book1","4.09 FLORA DAN FAUNA.xls","4.22 PERLENGKAPAN SEKOLAH.xls"}</definedName>
    <definedName name="mekl">{"Book1","4.09 FLORA DAN FAUNA.xls","4.22 PERLENGKAPAN SEKOLAH.xls"}</definedName>
    <definedName name="mekl_1" localSheetId="0">{"Book1","4.09 FLORA DAN FAUNA.xls","4.22 PERLENGKAPAN SEKOLAH.xls"}</definedName>
    <definedName name="mekl_1" localSheetId="1">{"Book1","4.09 FLORA DAN FAUNA.xls","4.22 PERLENGKAPAN SEKOLAH.xls"}</definedName>
    <definedName name="mekl_1" localSheetId="7">{"Book1","4.09 FLORA DAN FAUNA.xls","4.22 PERLENGKAPAN SEKOLAH.xls"}</definedName>
    <definedName name="mekl_1">{"Book1","4.09 FLORA DAN FAUNA.xls","4.22 PERLENGKAPAN SEKOLAH.xls"}</definedName>
    <definedName name="mekl_14" localSheetId="0">{"Book1","4.09 FLORA DAN FAUNA.xls","4.22 PERLENGKAPAN SEKOLAH.xls"}</definedName>
    <definedName name="mekl_14" localSheetId="1">{"Book1","4.09 FLORA DAN FAUNA.xls","4.22 PERLENGKAPAN SEKOLAH.xls"}</definedName>
    <definedName name="mekl_14" localSheetId="5">{"Book1","4.09 FLORA DAN FAUNA.xls","4.22 PERLENGKAPAN SEKOLAH.xls"}</definedName>
    <definedName name="mekl_14" localSheetId="7">{"Book1","4.09 FLORA DAN FAUNA.xls","4.22 PERLENGKAPAN SEKOLAH.xls"}</definedName>
    <definedName name="mekl_14">{"Book1","4.09 FLORA DAN FAUNA.xls","4.22 PERLENGKAPAN SEKOLAH.xls"}</definedName>
    <definedName name="mekl_14_1" localSheetId="0">{"Book1","4.09 FLORA DAN FAUNA.xls","4.22 PERLENGKAPAN SEKOLAH.xls"}</definedName>
    <definedName name="mekl_14_1" localSheetId="1">{"Book1","4.09 FLORA DAN FAUNA.xls","4.22 PERLENGKAPAN SEKOLAH.xls"}</definedName>
    <definedName name="mekl_14_1" localSheetId="7">{"Book1","4.09 FLORA DAN FAUNA.xls","4.22 PERLENGKAPAN SEKOLAH.xls"}</definedName>
    <definedName name="mekl_14_1">{"Book1","4.09 FLORA DAN FAUNA.xls","4.22 PERLENGKAPAN SEKOLAH.xls"}</definedName>
    <definedName name="mekl_5" localSheetId="0">{"Book1","4.09 FLORA DAN FAUNA.xls","4.22 PERLENGKAPAN SEKOLAH.xls"}</definedName>
    <definedName name="mekl_5" localSheetId="1">{"Book1","4.09 FLORA DAN FAUNA.xls","4.22 PERLENGKAPAN SEKOLAH.xls"}</definedName>
    <definedName name="mekl_5" localSheetId="5">{"Book1","4.09 FLORA DAN FAUNA.xls","4.22 PERLENGKAPAN SEKOLAH.xls"}</definedName>
    <definedName name="mekl_5" localSheetId="7">{"Book1","4.09 FLORA DAN FAUNA.xls","4.22 PERLENGKAPAN SEKOLAH.xls"}</definedName>
    <definedName name="mekl_5">{"Book1","4.09 FLORA DAN FAUNA.xls","4.22 PERLENGKAPAN SEKOLAH.xls"}</definedName>
    <definedName name="mekl_5_1" localSheetId="0">{"Book1","4.09 FLORA DAN FAUNA.xls","4.22 PERLENGKAPAN SEKOLAH.xls"}</definedName>
    <definedName name="mekl_5_1" localSheetId="1">{"Book1","4.09 FLORA DAN FAUNA.xls","4.22 PERLENGKAPAN SEKOLAH.xls"}</definedName>
    <definedName name="mekl_5_1" localSheetId="7">{"Book1","4.09 FLORA DAN FAUNA.xls","4.22 PERLENGKAPAN SEKOLAH.xls"}</definedName>
    <definedName name="mekl_5_1">{"Book1","4.09 FLORA DAN FAUNA.xls","4.22 PERLENGKAPAN SEKOLAH.xls"}</definedName>
    <definedName name="mekl_6" localSheetId="0">{"Book1","4.09 FLORA DAN FAUNA.xls","4.22 PERLENGKAPAN SEKOLAH.xls"}</definedName>
    <definedName name="mekl_6" localSheetId="1">{"Book1","4.09 FLORA DAN FAUNA.xls","4.22 PERLENGKAPAN SEKOLAH.xls"}</definedName>
    <definedName name="mekl_6" localSheetId="5">{"Book1","4.09 FLORA DAN FAUNA.xls","4.22 PERLENGKAPAN SEKOLAH.xls"}</definedName>
    <definedName name="mekl_6" localSheetId="7">{"Book1","4.09 FLORA DAN FAUNA.xls","4.22 PERLENGKAPAN SEKOLAH.xls"}</definedName>
    <definedName name="mekl_6">{"Book1","4.09 FLORA DAN FAUNA.xls","4.22 PERLENGKAPAN SEKOLAH.xls"}</definedName>
    <definedName name="mekl_6_1" localSheetId="0">{"Book1","4.09 FLORA DAN FAUNA.xls","4.22 PERLENGKAPAN SEKOLAH.xls"}</definedName>
    <definedName name="mekl_6_1" localSheetId="1">{"Book1","4.09 FLORA DAN FAUNA.xls","4.22 PERLENGKAPAN SEKOLAH.xls"}</definedName>
    <definedName name="mekl_6_1" localSheetId="7">{"Book1","4.09 FLORA DAN FAUNA.xls","4.22 PERLENGKAPAN SEKOLAH.xls"}</definedName>
    <definedName name="mekl_6_1">{"Book1","4.09 FLORA DAN FAUNA.xls","4.22 PERLENGKAPAN SEKOLAH.xls"}</definedName>
    <definedName name="meko" localSheetId="0">{"Book1","4.09 FLORA DAN FAUNA.xls","4.22 PERLENGKAPAN SEKOLAH.xls"}</definedName>
    <definedName name="meko" localSheetId="1">{"Book1","4.09 FLORA DAN FAUNA.xls","4.22 PERLENGKAPAN SEKOLAH.xls"}</definedName>
    <definedName name="meko" localSheetId="5">{"Book1","4.09 FLORA DAN FAUNA.xls","4.22 PERLENGKAPAN SEKOLAH.xls"}</definedName>
    <definedName name="meko" localSheetId="7">{"Book1","4.09 FLORA DAN FAUNA.xls","4.22 PERLENGKAPAN SEKOLAH.xls"}</definedName>
    <definedName name="meko">{"Book1","4.09 FLORA DAN FAUNA.xls","4.22 PERLENGKAPAN SEKOLAH.xls"}</definedName>
    <definedName name="meko_1" localSheetId="0">{"Book1","4.09 FLORA DAN FAUNA.xls","4.22 PERLENGKAPAN SEKOLAH.xls"}</definedName>
    <definedName name="meko_1" localSheetId="1">{"Book1","4.09 FLORA DAN FAUNA.xls","4.22 PERLENGKAPAN SEKOLAH.xls"}</definedName>
    <definedName name="meko_1" localSheetId="7">{"Book1","4.09 FLORA DAN FAUNA.xls","4.22 PERLENGKAPAN SEKOLAH.xls"}</definedName>
    <definedName name="meko_1">{"Book1","4.09 FLORA DAN FAUNA.xls","4.22 PERLENGKAPAN SEKOLAH.xls"}</definedName>
    <definedName name="meko_14" localSheetId="0">{"Book1","4.09 FLORA DAN FAUNA.xls","4.22 PERLENGKAPAN SEKOLAH.xls"}</definedName>
    <definedName name="meko_14" localSheetId="1">{"Book1","4.09 FLORA DAN FAUNA.xls","4.22 PERLENGKAPAN SEKOLAH.xls"}</definedName>
    <definedName name="meko_14" localSheetId="5">{"Book1","4.09 FLORA DAN FAUNA.xls","4.22 PERLENGKAPAN SEKOLAH.xls"}</definedName>
    <definedName name="meko_14" localSheetId="7">{"Book1","4.09 FLORA DAN FAUNA.xls","4.22 PERLENGKAPAN SEKOLAH.xls"}</definedName>
    <definedName name="meko_14">{"Book1","4.09 FLORA DAN FAUNA.xls","4.22 PERLENGKAPAN SEKOLAH.xls"}</definedName>
    <definedName name="meko_14_1" localSheetId="0">{"Book1","4.09 FLORA DAN FAUNA.xls","4.22 PERLENGKAPAN SEKOLAH.xls"}</definedName>
    <definedName name="meko_14_1" localSheetId="1">{"Book1","4.09 FLORA DAN FAUNA.xls","4.22 PERLENGKAPAN SEKOLAH.xls"}</definedName>
    <definedName name="meko_14_1" localSheetId="7">{"Book1","4.09 FLORA DAN FAUNA.xls","4.22 PERLENGKAPAN SEKOLAH.xls"}</definedName>
    <definedName name="meko_14_1">{"Book1","4.09 FLORA DAN FAUNA.xls","4.22 PERLENGKAPAN SEKOLAH.xls"}</definedName>
    <definedName name="meko_5" localSheetId="0">{"Book1","4.09 FLORA DAN FAUNA.xls","4.22 PERLENGKAPAN SEKOLAH.xls"}</definedName>
    <definedName name="meko_5" localSheetId="1">{"Book1","4.09 FLORA DAN FAUNA.xls","4.22 PERLENGKAPAN SEKOLAH.xls"}</definedName>
    <definedName name="meko_5" localSheetId="5">{"Book1","4.09 FLORA DAN FAUNA.xls","4.22 PERLENGKAPAN SEKOLAH.xls"}</definedName>
    <definedName name="meko_5" localSheetId="7">{"Book1","4.09 FLORA DAN FAUNA.xls","4.22 PERLENGKAPAN SEKOLAH.xls"}</definedName>
    <definedName name="meko_5">{"Book1","4.09 FLORA DAN FAUNA.xls","4.22 PERLENGKAPAN SEKOLAH.xls"}</definedName>
    <definedName name="meko_5_1" localSheetId="0">{"Book1","4.09 FLORA DAN FAUNA.xls","4.22 PERLENGKAPAN SEKOLAH.xls"}</definedName>
    <definedName name="meko_5_1" localSheetId="1">{"Book1","4.09 FLORA DAN FAUNA.xls","4.22 PERLENGKAPAN SEKOLAH.xls"}</definedName>
    <definedName name="meko_5_1" localSheetId="7">{"Book1","4.09 FLORA DAN FAUNA.xls","4.22 PERLENGKAPAN SEKOLAH.xls"}</definedName>
    <definedName name="meko_5_1">{"Book1","4.09 FLORA DAN FAUNA.xls","4.22 PERLENGKAPAN SEKOLAH.xls"}</definedName>
    <definedName name="meko_6" localSheetId="0">{"Book1","4.09 FLORA DAN FAUNA.xls","4.22 PERLENGKAPAN SEKOLAH.xls"}</definedName>
    <definedName name="meko_6" localSheetId="1">{"Book1","4.09 FLORA DAN FAUNA.xls","4.22 PERLENGKAPAN SEKOLAH.xls"}</definedName>
    <definedName name="meko_6" localSheetId="5">{"Book1","4.09 FLORA DAN FAUNA.xls","4.22 PERLENGKAPAN SEKOLAH.xls"}</definedName>
    <definedName name="meko_6" localSheetId="7">{"Book1","4.09 FLORA DAN FAUNA.xls","4.22 PERLENGKAPAN SEKOLAH.xls"}</definedName>
    <definedName name="meko_6">{"Book1","4.09 FLORA DAN FAUNA.xls","4.22 PERLENGKAPAN SEKOLAH.xls"}</definedName>
    <definedName name="meko_6_1" localSheetId="0">{"Book1","4.09 FLORA DAN FAUNA.xls","4.22 PERLENGKAPAN SEKOLAH.xls"}</definedName>
    <definedName name="meko_6_1" localSheetId="1">{"Book1","4.09 FLORA DAN FAUNA.xls","4.22 PERLENGKAPAN SEKOLAH.xls"}</definedName>
    <definedName name="meko_6_1" localSheetId="7">{"Book1","4.09 FLORA DAN FAUNA.xls","4.22 PERLENGKAPAN SEKOLAH.xls"}</definedName>
    <definedName name="meko_6_1">{"Book1","4.09 FLORA DAN FAUNA.xls","4.22 PERLENGKAPAN SEKOLAH.xls"}</definedName>
    <definedName name="mekp" localSheetId="0">{"Book1","4.09 FLORA DAN FAUNA.xls","4.22 PERLENGKAPAN SEKOLAH.xls"}</definedName>
    <definedName name="mekp" localSheetId="1">{"Book1","4.09 FLORA DAN FAUNA.xls","4.22 PERLENGKAPAN SEKOLAH.xls"}</definedName>
    <definedName name="mekp" localSheetId="5">{"Book1","4.09 FLORA DAN FAUNA.xls","4.22 PERLENGKAPAN SEKOLAH.xls"}</definedName>
    <definedName name="mekp" localSheetId="7">{"Book1","4.09 FLORA DAN FAUNA.xls","4.22 PERLENGKAPAN SEKOLAH.xls"}</definedName>
    <definedName name="mekp">{"Book1","4.09 FLORA DAN FAUNA.xls","4.22 PERLENGKAPAN SEKOLAH.xls"}</definedName>
    <definedName name="mekp_1" localSheetId="0">{"Book1","4.09 FLORA DAN FAUNA.xls","4.22 PERLENGKAPAN SEKOLAH.xls"}</definedName>
    <definedName name="mekp_1" localSheetId="1">{"Book1","4.09 FLORA DAN FAUNA.xls","4.22 PERLENGKAPAN SEKOLAH.xls"}</definedName>
    <definedName name="mekp_1" localSheetId="7">{"Book1","4.09 FLORA DAN FAUNA.xls","4.22 PERLENGKAPAN SEKOLAH.xls"}</definedName>
    <definedName name="mekp_1">{"Book1","4.09 FLORA DAN FAUNA.xls","4.22 PERLENGKAPAN SEKOLAH.xls"}</definedName>
    <definedName name="mekp_14" localSheetId="0">{"Book1","4.09 FLORA DAN FAUNA.xls","4.22 PERLENGKAPAN SEKOLAH.xls"}</definedName>
    <definedName name="mekp_14" localSheetId="1">{"Book1","4.09 FLORA DAN FAUNA.xls","4.22 PERLENGKAPAN SEKOLAH.xls"}</definedName>
    <definedName name="mekp_14" localSheetId="5">{"Book1","4.09 FLORA DAN FAUNA.xls","4.22 PERLENGKAPAN SEKOLAH.xls"}</definedName>
    <definedName name="mekp_14" localSheetId="7">{"Book1","4.09 FLORA DAN FAUNA.xls","4.22 PERLENGKAPAN SEKOLAH.xls"}</definedName>
    <definedName name="mekp_14">{"Book1","4.09 FLORA DAN FAUNA.xls","4.22 PERLENGKAPAN SEKOLAH.xls"}</definedName>
    <definedName name="mekp_14_1" localSheetId="0">{"Book1","4.09 FLORA DAN FAUNA.xls","4.22 PERLENGKAPAN SEKOLAH.xls"}</definedName>
    <definedName name="mekp_14_1" localSheetId="1">{"Book1","4.09 FLORA DAN FAUNA.xls","4.22 PERLENGKAPAN SEKOLAH.xls"}</definedName>
    <definedName name="mekp_14_1" localSheetId="7">{"Book1","4.09 FLORA DAN FAUNA.xls","4.22 PERLENGKAPAN SEKOLAH.xls"}</definedName>
    <definedName name="mekp_14_1">{"Book1","4.09 FLORA DAN FAUNA.xls","4.22 PERLENGKAPAN SEKOLAH.xls"}</definedName>
    <definedName name="mekp_5" localSheetId="0">{"Book1","4.09 FLORA DAN FAUNA.xls","4.22 PERLENGKAPAN SEKOLAH.xls"}</definedName>
    <definedName name="mekp_5" localSheetId="1">{"Book1","4.09 FLORA DAN FAUNA.xls","4.22 PERLENGKAPAN SEKOLAH.xls"}</definedName>
    <definedName name="mekp_5" localSheetId="5">{"Book1","4.09 FLORA DAN FAUNA.xls","4.22 PERLENGKAPAN SEKOLAH.xls"}</definedName>
    <definedName name="mekp_5" localSheetId="7">{"Book1","4.09 FLORA DAN FAUNA.xls","4.22 PERLENGKAPAN SEKOLAH.xls"}</definedName>
    <definedName name="mekp_5">{"Book1","4.09 FLORA DAN FAUNA.xls","4.22 PERLENGKAPAN SEKOLAH.xls"}</definedName>
    <definedName name="mekp_5_1" localSheetId="0">{"Book1","4.09 FLORA DAN FAUNA.xls","4.22 PERLENGKAPAN SEKOLAH.xls"}</definedName>
    <definedName name="mekp_5_1" localSheetId="1">{"Book1","4.09 FLORA DAN FAUNA.xls","4.22 PERLENGKAPAN SEKOLAH.xls"}</definedName>
    <definedName name="mekp_5_1" localSheetId="7">{"Book1","4.09 FLORA DAN FAUNA.xls","4.22 PERLENGKAPAN SEKOLAH.xls"}</definedName>
    <definedName name="mekp_5_1">{"Book1","4.09 FLORA DAN FAUNA.xls","4.22 PERLENGKAPAN SEKOLAH.xls"}</definedName>
    <definedName name="mekp_6" localSheetId="0">{"Book1","4.09 FLORA DAN FAUNA.xls","4.22 PERLENGKAPAN SEKOLAH.xls"}</definedName>
    <definedName name="mekp_6" localSheetId="1">{"Book1","4.09 FLORA DAN FAUNA.xls","4.22 PERLENGKAPAN SEKOLAH.xls"}</definedName>
    <definedName name="mekp_6" localSheetId="5">{"Book1","4.09 FLORA DAN FAUNA.xls","4.22 PERLENGKAPAN SEKOLAH.xls"}</definedName>
    <definedName name="mekp_6" localSheetId="7">{"Book1","4.09 FLORA DAN FAUNA.xls","4.22 PERLENGKAPAN SEKOLAH.xls"}</definedName>
    <definedName name="mekp_6">{"Book1","4.09 FLORA DAN FAUNA.xls","4.22 PERLENGKAPAN SEKOLAH.xls"}</definedName>
    <definedName name="mekp_6_1" localSheetId="0">{"Book1","4.09 FLORA DAN FAUNA.xls","4.22 PERLENGKAPAN SEKOLAH.xls"}</definedName>
    <definedName name="mekp_6_1" localSheetId="1">{"Book1","4.09 FLORA DAN FAUNA.xls","4.22 PERLENGKAPAN SEKOLAH.xls"}</definedName>
    <definedName name="mekp_6_1" localSheetId="7">{"Book1","4.09 FLORA DAN FAUNA.xls","4.22 PERLENGKAPAN SEKOLAH.xls"}</definedName>
    <definedName name="mekp_6_1">{"Book1","4.09 FLORA DAN FAUNA.xls","4.22 PERLENGKAPAN SEKOLAH.xls"}</definedName>
    <definedName name="meku" localSheetId="0">{"Book1","4.09 FLORA DAN FAUNA.xls","4.22 PERLENGKAPAN SEKOLAH.xls"}</definedName>
    <definedName name="meku" localSheetId="1">{"Book1","4.09 FLORA DAN FAUNA.xls","4.22 PERLENGKAPAN SEKOLAH.xls"}</definedName>
    <definedName name="meku" localSheetId="5">{"Book1","4.09 FLORA DAN FAUNA.xls","4.22 PERLENGKAPAN SEKOLAH.xls"}</definedName>
    <definedName name="meku" localSheetId="7">{"Book1","4.09 FLORA DAN FAUNA.xls","4.22 PERLENGKAPAN SEKOLAH.xls"}</definedName>
    <definedName name="meku">{"Book1","4.09 FLORA DAN FAUNA.xls","4.22 PERLENGKAPAN SEKOLAH.xls"}</definedName>
    <definedName name="meku_1" localSheetId="0">{"Book1","4.09 FLORA DAN FAUNA.xls","4.22 PERLENGKAPAN SEKOLAH.xls"}</definedName>
    <definedName name="meku_1" localSheetId="1">{"Book1","4.09 FLORA DAN FAUNA.xls","4.22 PERLENGKAPAN SEKOLAH.xls"}</definedName>
    <definedName name="meku_1" localSheetId="7">{"Book1","4.09 FLORA DAN FAUNA.xls","4.22 PERLENGKAPAN SEKOLAH.xls"}</definedName>
    <definedName name="meku_1">{"Book1","4.09 FLORA DAN FAUNA.xls","4.22 PERLENGKAPAN SEKOLAH.xls"}</definedName>
    <definedName name="meku_14" localSheetId="0">{"Book1","4.09 FLORA DAN FAUNA.xls","4.22 PERLENGKAPAN SEKOLAH.xls"}</definedName>
    <definedName name="meku_14" localSheetId="1">{"Book1","4.09 FLORA DAN FAUNA.xls","4.22 PERLENGKAPAN SEKOLAH.xls"}</definedName>
    <definedName name="meku_14" localSheetId="5">{"Book1","4.09 FLORA DAN FAUNA.xls","4.22 PERLENGKAPAN SEKOLAH.xls"}</definedName>
    <definedName name="meku_14" localSheetId="7">{"Book1","4.09 FLORA DAN FAUNA.xls","4.22 PERLENGKAPAN SEKOLAH.xls"}</definedName>
    <definedName name="meku_14">{"Book1","4.09 FLORA DAN FAUNA.xls","4.22 PERLENGKAPAN SEKOLAH.xls"}</definedName>
    <definedName name="meku_14_1" localSheetId="0">{"Book1","4.09 FLORA DAN FAUNA.xls","4.22 PERLENGKAPAN SEKOLAH.xls"}</definedName>
    <definedName name="meku_14_1" localSheetId="1">{"Book1","4.09 FLORA DAN FAUNA.xls","4.22 PERLENGKAPAN SEKOLAH.xls"}</definedName>
    <definedName name="meku_14_1" localSheetId="7">{"Book1","4.09 FLORA DAN FAUNA.xls","4.22 PERLENGKAPAN SEKOLAH.xls"}</definedName>
    <definedName name="meku_14_1">{"Book1","4.09 FLORA DAN FAUNA.xls","4.22 PERLENGKAPAN SEKOLAH.xls"}</definedName>
    <definedName name="meku_5" localSheetId="0">{"Book1","4.09 FLORA DAN FAUNA.xls","4.22 PERLENGKAPAN SEKOLAH.xls"}</definedName>
    <definedName name="meku_5" localSheetId="1">{"Book1","4.09 FLORA DAN FAUNA.xls","4.22 PERLENGKAPAN SEKOLAH.xls"}</definedName>
    <definedName name="meku_5" localSheetId="5">{"Book1","4.09 FLORA DAN FAUNA.xls","4.22 PERLENGKAPAN SEKOLAH.xls"}</definedName>
    <definedName name="meku_5" localSheetId="7">{"Book1","4.09 FLORA DAN FAUNA.xls","4.22 PERLENGKAPAN SEKOLAH.xls"}</definedName>
    <definedName name="meku_5">{"Book1","4.09 FLORA DAN FAUNA.xls","4.22 PERLENGKAPAN SEKOLAH.xls"}</definedName>
    <definedName name="meku_5_1" localSheetId="0">{"Book1","4.09 FLORA DAN FAUNA.xls","4.22 PERLENGKAPAN SEKOLAH.xls"}</definedName>
    <definedName name="meku_5_1" localSheetId="1">{"Book1","4.09 FLORA DAN FAUNA.xls","4.22 PERLENGKAPAN SEKOLAH.xls"}</definedName>
    <definedName name="meku_5_1" localSheetId="7">{"Book1","4.09 FLORA DAN FAUNA.xls","4.22 PERLENGKAPAN SEKOLAH.xls"}</definedName>
    <definedName name="meku_5_1">{"Book1","4.09 FLORA DAN FAUNA.xls","4.22 PERLENGKAPAN SEKOLAH.xls"}</definedName>
    <definedName name="meku_6" localSheetId="0">{"Book1","4.09 FLORA DAN FAUNA.xls","4.22 PERLENGKAPAN SEKOLAH.xls"}</definedName>
    <definedName name="meku_6" localSheetId="1">{"Book1","4.09 FLORA DAN FAUNA.xls","4.22 PERLENGKAPAN SEKOLAH.xls"}</definedName>
    <definedName name="meku_6" localSheetId="5">{"Book1","4.09 FLORA DAN FAUNA.xls","4.22 PERLENGKAPAN SEKOLAH.xls"}</definedName>
    <definedName name="meku_6" localSheetId="7">{"Book1","4.09 FLORA DAN FAUNA.xls","4.22 PERLENGKAPAN SEKOLAH.xls"}</definedName>
    <definedName name="meku_6">{"Book1","4.09 FLORA DAN FAUNA.xls","4.22 PERLENGKAPAN SEKOLAH.xls"}</definedName>
    <definedName name="meku_6_1" localSheetId="0">{"Book1","4.09 FLORA DAN FAUNA.xls","4.22 PERLENGKAPAN SEKOLAH.xls"}</definedName>
    <definedName name="meku_6_1" localSheetId="1">{"Book1","4.09 FLORA DAN FAUNA.xls","4.22 PERLENGKAPAN SEKOLAH.xls"}</definedName>
    <definedName name="meku_6_1" localSheetId="7">{"Book1","4.09 FLORA DAN FAUNA.xls","4.22 PERLENGKAPAN SEKOLAH.xls"}</definedName>
    <definedName name="meku_6_1">{"Book1","4.09 FLORA DAN FAUNA.xls","4.22 PERLENGKAPAN SEKOLAH.xls"}</definedName>
    <definedName name="meq" localSheetId="0">{"Book1","4.09 FLORA DAN FAUNA.xls","4.22 PERLENGKAPAN SEKOLAH.xls"}</definedName>
    <definedName name="meq" localSheetId="1">{"Book1","4.09 FLORA DAN FAUNA.xls","4.22 PERLENGKAPAN SEKOLAH.xls"}</definedName>
    <definedName name="meq" localSheetId="5">{"Book1","4.09 FLORA DAN FAUNA.xls","4.22 PERLENGKAPAN SEKOLAH.xls"}</definedName>
    <definedName name="meq" localSheetId="7">{"Book1","4.09 FLORA DAN FAUNA.xls","4.22 PERLENGKAPAN SEKOLAH.xls"}</definedName>
    <definedName name="meq">{"Book1","4.09 FLORA DAN FAUNA.xls","4.22 PERLENGKAPAN SEKOLAH.xls"}</definedName>
    <definedName name="meq_1" localSheetId="0">{"Book1","4.09 FLORA DAN FAUNA.xls","4.22 PERLENGKAPAN SEKOLAH.xls"}</definedName>
    <definedName name="meq_1" localSheetId="1">{"Book1","4.09 FLORA DAN FAUNA.xls","4.22 PERLENGKAPAN SEKOLAH.xls"}</definedName>
    <definedName name="meq_1" localSheetId="7">{"Book1","4.09 FLORA DAN FAUNA.xls","4.22 PERLENGKAPAN SEKOLAH.xls"}</definedName>
    <definedName name="meq_1">{"Book1","4.09 FLORA DAN FAUNA.xls","4.22 PERLENGKAPAN SEKOLAH.xls"}</definedName>
    <definedName name="meq_14" localSheetId="0">{"Book1","4.09 FLORA DAN FAUNA.xls","4.22 PERLENGKAPAN SEKOLAH.xls"}</definedName>
    <definedName name="meq_14" localSheetId="1">{"Book1","4.09 FLORA DAN FAUNA.xls","4.22 PERLENGKAPAN SEKOLAH.xls"}</definedName>
    <definedName name="meq_14" localSheetId="5">{"Book1","4.09 FLORA DAN FAUNA.xls","4.22 PERLENGKAPAN SEKOLAH.xls"}</definedName>
    <definedName name="meq_14" localSheetId="7">{"Book1","4.09 FLORA DAN FAUNA.xls","4.22 PERLENGKAPAN SEKOLAH.xls"}</definedName>
    <definedName name="meq_14">{"Book1","4.09 FLORA DAN FAUNA.xls","4.22 PERLENGKAPAN SEKOLAH.xls"}</definedName>
    <definedName name="meq_14_1" localSheetId="0">{"Book1","4.09 FLORA DAN FAUNA.xls","4.22 PERLENGKAPAN SEKOLAH.xls"}</definedName>
    <definedName name="meq_14_1" localSheetId="1">{"Book1","4.09 FLORA DAN FAUNA.xls","4.22 PERLENGKAPAN SEKOLAH.xls"}</definedName>
    <definedName name="meq_14_1" localSheetId="7">{"Book1","4.09 FLORA DAN FAUNA.xls","4.22 PERLENGKAPAN SEKOLAH.xls"}</definedName>
    <definedName name="meq_14_1">{"Book1","4.09 FLORA DAN FAUNA.xls","4.22 PERLENGKAPAN SEKOLAH.xls"}</definedName>
    <definedName name="meq_5" localSheetId="0">{"Book1","4.09 FLORA DAN FAUNA.xls","4.22 PERLENGKAPAN SEKOLAH.xls"}</definedName>
    <definedName name="meq_5" localSheetId="1">{"Book1","4.09 FLORA DAN FAUNA.xls","4.22 PERLENGKAPAN SEKOLAH.xls"}</definedName>
    <definedName name="meq_5" localSheetId="5">{"Book1","4.09 FLORA DAN FAUNA.xls","4.22 PERLENGKAPAN SEKOLAH.xls"}</definedName>
    <definedName name="meq_5" localSheetId="7">{"Book1","4.09 FLORA DAN FAUNA.xls","4.22 PERLENGKAPAN SEKOLAH.xls"}</definedName>
    <definedName name="meq_5">{"Book1","4.09 FLORA DAN FAUNA.xls","4.22 PERLENGKAPAN SEKOLAH.xls"}</definedName>
    <definedName name="meq_5_1" localSheetId="0">{"Book1","4.09 FLORA DAN FAUNA.xls","4.22 PERLENGKAPAN SEKOLAH.xls"}</definedName>
    <definedName name="meq_5_1" localSheetId="1">{"Book1","4.09 FLORA DAN FAUNA.xls","4.22 PERLENGKAPAN SEKOLAH.xls"}</definedName>
    <definedName name="meq_5_1" localSheetId="7">{"Book1","4.09 FLORA DAN FAUNA.xls","4.22 PERLENGKAPAN SEKOLAH.xls"}</definedName>
    <definedName name="meq_5_1">{"Book1","4.09 FLORA DAN FAUNA.xls","4.22 PERLENGKAPAN SEKOLAH.xls"}</definedName>
    <definedName name="meq_6" localSheetId="0">{"Book1","4.09 FLORA DAN FAUNA.xls","4.22 PERLENGKAPAN SEKOLAH.xls"}</definedName>
    <definedName name="meq_6" localSheetId="1">{"Book1","4.09 FLORA DAN FAUNA.xls","4.22 PERLENGKAPAN SEKOLAH.xls"}</definedName>
    <definedName name="meq_6" localSheetId="5">{"Book1","4.09 FLORA DAN FAUNA.xls","4.22 PERLENGKAPAN SEKOLAH.xls"}</definedName>
    <definedName name="meq_6" localSheetId="7">{"Book1","4.09 FLORA DAN FAUNA.xls","4.22 PERLENGKAPAN SEKOLAH.xls"}</definedName>
    <definedName name="meq_6">{"Book1","4.09 FLORA DAN FAUNA.xls","4.22 PERLENGKAPAN SEKOLAH.xls"}</definedName>
    <definedName name="meq_6_1" localSheetId="0">{"Book1","4.09 FLORA DAN FAUNA.xls","4.22 PERLENGKAPAN SEKOLAH.xls"}</definedName>
    <definedName name="meq_6_1" localSheetId="1">{"Book1","4.09 FLORA DAN FAUNA.xls","4.22 PERLENGKAPAN SEKOLAH.xls"}</definedName>
    <definedName name="meq_6_1" localSheetId="7">{"Book1","4.09 FLORA DAN FAUNA.xls","4.22 PERLENGKAPAN SEKOLAH.xls"}</definedName>
    <definedName name="meq_6_1">{"Book1","4.09 FLORA DAN FAUNA.xls","4.22 PERLENGKAPAN SEKOLAH.xls"}</definedName>
    <definedName name="mer" localSheetId="0">{"Book1","4.09 FLORA DAN FAUNA.xls","4.22 PERLENGKAPAN SEKOLAH.xls"}</definedName>
    <definedName name="mer" localSheetId="1">{"Book1","4.09 FLORA DAN FAUNA.xls","4.22 PERLENGKAPAN SEKOLAH.xls"}</definedName>
    <definedName name="mer" localSheetId="5">{"Book1","4.09 FLORA DAN FAUNA.xls","4.22 PERLENGKAPAN SEKOLAH.xls"}</definedName>
    <definedName name="mer" localSheetId="7">{"Book1","4.09 FLORA DAN FAUNA.xls","4.22 PERLENGKAPAN SEKOLAH.xls"}</definedName>
    <definedName name="mer">{"Book1","4.09 FLORA DAN FAUNA.xls","4.22 PERLENGKAPAN SEKOLAH.xls"}</definedName>
    <definedName name="mer_1" localSheetId="0">{"Book1","4.09 FLORA DAN FAUNA.xls","4.22 PERLENGKAPAN SEKOLAH.xls"}</definedName>
    <definedName name="mer_1" localSheetId="1">{"Book1","4.09 FLORA DAN FAUNA.xls","4.22 PERLENGKAPAN SEKOLAH.xls"}</definedName>
    <definedName name="mer_1" localSheetId="7">{"Book1","4.09 FLORA DAN FAUNA.xls","4.22 PERLENGKAPAN SEKOLAH.xls"}</definedName>
    <definedName name="mer_1">{"Book1","4.09 FLORA DAN FAUNA.xls","4.22 PERLENGKAPAN SEKOLAH.xls"}</definedName>
    <definedName name="mer_14" localSheetId="0">{"Book1","4.09 FLORA DAN FAUNA.xls","4.22 PERLENGKAPAN SEKOLAH.xls"}</definedName>
    <definedName name="mer_14" localSheetId="1">{"Book1","4.09 FLORA DAN FAUNA.xls","4.22 PERLENGKAPAN SEKOLAH.xls"}</definedName>
    <definedName name="mer_14" localSheetId="5">{"Book1","4.09 FLORA DAN FAUNA.xls","4.22 PERLENGKAPAN SEKOLAH.xls"}</definedName>
    <definedName name="mer_14" localSheetId="7">{"Book1","4.09 FLORA DAN FAUNA.xls","4.22 PERLENGKAPAN SEKOLAH.xls"}</definedName>
    <definedName name="mer_14">{"Book1","4.09 FLORA DAN FAUNA.xls","4.22 PERLENGKAPAN SEKOLAH.xls"}</definedName>
    <definedName name="mer_14_1" localSheetId="0">{"Book1","4.09 FLORA DAN FAUNA.xls","4.22 PERLENGKAPAN SEKOLAH.xls"}</definedName>
    <definedName name="mer_14_1" localSheetId="1">{"Book1","4.09 FLORA DAN FAUNA.xls","4.22 PERLENGKAPAN SEKOLAH.xls"}</definedName>
    <definedName name="mer_14_1" localSheetId="7">{"Book1","4.09 FLORA DAN FAUNA.xls","4.22 PERLENGKAPAN SEKOLAH.xls"}</definedName>
    <definedName name="mer_14_1">{"Book1","4.09 FLORA DAN FAUNA.xls","4.22 PERLENGKAPAN SEKOLAH.xls"}</definedName>
    <definedName name="mer_5" localSheetId="0">{"Book1","4.09 FLORA DAN FAUNA.xls","4.22 PERLENGKAPAN SEKOLAH.xls"}</definedName>
    <definedName name="mer_5" localSheetId="1">{"Book1","4.09 FLORA DAN FAUNA.xls","4.22 PERLENGKAPAN SEKOLAH.xls"}</definedName>
    <definedName name="mer_5" localSheetId="5">{"Book1","4.09 FLORA DAN FAUNA.xls","4.22 PERLENGKAPAN SEKOLAH.xls"}</definedName>
    <definedName name="mer_5" localSheetId="7">{"Book1","4.09 FLORA DAN FAUNA.xls","4.22 PERLENGKAPAN SEKOLAH.xls"}</definedName>
    <definedName name="mer_5">{"Book1","4.09 FLORA DAN FAUNA.xls","4.22 PERLENGKAPAN SEKOLAH.xls"}</definedName>
    <definedName name="mer_5_1" localSheetId="0">{"Book1","4.09 FLORA DAN FAUNA.xls","4.22 PERLENGKAPAN SEKOLAH.xls"}</definedName>
    <definedName name="mer_5_1" localSheetId="1">{"Book1","4.09 FLORA DAN FAUNA.xls","4.22 PERLENGKAPAN SEKOLAH.xls"}</definedName>
    <definedName name="mer_5_1" localSheetId="7">{"Book1","4.09 FLORA DAN FAUNA.xls","4.22 PERLENGKAPAN SEKOLAH.xls"}</definedName>
    <definedName name="mer_5_1">{"Book1","4.09 FLORA DAN FAUNA.xls","4.22 PERLENGKAPAN SEKOLAH.xls"}</definedName>
    <definedName name="mer_6" localSheetId="0">{"Book1","4.09 FLORA DAN FAUNA.xls","4.22 PERLENGKAPAN SEKOLAH.xls"}</definedName>
    <definedName name="mer_6" localSheetId="1">{"Book1","4.09 FLORA DAN FAUNA.xls","4.22 PERLENGKAPAN SEKOLAH.xls"}</definedName>
    <definedName name="mer_6" localSheetId="5">{"Book1","4.09 FLORA DAN FAUNA.xls","4.22 PERLENGKAPAN SEKOLAH.xls"}</definedName>
    <definedName name="mer_6" localSheetId="7">{"Book1","4.09 FLORA DAN FAUNA.xls","4.22 PERLENGKAPAN SEKOLAH.xls"}</definedName>
    <definedName name="mer_6">{"Book1","4.09 FLORA DAN FAUNA.xls","4.22 PERLENGKAPAN SEKOLAH.xls"}</definedName>
    <definedName name="mer_6_1" localSheetId="0">{"Book1","4.09 FLORA DAN FAUNA.xls","4.22 PERLENGKAPAN SEKOLAH.xls"}</definedName>
    <definedName name="mer_6_1" localSheetId="1">{"Book1","4.09 FLORA DAN FAUNA.xls","4.22 PERLENGKAPAN SEKOLAH.xls"}</definedName>
    <definedName name="mer_6_1" localSheetId="7">{"Book1","4.09 FLORA DAN FAUNA.xls","4.22 PERLENGKAPAN SEKOLAH.xls"}</definedName>
    <definedName name="mer_6_1">{"Book1","4.09 FLORA DAN FAUNA.xls","4.22 PERLENGKAPAN SEKOLAH.xls"}</definedName>
    <definedName name="mes" localSheetId="0">{"Book1","4.09 FLORA DAN FAUNA.xls","4.22 PERLENGKAPAN SEKOLAH.xls"}</definedName>
    <definedName name="mes" localSheetId="1">{"Book1","4.09 FLORA DAN FAUNA.xls","4.22 PERLENGKAPAN SEKOLAH.xls"}</definedName>
    <definedName name="mes" localSheetId="5">{"Book1","4.09 FLORA DAN FAUNA.xls","4.22 PERLENGKAPAN SEKOLAH.xls"}</definedName>
    <definedName name="mes" localSheetId="7">{"Book1","4.09 FLORA DAN FAUNA.xls","4.22 PERLENGKAPAN SEKOLAH.xls"}</definedName>
    <definedName name="mes">{"Book1","4.09 FLORA DAN FAUNA.xls","4.22 PERLENGKAPAN SEKOLAH.xls"}</definedName>
    <definedName name="mes_1" localSheetId="0">{"Book1","4.09 FLORA DAN FAUNA.xls","4.22 PERLENGKAPAN SEKOLAH.xls"}</definedName>
    <definedName name="mes_1" localSheetId="1">{"Book1","4.09 FLORA DAN FAUNA.xls","4.22 PERLENGKAPAN SEKOLAH.xls"}</definedName>
    <definedName name="mes_1" localSheetId="7">{"Book1","4.09 FLORA DAN FAUNA.xls","4.22 PERLENGKAPAN SEKOLAH.xls"}</definedName>
    <definedName name="mes_1">{"Book1","4.09 FLORA DAN FAUNA.xls","4.22 PERLENGKAPAN SEKOLAH.xls"}</definedName>
    <definedName name="mes_14" localSheetId="0">{"Book1","4.09 FLORA DAN FAUNA.xls","4.22 PERLENGKAPAN SEKOLAH.xls"}</definedName>
    <definedName name="mes_14" localSheetId="1">{"Book1","4.09 FLORA DAN FAUNA.xls","4.22 PERLENGKAPAN SEKOLAH.xls"}</definedName>
    <definedName name="mes_14" localSheetId="5">{"Book1","4.09 FLORA DAN FAUNA.xls","4.22 PERLENGKAPAN SEKOLAH.xls"}</definedName>
    <definedName name="mes_14" localSheetId="7">{"Book1","4.09 FLORA DAN FAUNA.xls","4.22 PERLENGKAPAN SEKOLAH.xls"}</definedName>
    <definedName name="mes_14">{"Book1","4.09 FLORA DAN FAUNA.xls","4.22 PERLENGKAPAN SEKOLAH.xls"}</definedName>
    <definedName name="mes_14_1" localSheetId="0">{"Book1","4.09 FLORA DAN FAUNA.xls","4.22 PERLENGKAPAN SEKOLAH.xls"}</definedName>
    <definedName name="mes_14_1" localSheetId="1">{"Book1","4.09 FLORA DAN FAUNA.xls","4.22 PERLENGKAPAN SEKOLAH.xls"}</definedName>
    <definedName name="mes_14_1" localSheetId="7">{"Book1","4.09 FLORA DAN FAUNA.xls","4.22 PERLENGKAPAN SEKOLAH.xls"}</definedName>
    <definedName name="mes_14_1">{"Book1","4.09 FLORA DAN FAUNA.xls","4.22 PERLENGKAPAN SEKOLAH.xls"}</definedName>
    <definedName name="mes_5" localSheetId="0">{"Book1","4.09 FLORA DAN FAUNA.xls","4.22 PERLENGKAPAN SEKOLAH.xls"}</definedName>
    <definedName name="mes_5" localSheetId="1">{"Book1","4.09 FLORA DAN FAUNA.xls","4.22 PERLENGKAPAN SEKOLAH.xls"}</definedName>
    <definedName name="mes_5" localSheetId="5">{"Book1","4.09 FLORA DAN FAUNA.xls","4.22 PERLENGKAPAN SEKOLAH.xls"}</definedName>
    <definedName name="mes_5" localSheetId="7">{"Book1","4.09 FLORA DAN FAUNA.xls","4.22 PERLENGKAPAN SEKOLAH.xls"}</definedName>
    <definedName name="mes_5">{"Book1","4.09 FLORA DAN FAUNA.xls","4.22 PERLENGKAPAN SEKOLAH.xls"}</definedName>
    <definedName name="mes_5_1" localSheetId="0">{"Book1","4.09 FLORA DAN FAUNA.xls","4.22 PERLENGKAPAN SEKOLAH.xls"}</definedName>
    <definedName name="mes_5_1" localSheetId="1">{"Book1","4.09 FLORA DAN FAUNA.xls","4.22 PERLENGKAPAN SEKOLAH.xls"}</definedName>
    <definedName name="mes_5_1" localSheetId="7">{"Book1","4.09 FLORA DAN FAUNA.xls","4.22 PERLENGKAPAN SEKOLAH.xls"}</definedName>
    <definedName name="mes_5_1">{"Book1","4.09 FLORA DAN FAUNA.xls","4.22 PERLENGKAPAN SEKOLAH.xls"}</definedName>
    <definedName name="mes_6" localSheetId="0">{"Book1","4.09 FLORA DAN FAUNA.xls","4.22 PERLENGKAPAN SEKOLAH.xls"}</definedName>
    <definedName name="mes_6" localSheetId="1">{"Book1","4.09 FLORA DAN FAUNA.xls","4.22 PERLENGKAPAN SEKOLAH.xls"}</definedName>
    <definedName name="mes_6" localSheetId="5">{"Book1","4.09 FLORA DAN FAUNA.xls","4.22 PERLENGKAPAN SEKOLAH.xls"}</definedName>
    <definedName name="mes_6" localSheetId="7">{"Book1","4.09 FLORA DAN FAUNA.xls","4.22 PERLENGKAPAN SEKOLAH.xls"}</definedName>
    <definedName name="mes_6">{"Book1","4.09 FLORA DAN FAUNA.xls","4.22 PERLENGKAPAN SEKOLAH.xls"}</definedName>
    <definedName name="mes_6_1" localSheetId="0">{"Book1","4.09 FLORA DAN FAUNA.xls","4.22 PERLENGKAPAN SEKOLAH.xls"}</definedName>
    <definedName name="mes_6_1" localSheetId="1">{"Book1","4.09 FLORA DAN FAUNA.xls","4.22 PERLENGKAPAN SEKOLAH.xls"}</definedName>
    <definedName name="mes_6_1" localSheetId="7">{"Book1","4.09 FLORA DAN FAUNA.xls","4.22 PERLENGKAPAN SEKOLAH.xls"}</definedName>
    <definedName name="mes_6_1">{"Book1","4.09 FLORA DAN FAUNA.xls","4.22 PERLENGKAPAN SEKOLAH.xls"}</definedName>
    <definedName name="mev" localSheetId="0">{"Book1","4.09 FLORA DAN FAUNA.xls","4.22 PERLENGKAPAN SEKOLAH.xls"}</definedName>
    <definedName name="mev" localSheetId="1">{"Book1","4.09 FLORA DAN FAUNA.xls","4.22 PERLENGKAPAN SEKOLAH.xls"}</definedName>
    <definedName name="mev" localSheetId="5">{"Book1","4.09 FLORA DAN FAUNA.xls","4.22 PERLENGKAPAN SEKOLAH.xls"}</definedName>
    <definedName name="mev" localSheetId="7">{"Book1","4.09 FLORA DAN FAUNA.xls","4.22 PERLENGKAPAN SEKOLAH.xls"}</definedName>
    <definedName name="mev">{"Book1","4.09 FLORA DAN FAUNA.xls","4.22 PERLENGKAPAN SEKOLAH.xls"}</definedName>
    <definedName name="mev_1" localSheetId="0">{"Book1","4.09 FLORA DAN FAUNA.xls","4.22 PERLENGKAPAN SEKOLAH.xls"}</definedName>
    <definedName name="mev_1" localSheetId="1">{"Book1","4.09 FLORA DAN FAUNA.xls","4.22 PERLENGKAPAN SEKOLAH.xls"}</definedName>
    <definedName name="mev_1" localSheetId="7">{"Book1","4.09 FLORA DAN FAUNA.xls","4.22 PERLENGKAPAN SEKOLAH.xls"}</definedName>
    <definedName name="mev_1">{"Book1","4.09 FLORA DAN FAUNA.xls","4.22 PERLENGKAPAN SEKOLAH.xls"}</definedName>
    <definedName name="mev_14" localSheetId="0">{"Book1","4.09 FLORA DAN FAUNA.xls","4.22 PERLENGKAPAN SEKOLAH.xls"}</definedName>
    <definedName name="mev_14" localSheetId="1">{"Book1","4.09 FLORA DAN FAUNA.xls","4.22 PERLENGKAPAN SEKOLAH.xls"}</definedName>
    <definedName name="mev_14" localSheetId="5">{"Book1","4.09 FLORA DAN FAUNA.xls","4.22 PERLENGKAPAN SEKOLAH.xls"}</definedName>
    <definedName name="mev_14" localSheetId="7">{"Book1","4.09 FLORA DAN FAUNA.xls","4.22 PERLENGKAPAN SEKOLAH.xls"}</definedName>
    <definedName name="mev_14">{"Book1","4.09 FLORA DAN FAUNA.xls","4.22 PERLENGKAPAN SEKOLAH.xls"}</definedName>
    <definedName name="mev_14_1" localSheetId="0">{"Book1","4.09 FLORA DAN FAUNA.xls","4.22 PERLENGKAPAN SEKOLAH.xls"}</definedName>
    <definedName name="mev_14_1" localSheetId="1">{"Book1","4.09 FLORA DAN FAUNA.xls","4.22 PERLENGKAPAN SEKOLAH.xls"}</definedName>
    <definedName name="mev_14_1" localSheetId="7">{"Book1","4.09 FLORA DAN FAUNA.xls","4.22 PERLENGKAPAN SEKOLAH.xls"}</definedName>
    <definedName name="mev_14_1">{"Book1","4.09 FLORA DAN FAUNA.xls","4.22 PERLENGKAPAN SEKOLAH.xls"}</definedName>
    <definedName name="mev_5" localSheetId="0">{"Book1","4.09 FLORA DAN FAUNA.xls","4.22 PERLENGKAPAN SEKOLAH.xls"}</definedName>
    <definedName name="mev_5" localSheetId="1">{"Book1","4.09 FLORA DAN FAUNA.xls","4.22 PERLENGKAPAN SEKOLAH.xls"}</definedName>
    <definedName name="mev_5" localSheetId="5">{"Book1","4.09 FLORA DAN FAUNA.xls","4.22 PERLENGKAPAN SEKOLAH.xls"}</definedName>
    <definedName name="mev_5" localSheetId="7">{"Book1","4.09 FLORA DAN FAUNA.xls","4.22 PERLENGKAPAN SEKOLAH.xls"}</definedName>
    <definedName name="mev_5">{"Book1","4.09 FLORA DAN FAUNA.xls","4.22 PERLENGKAPAN SEKOLAH.xls"}</definedName>
    <definedName name="mev_5_1" localSheetId="0">{"Book1","4.09 FLORA DAN FAUNA.xls","4.22 PERLENGKAPAN SEKOLAH.xls"}</definedName>
    <definedName name="mev_5_1" localSheetId="1">{"Book1","4.09 FLORA DAN FAUNA.xls","4.22 PERLENGKAPAN SEKOLAH.xls"}</definedName>
    <definedName name="mev_5_1" localSheetId="7">{"Book1","4.09 FLORA DAN FAUNA.xls","4.22 PERLENGKAPAN SEKOLAH.xls"}</definedName>
    <definedName name="mev_5_1">{"Book1","4.09 FLORA DAN FAUNA.xls","4.22 PERLENGKAPAN SEKOLAH.xls"}</definedName>
    <definedName name="mev_6" localSheetId="0">{"Book1","4.09 FLORA DAN FAUNA.xls","4.22 PERLENGKAPAN SEKOLAH.xls"}</definedName>
    <definedName name="mev_6" localSheetId="1">{"Book1","4.09 FLORA DAN FAUNA.xls","4.22 PERLENGKAPAN SEKOLAH.xls"}</definedName>
    <definedName name="mev_6" localSheetId="5">{"Book1","4.09 FLORA DAN FAUNA.xls","4.22 PERLENGKAPAN SEKOLAH.xls"}</definedName>
    <definedName name="mev_6" localSheetId="7">{"Book1","4.09 FLORA DAN FAUNA.xls","4.22 PERLENGKAPAN SEKOLAH.xls"}</definedName>
    <definedName name="mev_6">{"Book1","4.09 FLORA DAN FAUNA.xls","4.22 PERLENGKAPAN SEKOLAH.xls"}</definedName>
    <definedName name="mev_6_1" localSheetId="0">{"Book1","4.09 FLORA DAN FAUNA.xls","4.22 PERLENGKAPAN SEKOLAH.xls"}</definedName>
    <definedName name="mev_6_1" localSheetId="1">{"Book1","4.09 FLORA DAN FAUNA.xls","4.22 PERLENGKAPAN SEKOLAH.xls"}</definedName>
    <definedName name="mev_6_1" localSheetId="7">{"Book1","4.09 FLORA DAN FAUNA.xls","4.22 PERLENGKAPAN SEKOLAH.xls"}</definedName>
    <definedName name="mev_6_1">{"Book1","4.09 FLORA DAN FAUNA.xls","4.22 PERLENGKAPAN SEKOLAH.xls"}</definedName>
    <definedName name="mey" localSheetId="0">{"Book1","4.09 FLORA DAN FAUNA.xls","4.22 PERLENGKAPAN SEKOLAH.xls"}</definedName>
    <definedName name="mey" localSheetId="1">{"Book1","4.09 FLORA DAN FAUNA.xls","4.22 PERLENGKAPAN SEKOLAH.xls"}</definedName>
    <definedName name="mey" localSheetId="5">{"Book1","4.09 FLORA DAN FAUNA.xls","4.22 PERLENGKAPAN SEKOLAH.xls"}</definedName>
    <definedName name="mey" localSheetId="7">{"Book1","4.09 FLORA DAN FAUNA.xls","4.22 PERLENGKAPAN SEKOLAH.xls"}</definedName>
    <definedName name="mey">{"Book1","4.09 FLORA DAN FAUNA.xls","4.22 PERLENGKAPAN SEKOLAH.xls"}</definedName>
    <definedName name="mey_1" localSheetId="0">{"Book1","4.09 FLORA DAN FAUNA.xls","4.22 PERLENGKAPAN SEKOLAH.xls"}</definedName>
    <definedName name="mey_1" localSheetId="1">{"Book1","4.09 FLORA DAN FAUNA.xls","4.22 PERLENGKAPAN SEKOLAH.xls"}</definedName>
    <definedName name="mey_1" localSheetId="7">{"Book1","4.09 FLORA DAN FAUNA.xls","4.22 PERLENGKAPAN SEKOLAH.xls"}</definedName>
    <definedName name="mey_1">{"Book1","4.09 FLORA DAN FAUNA.xls","4.22 PERLENGKAPAN SEKOLAH.xls"}</definedName>
    <definedName name="mey_14" localSheetId="0">{"Book1","4.09 FLORA DAN FAUNA.xls","4.22 PERLENGKAPAN SEKOLAH.xls"}</definedName>
    <definedName name="mey_14" localSheetId="1">{"Book1","4.09 FLORA DAN FAUNA.xls","4.22 PERLENGKAPAN SEKOLAH.xls"}</definedName>
    <definedName name="mey_14" localSheetId="5">{"Book1","4.09 FLORA DAN FAUNA.xls","4.22 PERLENGKAPAN SEKOLAH.xls"}</definedName>
    <definedName name="mey_14" localSheetId="7">{"Book1","4.09 FLORA DAN FAUNA.xls","4.22 PERLENGKAPAN SEKOLAH.xls"}</definedName>
    <definedName name="mey_14">{"Book1","4.09 FLORA DAN FAUNA.xls","4.22 PERLENGKAPAN SEKOLAH.xls"}</definedName>
    <definedName name="mey_14_1" localSheetId="0">{"Book1","4.09 FLORA DAN FAUNA.xls","4.22 PERLENGKAPAN SEKOLAH.xls"}</definedName>
    <definedName name="mey_14_1" localSheetId="1">{"Book1","4.09 FLORA DAN FAUNA.xls","4.22 PERLENGKAPAN SEKOLAH.xls"}</definedName>
    <definedName name="mey_14_1" localSheetId="7">{"Book1","4.09 FLORA DAN FAUNA.xls","4.22 PERLENGKAPAN SEKOLAH.xls"}</definedName>
    <definedName name="mey_14_1">{"Book1","4.09 FLORA DAN FAUNA.xls","4.22 PERLENGKAPAN SEKOLAH.xls"}</definedName>
    <definedName name="mey_5" localSheetId="0">{"Book1","4.09 FLORA DAN FAUNA.xls","4.22 PERLENGKAPAN SEKOLAH.xls"}</definedName>
    <definedName name="mey_5" localSheetId="1">{"Book1","4.09 FLORA DAN FAUNA.xls","4.22 PERLENGKAPAN SEKOLAH.xls"}</definedName>
    <definedName name="mey_5" localSheetId="5">{"Book1","4.09 FLORA DAN FAUNA.xls","4.22 PERLENGKAPAN SEKOLAH.xls"}</definedName>
    <definedName name="mey_5" localSheetId="7">{"Book1","4.09 FLORA DAN FAUNA.xls","4.22 PERLENGKAPAN SEKOLAH.xls"}</definedName>
    <definedName name="mey_5">{"Book1","4.09 FLORA DAN FAUNA.xls","4.22 PERLENGKAPAN SEKOLAH.xls"}</definedName>
    <definedName name="mey_5_1" localSheetId="0">{"Book1","4.09 FLORA DAN FAUNA.xls","4.22 PERLENGKAPAN SEKOLAH.xls"}</definedName>
    <definedName name="mey_5_1" localSheetId="1">{"Book1","4.09 FLORA DAN FAUNA.xls","4.22 PERLENGKAPAN SEKOLAH.xls"}</definedName>
    <definedName name="mey_5_1" localSheetId="7">{"Book1","4.09 FLORA DAN FAUNA.xls","4.22 PERLENGKAPAN SEKOLAH.xls"}</definedName>
    <definedName name="mey_5_1">{"Book1","4.09 FLORA DAN FAUNA.xls","4.22 PERLENGKAPAN SEKOLAH.xls"}</definedName>
    <definedName name="mey_6" localSheetId="0">{"Book1","4.09 FLORA DAN FAUNA.xls","4.22 PERLENGKAPAN SEKOLAH.xls"}</definedName>
    <definedName name="mey_6" localSheetId="1">{"Book1","4.09 FLORA DAN FAUNA.xls","4.22 PERLENGKAPAN SEKOLAH.xls"}</definedName>
    <definedName name="mey_6" localSheetId="5">{"Book1","4.09 FLORA DAN FAUNA.xls","4.22 PERLENGKAPAN SEKOLAH.xls"}</definedName>
    <definedName name="mey_6" localSheetId="7">{"Book1","4.09 FLORA DAN FAUNA.xls","4.22 PERLENGKAPAN SEKOLAH.xls"}</definedName>
    <definedName name="mey_6">{"Book1","4.09 FLORA DAN FAUNA.xls","4.22 PERLENGKAPAN SEKOLAH.xls"}</definedName>
    <definedName name="mey_6_1" localSheetId="0">{"Book1","4.09 FLORA DAN FAUNA.xls","4.22 PERLENGKAPAN SEKOLAH.xls"}</definedName>
    <definedName name="mey_6_1" localSheetId="1">{"Book1","4.09 FLORA DAN FAUNA.xls","4.22 PERLENGKAPAN SEKOLAH.xls"}</definedName>
    <definedName name="mey_6_1" localSheetId="7">{"Book1","4.09 FLORA DAN FAUNA.xls","4.22 PERLENGKAPAN SEKOLAH.xls"}</definedName>
    <definedName name="mey_6_1">{"Book1","4.09 FLORA DAN FAUNA.xls","4.22 PERLENGKAPAN SEKOLAH.xls"}</definedName>
    <definedName name="Morning">NA()</definedName>
    <definedName name="no" localSheetId="0">{"Book1","4.09 FLORA DAN FAUNA.xls","4.22 PERLENGKAPAN SEKOLAH.xls"}</definedName>
    <definedName name="no" localSheetId="1">{"Book1","4.09 FLORA DAN FAUNA.xls","4.22 PERLENGKAPAN SEKOLAH.xls"}</definedName>
    <definedName name="no" localSheetId="5">{"Book1","4.09 FLORA DAN FAUNA.xls","4.22 PERLENGKAPAN SEKOLAH.xls"}</definedName>
    <definedName name="no" localSheetId="7">{"Book1","4.09 FLORA DAN FAUNA.xls","4.22 PERLENGKAPAN SEKOLAH.xls"}</definedName>
    <definedName name="no">{"Book1","4.09 FLORA DAN FAUNA.xls","4.22 PERLENGKAPAN SEKOLAH.xls"}</definedName>
    <definedName name="no_1" localSheetId="0">{"Book1","4.09 FLORA DAN FAUNA.xls","4.22 PERLENGKAPAN SEKOLAH.xls"}</definedName>
    <definedName name="no_1" localSheetId="1">{"Book1","4.09 FLORA DAN FAUNA.xls","4.22 PERLENGKAPAN SEKOLAH.xls"}</definedName>
    <definedName name="no_1" localSheetId="7">{"Book1","4.09 FLORA DAN FAUNA.xls","4.22 PERLENGKAPAN SEKOLAH.xls"}</definedName>
    <definedName name="no_1">{"Book1","4.09 FLORA DAN FAUNA.xls","4.22 PERLENGKAPAN SEKOLAH.xls"}</definedName>
    <definedName name="no_14" localSheetId="0">{"Book1","4.09 FLORA DAN FAUNA.xls","4.22 PERLENGKAPAN SEKOLAH.xls"}</definedName>
    <definedName name="no_14" localSheetId="1">{"Book1","4.09 FLORA DAN FAUNA.xls","4.22 PERLENGKAPAN SEKOLAH.xls"}</definedName>
    <definedName name="no_14" localSheetId="5">{"Book1","4.09 FLORA DAN FAUNA.xls","4.22 PERLENGKAPAN SEKOLAH.xls"}</definedName>
    <definedName name="no_14" localSheetId="7">{"Book1","4.09 FLORA DAN FAUNA.xls","4.22 PERLENGKAPAN SEKOLAH.xls"}</definedName>
    <definedName name="no_14">{"Book1","4.09 FLORA DAN FAUNA.xls","4.22 PERLENGKAPAN SEKOLAH.xls"}</definedName>
    <definedName name="no_14_1" localSheetId="0">{"Book1","4.09 FLORA DAN FAUNA.xls","4.22 PERLENGKAPAN SEKOLAH.xls"}</definedName>
    <definedName name="no_14_1" localSheetId="1">{"Book1","4.09 FLORA DAN FAUNA.xls","4.22 PERLENGKAPAN SEKOLAH.xls"}</definedName>
    <definedName name="no_14_1" localSheetId="7">{"Book1","4.09 FLORA DAN FAUNA.xls","4.22 PERLENGKAPAN SEKOLAH.xls"}</definedName>
    <definedName name="no_14_1">{"Book1","4.09 FLORA DAN FAUNA.xls","4.22 PERLENGKAPAN SEKOLAH.xls"}</definedName>
    <definedName name="no_5" localSheetId="0">{"Book1","4.09 FLORA DAN FAUNA.xls","4.22 PERLENGKAPAN SEKOLAH.xls"}</definedName>
    <definedName name="no_5" localSheetId="1">{"Book1","4.09 FLORA DAN FAUNA.xls","4.22 PERLENGKAPAN SEKOLAH.xls"}</definedName>
    <definedName name="no_5" localSheetId="5">{"Book1","4.09 FLORA DAN FAUNA.xls","4.22 PERLENGKAPAN SEKOLAH.xls"}</definedName>
    <definedName name="no_5" localSheetId="7">{"Book1","4.09 FLORA DAN FAUNA.xls","4.22 PERLENGKAPAN SEKOLAH.xls"}</definedName>
    <definedName name="no_5">{"Book1","4.09 FLORA DAN FAUNA.xls","4.22 PERLENGKAPAN SEKOLAH.xls"}</definedName>
    <definedName name="no_5_1" localSheetId="0">{"Book1","4.09 FLORA DAN FAUNA.xls","4.22 PERLENGKAPAN SEKOLAH.xls"}</definedName>
    <definedName name="no_5_1" localSheetId="1">{"Book1","4.09 FLORA DAN FAUNA.xls","4.22 PERLENGKAPAN SEKOLAH.xls"}</definedName>
    <definedName name="no_5_1" localSheetId="7">{"Book1","4.09 FLORA DAN FAUNA.xls","4.22 PERLENGKAPAN SEKOLAH.xls"}</definedName>
    <definedName name="no_5_1">{"Book1","4.09 FLORA DAN FAUNA.xls","4.22 PERLENGKAPAN SEKOLAH.xls"}</definedName>
    <definedName name="no_6" localSheetId="0">{"Book1","4.09 FLORA DAN FAUNA.xls","4.22 PERLENGKAPAN SEKOLAH.xls"}</definedName>
    <definedName name="no_6" localSheetId="1">{"Book1","4.09 FLORA DAN FAUNA.xls","4.22 PERLENGKAPAN SEKOLAH.xls"}</definedName>
    <definedName name="no_6" localSheetId="5">{"Book1","4.09 FLORA DAN FAUNA.xls","4.22 PERLENGKAPAN SEKOLAH.xls"}</definedName>
    <definedName name="no_6" localSheetId="7">{"Book1","4.09 FLORA DAN FAUNA.xls","4.22 PERLENGKAPAN SEKOLAH.xls"}</definedName>
    <definedName name="no_6">{"Book1","4.09 FLORA DAN FAUNA.xls","4.22 PERLENGKAPAN SEKOLAH.xls"}</definedName>
    <definedName name="no_6_1" localSheetId="0">{"Book1","4.09 FLORA DAN FAUNA.xls","4.22 PERLENGKAPAN SEKOLAH.xls"}</definedName>
    <definedName name="no_6_1" localSheetId="1">{"Book1","4.09 FLORA DAN FAUNA.xls","4.22 PERLENGKAPAN SEKOLAH.xls"}</definedName>
    <definedName name="no_6_1" localSheetId="7">{"Book1","4.09 FLORA DAN FAUNA.xls","4.22 PERLENGKAPAN SEKOLAH.xls"}</definedName>
    <definedName name="no_6_1">{"Book1","4.09 FLORA DAN FAUNA.xls","4.22 PERLENGKAPAN SEKOLAH.xls"}</definedName>
    <definedName name="_xlnm.Print_Area" localSheetId="0">'25.01 Jalan'!$A$1:$F$968</definedName>
    <definedName name="_xlnm.Print_Area" localSheetId="1">'25.02 Jembatan'!$A$1:$F$309</definedName>
    <definedName name="_xlnm.Print_Area" localSheetId="2">'25.03 Saluran'!$A$3:$F$226</definedName>
    <definedName name="_xlnm.Print_Area" localSheetId="3">'26 Bangunan Gedung'!$A$1:$F$608</definedName>
    <definedName name="_xlnm.Print_Area" localSheetId="5">'27.02 Taman'!$A$1:$F$349</definedName>
    <definedName name="_xlnm.Print_Area" localSheetId="4">'27.1 PJU '!$A$1:$F$291</definedName>
    <definedName name="_xlnm.Print_Area" localSheetId="6">'28.01 PDAM'!$A$3:$F$127</definedName>
    <definedName name="_xlnm.Print_Area" localSheetId="7">'28.03 Green House'!$A$3:$F$305</definedName>
    <definedName name="_xlnm.Print_Area" localSheetId="8">'28.04 PAGAR'!$A$1:$F$930</definedName>
    <definedName name="_xlnm.Print_Area" localSheetId="9">'28.05 Fasilitas Jalan'!$A$1:$F$68</definedName>
    <definedName name="_xlnm.Print_Area" localSheetId="10">'28.06 Sarana Pertanian'!$A$1:$F$127</definedName>
    <definedName name="_xlnm.Print_Titles" localSheetId="0">'25.01 Jalan'!$6:$11</definedName>
    <definedName name="_xlnm.Print_Titles" localSheetId="1">'25.02 Jembatan'!$1:$6</definedName>
    <definedName name="_xlnm.Print_Titles" localSheetId="2">'25.03 Saluran'!$3:$7</definedName>
    <definedName name="_xlnm.Print_Titles" localSheetId="3">'26 Bangunan Gedung'!$1:$7</definedName>
    <definedName name="_xlnm.Print_Titles" localSheetId="5">'27.02 Taman'!$1:$7</definedName>
    <definedName name="_xlnm.Print_Titles" localSheetId="4">'27.1 PJU '!$1:$6</definedName>
    <definedName name="_xlnm.Print_Titles" localSheetId="6">'28.01 PDAM'!$3:$8</definedName>
    <definedName name="_xlnm.Print_Titles" localSheetId="7">'28.03 Green House'!$3:$7</definedName>
    <definedName name="_xlnm.Print_Titles" localSheetId="8">'28.04 PAGAR'!$1:$8</definedName>
    <definedName name="_xlnm.Print_Titles" localSheetId="9">'28.05 Fasilitas Jalan'!$2:$8</definedName>
    <definedName name="_xlnm.Print_Titles" localSheetId="10">'28.06 Sarana Pertanian'!$2:$8</definedName>
    <definedName name="rew" localSheetId="0">{"Book1","4.09 FLORA DAN FAUNA.xls","4.22 PERLENGKAPAN SEKOLAH.xls"}</definedName>
    <definedName name="rew" localSheetId="1">{"Book1","4.09 FLORA DAN FAUNA.xls","4.22 PERLENGKAPAN SEKOLAH.xls"}</definedName>
    <definedName name="rew" localSheetId="5">{"Book1","4.09 FLORA DAN FAUNA.xls","4.22 PERLENGKAPAN SEKOLAH.xls"}</definedName>
    <definedName name="rew" localSheetId="7">{"Book1","4.09 FLORA DAN FAUNA.xls","4.22 PERLENGKAPAN SEKOLAH.xls"}</definedName>
    <definedName name="rew">{"Book1","4.09 FLORA DAN FAUNA.xls","4.22 PERLENGKAPAN SEKOLAH.xls"}</definedName>
    <definedName name="rew_1" localSheetId="0">{"Book1","4.09 FLORA DAN FAUNA.xls","4.22 PERLENGKAPAN SEKOLAH.xls"}</definedName>
    <definedName name="rew_1" localSheetId="1">{"Book1","4.09 FLORA DAN FAUNA.xls","4.22 PERLENGKAPAN SEKOLAH.xls"}</definedName>
    <definedName name="rew_1" localSheetId="7">{"Book1","4.09 FLORA DAN FAUNA.xls","4.22 PERLENGKAPAN SEKOLAH.xls"}</definedName>
    <definedName name="rew_1">{"Book1","4.09 FLORA DAN FAUNA.xls","4.22 PERLENGKAPAN SEKOLAH.xls"}</definedName>
    <definedName name="rew_14" localSheetId="0">{"Book1","4.09 FLORA DAN FAUNA.xls","4.22 PERLENGKAPAN SEKOLAH.xls"}</definedName>
    <definedName name="rew_14" localSheetId="1">{"Book1","4.09 FLORA DAN FAUNA.xls","4.22 PERLENGKAPAN SEKOLAH.xls"}</definedName>
    <definedName name="rew_14" localSheetId="5">{"Book1","4.09 FLORA DAN FAUNA.xls","4.22 PERLENGKAPAN SEKOLAH.xls"}</definedName>
    <definedName name="rew_14" localSheetId="7">{"Book1","4.09 FLORA DAN FAUNA.xls","4.22 PERLENGKAPAN SEKOLAH.xls"}</definedName>
    <definedName name="rew_14">{"Book1","4.09 FLORA DAN FAUNA.xls","4.22 PERLENGKAPAN SEKOLAH.xls"}</definedName>
    <definedName name="rew_14_1" localSheetId="0">{"Book1","4.09 FLORA DAN FAUNA.xls","4.22 PERLENGKAPAN SEKOLAH.xls"}</definedName>
    <definedName name="rew_14_1" localSheetId="1">{"Book1","4.09 FLORA DAN FAUNA.xls","4.22 PERLENGKAPAN SEKOLAH.xls"}</definedName>
    <definedName name="rew_14_1" localSheetId="7">{"Book1","4.09 FLORA DAN FAUNA.xls","4.22 PERLENGKAPAN SEKOLAH.xls"}</definedName>
    <definedName name="rew_14_1">{"Book1","4.09 FLORA DAN FAUNA.xls","4.22 PERLENGKAPAN SEKOLAH.xls"}</definedName>
    <definedName name="rew_5" localSheetId="0">{"Book1","4.09 FLORA DAN FAUNA.xls","4.22 PERLENGKAPAN SEKOLAH.xls"}</definedName>
    <definedName name="rew_5" localSheetId="1">{"Book1","4.09 FLORA DAN FAUNA.xls","4.22 PERLENGKAPAN SEKOLAH.xls"}</definedName>
    <definedName name="rew_5" localSheetId="5">{"Book1","4.09 FLORA DAN FAUNA.xls","4.22 PERLENGKAPAN SEKOLAH.xls"}</definedName>
    <definedName name="rew_5" localSheetId="7">{"Book1","4.09 FLORA DAN FAUNA.xls","4.22 PERLENGKAPAN SEKOLAH.xls"}</definedName>
    <definedName name="rew_5">{"Book1","4.09 FLORA DAN FAUNA.xls","4.22 PERLENGKAPAN SEKOLAH.xls"}</definedName>
    <definedName name="rew_5_1" localSheetId="0">{"Book1","4.09 FLORA DAN FAUNA.xls","4.22 PERLENGKAPAN SEKOLAH.xls"}</definedName>
    <definedName name="rew_5_1" localSheetId="1">{"Book1","4.09 FLORA DAN FAUNA.xls","4.22 PERLENGKAPAN SEKOLAH.xls"}</definedName>
    <definedName name="rew_5_1" localSheetId="7">{"Book1","4.09 FLORA DAN FAUNA.xls","4.22 PERLENGKAPAN SEKOLAH.xls"}</definedName>
    <definedName name="rew_5_1">{"Book1","4.09 FLORA DAN FAUNA.xls","4.22 PERLENGKAPAN SEKOLAH.xls"}</definedName>
    <definedName name="rew_6" localSheetId="0">{"Book1","4.09 FLORA DAN FAUNA.xls","4.22 PERLENGKAPAN SEKOLAH.xls"}</definedName>
    <definedName name="rew_6" localSheetId="1">{"Book1","4.09 FLORA DAN FAUNA.xls","4.22 PERLENGKAPAN SEKOLAH.xls"}</definedName>
    <definedName name="rew_6" localSheetId="5">{"Book1","4.09 FLORA DAN FAUNA.xls","4.22 PERLENGKAPAN SEKOLAH.xls"}</definedName>
    <definedName name="rew_6" localSheetId="7">{"Book1","4.09 FLORA DAN FAUNA.xls","4.22 PERLENGKAPAN SEKOLAH.xls"}</definedName>
    <definedName name="rew_6">{"Book1","4.09 FLORA DAN FAUNA.xls","4.22 PERLENGKAPAN SEKOLAH.xls"}</definedName>
    <definedName name="rew_6_1" localSheetId="0">{"Book1","4.09 FLORA DAN FAUNA.xls","4.22 PERLENGKAPAN SEKOLAH.xls"}</definedName>
    <definedName name="rew_6_1" localSheetId="1">{"Book1","4.09 FLORA DAN FAUNA.xls","4.22 PERLENGKAPAN SEKOLAH.xls"}</definedName>
    <definedName name="rew_6_1" localSheetId="7">{"Book1","4.09 FLORA DAN FAUNA.xls","4.22 PERLENGKAPAN SEKOLAH.xls"}</definedName>
    <definedName name="rew_6_1">{"Book1","4.09 FLORA DAN FAUNA.xls","4.22 PERLENGKAPAN SEKOLAH.xls"}</definedName>
    <definedName name="TaxTV">10%</definedName>
    <definedName name="TaxXL">5%</definedName>
    <definedName name="ter" localSheetId="0">{"Book1","4.09 FLORA DAN FAUNA.xls","4.22 PERLENGKAPAN SEKOLAH.xls"}</definedName>
    <definedName name="ter" localSheetId="1">{"Book1","4.09 FLORA DAN FAUNA.xls","4.22 PERLENGKAPAN SEKOLAH.xls"}</definedName>
    <definedName name="ter" localSheetId="5">{"Book1","4.09 FLORA DAN FAUNA.xls","4.22 PERLENGKAPAN SEKOLAH.xls"}</definedName>
    <definedName name="ter" localSheetId="7">{"Book1","4.09 FLORA DAN FAUNA.xls","4.22 PERLENGKAPAN SEKOLAH.xls"}</definedName>
    <definedName name="ter">{"Book1","4.09 FLORA DAN FAUNA.xls","4.22 PERLENGKAPAN SEKOLAH.xls"}</definedName>
    <definedName name="ter_1" localSheetId="0">{"Book1","4.09 FLORA DAN FAUNA.xls","4.22 PERLENGKAPAN SEKOLAH.xls"}</definedName>
    <definedName name="ter_1" localSheetId="1">{"Book1","4.09 FLORA DAN FAUNA.xls","4.22 PERLENGKAPAN SEKOLAH.xls"}</definedName>
    <definedName name="ter_1" localSheetId="7">{"Book1","4.09 FLORA DAN FAUNA.xls","4.22 PERLENGKAPAN SEKOLAH.xls"}</definedName>
    <definedName name="ter_1">{"Book1","4.09 FLORA DAN FAUNA.xls","4.22 PERLENGKAPAN SEKOLAH.xls"}</definedName>
    <definedName name="ter_14" localSheetId="0">{"Book1","4.09 FLORA DAN FAUNA.xls","4.22 PERLENGKAPAN SEKOLAH.xls"}</definedName>
    <definedName name="ter_14" localSheetId="1">{"Book1","4.09 FLORA DAN FAUNA.xls","4.22 PERLENGKAPAN SEKOLAH.xls"}</definedName>
    <definedName name="ter_14" localSheetId="5">{"Book1","4.09 FLORA DAN FAUNA.xls","4.22 PERLENGKAPAN SEKOLAH.xls"}</definedName>
    <definedName name="ter_14" localSheetId="7">{"Book1","4.09 FLORA DAN FAUNA.xls","4.22 PERLENGKAPAN SEKOLAH.xls"}</definedName>
    <definedName name="ter_14">{"Book1","4.09 FLORA DAN FAUNA.xls","4.22 PERLENGKAPAN SEKOLAH.xls"}</definedName>
    <definedName name="ter_14_1" localSheetId="0">{"Book1","4.09 FLORA DAN FAUNA.xls","4.22 PERLENGKAPAN SEKOLAH.xls"}</definedName>
    <definedName name="ter_14_1" localSheetId="1">{"Book1","4.09 FLORA DAN FAUNA.xls","4.22 PERLENGKAPAN SEKOLAH.xls"}</definedName>
    <definedName name="ter_14_1" localSheetId="7">{"Book1","4.09 FLORA DAN FAUNA.xls","4.22 PERLENGKAPAN SEKOLAH.xls"}</definedName>
    <definedName name="ter_14_1">{"Book1","4.09 FLORA DAN FAUNA.xls","4.22 PERLENGKAPAN SEKOLAH.xls"}</definedName>
    <definedName name="ter_5" localSheetId="0">{"Book1","4.09 FLORA DAN FAUNA.xls","4.22 PERLENGKAPAN SEKOLAH.xls"}</definedName>
    <definedName name="ter_5" localSheetId="1">{"Book1","4.09 FLORA DAN FAUNA.xls","4.22 PERLENGKAPAN SEKOLAH.xls"}</definedName>
    <definedName name="ter_5" localSheetId="5">{"Book1","4.09 FLORA DAN FAUNA.xls","4.22 PERLENGKAPAN SEKOLAH.xls"}</definedName>
    <definedName name="ter_5" localSheetId="7">{"Book1","4.09 FLORA DAN FAUNA.xls","4.22 PERLENGKAPAN SEKOLAH.xls"}</definedName>
    <definedName name="ter_5">{"Book1","4.09 FLORA DAN FAUNA.xls","4.22 PERLENGKAPAN SEKOLAH.xls"}</definedName>
    <definedName name="ter_5_1" localSheetId="0">{"Book1","4.09 FLORA DAN FAUNA.xls","4.22 PERLENGKAPAN SEKOLAH.xls"}</definedName>
    <definedName name="ter_5_1" localSheetId="1">{"Book1","4.09 FLORA DAN FAUNA.xls","4.22 PERLENGKAPAN SEKOLAH.xls"}</definedName>
    <definedName name="ter_5_1" localSheetId="7">{"Book1","4.09 FLORA DAN FAUNA.xls","4.22 PERLENGKAPAN SEKOLAH.xls"}</definedName>
    <definedName name="ter_5_1">{"Book1","4.09 FLORA DAN FAUNA.xls","4.22 PERLENGKAPAN SEKOLAH.xls"}</definedName>
    <definedName name="ter_6" localSheetId="0">{"Book1","4.09 FLORA DAN FAUNA.xls","4.22 PERLENGKAPAN SEKOLAH.xls"}</definedName>
    <definedName name="ter_6" localSheetId="1">{"Book1","4.09 FLORA DAN FAUNA.xls","4.22 PERLENGKAPAN SEKOLAH.xls"}</definedName>
    <definedName name="ter_6" localSheetId="5">{"Book1","4.09 FLORA DAN FAUNA.xls","4.22 PERLENGKAPAN SEKOLAH.xls"}</definedName>
    <definedName name="ter_6" localSheetId="7">{"Book1","4.09 FLORA DAN FAUNA.xls","4.22 PERLENGKAPAN SEKOLAH.xls"}</definedName>
    <definedName name="ter_6">{"Book1","4.09 FLORA DAN FAUNA.xls","4.22 PERLENGKAPAN SEKOLAH.xls"}</definedName>
    <definedName name="ter_6_1" localSheetId="0">{"Book1","4.09 FLORA DAN FAUNA.xls","4.22 PERLENGKAPAN SEKOLAH.xls"}</definedName>
    <definedName name="ter_6_1" localSheetId="1">{"Book1","4.09 FLORA DAN FAUNA.xls","4.22 PERLENGKAPAN SEKOLAH.xls"}</definedName>
    <definedName name="ter_6_1" localSheetId="7">{"Book1","4.09 FLORA DAN FAUNA.xls","4.22 PERLENGKAPAN SEKOLAH.xls"}</definedName>
    <definedName name="ter_6_1">{"Book1","4.09 FLORA DAN FAUNA.xls","4.22 PERLENGKAPAN SEKOLAH.xls"}</definedName>
    <definedName name="Test5">NA()</definedName>
    <definedName name="yes" localSheetId="0">{"Book1","4.09 FLORA DAN FAUNA.xls","4.22 PERLENGKAPAN SEKOLAH.xls"}</definedName>
    <definedName name="yes" localSheetId="1">{"Book1","4.09 FLORA DAN FAUNA.xls","4.22 PERLENGKAPAN SEKOLAH.xls"}</definedName>
    <definedName name="yes" localSheetId="5">{"Book1","4.09 FLORA DAN FAUNA.xls","4.22 PERLENGKAPAN SEKOLAH.xls"}</definedName>
    <definedName name="yes" localSheetId="7">{"Book1","4.09 FLORA DAN FAUNA.xls","4.22 PERLENGKAPAN SEKOLAH.xls"}</definedName>
    <definedName name="yes">{"Book1","4.09 FLORA DAN FAUNA.xls","4.22 PERLENGKAPAN SEKOLAH.xls"}</definedName>
    <definedName name="yes_1" localSheetId="0">{"Book1","4.09 FLORA DAN FAUNA.xls","4.22 PERLENGKAPAN SEKOLAH.xls"}</definedName>
    <definedName name="yes_1" localSheetId="1">{"Book1","4.09 FLORA DAN FAUNA.xls","4.22 PERLENGKAPAN SEKOLAH.xls"}</definedName>
    <definedName name="yes_1" localSheetId="7">{"Book1","4.09 FLORA DAN FAUNA.xls","4.22 PERLENGKAPAN SEKOLAH.xls"}</definedName>
    <definedName name="yes_1">{"Book1","4.09 FLORA DAN FAUNA.xls","4.22 PERLENGKAPAN SEKOLAH.xls"}</definedName>
    <definedName name="yes_14" localSheetId="0">{"Book1","4.09 FLORA DAN FAUNA.xls","4.22 PERLENGKAPAN SEKOLAH.xls"}</definedName>
    <definedName name="yes_14" localSheetId="1">{"Book1","4.09 FLORA DAN FAUNA.xls","4.22 PERLENGKAPAN SEKOLAH.xls"}</definedName>
    <definedName name="yes_14" localSheetId="5">{"Book1","4.09 FLORA DAN FAUNA.xls","4.22 PERLENGKAPAN SEKOLAH.xls"}</definedName>
    <definedName name="yes_14" localSheetId="7">{"Book1","4.09 FLORA DAN FAUNA.xls","4.22 PERLENGKAPAN SEKOLAH.xls"}</definedName>
    <definedName name="yes_14">{"Book1","4.09 FLORA DAN FAUNA.xls","4.22 PERLENGKAPAN SEKOLAH.xls"}</definedName>
    <definedName name="yes_14_1" localSheetId="0">{"Book1","4.09 FLORA DAN FAUNA.xls","4.22 PERLENGKAPAN SEKOLAH.xls"}</definedName>
    <definedName name="yes_14_1" localSheetId="1">{"Book1","4.09 FLORA DAN FAUNA.xls","4.22 PERLENGKAPAN SEKOLAH.xls"}</definedName>
    <definedName name="yes_14_1" localSheetId="7">{"Book1","4.09 FLORA DAN FAUNA.xls","4.22 PERLENGKAPAN SEKOLAH.xls"}</definedName>
    <definedName name="yes_14_1">{"Book1","4.09 FLORA DAN FAUNA.xls","4.22 PERLENGKAPAN SEKOLAH.xls"}</definedName>
    <definedName name="yes_5" localSheetId="0">{"Book1","4.09 FLORA DAN FAUNA.xls","4.22 PERLENGKAPAN SEKOLAH.xls"}</definedName>
    <definedName name="yes_5" localSheetId="1">{"Book1","4.09 FLORA DAN FAUNA.xls","4.22 PERLENGKAPAN SEKOLAH.xls"}</definedName>
    <definedName name="yes_5" localSheetId="5">{"Book1","4.09 FLORA DAN FAUNA.xls","4.22 PERLENGKAPAN SEKOLAH.xls"}</definedName>
    <definedName name="yes_5" localSheetId="7">{"Book1","4.09 FLORA DAN FAUNA.xls","4.22 PERLENGKAPAN SEKOLAH.xls"}</definedName>
    <definedName name="yes_5">{"Book1","4.09 FLORA DAN FAUNA.xls","4.22 PERLENGKAPAN SEKOLAH.xls"}</definedName>
    <definedName name="yes_5_1" localSheetId="0">{"Book1","4.09 FLORA DAN FAUNA.xls","4.22 PERLENGKAPAN SEKOLAH.xls"}</definedName>
    <definedName name="yes_5_1" localSheetId="1">{"Book1","4.09 FLORA DAN FAUNA.xls","4.22 PERLENGKAPAN SEKOLAH.xls"}</definedName>
    <definedName name="yes_5_1" localSheetId="7">{"Book1","4.09 FLORA DAN FAUNA.xls","4.22 PERLENGKAPAN SEKOLAH.xls"}</definedName>
    <definedName name="yes_5_1">{"Book1","4.09 FLORA DAN FAUNA.xls","4.22 PERLENGKAPAN SEKOLAH.xls"}</definedName>
    <definedName name="yes_6" localSheetId="0">{"Book1","4.09 FLORA DAN FAUNA.xls","4.22 PERLENGKAPAN SEKOLAH.xls"}</definedName>
    <definedName name="yes_6" localSheetId="1">{"Book1","4.09 FLORA DAN FAUNA.xls","4.22 PERLENGKAPAN SEKOLAH.xls"}</definedName>
    <definedName name="yes_6" localSheetId="5">{"Book1","4.09 FLORA DAN FAUNA.xls","4.22 PERLENGKAPAN SEKOLAH.xls"}</definedName>
    <definedName name="yes_6" localSheetId="7">{"Book1","4.09 FLORA DAN FAUNA.xls","4.22 PERLENGKAPAN SEKOLAH.xls"}</definedName>
    <definedName name="yes_6">{"Book1","4.09 FLORA DAN FAUNA.xls","4.22 PERLENGKAPAN SEKOLAH.xls"}</definedName>
    <definedName name="yes_6_1" localSheetId="0">{"Book1","4.09 FLORA DAN FAUNA.xls","4.22 PERLENGKAPAN SEKOLAH.xls"}</definedName>
    <definedName name="yes_6_1" localSheetId="1">{"Book1","4.09 FLORA DAN FAUNA.xls","4.22 PERLENGKAPAN SEKOLAH.xls"}</definedName>
    <definedName name="yes_6_1" localSheetId="7">{"Book1","4.09 FLORA DAN FAUNA.xls","4.22 PERLENGKAPAN SEKOLAH.xls"}</definedName>
    <definedName name="yes_6_1">{"Book1","4.09 FLORA DAN FAUNA.xls","4.22 PERLENGKAPAN SEKOLAH.xls"}</definedName>
  </definedNames>
  <calcPr calcId="152511"/>
</workbook>
</file>

<file path=xl/calcChain.xml><?xml version="1.0" encoding="utf-8"?>
<calcChain xmlns="http://schemas.openxmlformats.org/spreadsheetml/2006/main">
  <c r="E208" i="9" l="1"/>
  <c r="E451" i="12" l="1"/>
  <c r="E527" i="12" s="1"/>
  <c r="F527" i="12" s="1"/>
  <c r="E411" i="12"/>
  <c r="F411" i="12" s="1"/>
  <c r="E410" i="12"/>
  <c r="E388" i="12"/>
  <c r="F388" i="12" s="1"/>
  <c r="F54" i="11"/>
  <c r="E316" i="3"/>
  <c r="E114" i="3"/>
  <c r="E113" i="3"/>
  <c r="E112" i="3"/>
  <c r="E111" i="3"/>
  <c r="F107" i="3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F464" i="15"/>
  <c r="E962" i="15"/>
  <c r="F962" i="15" s="1"/>
  <c r="E960" i="15"/>
  <c r="F960" i="15" s="1"/>
  <c r="E959" i="15"/>
  <c r="F959" i="15" s="1"/>
  <c r="F946" i="15"/>
  <c r="E955" i="15"/>
  <c r="F955" i="15" s="1"/>
  <c r="E954" i="15"/>
  <c r="F954" i="15" s="1"/>
  <c r="E953" i="15"/>
  <c r="F953" i="15" s="1"/>
  <c r="E952" i="15"/>
  <c r="F952" i="15" s="1"/>
  <c r="E951" i="15"/>
  <c r="F951" i="15" s="1"/>
  <c r="E950" i="15"/>
  <c r="F950" i="15" s="1"/>
  <c r="E949" i="15"/>
  <c r="F949" i="15" s="1"/>
  <c r="E948" i="15"/>
  <c r="F948" i="15" s="1"/>
  <c r="E947" i="15"/>
  <c r="F947" i="15" s="1"/>
  <c r="E946" i="15"/>
  <c r="E945" i="15"/>
  <c r="F945" i="15" s="1"/>
  <c r="E944" i="15"/>
  <c r="F944" i="15" s="1"/>
  <c r="E937" i="15"/>
  <c r="E943" i="15" s="1"/>
  <c r="F943" i="15" s="1"/>
  <c r="E936" i="15"/>
  <c r="F936" i="15" s="1"/>
  <c r="E932" i="15"/>
  <c r="F932" i="15" s="1"/>
  <c r="E931" i="15"/>
  <c r="E938" i="15" s="1"/>
  <c r="F938" i="15" s="1"/>
  <c r="E930" i="15"/>
  <c r="F930" i="15" s="1"/>
  <c r="E929" i="15"/>
  <c r="F929" i="15" s="1"/>
  <c r="E906" i="15"/>
  <c r="F906" i="15" s="1"/>
  <c r="E842" i="12"/>
  <c r="E785" i="12"/>
  <c r="F785" i="12" s="1"/>
  <c r="E801" i="12"/>
  <c r="E874" i="12" s="1"/>
  <c r="F874" i="12" s="1"/>
  <c r="E800" i="12"/>
  <c r="E814" i="12" s="1"/>
  <c r="E775" i="12"/>
  <c r="F775" i="12" s="1"/>
  <c r="E755" i="12"/>
  <c r="F755" i="12" s="1"/>
  <c r="E97" i="13"/>
  <c r="F97" i="13" s="1"/>
  <c r="E96" i="13"/>
  <c r="F96" i="13" s="1"/>
  <c r="E919" i="12"/>
  <c r="F919" i="12" s="1"/>
  <c r="E916" i="12"/>
  <c r="F916" i="12" s="1"/>
  <c r="E915" i="12"/>
  <c r="F915" i="12" s="1"/>
  <c r="E914" i="12"/>
  <c r="F914" i="12" s="1"/>
  <c r="E913" i="12"/>
  <c r="F913" i="12" s="1"/>
  <c r="E912" i="12"/>
  <c r="E911" i="12"/>
  <c r="F911" i="12" s="1"/>
  <c r="E910" i="12"/>
  <c r="F910" i="12" s="1"/>
  <c r="E902" i="12"/>
  <c r="E901" i="12"/>
  <c r="F901" i="12" s="1"/>
  <c r="E899" i="12"/>
  <c r="E896" i="12"/>
  <c r="F896" i="12" s="1"/>
  <c r="E894" i="12"/>
  <c r="F894" i="12" s="1"/>
  <c r="E843" i="12"/>
  <c r="F843" i="12" s="1"/>
  <c r="E841" i="12"/>
  <c r="F841" i="12" s="1"/>
  <c r="E828" i="12"/>
  <c r="E925" i="12" s="1"/>
  <c r="F925" i="12" s="1"/>
  <c r="E806" i="12"/>
  <c r="E813" i="12" s="1"/>
  <c r="E799" i="12"/>
  <c r="F799" i="12" s="1"/>
  <c r="E797" i="12"/>
  <c r="F797" i="12" s="1"/>
  <c r="E791" i="12"/>
  <c r="F791" i="12" s="1"/>
  <c r="E790" i="12"/>
  <c r="E865" i="12" s="1"/>
  <c r="F865" i="12" s="1"/>
  <c r="E784" i="12"/>
  <c r="F784" i="12" s="1"/>
  <c r="E781" i="12"/>
  <c r="E780" i="12"/>
  <c r="F780" i="12" s="1"/>
  <c r="E873" i="12"/>
  <c r="F873" i="12" s="1"/>
  <c r="E871" i="12"/>
  <c r="E866" i="12"/>
  <c r="F866" i="12" s="1"/>
  <c r="E864" i="12"/>
  <c r="F864" i="12" s="1"/>
  <c r="E860" i="12"/>
  <c r="E859" i="12"/>
  <c r="F859" i="12" s="1"/>
  <c r="E858" i="12"/>
  <c r="F858" i="12" s="1"/>
  <c r="E857" i="12"/>
  <c r="E783" i="12" s="1"/>
  <c r="F783" i="12" s="1"/>
  <c r="E856" i="12"/>
  <c r="F856" i="12" s="1"/>
  <c r="E854" i="12"/>
  <c r="F854" i="12" s="1"/>
  <c r="E768" i="12"/>
  <c r="E767" i="12"/>
  <c r="F767" i="12" s="1"/>
  <c r="E761" i="12"/>
  <c r="E798" i="12" s="1"/>
  <c r="E872" i="12" s="1"/>
  <c r="F872" i="12" s="1"/>
  <c r="E760" i="12"/>
  <c r="E756" i="12"/>
  <c r="F756" i="12" s="1"/>
  <c r="E754" i="12"/>
  <c r="F754" i="12" s="1"/>
  <c r="E752" i="12"/>
  <c r="F752" i="12" s="1"/>
  <c r="E751" i="12"/>
  <c r="F751" i="12" s="1"/>
  <c r="E734" i="12"/>
  <c r="E769" i="12" s="1"/>
  <c r="F769" i="12" s="1"/>
  <c r="E733" i="12"/>
  <c r="E730" i="12"/>
  <c r="F730" i="12" s="1"/>
  <c r="E718" i="12"/>
  <c r="F718" i="12" s="1"/>
  <c r="E717" i="12"/>
  <c r="F717" i="12" s="1"/>
  <c r="E716" i="12"/>
  <c r="F716" i="12" s="1"/>
  <c r="E715" i="12"/>
  <c r="F715" i="12" s="1"/>
  <c r="E714" i="12"/>
  <c r="E713" i="12"/>
  <c r="F713" i="12" s="1"/>
  <c r="E712" i="12"/>
  <c r="E711" i="12"/>
  <c r="F711" i="12" s="1"/>
  <c r="E706" i="12"/>
  <c r="F706" i="12" s="1"/>
  <c r="E705" i="12"/>
  <c r="E757" i="12" s="1"/>
  <c r="E704" i="12"/>
  <c r="E753" i="12" s="1"/>
  <c r="F753" i="12" s="1"/>
  <c r="E701" i="12"/>
  <c r="E689" i="12"/>
  <c r="E668" i="12"/>
  <c r="E664" i="12"/>
  <c r="E657" i="12"/>
  <c r="E639" i="12"/>
  <c r="E635" i="12"/>
  <c r="E626" i="12"/>
  <c r="E624" i="12"/>
  <c r="F624" i="12" s="1"/>
  <c r="E623" i="12"/>
  <c r="E693" i="12" s="1"/>
  <c r="F693" i="12" s="1"/>
  <c r="E619" i="12"/>
  <c r="E617" i="12"/>
  <c r="E596" i="12"/>
  <c r="E592" i="12"/>
  <c r="E661" i="12" s="1"/>
  <c r="F661" i="12" s="1"/>
  <c r="E588" i="12"/>
  <c r="E586" i="12"/>
  <c r="E655" i="12" s="1"/>
  <c r="F655" i="12" s="1"/>
  <c r="E584" i="12"/>
  <c r="E608" i="12" s="1"/>
  <c r="F608" i="12" s="1"/>
  <c r="E570" i="12"/>
  <c r="F570" i="12" s="1"/>
  <c r="E569" i="12"/>
  <c r="E638" i="12" s="1"/>
  <c r="F638" i="12" s="1"/>
  <c r="E548" i="12"/>
  <c r="E559" i="12"/>
  <c r="E544" i="12"/>
  <c r="E615" i="12" s="1"/>
  <c r="E543" i="12"/>
  <c r="E538" i="12"/>
  <c r="F538" i="12" s="1"/>
  <c r="E537" i="12"/>
  <c r="E536" i="12"/>
  <c r="E607" i="12" s="1"/>
  <c r="E533" i="12"/>
  <c r="E855" i="12" s="1"/>
  <c r="F855" i="12" s="1"/>
  <c r="E531" i="12"/>
  <c r="E530" i="12"/>
  <c r="E512" i="12"/>
  <c r="F512" i="12" s="1"/>
  <c r="E511" i="12"/>
  <c r="F511" i="12" s="1"/>
  <c r="E591" i="12"/>
  <c r="E660" i="12" s="1"/>
  <c r="F660" i="12" s="1"/>
  <c r="E502" i="12"/>
  <c r="E501" i="12"/>
  <c r="F501" i="12" s="1"/>
  <c r="E500" i="12"/>
  <c r="E499" i="12"/>
  <c r="F499" i="12" s="1"/>
  <c r="E498" i="12"/>
  <c r="F498" i="12" s="1"/>
  <c r="E497" i="12"/>
  <c r="E545" i="12" s="1"/>
  <c r="E496" i="12"/>
  <c r="E495" i="12"/>
  <c r="E585" i="12" s="1"/>
  <c r="F585" i="12" s="1"/>
  <c r="E494" i="12"/>
  <c r="E493" i="12"/>
  <c r="E528" i="12" s="1"/>
  <c r="E583" i="12" s="1"/>
  <c r="F583" i="12" s="1"/>
  <c r="E486" i="12"/>
  <c r="E483" i="12"/>
  <c r="E476" i="12"/>
  <c r="E552" i="12" s="1"/>
  <c r="E469" i="12"/>
  <c r="F469" i="12" s="1"/>
  <c r="E468" i="12"/>
  <c r="E462" i="12"/>
  <c r="F462" i="12" s="1"/>
  <c r="E461" i="12"/>
  <c r="F461" i="12" s="1"/>
  <c r="E460" i="12"/>
  <c r="E457" i="12"/>
  <c r="F457" i="12" s="1"/>
  <c r="E456" i="12"/>
  <c r="F456" i="12" s="1"/>
  <c r="E455" i="12"/>
  <c r="E454" i="12"/>
  <c r="E453" i="12"/>
  <c r="E529" i="12" s="1"/>
  <c r="F529" i="12" s="1"/>
  <c r="E452" i="12"/>
  <c r="E443" i="12"/>
  <c r="F443" i="12" s="1"/>
  <c r="E436" i="12"/>
  <c r="F436" i="12" s="1"/>
  <c r="E435" i="12"/>
  <c r="F435" i="12" s="1"/>
  <c r="E426" i="12"/>
  <c r="E425" i="12"/>
  <c r="E424" i="12"/>
  <c r="F424" i="12" s="1"/>
  <c r="E423" i="12"/>
  <c r="F423" i="12" s="1"/>
  <c r="E422" i="12"/>
  <c r="E421" i="12"/>
  <c r="F421" i="12" s="1"/>
  <c r="E420" i="12"/>
  <c r="E419" i="12"/>
  <c r="F419" i="12" s="1"/>
  <c r="E418" i="12"/>
  <c r="E417" i="12"/>
  <c r="E412" i="12"/>
  <c r="F412" i="12" s="1"/>
  <c r="E402" i="12"/>
  <c r="E398" i="12"/>
  <c r="F398" i="12" s="1"/>
  <c r="E392" i="12"/>
  <c r="F392" i="12" s="1"/>
  <c r="E391" i="12"/>
  <c r="F391" i="12" s="1"/>
  <c r="E390" i="12"/>
  <c r="F390" i="12" s="1"/>
  <c r="E389" i="12"/>
  <c r="F389" i="12" s="1"/>
  <c r="E380" i="12"/>
  <c r="E379" i="12"/>
  <c r="F379" i="12" s="1"/>
  <c r="E376" i="12"/>
  <c r="F376" i="12" s="1"/>
  <c r="E375" i="12"/>
  <c r="E374" i="12"/>
  <c r="F374" i="12" s="1"/>
  <c r="E368" i="12"/>
  <c r="F368" i="12" s="1"/>
  <c r="E367" i="12"/>
  <c r="F367" i="12" s="1"/>
  <c r="E366" i="12"/>
  <c r="F366" i="12" s="1"/>
  <c r="E365" i="12"/>
  <c r="F365" i="12" s="1"/>
  <c r="E364" i="12"/>
  <c r="E359" i="12"/>
  <c r="F359" i="12" s="1"/>
  <c r="E358" i="12"/>
  <c r="F358" i="12" s="1"/>
  <c r="E357" i="12"/>
  <c r="F357" i="12" s="1"/>
  <c r="E356" i="12"/>
  <c r="F356" i="12" s="1"/>
  <c r="E355" i="12"/>
  <c r="E351" i="12"/>
  <c r="F351" i="12" s="1"/>
  <c r="E350" i="12"/>
  <c r="F350" i="12" s="1"/>
  <c r="E326" i="12"/>
  <c r="E339" i="12" s="1"/>
  <c r="F339" i="12" s="1"/>
  <c r="E349" i="12"/>
  <c r="F349" i="12" s="1"/>
  <c r="E348" i="12"/>
  <c r="F348" i="12" s="1"/>
  <c r="E346" i="12"/>
  <c r="E347" i="12"/>
  <c r="F347" i="12" s="1"/>
  <c r="E312" i="12"/>
  <c r="F312" i="12" s="1"/>
  <c r="E345" i="12"/>
  <c r="F345" i="12" s="1"/>
  <c r="E341" i="12"/>
  <c r="F341" i="12" s="1"/>
  <c r="E340" i="12"/>
  <c r="F340" i="12" s="1"/>
  <c r="E338" i="12"/>
  <c r="F338" i="12" s="1"/>
  <c r="E337" i="12"/>
  <c r="F337" i="12" s="1"/>
  <c r="E336" i="12"/>
  <c r="F336" i="12" s="1"/>
  <c r="E335" i="12"/>
  <c r="F335" i="12" s="1"/>
  <c r="E334" i="12"/>
  <c r="E333" i="12"/>
  <c r="F333" i="12" s="1"/>
  <c r="E332" i="12"/>
  <c r="F332" i="12" s="1"/>
  <c r="E331" i="12"/>
  <c r="F331" i="12" s="1"/>
  <c r="E327" i="12"/>
  <c r="F327" i="12" s="1"/>
  <c r="E325" i="12"/>
  <c r="F325" i="12" s="1"/>
  <c r="E324" i="12"/>
  <c r="F324" i="12" s="1"/>
  <c r="E323" i="12"/>
  <c r="F323" i="12" s="1"/>
  <c r="E322" i="12"/>
  <c r="F322" i="12" s="1"/>
  <c r="E321" i="12"/>
  <c r="F321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1" i="12"/>
  <c r="E307" i="12"/>
  <c r="F307" i="12" s="1"/>
  <c r="E306" i="12"/>
  <c r="F306" i="12" s="1"/>
  <c r="E305" i="12"/>
  <c r="E304" i="12"/>
  <c r="E299" i="12"/>
  <c r="F299" i="12" s="1"/>
  <c r="E298" i="12"/>
  <c r="F298" i="12" s="1"/>
  <c r="E297" i="12"/>
  <c r="E296" i="12"/>
  <c r="E291" i="12"/>
  <c r="F291" i="12" s="1"/>
  <c r="E290" i="12"/>
  <c r="F290" i="12" s="1"/>
  <c r="E289" i="12"/>
  <c r="F289" i="12" s="1"/>
  <c r="E288" i="12"/>
  <c r="F288" i="12" s="1"/>
  <c r="E287" i="12"/>
  <c r="E599" i="12" s="1"/>
  <c r="F599" i="12" s="1"/>
  <c r="E286" i="12"/>
  <c r="F286" i="12" s="1"/>
  <c r="E285" i="12"/>
  <c r="F285" i="12" s="1"/>
  <c r="E284" i="12"/>
  <c r="F284" i="12" s="1"/>
  <c r="E268" i="12"/>
  <c r="F268" i="12" s="1"/>
  <c r="E283" i="12"/>
  <c r="F283" i="12" s="1"/>
  <c r="E282" i="12"/>
  <c r="F282" i="12" s="1"/>
  <c r="E281" i="12"/>
  <c r="F281" i="12" s="1"/>
  <c r="E276" i="12"/>
  <c r="F276" i="12" s="1"/>
  <c r="E275" i="12"/>
  <c r="F275" i="12" s="1"/>
  <c r="E274" i="12"/>
  <c r="F274" i="12" s="1"/>
  <c r="E273" i="12"/>
  <c r="F273" i="12" s="1"/>
  <c r="E254" i="12"/>
  <c r="F254" i="12" s="1"/>
  <c r="E253" i="12"/>
  <c r="F253" i="12" s="1"/>
  <c r="E272" i="12"/>
  <c r="E271" i="12"/>
  <c r="F271" i="12" s="1"/>
  <c r="E270" i="12"/>
  <c r="F270" i="12" s="1"/>
  <c r="E269" i="12"/>
  <c r="F269" i="12" s="1"/>
  <c r="E264" i="12"/>
  <c r="F264" i="12" s="1"/>
  <c r="E262" i="12"/>
  <c r="F262" i="12" s="1"/>
  <c r="E261" i="12"/>
  <c r="E260" i="12"/>
  <c r="F260" i="12" s="1"/>
  <c r="E259" i="12"/>
  <c r="F259" i="12" s="1"/>
  <c r="E252" i="12"/>
  <c r="E251" i="12"/>
  <c r="E250" i="12"/>
  <c r="F250" i="12" s="1"/>
  <c r="E249" i="12"/>
  <c r="F249" i="12" s="1"/>
  <c r="E248" i="12"/>
  <c r="E247" i="12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E237" i="12"/>
  <c r="F237" i="12" s="1"/>
  <c r="E232" i="12"/>
  <c r="F232" i="12" s="1"/>
  <c r="E231" i="12"/>
  <c r="F231" i="12" s="1"/>
  <c r="E230" i="12"/>
  <c r="E229" i="12"/>
  <c r="E228" i="12"/>
  <c r="E227" i="12"/>
  <c r="F227" i="12" s="1"/>
  <c r="E225" i="12"/>
  <c r="F225" i="12" s="1"/>
  <c r="E224" i="12"/>
  <c r="F224" i="12" s="1"/>
  <c r="E218" i="12"/>
  <c r="F218" i="12" s="1"/>
  <c r="E219" i="12"/>
  <c r="F219" i="12" s="1"/>
  <c r="E217" i="12"/>
  <c r="F217" i="12" s="1"/>
  <c r="E216" i="12"/>
  <c r="F216" i="12" s="1"/>
  <c r="E215" i="12"/>
  <c r="F215" i="12" s="1"/>
  <c r="E214" i="12"/>
  <c r="F214" i="12" s="1"/>
  <c r="E201" i="12"/>
  <c r="E212" i="12"/>
  <c r="F212" i="12" s="1"/>
  <c r="E211" i="12"/>
  <c r="E206" i="12"/>
  <c r="F206" i="12" s="1"/>
  <c r="E205" i="12"/>
  <c r="F205" i="12" s="1"/>
  <c r="E204" i="12"/>
  <c r="F204" i="12" s="1"/>
  <c r="E203" i="12"/>
  <c r="E202" i="12"/>
  <c r="F202" i="12" s="1"/>
  <c r="E199" i="12"/>
  <c r="F199" i="12" s="1"/>
  <c r="E198" i="12"/>
  <c r="F198" i="12" s="1"/>
  <c r="E185" i="12"/>
  <c r="F185" i="12" s="1"/>
  <c r="E184" i="12"/>
  <c r="E183" i="12"/>
  <c r="E182" i="12"/>
  <c r="F182" i="12" s="1"/>
  <c r="E189" i="12"/>
  <c r="F189" i="12" s="1"/>
  <c r="E188" i="12"/>
  <c r="F188" i="12" s="1"/>
  <c r="E187" i="12"/>
  <c r="F187" i="12" s="1"/>
  <c r="E186" i="12"/>
  <c r="F186" i="12" s="1"/>
  <c r="E170" i="12"/>
  <c r="E173" i="12"/>
  <c r="F173" i="12" s="1"/>
  <c r="E172" i="12"/>
  <c r="F172" i="12" s="1"/>
  <c r="E171" i="12"/>
  <c r="F171" i="12" s="1"/>
  <c r="E169" i="12"/>
  <c r="F169" i="12" s="1"/>
  <c r="E168" i="12"/>
  <c r="F168" i="12" s="1"/>
  <c r="E167" i="12"/>
  <c r="E166" i="12"/>
  <c r="F166" i="12" s="1"/>
  <c r="E165" i="12"/>
  <c r="E160" i="12"/>
  <c r="F160" i="12" s="1"/>
  <c r="E159" i="12"/>
  <c r="F159" i="12" s="1"/>
  <c r="E161" i="12"/>
  <c r="F161" i="12" s="1"/>
  <c r="E158" i="12"/>
  <c r="F158" i="12" s="1"/>
  <c r="E157" i="12"/>
  <c r="E156" i="12"/>
  <c r="F156" i="12" s="1"/>
  <c r="E155" i="12"/>
  <c r="F155" i="12" s="1"/>
  <c r="E154" i="12"/>
  <c r="E145" i="12"/>
  <c r="F145" i="12" s="1"/>
  <c r="E144" i="12"/>
  <c r="F144" i="12" s="1"/>
  <c r="E143" i="12"/>
  <c r="F143" i="12" s="1"/>
  <c r="E142" i="12"/>
  <c r="E141" i="12"/>
  <c r="F142" i="12"/>
  <c r="E140" i="12"/>
  <c r="F140" i="12" s="1"/>
  <c r="E132" i="12"/>
  <c r="F132" i="12" s="1"/>
  <c r="E138" i="12"/>
  <c r="F138" i="12" s="1"/>
  <c r="E139" i="12"/>
  <c r="F139" i="12" s="1"/>
  <c r="E137" i="12"/>
  <c r="F137" i="12" s="1"/>
  <c r="E131" i="12"/>
  <c r="F131" i="12" s="1"/>
  <c r="E130" i="12"/>
  <c r="F130" i="12" s="1"/>
  <c r="E129" i="12"/>
  <c r="E128" i="12"/>
  <c r="F128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E118" i="12"/>
  <c r="F118" i="12" s="1"/>
  <c r="E117" i="12"/>
  <c r="E116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E106" i="12"/>
  <c r="F106" i="12" s="1"/>
  <c r="E105" i="12"/>
  <c r="F105" i="12" s="1"/>
  <c r="E101" i="12"/>
  <c r="F101" i="12" s="1"/>
  <c r="E100" i="12"/>
  <c r="F100" i="12" s="1"/>
  <c r="E99" i="12"/>
  <c r="F99" i="12" s="1"/>
  <c r="E98" i="12"/>
  <c r="F98" i="12" s="1"/>
  <c r="E97" i="12"/>
  <c r="E96" i="12"/>
  <c r="F96" i="12" s="1"/>
  <c r="E95" i="12"/>
  <c r="F95" i="12" s="1"/>
  <c r="E94" i="12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E83" i="12"/>
  <c r="F83" i="12" s="1"/>
  <c r="E82" i="12"/>
  <c r="F82" i="12" s="1"/>
  <c r="E72" i="12"/>
  <c r="F72" i="12" s="1"/>
  <c r="E78" i="12"/>
  <c r="F78" i="12" s="1"/>
  <c r="E77" i="12"/>
  <c r="F77" i="12" s="1"/>
  <c r="E76" i="12"/>
  <c r="F76" i="12" s="1"/>
  <c r="E75" i="12"/>
  <c r="F75" i="12" s="1"/>
  <c r="E74" i="12"/>
  <c r="E73" i="12"/>
  <c r="F73" i="12" s="1"/>
  <c r="E71" i="12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E58" i="12"/>
  <c r="F58" i="12" s="1"/>
  <c r="E57" i="12"/>
  <c r="F57" i="12" s="1"/>
  <c r="E56" i="12"/>
  <c r="F56" i="12" s="1"/>
  <c r="E42" i="12"/>
  <c r="F42" i="12" s="1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E45" i="12"/>
  <c r="F45" i="12" s="1"/>
  <c r="E44" i="12"/>
  <c r="F44" i="12" s="1"/>
  <c r="E43" i="12"/>
  <c r="F43" i="12" s="1"/>
  <c r="E41" i="12"/>
  <c r="E36" i="12"/>
  <c r="F36" i="12" s="1"/>
  <c r="E35" i="12"/>
  <c r="F35" i="12" s="1"/>
  <c r="E34" i="12"/>
  <c r="F34" i="12" s="1"/>
  <c r="E33" i="12"/>
  <c r="F33" i="12" s="1"/>
  <c r="E32" i="12"/>
  <c r="E31" i="12"/>
  <c r="E30" i="12"/>
  <c r="F30" i="12" s="1"/>
  <c r="E29" i="12"/>
  <c r="F29" i="12" s="1"/>
  <c r="E28" i="12"/>
  <c r="F28" i="12" s="1"/>
  <c r="E27" i="12"/>
  <c r="F27" i="12" s="1"/>
  <c r="E26" i="12"/>
  <c r="F26" i="12" s="1"/>
  <c r="E21" i="12"/>
  <c r="F21" i="12" s="1"/>
  <c r="E18" i="12"/>
  <c r="F18" i="12" s="1"/>
  <c r="E20" i="12"/>
  <c r="F20" i="12" s="1"/>
  <c r="E19" i="12"/>
  <c r="F19" i="12" s="1"/>
  <c r="E17" i="12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F494" i="12"/>
  <c r="F496" i="12"/>
  <c r="F500" i="12"/>
  <c r="F502" i="12"/>
  <c r="F515" i="12"/>
  <c r="F516" i="12"/>
  <c r="F520" i="12"/>
  <c r="F530" i="12"/>
  <c r="F531" i="12"/>
  <c r="F532" i="12"/>
  <c r="F533" i="12"/>
  <c r="F537" i="12"/>
  <c r="F548" i="12"/>
  <c r="F559" i="12"/>
  <c r="F586" i="12"/>
  <c r="F588" i="12"/>
  <c r="F593" i="12"/>
  <c r="F596" i="12"/>
  <c r="F617" i="12"/>
  <c r="F619" i="12"/>
  <c r="F626" i="12"/>
  <c r="F635" i="12"/>
  <c r="F639" i="12"/>
  <c r="F657" i="12"/>
  <c r="F664" i="12"/>
  <c r="F689" i="12"/>
  <c r="F701" i="12"/>
  <c r="F712" i="12"/>
  <c r="F714" i="12"/>
  <c r="F757" i="12"/>
  <c r="F761" i="12"/>
  <c r="F768" i="12"/>
  <c r="F781" i="12"/>
  <c r="F801" i="12"/>
  <c r="F842" i="12"/>
  <c r="F857" i="12"/>
  <c r="F891" i="12"/>
  <c r="F899" i="12"/>
  <c r="F902" i="12"/>
  <c r="F912" i="12"/>
  <c r="F922" i="12"/>
  <c r="F871" i="12"/>
  <c r="F806" i="12"/>
  <c r="F749" i="12"/>
  <c r="F733" i="12"/>
  <c r="F704" i="12"/>
  <c r="F668" i="12"/>
  <c r="F623" i="12"/>
  <c r="F543" i="12"/>
  <c r="F536" i="12"/>
  <c r="F519" i="12"/>
  <c r="F493" i="12"/>
  <c r="F486" i="12"/>
  <c r="F483" i="12"/>
  <c r="F468" i="12"/>
  <c r="F460" i="12"/>
  <c r="F452" i="12"/>
  <c r="F453" i="12"/>
  <c r="F454" i="12"/>
  <c r="F455" i="12"/>
  <c r="F451" i="12"/>
  <c r="F418" i="12"/>
  <c r="F420" i="12"/>
  <c r="F422" i="12"/>
  <c r="F425" i="12"/>
  <c r="F426" i="12"/>
  <c r="F417" i="12"/>
  <c r="F410" i="12"/>
  <c r="F402" i="12"/>
  <c r="F380" i="12"/>
  <c r="F375" i="12"/>
  <c r="F364" i="12"/>
  <c r="F355" i="12"/>
  <c r="F334" i="12"/>
  <c r="F311" i="12"/>
  <c r="F305" i="12"/>
  <c r="F304" i="12"/>
  <c r="F297" i="12"/>
  <c r="F296" i="12"/>
  <c r="F272" i="12"/>
  <c r="F261" i="12"/>
  <c r="F263" i="12"/>
  <c r="F248" i="12"/>
  <c r="F251" i="12"/>
  <c r="F252" i="12"/>
  <c r="F247" i="12"/>
  <c r="F238" i="12"/>
  <c r="F228" i="12"/>
  <c r="F229" i="12"/>
  <c r="F230" i="12"/>
  <c r="F211" i="12"/>
  <c r="F201" i="12"/>
  <c r="F203" i="12"/>
  <c r="F183" i="12"/>
  <c r="F184" i="12"/>
  <c r="F167" i="12"/>
  <c r="F170" i="12"/>
  <c r="F165" i="12"/>
  <c r="F157" i="12"/>
  <c r="F154" i="12"/>
  <c r="F141" i="12"/>
  <c r="F129" i="12"/>
  <c r="F117" i="12"/>
  <c r="F119" i="12"/>
  <c r="F116" i="12"/>
  <c r="F97" i="12"/>
  <c r="F94" i="12"/>
  <c r="F84" i="12"/>
  <c r="F74" i="12"/>
  <c r="F71" i="12"/>
  <c r="F59" i="12"/>
  <c r="F46" i="12"/>
  <c r="F41" i="12"/>
  <c r="F31" i="12"/>
  <c r="F32" i="12"/>
  <c r="F17" i="12"/>
  <c r="E917" i="15"/>
  <c r="F917" i="15" s="1"/>
  <c r="E911" i="15"/>
  <c r="F911" i="15" s="1"/>
  <c r="F898" i="15"/>
  <c r="E898" i="15"/>
  <c r="E886" i="15"/>
  <c r="F886" i="15" s="1"/>
  <c r="E885" i="15"/>
  <c r="F885" i="15" s="1"/>
  <c r="F880" i="15"/>
  <c r="F881" i="15"/>
  <c r="E881" i="15"/>
  <c r="E880" i="15"/>
  <c r="E853" i="15"/>
  <c r="E863" i="15" s="1"/>
  <c r="F863" i="15" s="1"/>
  <c r="E852" i="15"/>
  <c r="E840" i="15"/>
  <c r="F840" i="15" s="1"/>
  <c r="E743" i="15"/>
  <c r="F743" i="15" s="1"/>
  <c r="E681" i="15"/>
  <c r="E697" i="15" s="1"/>
  <c r="E712" i="15" s="1"/>
  <c r="E727" i="15" s="1"/>
  <c r="F727" i="15" s="1"/>
  <c r="E652" i="15"/>
  <c r="E667" i="15" s="1"/>
  <c r="F667" i="15" s="1"/>
  <c r="E519" i="15"/>
  <c r="F519" i="15" s="1"/>
  <c r="E506" i="15"/>
  <c r="E874" i="15" s="1"/>
  <c r="F874" i="15" s="1"/>
  <c r="E505" i="15"/>
  <c r="F463" i="15"/>
  <c r="F462" i="15"/>
  <c r="E463" i="15"/>
  <c r="E462" i="15"/>
  <c r="E441" i="15"/>
  <c r="F441" i="15"/>
  <c r="E393" i="15"/>
  <c r="E388" i="15"/>
  <c r="E437" i="15" s="1"/>
  <c r="F437" i="15" s="1"/>
  <c r="F393" i="15"/>
  <c r="F388" i="15"/>
  <c r="E111" i="20"/>
  <c r="E110" i="20"/>
  <c r="F110" i="20" s="1"/>
  <c r="E91" i="20"/>
  <c r="E41" i="20"/>
  <c r="E65" i="20" s="1"/>
  <c r="F65" i="20" s="1"/>
  <c r="E31" i="20"/>
  <c r="E30" i="20"/>
  <c r="F30" i="20" s="1"/>
  <c r="E29" i="20"/>
  <c r="F29" i="20" s="1"/>
  <c r="F111" i="20"/>
  <c r="F91" i="20"/>
  <c r="F72" i="20"/>
  <c r="F31" i="20"/>
  <c r="F21" i="20"/>
  <c r="E21" i="20"/>
  <c r="E16" i="20"/>
  <c r="F16" i="20" s="1"/>
  <c r="E14" i="20"/>
  <c r="F14" i="20" s="1"/>
  <c r="E13" i="20"/>
  <c r="F13" i="20" s="1"/>
  <c r="E12" i="20"/>
  <c r="F12" i="20" s="1"/>
  <c r="E11" i="20"/>
  <c r="F11" i="20" s="1"/>
  <c r="E10" i="20"/>
  <c r="F10" i="20" s="1"/>
  <c r="E273" i="16"/>
  <c r="F273" i="16" s="1"/>
  <c r="E213" i="16"/>
  <c r="F213" i="16" s="1"/>
  <c r="F202" i="16"/>
  <c r="E202" i="16"/>
  <c r="E192" i="16"/>
  <c r="F192" i="16" s="1"/>
  <c r="E191" i="16"/>
  <c r="F191" i="16" s="1"/>
  <c r="E190" i="16"/>
  <c r="F190" i="16" s="1"/>
  <c r="E178" i="16"/>
  <c r="F178" i="16" s="1"/>
  <c r="E166" i="16"/>
  <c r="F166" i="16" s="1"/>
  <c r="E135" i="16"/>
  <c r="F135" i="16" s="1"/>
  <c r="F124" i="16"/>
  <c r="E124" i="16"/>
  <c r="E114" i="16"/>
  <c r="F114" i="16" s="1"/>
  <c r="E113" i="16"/>
  <c r="F113" i="16" s="1"/>
  <c r="E112" i="16"/>
  <c r="F112" i="16" s="1"/>
  <c r="E100" i="16"/>
  <c r="F100" i="16" s="1"/>
  <c r="E88" i="16"/>
  <c r="F88" i="16" s="1"/>
  <c r="E57" i="16"/>
  <c r="F57" i="16" s="1"/>
  <c r="F46" i="16"/>
  <c r="E46" i="16"/>
  <c r="E36" i="16"/>
  <c r="F36" i="16" s="1"/>
  <c r="E35" i="16"/>
  <c r="F35" i="16" s="1"/>
  <c r="E34" i="16"/>
  <c r="F34" i="16" s="1"/>
  <c r="E22" i="16"/>
  <c r="F22" i="16" s="1"/>
  <c r="F10" i="16"/>
  <c r="E10" i="16"/>
  <c r="F303" i="13"/>
  <c r="E303" i="13"/>
  <c r="E300" i="13"/>
  <c r="F300" i="13" s="1"/>
  <c r="E282" i="13"/>
  <c r="F282" i="13" s="1"/>
  <c r="E281" i="13"/>
  <c r="F281" i="13" s="1"/>
  <c r="E280" i="13"/>
  <c r="F280" i="13" s="1"/>
  <c r="E279" i="13"/>
  <c r="F279" i="13" s="1"/>
  <c r="E278" i="13"/>
  <c r="F278" i="13" s="1"/>
  <c r="E277" i="13"/>
  <c r="F277" i="13" s="1"/>
  <c r="F274" i="13"/>
  <c r="E274" i="13"/>
  <c r="E273" i="13"/>
  <c r="F273" i="13" s="1"/>
  <c r="E272" i="13"/>
  <c r="F272" i="13" s="1"/>
  <c r="E271" i="13"/>
  <c r="F271" i="13" s="1"/>
  <c r="E270" i="13"/>
  <c r="F270" i="13" s="1"/>
  <c r="E266" i="13"/>
  <c r="F266" i="13" s="1"/>
  <c r="E265" i="13"/>
  <c r="F265" i="13" s="1"/>
  <c r="E259" i="13"/>
  <c r="F259" i="13" s="1"/>
  <c r="F252" i="13"/>
  <c r="E252" i="13"/>
  <c r="E245" i="13"/>
  <c r="F245" i="13" s="1"/>
  <c r="E244" i="13"/>
  <c r="F244" i="13" s="1"/>
  <c r="E243" i="13"/>
  <c r="F243" i="13" s="1"/>
  <c r="E242" i="13"/>
  <c r="F242" i="13" s="1"/>
  <c r="F221" i="13"/>
  <c r="F222" i="13"/>
  <c r="F226" i="13"/>
  <c r="F201" i="13"/>
  <c r="E204" i="13"/>
  <c r="F204" i="13" s="1"/>
  <c r="E226" i="13"/>
  <c r="E222" i="13"/>
  <c r="E221" i="13"/>
  <c r="E206" i="13"/>
  <c r="F206" i="13" s="1"/>
  <c r="E205" i="13"/>
  <c r="F205" i="13" s="1"/>
  <c r="E203" i="13"/>
  <c r="F203" i="13" s="1"/>
  <c r="E202" i="13"/>
  <c r="F202" i="13" s="1"/>
  <c r="E201" i="13"/>
  <c r="F186" i="13"/>
  <c r="E186" i="13"/>
  <c r="E174" i="13"/>
  <c r="E175" i="13" s="1"/>
  <c r="F175" i="13" s="1"/>
  <c r="E173" i="13"/>
  <c r="F173" i="13" s="1"/>
  <c r="F170" i="13"/>
  <c r="E170" i="13"/>
  <c r="F152" i="13"/>
  <c r="F153" i="13"/>
  <c r="F157" i="13"/>
  <c r="E157" i="13"/>
  <c r="E153" i="13"/>
  <c r="E152" i="13"/>
  <c r="E141" i="13"/>
  <c r="F141" i="13" s="1"/>
  <c r="E140" i="13"/>
  <c r="F140" i="13" s="1"/>
  <c r="E139" i="13"/>
  <c r="F139" i="13" s="1"/>
  <c r="E138" i="13"/>
  <c r="F138" i="13" s="1"/>
  <c r="E137" i="13"/>
  <c r="F137" i="13" s="1"/>
  <c r="E136" i="13"/>
  <c r="F136" i="13" s="1"/>
  <c r="E135" i="13"/>
  <c r="F135" i="13" s="1"/>
  <c r="F117" i="13"/>
  <c r="E131" i="13"/>
  <c r="F131" i="13" s="1"/>
  <c r="E120" i="13"/>
  <c r="F120" i="13" s="1"/>
  <c r="E119" i="13"/>
  <c r="F119" i="13" s="1"/>
  <c r="E118" i="13"/>
  <c r="F118" i="13" s="1"/>
  <c r="E117" i="13"/>
  <c r="F114" i="13"/>
  <c r="E114" i="13"/>
  <c r="E95" i="13"/>
  <c r="F95" i="13" s="1"/>
  <c r="E94" i="13"/>
  <c r="F94" i="13" s="1"/>
  <c r="E93" i="13"/>
  <c r="F93" i="13" s="1"/>
  <c r="E92" i="13"/>
  <c r="F92" i="13" s="1"/>
  <c r="E91" i="13"/>
  <c r="F91" i="13" s="1"/>
  <c r="E90" i="13"/>
  <c r="F90" i="13" s="1"/>
  <c r="E89" i="13"/>
  <c r="F89" i="13" s="1"/>
  <c r="E88" i="13"/>
  <c r="F88" i="13" s="1"/>
  <c r="F85" i="13"/>
  <c r="E85" i="13"/>
  <c r="E64" i="13"/>
  <c r="F64" i="13" s="1"/>
  <c r="E56" i="13"/>
  <c r="F56" i="13" s="1"/>
  <c r="E51" i="13"/>
  <c r="F51" i="13" s="1"/>
  <c r="E50" i="13"/>
  <c r="F50" i="13" s="1"/>
  <c r="E40" i="13"/>
  <c r="F40" i="13" s="1"/>
  <c r="E39" i="13"/>
  <c r="F39" i="13" s="1"/>
  <c r="E32" i="13"/>
  <c r="F32" i="13" s="1"/>
  <c r="E31" i="13"/>
  <c r="F31" i="13" s="1"/>
  <c r="E27" i="13"/>
  <c r="F27" i="13" s="1"/>
  <c r="E26" i="13"/>
  <c r="F26" i="13" s="1"/>
  <c r="E25" i="13"/>
  <c r="F25" i="13" s="1"/>
  <c r="E18" i="13"/>
  <c r="F18" i="13" s="1"/>
  <c r="E141" i="8"/>
  <c r="F141" i="8" s="1"/>
  <c r="E126" i="8"/>
  <c r="F126" i="8" s="1"/>
  <c r="E97" i="8"/>
  <c r="E156" i="8" s="1"/>
  <c r="E82" i="8"/>
  <c r="F82" i="8" s="1"/>
  <c r="E67" i="8"/>
  <c r="F67" i="8" s="1"/>
  <c r="E53" i="8"/>
  <c r="E112" i="8" s="1"/>
  <c r="E50" i="19"/>
  <c r="F50" i="19" s="1"/>
  <c r="E49" i="19"/>
  <c r="E46" i="19"/>
  <c r="F46" i="19" s="1"/>
  <c r="E45" i="19"/>
  <c r="F45" i="19" s="1"/>
  <c r="E44" i="19"/>
  <c r="F44" i="19" s="1"/>
  <c r="E43" i="19"/>
  <c r="F43" i="19" s="1"/>
  <c r="E42" i="19"/>
  <c r="F42" i="19" s="1"/>
  <c r="E41" i="19"/>
  <c r="F41" i="19" s="1"/>
  <c r="F49" i="19"/>
  <c r="E38" i="19"/>
  <c r="F38" i="19" s="1"/>
  <c r="E37" i="19"/>
  <c r="F37" i="19" s="1"/>
  <c r="E33" i="19"/>
  <c r="F33" i="19" s="1"/>
  <c r="E32" i="19"/>
  <c r="E31" i="19"/>
  <c r="F31" i="19" s="1"/>
  <c r="E30" i="19"/>
  <c r="F30" i="19" s="1"/>
  <c r="E29" i="19"/>
  <c r="F29" i="19" s="1"/>
  <c r="E28" i="19"/>
  <c r="E27" i="19"/>
  <c r="F27" i="19" s="1"/>
  <c r="E26" i="19"/>
  <c r="F26" i="19" s="1"/>
  <c r="F28" i="19"/>
  <c r="F32" i="19"/>
  <c r="E25" i="19"/>
  <c r="F25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F287" i="12" l="1"/>
  <c r="F569" i="12"/>
  <c r="E527" i="15"/>
  <c r="E881" i="12"/>
  <c r="F41" i="20"/>
  <c r="E42" i="20"/>
  <c r="F42" i="20" s="1"/>
  <c r="F652" i="15"/>
  <c r="F681" i="15"/>
  <c r="F476" i="12"/>
  <c r="F798" i="12"/>
  <c r="F790" i="12"/>
  <c r="F53" i="8"/>
  <c r="F591" i="12"/>
  <c r="F592" i="12"/>
  <c r="E835" i="12"/>
  <c r="F835" i="12" s="1"/>
  <c r="E562" i="12"/>
  <c r="F562" i="12" s="1"/>
  <c r="F552" i="12"/>
  <c r="E15" i="20"/>
  <c r="F15" i="20" s="1"/>
  <c r="F544" i="12"/>
  <c r="F156" i="8"/>
  <c r="E189" i="8"/>
  <c r="F189" i="8" s="1"/>
  <c r="E66" i="20"/>
  <c r="F66" i="20" s="1"/>
  <c r="F697" i="15"/>
  <c r="E177" i="8"/>
  <c r="F177" i="8" s="1"/>
  <c r="F112" i="8"/>
  <c r="F97" i="8"/>
  <c r="F174" i="13"/>
  <c r="E526" i="15"/>
  <c r="E873" i="15"/>
  <c r="F505" i="15"/>
  <c r="F712" i="15"/>
  <c r="E769" i="15"/>
  <c r="E862" i="15"/>
  <c r="F862" i="15" s="1"/>
  <c r="F852" i="15"/>
  <c r="E677" i="12"/>
  <c r="F607" i="12"/>
  <c r="E467" i="12"/>
  <c r="F467" i="12" s="1"/>
  <c r="E587" i="12"/>
  <c r="F587" i="12" s="1"/>
  <c r="F545" i="12"/>
  <c r="E614" i="12"/>
  <c r="E652" i="12"/>
  <c r="F652" i="12" s="1"/>
  <c r="E834" i="12"/>
  <c r="F834" i="12" s="1"/>
  <c r="F760" i="12"/>
  <c r="E880" i="12"/>
  <c r="F813" i="12"/>
  <c r="E961" i="15"/>
  <c r="F961" i="15" s="1"/>
  <c r="F506" i="15"/>
  <c r="E744" i="15"/>
  <c r="F744" i="15" s="1"/>
  <c r="F853" i="15"/>
  <c r="F828" i="12"/>
  <c r="F705" i="12"/>
  <c r="F584" i="12"/>
  <c r="F528" i="12"/>
  <c r="F497" i="12"/>
  <c r="F495" i="12"/>
  <c r="E685" i="12"/>
  <c r="F685" i="12" s="1"/>
  <c r="F615" i="12"/>
  <c r="E563" i="12"/>
  <c r="E654" i="12"/>
  <c r="E786" i="12"/>
  <c r="F786" i="12" s="1"/>
  <c r="F860" i="12"/>
  <c r="E782" i="12"/>
  <c r="F782" i="12" s="1"/>
  <c r="E807" i="12"/>
  <c r="F807" i="12" s="1"/>
  <c r="E898" i="12"/>
  <c r="F898" i="12" s="1"/>
  <c r="E200" i="12"/>
  <c r="E849" i="12"/>
  <c r="F849" i="12" s="1"/>
  <c r="F800" i="12"/>
  <c r="F937" i="15"/>
  <c r="E939" i="15"/>
  <c r="F939" i="15" s="1"/>
  <c r="F931" i="15"/>
  <c r="E875" i="12"/>
  <c r="F814" i="12"/>
  <c r="F734" i="12"/>
  <c r="E540" i="15"/>
  <c r="E561" i="15" s="1"/>
  <c r="E582" i="15" s="1"/>
  <c r="F582" i="15" s="1"/>
  <c r="E889" i="15"/>
  <c r="F889" i="15" s="1"/>
  <c r="E609" i="12"/>
  <c r="E679" i="12" s="1"/>
  <c r="F679" i="12" s="1"/>
  <c r="F326" i="12"/>
  <c r="E603" i="15"/>
  <c r="E792" i="12"/>
  <c r="F346" i="12"/>
  <c r="F52" i="11"/>
  <c r="F53" i="11"/>
  <c r="F51" i="11"/>
  <c r="E53" i="11"/>
  <c r="E52" i="11"/>
  <c r="E51" i="11"/>
  <c r="F42" i="11"/>
  <c r="F43" i="11"/>
  <c r="F44" i="11"/>
  <c r="F45" i="11"/>
  <c r="F46" i="11"/>
  <c r="F47" i="11"/>
  <c r="F48" i="11"/>
  <c r="E48" i="11"/>
  <c r="E47" i="11"/>
  <c r="E46" i="11"/>
  <c r="E45" i="11"/>
  <c r="E44" i="11"/>
  <c r="E43" i="11"/>
  <c r="E42" i="11"/>
  <c r="E40" i="11"/>
  <c r="F40" i="11" s="1"/>
  <c r="E27" i="11"/>
  <c r="F27" i="11" s="1"/>
  <c r="F23" i="11"/>
  <c r="F24" i="11"/>
  <c r="F22" i="11"/>
  <c r="E24" i="11"/>
  <c r="E23" i="11"/>
  <c r="E22" i="11"/>
  <c r="F13" i="11"/>
  <c r="F14" i="11"/>
  <c r="F15" i="11"/>
  <c r="F16" i="11"/>
  <c r="F17" i="11"/>
  <c r="F18" i="11"/>
  <c r="F19" i="11"/>
  <c r="E19" i="11"/>
  <c r="E18" i="11"/>
  <c r="E17" i="11"/>
  <c r="E16" i="11"/>
  <c r="E15" i="11"/>
  <c r="E14" i="11"/>
  <c r="E13" i="11"/>
  <c r="E342" i="3"/>
  <c r="F342" i="3" s="1"/>
  <c r="F337" i="3"/>
  <c r="E337" i="3"/>
  <c r="F311" i="3"/>
  <c r="F313" i="3"/>
  <c r="F316" i="3"/>
  <c r="E317" i="3"/>
  <c r="F317" i="3" s="1"/>
  <c r="E315" i="3"/>
  <c r="F315" i="3" s="1"/>
  <c r="E314" i="3"/>
  <c r="F314" i="3" s="1"/>
  <c r="E313" i="3"/>
  <c r="E312" i="3"/>
  <c r="F312" i="3" s="1"/>
  <c r="E311" i="3"/>
  <c r="E310" i="3"/>
  <c r="F310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548" i="15" l="1"/>
  <c r="F527" i="15"/>
  <c r="E897" i="12"/>
  <c r="F897" i="12" s="1"/>
  <c r="F881" i="12"/>
  <c r="F200" i="12"/>
  <c r="E213" i="12"/>
  <c r="E750" i="12"/>
  <c r="F654" i="12"/>
  <c r="E789" i="12"/>
  <c r="F677" i="12"/>
  <c r="E742" i="15"/>
  <c r="F742" i="15" s="1"/>
  <c r="F873" i="15"/>
  <c r="E616" i="12"/>
  <c r="F563" i="12"/>
  <c r="E887" i="12"/>
  <c r="F887" i="12" s="1"/>
  <c r="F880" i="12"/>
  <c r="E653" i="12"/>
  <c r="F614" i="12"/>
  <c r="F769" i="15"/>
  <c r="E784" i="15"/>
  <c r="F507" i="15"/>
  <c r="E547" i="15"/>
  <c r="F526" i="15"/>
  <c r="F875" i="12"/>
  <c r="E888" i="12"/>
  <c r="F561" i="15"/>
  <c r="E745" i="15"/>
  <c r="F745" i="15" s="1"/>
  <c r="F540" i="15"/>
  <c r="F609" i="12"/>
  <c r="F792" i="12"/>
  <c r="E867" i="12"/>
  <c r="F867" i="12" s="1"/>
  <c r="E624" i="15"/>
  <c r="F603" i="15"/>
  <c r="F548" i="15" l="1"/>
  <c r="E569" i="15"/>
  <c r="E568" i="15"/>
  <c r="F547" i="15"/>
  <c r="F784" i="15"/>
  <c r="E799" i="15"/>
  <c r="F799" i="15" s="1"/>
  <c r="F213" i="12"/>
  <c r="E226" i="12"/>
  <c r="F226" i="12" s="1"/>
  <c r="F653" i="12"/>
  <c r="E678" i="12"/>
  <c r="E625" i="12"/>
  <c r="F625" i="12" s="1"/>
  <c r="E656" i="12"/>
  <c r="F616" i="12"/>
  <c r="E863" i="12"/>
  <c r="F863" i="12" s="1"/>
  <c r="F789" i="12"/>
  <c r="E895" i="12"/>
  <c r="F895" i="12" s="1"/>
  <c r="F750" i="12"/>
  <c r="E900" i="12"/>
  <c r="F900" i="12" s="1"/>
  <c r="F888" i="12"/>
  <c r="E645" i="15"/>
  <c r="F645" i="15" s="1"/>
  <c r="F624" i="15"/>
  <c r="F569" i="15" l="1"/>
  <c r="E590" i="15"/>
  <c r="E686" i="12"/>
  <c r="F656" i="12"/>
  <c r="E794" i="12"/>
  <c r="F794" i="12" s="1"/>
  <c r="E684" i="12"/>
  <c r="F678" i="12"/>
  <c r="E589" i="15"/>
  <c r="F568" i="15"/>
  <c r="E295" i="3"/>
  <c r="F295" i="3" s="1"/>
  <c r="E294" i="3"/>
  <c r="F294" i="3" s="1"/>
  <c r="E293" i="3"/>
  <c r="F293" i="3" s="1"/>
  <c r="E292" i="3"/>
  <c r="F292" i="3" s="1"/>
  <c r="E291" i="3"/>
  <c r="F291" i="3" s="1"/>
  <c r="E269" i="3"/>
  <c r="F269" i="3" s="1"/>
  <c r="E268" i="3"/>
  <c r="F268" i="3" s="1"/>
  <c r="E267" i="3"/>
  <c r="F267" i="3" s="1"/>
  <c r="F262" i="3"/>
  <c r="E262" i="3"/>
  <c r="E239" i="3"/>
  <c r="F239" i="3" s="1"/>
  <c r="F235" i="3"/>
  <c r="E235" i="3"/>
  <c r="F231" i="3"/>
  <c r="E231" i="3"/>
  <c r="E226" i="3"/>
  <c r="F226" i="3" s="1"/>
  <c r="E214" i="3"/>
  <c r="F214" i="3" s="1"/>
  <c r="F185" i="3"/>
  <c r="E185" i="3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6" i="3"/>
  <c r="F146" i="3" s="1"/>
  <c r="E145" i="3"/>
  <c r="F145" i="3" s="1"/>
  <c r="E140" i="3"/>
  <c r="F140" i="3" s="1"/>
  <c r="E134" i="3"/>
  <c r="F134" i="3" s="1"/>
  <c r="E130" i="3"/>
  <c r="F130" i="3" s="1"/>
  <c r="F112" i="3"/>
  <c r="F111" i="3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F114" i="3"/>
  <c r="F113" i="3"/>
  <c r="E85" i="3"/>
  <c r="F85" i="3" s="1"/>
  <c r="E84" i="3"/>
  <c r="F84" i="3" s="1"/>
  <c r="E78" i="3"/>
  <c r="E79" i="3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29" i="3"/>
  <c r="E28" i="3"/>
  <c r="F28" i="3" s="1"/>
  <c r="E27" i="3"/>
  <c r="E43" i="3" s="1"/>
  <c r="F43" i="3" s="1"/>
  <c r="E26" i="3"/>
  <c r="E42" i="3" s="1"/>
  <c r="E25" i="3"/>
  <c r="E24" i="3"/>
  <c r="E40" i="3" s="1"/>
  <c r="F40" i="3" s="1"/>
  <c r="E12" i="3"/>
  <c r="F12" i="3" s="1"/>
  <c r="E11" i="3"/>
  <c r="F11" i="3" s="1"/>
  <c r="E253" i="9"/>
  <c r="E264" i="9" s="1"/>
  <c r="F264" i="9" s="1"/>
  <c r="E248" i="9"/>
  <c r="E247" i="9"/>
  <c r="F247" i="9" s="1"/>
  <c r="E246" i="9"/>
  <c r="E257" i="9" s="1"/>
  <c r="F257" i="9" s="1"/>
  <c r="E209" i="9"/>
  <c r="E220" i="9" s="1"/>
  <c r="F208" i="9"/>
  <c r="E9" i="9"/>
  <c r="E22" i="9" s="1"/>
  <c r="E8" i="9"/>
  <c r="E21" i="9" s="1"/>
  <c r="E33" i="9" s="1"/>
  <c r="E578" i="7"/>
  <c r="F578" i="7" s="1"/>
  <c r="E577" i="7"/>
  <c r="F577" i="7" s="1"/>
  <c r="E576" i="7"/>
  <c r="F576" i="7" s="1"/>
  <c r="E558" i="7"/>
  <c r="E572" i="7"/>
  <c r="E561" i="7"/>
  <c r="F469" i="7"/>
  <c r="F481" i="7"/>
  <c r="F482" i="7"/>
  <c r="F483" i="7"/>
  <c r="N413" i="7"/>
  <c r="N414" i="7" s="1"/>
  <c r="O414" i="7" s="1"/>
  <c r="N412" i="7"/>
  <c r="O412" i="7" s="1"/>
  <c r="N411" i="7"/>
  <c r="O411" i="7" s="1"/>
  <c r="N410" i="7"/>
  <c r="O410" i="7" s="1"/>
  <c r="N409" i="7"/>
  <c r="O409" i="7" s="1"/>
  <c r="N408" i="7"/>
  <c r="O408" i="7" s="1"/>
  <c r="N407" i="7"/>
  <c r="O407" i="7" s="1"/>
  <c r="N406" i="7"/>
  <c r="O406" i="7" s="1"/>
  <c r="N405" i="7"/>
  <c r="O405" i="7" s="1"/>
  <c r="N404" i="7"/>
  <c r="O404" i="7" s="1"/>
  <c r="N403" i="7"/>
  <c r="O403" i="7" s="1"/>
  <c r="N402" i="7"/>
  <c r="O402" i="7" s="1"/>
  <c r="N401" i="7"/>
  <c r="O401" i="7" s="1"/>
  <c r="N400" i="7"/>
  <c r="O400" i="7" s="1"/>
  <c r="N399" i="7"/>
  <c r="O399" i="7" s="1"/>
  <c r="N398" i="7"/>
  <c r="O398" i="7" s="1"/>
  <c r="N397" i="7"/>
  <c r="O397" i="7" s="1"/>
  <c r="N396" i="7"/>
  <c r="O396" i="7" s="1"/>
  <c r="N395" i="7"/>
  <c r="O395" i="7" s="1"/>
  <c r="N394" i="7"/>
  <c r="O394" i="7" s="1"/>
  <c r="N393" i="7"/>
  <c r="O393" i="7" s="1"/>
  <c r="N392" i="7"/>
  <c r="O392" i="7" s="1"/>
  <c r="N391" i="7"/>
  <c r="O391" i="7" s="1"/>
  <c r="N387" i="7"/>
  <c r="N388" i="7" s="1"/>
  <c r="N386" i="7"/>
  <c r="O386" i="7" s="1"/>
  <c r="N383" i="7"/>
  <c r="N384" i="7" s="1"/>
  <c r="O384" i="7" s="1"/>
  <c r="N382" i="7"/>
  <c r="O382" i="7" s="1"/>
  <c r="N381" i="7"/>
  <c r="O381" i="7" s="1"/>
  <c r="N380" i="7"/>
  <c r="O380" i="7" s="1"/>
  <c r="N445" i="7"/>
  <c r="O445" i="7" s="1"/>
  <c r="N444" i="7"/>
  <c r="O444" i="7" s="1"/>
  <c r="N443" i="7"/>
  <c r="O443" i="7" s="1"/>
  <c r="N441" i="7"/>
  <c r="N442" i="7" s="1"/>
  <c r="O442" i="7" s="1"/>
  <c r="N440" i="7"/>
  <c r="O440" i="7" s="1"/>
  <c r="N439" i="7"/>
  <c r="O439" i="7" s="1"/>
  <c r="N438" i="7"/>
  <c r="O438" i="7" s="1"/>
  <c r="N437" i="7"/>
  <c r="O437" i="7" s="1"/>
  <c r="N436" i="7"/>
  <c r="O436" i="7" s="1"/>
  <c r="N435" i="7"/>
  <c r="O435" i="7" s="1"/>
  <c r="N434" i="7"/>
  <c r="O434" i="7" s="1"/>
  <c r="N433" i="7"/>
  <c r="O433" i="7" s="1"/>
  <c r="N432" i="7"/>
  <c r="O432" i="7" s="1"/>
  <c r="N431" i="7"/>
  <c r="O431" i="7" s="1"/>
  <c r="N430" i="7"/>
  <c r="O430" i="7" s="1"/>
  <c r="N429" i="7"/>
  <c r="O429" i="7" s="1"/>
  <c r="N428" i="7"/>
  <c r="O428" i="7" s="1"/>
  <c r="N427" i="7"/>
  <c r="O427" i="7" s="1"/>
  <c r="N426" i="7"/>
  <c r="O426" i="7" s="1"/>
  <c r="N425" i="7"/>
  <c r="O425" i="7" s="1"/>
  <c r="N424" i="7"/>
  <c r="O424" i="7" s="1"/>
  <c r="N423" i="7"/>
  <c r="O423" i="7" s="1"/>
  <c r="N422" i="7"/>
  <c r="O422" i="7" s="1"/>
  <c r="N421" i="7"/>
  <c r="O421" i="7" s="1"/>
  <c r="N420" i="7"/>
  <c r="O420" i="7" s="1"/>
  <c r="N417" i="7"/>
  <c r="N418" i="7" s="1"/>
  <c r="N416" i="7"/>
  <c r="O416" i="7" s="1"/>
  <c r="N415" i="7"/>
  <c r="O415" i="7" s="1"/>
  <c r="E340" i="7"/>
  <c r="F340" i="7" s="1"/>
  <c r="F139" i="7"/>
  <c r="E416" i="7" s="1"/>
  <c r="F416" i="7" s="1"/>
  <c r="F140" i="7"/>
  <c r="F141" i="7"/>
  <c r="F40" i="7"/>
  <c r="E339" i="7" s="1"/>
  <c r="F339" i="7" s="1"/>
  <c r="F41" i="7"/>
  <c r="F42" i="7"/>
  <c r="E291" i="7"/>
  <c r="F291" i="7" s="1"/>
  <c r="F283" i="7"/>
  <c r="E283" i="7"/>
  <c r="E272" i="7"/>
  <c r="F272" i="7" s="1"/>
  <c r="E271" i="7"/>
  <c r="F271" i="7" s="1"/>
  <c r="F236" i="7"/>
  <c r="F237" i="7"/>
  <c r="F238" i="7"/>
  <c r="E238" i="7"/>
  <c r="E237" i="7"/>
  <c r="E236" i="7"/>
  <c r="E195" i="7"/>
  <c r="F195" i="7" s="1"/>
  <c r="F187" i="7"/>
  <c r="E187" i="7"/>
  <c r="E176" i="7"/>
  <c r="F176" i="7" s="1"/>
  <c r="E175" i="7"/>
  <c r="E303" i="7" s="1"/>
  <c r="E151" i="7"/>
  <c r="F151" i="7" s="1"/>
  <c r="E141" i="7"/>
  <c r="E140" i="7"/>
  <c r="E139" i="7"/>
  <c r="G119" i="7"/>
  <c r="N294" i="7"/>
  <c r="O294" i="7" s="1"/>
  <c r="N286" i="7"/>
  <c r="O286" i="7" s="1"/>
  <c r="N275" i="7"/>
  <c r="O275" i="7" s="1"/>
  <c r="N274" i="7"/>
  <c r="O274" i="7" s="1"/>
  <c r="N248" i="7"/>
  <c r="O248" i="7" s="1"/>
  <c r="O239" i="7"/>
  <c r="N238" i="7"/>
  <c r="N237" i="7"/>
  <c r="N236" i="7"/>
  <c r="G112" i="7"/>
  <c r="F90" i="7"/>
  <c r="E439" i="7" s="1"/>
  <c r="E98" i="7"/>
  <c r="F98" i="7" s="1"/>
  <c r="E90" i="7"/>
  <c r="E79" i="7"/>
  <c r="E304" i="7" s="1"/>
  <c r="E380" i="7" s="1"/>
  <c r="E78" i="7"/>
  <c r="F78" i="7" s="1"/>
  <c r="E52" i="7"/>
  <c r="E305" i="7" s="1"/>
  <c r="E42" i="7"/>
  <c r="E41" i="7"/>
  <c r="E40" i="7"/>
  <c r="E611" i="15" l="1"/>
  <c r="F590" i="15"/>
  <c r="F246" i="9"/>
  <c r="F27" i="3"/>
  <c r="E610" i="15"/>
  <c r="F589" i="15"/>
  <c r="F684" i="12"/>
  <c r="E868" i="12"/>
  <c r="F868" i="12" s="1"/>
  <c r="F253" i="9"/>
  <c r="F24" i="3"/>
  <c r="E694" i="12"/>
  <c r="F694" i="12" s="1"/>
  <c r="F686" i="12"/>
  <c r="F9" i="9"/>
  <c r="E44" i="3"/>
  <c r="F44" i="3" s="1"/>
  <c r="F439" i="7"/>
  <c r="E440" i="7"/>
  <c r="F440" i="7" s="1"/>
  <c r="E365" i="7"/>
  <c r="E512" i="7"/>
  <c r="E414" i="7"/>
  <c r="F414" i="7" s="1"/>
  <c r="E490" i="7"/>
  <c r="F490" i="7" s="1"/>
  <c r="E34" i="9"/>
  <c r="F22" i="9"/>
  <c r="E233" i="9"/>
  <c r="F220" i="9"/>
  <c r="E381" i="7"/>
  <c r="F381" i="7" s="1"/>
  <c r="F305" i="7"/>
  <c r="F79" i="7"/>
  <c r="F52" i="7"/>
  <c r="F8" i="9"/>
  <c r="E45" i="9"/>
  <c r="F33" i="9"/>
  <c r="F21" i="9"/>
  <c r="E57" i="3"/>
  <c r="F57" i="3" s="1"/>
  <c r="F209" i="9"/>
  <c r="F26" i="3"/>
  <c r="E259" i="9"/>
  <c r="F259" i="9" s="1"/>
  <c r="F248" i="9"/>
  <c r="E41" i="3"/>
  <c r="F25" i="3"/>
  <c r="E45" i="3"/>
  <c r="F29" i="3"/>
  <c r="F169" i="3"/>
  <c r="E258" i="9"/>
  <c r="F258" i="9" s="1"/>
  <c r="E56" i="3"/>
  <c r="F56" i="3" s="1"/>
  <c r="F42" i="3"/>
  <c r="E54" i="3"/>
  <c r="F54" i="3" s="1"/>
  <c r="F303" i="7"/>
  <c r="E379" i="7"/>
  <c r="E454" i="7"/>
  <c r="F454" i="7" s="1"/>
  <c r="F380" i="7"/>
  <c r="F304" i="7"/>
  <c r="F175" i="7"/>
  <c r="O388" i="7"/>
  <c r="N389" i="7"/>
  <c r="N385" i="7"/>
  <c r="O385" i="7" s="1"/>
  <c r="O383" i="7"/>
  <c r="O387" i="7"/>
  <c r="O413" i="7"/>
  <c r="O418" i="7"/>
  <c r="N419" i="7"/>
  <c r="O419" i="7" s="1"/>
  <c r="O417" i="7"/>
  <c r="O441" i="7"/>
  <c r="F611" i="15" l="1"/>
  <c r="E632" i="15"/>
  <c r="F632" i="15" s="1"/>
  <c r="E631" i="15"/>
  <c r="F631" i="15" s="1"/>
  <c r="F610" i="15"/>
  <c r="E58" i="3"/>
  <c r="F58" i="3" s="1"/>
  <c r="E513" i="7"/>
  <c r="F513" i="7" s="1"/>
  <c r="F512" i="7"/>
  <c r="F365" i="7"/>
  <c r="E366" i="7"/>
  <c r="F366" i="7" s="1"/>
  <c r="F233" i="9"/>
  <c r="E268" i="9"/>
  <c r="E55" i="3"/>
  <c r="F55" i="3" s="1"/>
  <c r="F41" i="3"/>
  <c r="F34" i="9"/>
  <c r="E46" i="9"/>
  <c r="E59" i="3"/>
  <c r="F59" i="3" s="1"/>
  <c r="F45" i="3"/>
  <c r="E57" i="9"/>
  <c r="F45" i="9"/>
  <c r="F379" i="7"/>
  <c r="E453" i="7"/>
  <c r="F453" i="7" s="1"/>
  <c r="N390" i="7"/>
  <c r="O390" i="7" s="1"/>
  <c r="O389" i="7"/>
  <c r="E476" i="15" l="1"/>
  <c r="F476" i="15" s="1"/>
  <c r="E223" i="13"/>
  <c r="F223" i="13" s="1"/>
  <c r="E397" i="15"/>
  <c r="F397" i="15" s="1"/>
  <c r="E393" i="12"/>
  <c r="F393" i="12" s="1"/>
  <c r="E719" i="12"/>
  <c r="F719" i="12" s="1"/>
  <c r="E580" i="7"/>
  <c r="F580" i="7" s="1"/>
  <c r="E169" i="16"/>
  <c r="F169" i="16" s="1"/>
  <c r="E243" i="7"/>
  <c r="F243" i="7" s="1"/>
  <c r="E499" i="7" s="1"/>
  <c r="F499" i="7" s="1"/>
  <c r="E250" i="7"/>
  <c r="F250" i="7" s="1"/>
  <c r="E493" i="7" s="1"/>
  <c r="F493" i="7" s="1"/>
  <c r="E335" i="15"/>
  <c r="F335" i="15" s="1"/>
  <c r="E152" i="7"/>
  <c r="F152" i="7" s="1"/>
  <c r="E417" i="7" s="1"/>
  <c r="F417" i="7" s="1"/>
  <c r="E475" i="15"/>
  <c r="F475" i="15" s="1"/>
  <c r="E170" i="7"/>
  <c r="F170" i="7" s="1"/>
  <c r="E266" i="7"/>
  <c r="F266" i="7" s="1"/>
  <c r="N269" i="7"/>
  <c r="O269" i="7" s="1"/>
  <c r="E73" i="7"/>
  <c r="F73" i="7" s="1"/>
  <c r="E457" i="15"/>
  <c r="F457" i="15" s="1"/>
  <c r="E24" i="20"/>
  <c r="F24" i="20" s="1"/>
  <c r="E458" i="15"/>
  <c r="F458" i="15" s="1"/>
  <c r="E251" i="7"/>
  <c r="F251" i="7" s="1"/>
  <c r="E494" i="7" s="1"/>
  <c r="F494" i="7" s="1"/>
  <c r="E58" i="9"/>
  <c r="F46" i="9"/>
  <c r="E280" i="9"/>
  <c r="F280" i="9" s="1"/>
  <c r="F268" i="9"/>
  <c r="E69" i="9"/>
  <c r="F57" i="9"/>
  <c r="E144" i="7"/>
  <c r="F144" i="7" s="1"/>
  <c r="E424" i="7" s="1"/>
  <c r="F424" i="7" s="1"/>
  <c r="E830" i="12"/>
  <c r="E10" i="9"/>
  <c r="E478" i="15"/>
  <c r="F478" i="15" s="1"/>
  <c r="E53" i="19"/>
  <c r="F53" i="19" s="1"/>
  <c r="E249" i="7"/>
  <c r="F249" i="7" s="1"/>
  <c r="E492" i="7" s="1"/>
  <c r="F492" i="7" s="1"/>
  <c r="F633" i="15"/>
  <c r="F612" i="15"/>
  <c r="F591" i="15"/>
  <c r="F570" i="15"/>
  <c r="F549" i="15"/>
  <c r="F528" i="15"/>
  <c r="F887" i="15"/>
  <c r="F933" i="15"/>
  <c r="F934" i="15" s="1"/>
  <c r="F940" i="15"/>
  <c r="F941" i="15" s="1"/>
  <c r="F956" i="15"/>
  <c r="F957" i="15" s="1"/>
  <c r="E64" i="19" l="1"/>
  <c r="F64" i="19" s="1"/>
  <c r="E477" i="15"/>
  <c r="F477" i="15" s="1"/>
  <c r="E829" i="12"/>
  <c r="F829" i="12" s="1"/>
  <c r="E323" i="15"/>
  <c r="F323" i="15" s="1"/>
  <c r="E32" i="20"/>
  <c r="F32" i="20" s="1"/>
  <c r="E324" i="15"/>
  <c r="F324" i="15" s="1"/>
  <c r="E581" i="7"/>
  <c r="E582" i="7" s="1"/>
  <c r="F582" i="7" s="1"/>
  <c r="E159" i="16"/>
  <c r="F159" i="16" s="1"/>
  <c r="E474" i="15"/>
  <c r="F474" i="15" s="1"/>
  <c r="E73" i="16"/>
  <c r="F73" i="16" s="1"/>
  <c r="N249" i="7"/>
  <c r="O249" i="7" s="1"/>
  <c r="E271" i="3"/>
  <c r="F271" i="3" s="1"/>
  <c r="E90" i="16"/>
  <c r="F90" i="16" s="1"/>
  <c r="E44" i="20"/>
  <c r="F44" i="20" s="1"/>
  <c r="E154" i="13"/>
  <c r="F154" i="13" s="1"/>
  <c r="E65" i="19"/>
  <c r="F65" i="19" s="1"/>
  <c r="E23" i="20"/>
  <c r="F23" i="20" s="1"/>
  <c r="E876" i="15"/>
  <c r="F876" i="15" s="1"/>
  <c r="E108" i="3"/>
  <c r="F108" i="3" s="1"/>
  <c r="N270" i="7"/>
  <c r="O270" i="7" s="1"/>
  <c r="N250" i="7"/>
  <c r="O250" i="7" s="1"/>
  <c r="E10" i="13"/>
  <c r="F10" i="13" s="1"/>
  <c r="E318" i="3"/>
  <c r="F318" i="3" s="1"/>
  <c r="E237" i="16"/>
  <c r="F237" i="16" s="1"/>
  <c r="E269" i="15"/>
  <c r="F269" i="15" s="1"/>
  <c r="E41" i="9"/>
  <c r="F41" i="9" s="1"/>
  <c r="E54" i="7"/>
  <c r="F54" i="7" s="1"/>
  <c r="N251" i="7"/>
  <c r="O251" i="7" s="1"/>
  <c r="E13" i="16"/>
  <c r="F13" i="16" s="1"/>
  <c r="E91" i="16"/>
  <c r="F91" i="16" s="1"/>
  <c r="E81" i="16"/>
  <c r="F81" i="16" s="1"/>
  <c r="E17" i="20"/>
  <c r="F17" i="20" s="1"/>
  <c r="E168" i="16"/>
  <c r="F168" i="16" s="1"/>
  <c r="E833" i="15"/>
  <c r="F833" i="15" s="1"/>
  <c r="E53" i="7"/>
  <c r="F53" i="7" s="1"/>
  <c r="E341" i="7" s="1"/>
  <c r="E342" i="7" s="1"/>
  <c r="E559" i="7"/>
  <c r="E570" i="7" s="1"/>
  <c r="E12" i="16"/>
  <c r="F12" i="16" s="1"/>
  <c r="E55" i="7"/>
  <c r="F55" i="7" s="1"/>
  <c r="E555" i="7"/>
  <c r="E566" i="7" s="1"/>
  <c r="E47" i="13"/>
  <c r="F47" i="13" s="1"/>
  <c r="E63" i="19"/>
  <c r="F63" i="19" s="1"/>
  <c r="E100" i="20"/>
  <c r="F100" i="20" s="1"/>
  <c r="E927" i="12"/>
  <c r="F927" i="12" s="1"/>
  <c r="F830" i="12"/>
  <c r="E508" i="12"/>
  <c r="F508" i="12" s="1"/>
  <c r="E649" i="12"/>
  <c r="E580" i="12"/>
  <c r="E432" i="12"/>
  <c r="F432" i="12" s="1"/>
  <c r="E184" i="3"/>
  <c r="F184" i="3" s="1"/>
  <c r="E831" i="12"/>
  <c r="F831" i="12" s="1"/>
  <c r="E882" i="15"/>
  <c r="F882" i="15" s="1"/>
  <c r="E440" i="15"/>
  <c r="F440" i="15" s="1"/>
  <c r="E248" i="3"/>
  <c r="F248" i="3" s="1"/>
  <c r="N244" i="7"/>
  <c r="O244" i="7" s="1"/>
  <c r="E274" i="16"/>
  <c r="F274" i="16" s="1"/>
  <c r="E43" i="20"/>
  <c r="E167" i="16"/>
  <c r="F167" i="16" s="1"/>
  <c r="E89" i="16"/>
  <c r="F89" i="16" s="1"/>
  <c r="E163" i="13"/>
  <c r="F163" i="13" s="1"/>
  <c r="E70" i="13"/>
  <c r="F70" i="13" s="1"/>
  <c r="E11" i="16"/>
  <c r="F11" i="16" s="1"/>
  <c r="E233" i="13"/>
  <c r="F233" i="13" s="1"/>
  <c r="E103" i="13"/>
  <c r="F103" i="13" s="1"/>
  <c r="E292" i="13"/>
  <c r="F292" i="13" s="1"/>
  <c r="E68" i="11"/>
  <c r="E99" i="11"/>
  <c r="E248" i="7"/>
  <c r="F248" i="7" s="1"/>
  <c r="E491" i="7" s="1"/>
  <c r="F491" i="7" s="1"/>
  <c r="E398" i="15"/>
  <c r="F398" i="15" s="1"/>
  <c r="F399" i="15" s="1"/>
  <c r="E296" i="15"/>
  <c r="F296" i="15" s="1"/>
  <c r="E19" i="19"/>
  <c r="F19" i="19" s="1"/>
  <c r="E278" i="3"/>
  <c r="F278" i="3" s="1"/>
  <c r="E472" i="15"/>
  <c r="F472" i="15" s="1"/>
  <c r="E92" i="20"/>
  <c r="F92" i="20" s="1"/>
  <c r="E825" i="15"/>
  <c r="F825" i="15" s="1"/>
  <c r="F826" i="15" s="1"/>
  <c r="E424" i="15"/>
  <c r="F424" i="15" s="1"/>
  <c r="F425" i="15" s="1"/>
  <c r="E875" i="15"/>
  <c r="F875" i="15" s="1"/>
  <c r="E268" i="15"/>
  <c r="F268" i="15" s="1"/>
  <c r="E377" i="15"/>
  <c r="F377" i="15" s="1"/>
  <c r="E99" i="20"/>
  <c r="F99" i="20" s="1"/>
  <c r="E323" i="3"/>
  <c r="F323" i="3" s="1"/>
  <c r="E841" i="15"/>
  <c r="E269" i="16"/>
  <c r="F269" i="16" s="1"/>
  <c r="E234" i="13"/>
  <c r="F234" i="13" s="1"/>
  <c r="E189" i="13"/>
  <c r="F189" i="13" s="1"/>
  <c r="E104" i="13"/>
  <c r="F104" i="13" s="1"/>
  <c r="E41" i="13"/>
  <c r="F41" i="13" s="1"/>
  <c r="E293" i="13"/>
  <c r="F293" i="13" s="1"/>
  <c r="E121" i="13"/>
  <c r="F121" i="13" s="1"/>
  <c r="E71" i="13"/>
  <c r="F71" i="13" s="1"/>
  <c r="E65" i="13"/>
  <c r="F65" i="13" s="1"/>
  <c r="E42" i="13"/>
  <c r="F42" i="13" s="1"/>
  <c r="E164" i="13"/>
  <c r="F164" i="13" s="1"/>
  <c r="E242" i="7"/>
  <c r="F242" i="7" s="1"/>
  <c r="E241" i="7"/>
  <c r="F241" i="7" s="1"/>
  <c r="E169" i="7"/>
  <c r="F169" i="7" s="1"/>
  <c r="E265" i="7"/>
  <c r="F265" i="7" s="1"/>
  <c r="N268" i="7"/>
  <c r="O268" i="7" s="1"/>
  <c r="E72" i="7"/>
  <c r="F72" i="7" s="1"/>
  <c r="E145" i="7"/>
  <c r="F145" i="7" s="1"/>
  <c r="E244" i="7"/>
  <c r="F244" i="7" s="1"/>
  <c r="N245" i="7"/>
  <c r="O245" i="7" s="1"/>
  <c r="E49" i="7"/>
  <c r="F49" i="7" s="1"/>
  <c r="E354" i="7" s="1"/>
  <c r="F354" i="7" s="1"/>
  <c r="N241" i="7"/>
  <c r="O241" i="7" s="1"/>
  <c r="N242" i="7"/>
  <c r="O242" i="7" s="1"/>
  <c r="E46" i="7"/>
  <c r="F46" i="7" s="1"/>
  <c r="E45" i="7"/>
  <c r="F45" i="7" s="1"/>
  <c r="E350" i="7" s="1"/>
  <c r="E504" i="7"/>
  <c r="F504" i="7" s="1"/>
  <c r="E357" i="7"/>
  <c r="F357" i="7" s="1"/>
  <c r="E429" i="7"/>
  <c r="F429" i="7" s="1"/>
  <c r="E60" i="20"/>
  <c r="E966" i="15"/>
  <c r="E247" i="3"/>
  <c r="F247" i="3" s="1"/>
  <c r="E270" i="3"/>
  <c r="F270" i="3" s="1"/>
  <c r="E264" i="7"/>
  <c r="F264" i="7" s="1"/>
  <c r="N267" i="7"/>
  <c r="O267" i="7" s="1"/>
  <c r="E71" i="7"/>
  <c r="F71" i="7" s="1"/>
  <c r="E168" i="7"/>
  <c r="F168" i="7" s="1"/>
  <c r="E81" i="9"/>
  <c r="F69" i="9"/>
  <c r="F58" i="9"/>
  <c r="E70" i="9"/>
  <c r="E146" i="7"/>
  <c r="F146" i="7" s="1"/>
  <c r="E245" i="7"/>
  <c r="F245" i="7" s="1"/>
  <c r="E907" i="15"/>
  <c r="E131" i="3"/>
  <c r="F131" i="3" s="1"/>
  <c r="E189" i="3"/>
  <c r="F189" i="3" s="1"/>
  <c r="E208" i="7"/>
  <c r="F208" i="7" s="1"/>
  <c r="E111" i="7"/>
  <c r="F111" i="7" s="1"/>
  <c r="F112" i="7" s="1"/>
  <c r="N208" i="7"/>
  <c r="O208" i="7" s="1"/>
  <c r="O209" i="7" s="1"/>
  <c r="E153" i="7"/>
  <c r="F153" i="7" s="1"/>
  <c r="E418" i="7" s="1"/>
  <c r="F418" i="7" s="1"/>
  <c r="N252" i="7"/>
  <c r="O252" i="7" s="1"/>
  <c r="E56" i="7"/>
  <c r="F56" i="7" s="1"/>
  <c r="E344" i="7" s="1"/>
  <c r="F344" i="7" s="1"/>
  <c r="E23" i="9"/>
  <c r="F10" i="9"/>
  <c r="E275" i="16"/>
  <c r="F275" i="16" s="1"/>
  <c r="N243" i="7"/>
  <c r="O243" i="7" s="1"/>
  <c r="E47" i="7"/>
  <c r="F47" i="7" s="1"/>
  <c r="E352" i="7" s="1"/>
  <c r="F352" i="7" s="1"/>
  <c r="E928" i="12"/>
  <c r="F928" i="12" s="1"/>
  <c r="F963" i="15"/>
  <c r="F964" i="15" s="1"/>
  <c r="E138" i="7" l="1"/>
  <c r="F138" i="7" s="1"/>
  <c r="F142" i="7" s="1"/>
  <c r="E156" i="7"/>
  <c r="F156" i="7" s="1"/>
  <c r="E194" i="7"/>
  <c r="F194" i="7" s="1"/>
  <c r="E354" i="15"/>
  <c r="F354" i="15" s="1"/>
  <c r="N255" i="7"/>
  <c r="O255" i="7" s="1"/>
  <c r="E65" i="9"/>
  <c r="F65" i="9" s="1"/>
  <c r="E207" i="16"/>
  <c r="F207" i="16" s="1"/>
  <c r="F581" i="7"/>
  <c r="E59" i="7"/>
  <c r="F59" i="7" s="1"/>
  <c r="E347" i="7" s="1"/>
  <c r="F347" i="7" s="1"/>
  <c r="E29" i="9"/>
  <c r="F29" i="9" s="1"/>
  <c r="E273" i="9"/>
  <c r="E124" i="9"/>
  <c r="E137" i="9" s="1"/>
  <c r="F137" i="9" s="1"/>
  <c r="E202" i="9"/>
  <c r="E215" i="9" s="1"/>
  <c r="F215" i="9" s="1"/>
  <c r="E68" i="20"/>
  <c r="F68" i="20" s="1"/>
  <c r="F270" i="15"/>
  <c r="F877" i="15"/>
  <c r="E267" i="7"/>
  <c r="F267" i="7" s="1"/>
  <c r="E129" i="16"/>
  <c r="F129" i="16" s="1"/>
  <c r="E926" i="12"/>
  <c r="F926" i="12" s="1"/>
  <c r="F325" i="15"/>
  <c r="E171" i="7"/>
  <c r="F171" i="7" s="1"/>
  <c r="E295" i="16"/>
  <c r="F295" i="16" s="1"/>
  <c r="E151" i="16"/>
  <c r="F151" i="16" s="1"/>
  <c r="F92" i="16"/>
  <c r="E74" i="7"/>
  <c r="F74" i="7" s="1"/>
  <c r="E430" i="7" s="1"/>
  <c r="F430" i="7" s="1"/>
  <c r="E229" i="16"/>
  <c r="F229" i="16" s="1"/>
  <c r="E51" i="16"/>
  <c r="F51" i="16" s="1"/>
  <c r="F341" i="7"/>
  <c r="E218" i="3"/>
  <c r="F218" i="3" s="1"/>
  <c r="F14" i="16"/>
  <c r="F170" i="16"/>
  <c r="N235" i="7"/>
  <c r="E290" i="7"/>
  <c r="F290" i="7" s="1"/>
  <c r="E39" i="7"/>
  <c r="F39" i="7" s="1"/>
  <c r="E487" i="7" s="1"/>
  <c r="E235" i="7"/>
  <c r="F235" i="7" s="1"/>
  <c r="F239" i="7" s="1"/>
  <c r="N379" i="7"/>
  <c r="O379" i="7" s="1"/>
  <c r="O446" i="7" s="1"/>
  <c r="N293" i="7"/>
  <c r="O293" i="7" s="1"/>
  <c r="E97" i="7"/>
  <c r="F97" i="7" s="1"/>
  <c r="E48" i="7"/>
  <c r="F48" i="7" s="1"/>
  <c r="E353" i="7" s="1"/>
  <c r="F353" i="7" s="1"/>
  <c r="E227" i="13"/>
  <c r="F227" i="13" s="1"/>
  <c r="E402" i="15"/>
  <c r="F402" i="15" s="1"/>
  <c r="E61" i="20"/>
  <c r="F966" i="15"/>
  <c r="F967" i="15" s="1"/>
  <c r="F968" i="15" s="1"/>
  <c r="E158" i="13"/>
  <c r="F158" i="13" s="1"/>
  <c r="E253" i="13"/>
  <c r="F253" i="13" s="1"/>
  <c r="E125" i="11"/>
  <c r="E415" i="7"/>
  <c r="F415" i="7" s="1"/>
  <c r="E489" i="7" s="1"/>
  <c r="F489" i="7" s="1"/>
  <c r="E473" i="12"/>
  <c r="E825" i="12"/>
  <c r="F825" i="12" s="1"/>
  <c r="F580" i="12"/>
  <c r="E746" i="12"/>
  <c r="F746" i="12" s="1"/>
  <c r="F649" i="12"/>
  <c r="F60" i="20"/>
  <c r="E85" i="20"/>
  <c r="F85" i="20" s="1"/>
  <c r="E913" i="15"/>
  <c r="F913" i="15" s="1"/>
  <c r="F907" i="15"/>
  <c r="E473" i="15"/>
  <c r="F473" i="15" s="1"/>
  <c r="E22" i="20"/>
  <c r="F22" i="20" s="1"/>
  <c r="E67" i="20"/>
  <c r="F43" i="20"/>
  <c r="E746" i="15"/>
  <c r="F746" i="15" s="1"/>
  <c r="E520" i="15"/>
  <c r="E205" i="16"/>
  <c r="F205" i="16" s="1"/>
  <c r="E127" i="16"/>
  <c r="F127" i="16" s="1"/>
  <c r="E49" i="16"/>
  <c r="F49" i="16" s="1"/>
  <c r="E762" i="15"/>
  <c r="F762" i="15" s="1"/>
  <c r="E513" i="15"/>
  <c r="E820" i="15"/>
  <c r="F820" i="15" s="1"/>
  <c r="E113" i="20"/>
  <c r="F113" i="20" s="1"/>
  <c r="E83" i="15"/>
  <c r="F83" i="15" s="1"/>
  <c r="E230" i="16"/>
  <c r="F230" i="16" s="1"/>
  <c r="E208" i="16"/>
  <c r="F208" i="16" s="1"/>
  <c r="E52" i="16"/>
  <c r="F52" i="16" s="1"/>
  <c r="E152" i="16"/>
  <c r="F152" i="16" s="1"/>
  <c r="E130" i="16"/>
  <c r="F130" i="16" s="1"/>
  <c r="E74" i="16"/>
  <c r="F74" i="16" s="1"/>
  <c r="E890" i="15"/>
  <c r="F890" i="15" s="1"/>
  <c r="F891" i="15" s="1"/>
  <c r="F841" i="15"/>
  <c r="E421" i="7"/>
  <c r="F421" i="7" s="1"/>
  <c r="F342" i="7"/>
  <c r="E343" i="7"/>
  <c r="F343" i="7" s="1"/>
  <c r="E35" i="9"/>
  <c r="F23" i="9"/>
  <c r="E38" i="9"/>
  <c r="F38" i="9" s="1"/>
  <c r="E50" i="9"/>
  <c r="F50" i="9" s="1"/>
  <c r="O246" i="7"/>
  <c r="E11" i="9"/>
  <c r="E21" i="3"/>
  <c r="F21" i="3" s="1"/>
  <c r="E37" i="3"/>
  <c r="F37" i="3" s="1"/>
  <c r="E176" i="9"/>
  <c r="F176" i="9" s="1"/>
  <c r="E150" i="9"/>
  <c r="F150" i="9" s="1"/>
  <c r="E227" i="9"/>
  <c r="E77" i="9"/>
  <c r="F77" i="9" s="1"/>
  <c r="E53" i="9"/>
  <c r="F53" i="9" s="1"/>
  <c r="E17" i="9"/>
  <c r="F17" i="9" s="1"/>
  <c r="E101" i="9"/>
  <c r="F101" i="9" s="1"/>
  <c r="E502" i="7"/>
  <c r="F502" i="7" s="1"/>
  <c r="E427" i="7"/>
  <c r="F427" i="7" s="1"/>
  <c r="E355" i="7"/>
  <c r="F355" i="7" s="1"/>
  <c r="F350" i="7"/>
  <c r="E351" i="7"/>
  <c r="F351" i="7" s="1"/>
  <c r="E428" i="7"/>
  <c r="F428" i="7" s="1"/>
  <c r="E503" i="7"/>
  <c r="F503" i="7" s="1"/>
  <c r="E356" i="7"/>
  <c r="F356" i="7" s="1"/>
  <c r="E498" i="7"/>
  <c r="F498" i="7" s="1"/>
  <c r="E497" i="7"/>
  <c r="F497" i="7" s="1"/>
  <c r="E51" i="9"/>
  <c r="E93" i="9"/>
  <c r="F81" i="9"/>
  <c r="E501" i="7"/>
  <c r="F501" i="7" s="1"/>
  <c r="E426" i="7"/>
  <c r="F426" i="7" s="1"/>
  <c r="F70" i="9"/>
  <c r="E82" i="9"/>
  <c r="E26" i="9"/>
  <c r="F26" i="9" s="1"/>
  <c r="E425" i="7"/>
  <c r="F425" i="7" s="1"/>
  <c r="E500" i="7"/>
  <c r="F500" i="7" s="1"/>
  <c r="E126" i="9"/>
  <c r="F126" i="9" s="1"/>
  <c r="F124" i="9" l="1"/>
  <c r="O447" i="7"/>
  <c r="E355" i="15"/>
  <c r="F355" i="15" s="1"/>
  <c r="E505" i="7"/>
  <c r="F505" i="7" s="1"/>
  <c r="E122" i="9"/>
  <c r="E231" i="16"/>
  <c r="F231" i="16" s="1"/>
  <c r="E39" i="9"/>
  <c r="F39" i="9" s="1"/>
  <c r="E250" i="9"/>
  <c r="F250" i="9" s="1"/>
  <c r="E75" i="16"/>
  <c r="F75" i="16" s="1"/>
  <c r="E216" i="15"/>
  <c r="E148" i="9"/>
  <c r="F148" i="9" s="1"/>
  <c r="E153" i="16"/>
  <c r="F153" i="16" s="1"/>
  <c r="E13" i="9"/>
  <c r="E161" i="9"/>
  <c r="E16" i="15"/>
  <c r="E261" i="9"/>
  <c r="F261" i="9" s="1"/>
  <c r="E296" i="16"/>
  <c r="F296" i="16" s="1"/>
  <c r="F202" i="9"/>
  <c r="E102" i="11"/>
  <c r="E539" i="7"/>
  <c r="F539" i="7" s="1"/>
  <c r="N271" i="7"/>
  <c r="O271" i="7" s="1"/>
  <c r="O272" i="7" s="1"/>
  <c r="E193" i="3"/>
  <c r="F193" i="3" s="1"/>
  <c r="E358" i="7"/>
  <c r="F358" i="7" s="1"/>
  <c r="E356" i="15"/>
  <c r="F356" i="15" s="1"/>
  <c r="E337" i="7"/>
  <c r="F337" i="7" s="1"/>
  <c r="E413" i="7"/>
  <c r="F413" i="7" s="1"/>
  <c r="E220" i="3"/>
  <c r="F220" i="3" s="1"/>
  <c r="E233" i="15"/>
  <c r="F233" i="15" s="1"/>
  <c r="E86" i="20"/>
  <c r="E95" i="20" s="1"/>
  <c r="F61" i="20"/>
  <c r="F473" i="12"/>
  <c r="E620" i="12"/>
  <c r="E549" i="12"/>
  <c r="F549" i="12" s="1"/>
  <c r="E378" i="15"/>
  <c r="F378" i="15" s="1"/>
  <c r="F379" i="15" s="1"/>
  <c r="E245" i="15"/>
  <c r="F245" i="15" s="1"/>
  <c r="F216" i="15"/>
  <c r="E410" i="15"/>
  <c r="F410" i="15" s="1"/>
  <c r="E279" i="15"/>
  <c r="F279" i="15" s="1"/>
  <c r="E107" i="13"/>
  <c r="F107" i="13" s="1"/>
  <c r="E302" i="16"/>
  <c r="F302" i="16" s="1"/>
  <c r="E111" i="11"/>
  <c r="E541" i="15"/>
  <c r="F520" i="15"/>
  <c r="E534" i="15"/>
  <c r="F513" i="15"/>
  <c r="F67" i="20"/>
  <c r="E90" i="20"/>
  <c r="F90" i="20" s="1"/>
  <c r="E829" i="15"/>
  <c r="F829" i="15" s="1"/>
  <c r="E249" i="16"/>
  <c r="F249" i="16" s="1"/>
  <c r="E105" i="20"/>
  <c r="F105" i="20" s="1"/>
  <c r="E895" i="15"/>
  <c r="F895" i="15" s="1"/>
  <c r="E411" i="15"/>
  <c r="F411" i="15" s="1"/>
  <c r="F16" i="15"/>
  <c r="E55" i="15"/>
  <c r="E29" i="15"/>
  <c r="E217" i="15"/>
  <c r="E17" i="15"/>
  <c r="E218" i="15"/>
  <c r="E232" i="16"/>
  <c r="F232" i="16" s="1"/>
  <c r="E154" i="16"/>
  <c r="F154" i="16" s="1"/>
  <c r="E18" i="15"/>
  <c r="E61" i="11"/>
  <c r="F61" i="11" s="1"/>
  <c r="E32" i="11"/>
  <c r="F32" i="11" s="1"/>
  <c r="E229" i="15"/>
  <c r="F229" i="15" s="1"/>
  <c r="E258" i="15"/>
  <c r="F258" i="15" s="1"/>
  <c r="E297" i="16"/>
  <c r="F297" i="16" s="1"/>
  <c r="E19" i="15"/>
  <c r="E390" i="15"/>
  <c r="F390" i="15" s="1"/>
  <c r="E439" i="15"/>
  <c r="F439" i="15" s="1"/>
  <c r="E22" i="19"/>
  <c r="F22" i="19" s="1"/>
  <c r="E189" i="9"/>
  <c r="F189" i="9" s="1"/>
  <c r="E163" i="9"/>
  <c r="F163" i="9" s="1"/>
  <c r="E113" i="9"/>
  <c r="F113" i="9" s="1"/>
  <c r="E89" i="9"/>
  <c r="F89" i="9" s="1"/>
  <c r="E27" i="9"/>
  <c r="F27" i="9" s="1"/>
  <c r="F13" i="9"/>
  <c r="E122" i="7"/>
  <c r="F122" i="7" s="1"/>
  <c r="N219" i="7"/>
  <c r="O219" i="7" s="1"/>
  <c r="E219" i="7"/>
  <c r="F219" i="7" s="1"/>
  <c r="E23" i="7"/>
  <c r="F23" i="7" s="1"/>
  <c r="E287" i="9"/>
  <c r="F287" i="9" s="1"/>
  <c r="E63" i="9"/>
  <c r="F51" i="9"/>
  <c r="F161" i="9"/>
  <c r="E174" i="9"/>
  <c r="E545" i="7"/>
  <c r="F545" i="7" s="1"/>
  <c r="E47" i="9"/>
  <c r="F35" i="9"/>
  <c r="F11" i="9"/>
  <c r="E24" i="9"/>
  <c r="E606" i="7"/>
  <c r="F606" i="7" s="1"/>
  <c r="E155" i="7"/>
  <c r="F155" i="7" s="1"/>
  <c r="N254" i="7"/>
  <c r="O254" i="7" s="1"/>
  <c r="E58" i="7"/>
  <c r="F58" i="7" s="1"/>
  <c r="E94" i="9"/>
  <c r="F82" i="9"/>
  <c r="E135" i="9"/>
  <c r="F135" i="9" s="1"/>
  <c r="F122" i="9"/>
  <c r="F227" i="9"/>
  <c r="E240" i="9"/>
  <c r="F240" i="9" s="1"/>
  <c r="E172" i="7"/>
  <c r="F172" i="7" s="1"/>
  <c r="F173" i="7" s="1"/>
  <c r="E268" i="7"/>
  <c r="F268" i="7" s="1"/>
  <c r="F269" i="7" s="1"/>
  <c r="E75" i="7"/>
  <c r="F75" i="7" s="1"/>
  <c r="E98" i="9"/>
  <c r="E62" i="9"/>
  <c r="E605" i="7"/>
  <c r="F605" i="7" s="1"/>
  <c r="N253" i="7"/>
  <c r="O253" i="7" s="1"/>
  <c r="E154" i="7"/>
  <c r="F154" i="7" s="1"/>
  <c r="E57" i="7"/>
  <c r="F57" i="7" s="1"/>
  <c r="E105" i="9"/>
  <c r="F93" i="9"/>
  <c r="F273" i="9"/>
  <c r="E285" i="9"/>
  <c r="F285" i="9" s="1"/>
  <c r="E488" i="7"/>
  <c r="F488" i="7" s="1"/>
  <c r="F487" i="7"/>
  <c r="E71" i="11" l="1"/>
  <c r="E338" i="7"/>
  <c r="F338" i="7" s="1"/>
  <c r="E76" i="16"/>
  <c r="F76" i="16" s="1"/>
  <c r="E250" i="16"/>
  <c r="F250" i="16" s="1"/>
  <c r="E279" i="3"/>
  <c r="F279" i="3" s="1"/>
  <c r="E262" i="15"/>
  <c r="F262" i="15" s="1"/>
  <c r="E371" i="15"/>
  <c r="F371" i="15" s="1"/>
  <c r="E556" i="15"/>
  <c r="F556" i="15" s="1"/>
  <c r="E535" i="15"/>
  <c r="F535" i="15" s="1"/>
  <c r="E514" i="15"/>
  <c r="F514" i="15" s="1"/>
  <c r="E763" i="15"/>
  <c r="F763" i="15" s="1"/>
  <c r="E571" i="12"/>
  <c r="F571" i="12" s="1"/>
  <c r="F572" i="12" s="1"/>
  <c r="E487" i="12"/>
  <c r="F620" i="12"/>
  <c r="E690" i="12"/>
  <c r="F690" i="12" s="1"/>
  <c r="E219" i="3"/>
  <c r="F219" i="3" s="1"/>
  <c r="E216" i="16"/>
  <c r="F216" i="16" s="1"/>
  <c r="E138" i="16"/>
  <c r="F138" i="16" s="1"/>
  <c r="E60" i="16"/>
  <c r="F60" i="16" s="1"/>
  <c r="E192" i="13"/>
  <c r="F192" i="13" s="1"/>
  <c r="E384" i="15"/>
  <c r="F384" i="15" s="1"/>
  <c r="E238" i="16"/>
  <c r="F238" i="16" s="1"/>
  <c r="E160" i="16"/>
  <c r="F160" i="16" s="1"/>
  <c r="E82" i="16"/>
  <c r="F82" i="16" s="1"/>
  <c r="E577" i="15"/>
  <c r="E146" i="13"/>
  <c r="F146" i="13" s="1"/>
  <c r="E211" i="13"/>
  <c r="F211" i="13" s="1"/>
  <c r="E259" i="15"/>
  <c r="F259" i="15" s="1"/>
  <c r="F260" i="15" s="1"/>
  <c r="E20" i="15"/>
  <c r="E230" i="15"/>
  <c r="F230" i="15" s="1"/>
  <c r="F231" i="15" s="1"/>
  <c r="F29" i="15"/>
  <c r="E42" i="15"/>
  <c r="F42" i="15" s="1"/>
  <c r="E367" i="15"/>
  <c r="F367" i="15" s="1"/>
  <c r="E58" i="15"/>
  <c r="E32" i="15"/>
  <c r="F19" i="15"/>
  <c r="E246" i="15"/>
  <c r="F246" i="15" s="1"/>
  <c r="F217" i="15"/>
  <c r="E57" i="15"/>
  <c r="F57" i="15" s="1"/>
  <c r="F18" i="15"/>
  <c r="E31" i="15"/>
  <c r="F218" i="15"/>
  <c r="E247" i="15"/>
  <c r="F247" i="15" s="1"/>
  <c r="F55" i="15"/>
  <c r="E69" i="15"/>
  <c r="E562" i="15"/>
  <c r="F541" i="15"/>
  <c r="E555" i="15"/>
  <c r="F534" i="15"/>
  <c r="F17" i="15"/>
  <c r="E30" i="15"/>
  <c r="E56" i="15"/>
  <c r="F56" i="15" s="1"/>
  <c r="E420" i="7"/>
  <c r="F420" i="7" s="1"/>
  <c r="E346" i="7"/>
  <c r="F346" i="7" s="1"/>
  <c r="F24" i="9"/>
  <c r="E36" i="9"/>
  <c r="F174" i="9"/>
  <c r="E187" i="9"/>
  <c r="E419" i="7"/>
  <c r="F419" i="7" s="1"/>
  <c r="E345" i="7"/>
  <c r="F345" i="7" s="1"/>
  <c r="E117" i="9"/>
  <c r="F105" i="9"/>
  <c r="F62" i="9"/>
  <c r="E74" i="9"/>
  <c r="F94" i="9"/>
  <c r="E106" i="9"/>
  <c r="E59" i="9"/>
  <c r="F47" i="9"/>
  <c r="E319" i="7"/>
  <c r="E468" i="7"/>
  <c r="F468" i="7" s="1"/>
  <c r="E75" i="9"/>
  <c r="F63" i="9"/>
  <c r="F98" i="9"/>
  <c r="E110" i="9"/>
  <c r="F110" i="9" s="1"/>
  <c r="E506" i="7"/>
  <c r="F506" i="7" s="1"/>
  <c r="E431" i="7"/>
  <c r="F431" i="7" s="1"/>
  <c r="E359" i="7"/>
  <c r="F359" i="7" s="1"/>
  <c r="E139" i="9"/>
  <c r="F139" i="9" s="1"/>
  <c r="E34" i="11"/>
  <c r="F34" i="11" s="1"/>
  <c r="F566" i="7"/>
  <c r="F567" i="7" s="1"/>
  <c r="F569" i="7"/>
  <c r="F570" i="7"/>
  <c r="F572" i="7"/>
  <c r="F561" i="7"/>
  <c r="F559" i="7"/>
  <c r="F558" i="7"/>
  <c r="F555" i="7"/>
  <c r="F556" i="7" s="1"/>
  <c r="F377" i="12"/>
  <c r="F99" i="11"/>
  <c r="F100" i="11" s="1"/>
  <c r="F102" i="11"/>
  <c r="F103" i="11" s="1"/>
  <c r="F111" i="11"/>
  <c r="F125" i="11"/>
  <c r="F68" i="11"/>
  <c r="F69" i="11" s="1"/>
  <c r="F71" i="11"/>
  <c r="F72" i="11" s="1"/>
  <c r="F79" i="3"/>
  <c r="F78" i="3"/>
  <c r="F929" i="12"/>
  <c r="F917" i="12"/>
  <c r="F903" i="12"/>
  <c r="F869" i="12"/>
  <c r="F861" i="12"/>
  <c r="F832" i="12"/>
  <c r="F787" i="12"/>
  <c r="F758" i="12"/>
  <c r="F720" i="12"/>
  <c r="F707" i="12"/>
  <c r="F658" i="12"/>
  <c r="F534" i="12"/>
  <c r="F503" i="12"/>
  <c r="F458" i="12"/>
  <c r="F427" i="12"/>
  <c r="F319" i="3"/>
  <c r="F320" i="3" s="1"/>
  <c r="F306" i="3"/>
  <c r="F307" i="3" s="1"/>
  <c r="F47" i="19"/>
  <c r="F39" i="19"/>
  <c r="F589" i="12"/>
  <c r="F275" i="13"/>
  <c r="F235" i="13"/>
  <c r="F43" i="13"/>
  <c r="F298" i="16"/>
  <c r="F276" i="16"/>
  <c r="F72" i="13"/>
  <c r="F66" i="13"/>
  <c r="F48" i="13"/>
  <c r="F33" i="13"/>
  <c r="F11" i="13"/>
  <c r="F369" i="12"/>
  <c r="F370" i="12" s="1"/>
  <c r="F352" i="12"/>
  <c r="F353" i="12" s="1"/>
  <c r="F342" i="12"/>
  <c r="F343" i="12" s="1"/>
  <c r="F328" i="12"/>
  <c r="F329" i="12" s="1"/>
  <c r="F318" i="12"/>
  <c r="F319" i="12" s="1"/>
  <c r="F308" i="12"/>
  <c r="F309" i="12" s="1"/>
  <c r="F300" i="12"/>
  <c r="F301" i="12" s="1"/>
  <c r="F265" i="12"/>
  <c r="F266" i="12" s="1"/>
  <c r="F244" i="12"/>
  <c r="F245" i="12" s="1"/>
  <c r="F162" i="12"/>
  <c r="F163" i="12" s="1"/>
  <c r="F125" i="12"/>
  <c r="F126" i="12" s="1"/>
  <c r="F113" i="12"/>
  <c r="F114" i="12" s="1"/>
  <c r="F102" i="12"/>
  <c r="F103" i="12" s="1"/>
  <c r="F90" i="12"/>
  <c r="F91" i="12" s="1"/>
  <c r="F79" i="12"/>
  <c r="F80" i="12" s="1"/>
  <c r="F25" i="11"/>
  <c r="F186" i="3"/>
  <c r="F246" i="7"/>
  <c r="F209" i="7"/>
  <c r="F76" i="7"/>
  <c r="F50" i="7"/>
  <c r="F43" i="7"/>
  <c r="F135" i="3"/>
  <c r="F132" i="3"/>
  <c r="F126" i="3"/>
  <c r="F99" i="3"/>
  <c r="F100" i="3" s="1"/>
  <c r="F60" i="3"/>
  <c r="F46" i="3"/>
  <c r="F30" i="3"/>
  <c r="F13" i="3"/>
  <c r="F14" i="3" s="1"/>
  <c r="G203" i="7"/>
  <c r="G195" i="7"/>
  <c r="G188" i="7"/>
  <c r="G180" i="7"/>
  <c r="G172" i="7"/>
  <c r="G165" i="7"/>
  <c r="G157" i="7"/>
  <c r="G149" i="7"/>
  <c r="G142" i="7"/>
  <c r="G136" i="7"/>
  <c r="G129" i="7"/>
  <c r="F117" i="9" l="1"/>
  <c r="E130" i="9"/>
  <c r="E252" i="7"/>
  <c r="F252" i="7" s="1"/>
  <c r="E495" i="7" s="1"/>
  <c r="F495" i="7" s="1"/>
  <c r="E907" i="12"/>
  <c r="F907" i="12" s="1"/>
  <c r="F908" i="12" s="1"/>
  <c r="E219" i="15"/>
  <c r="E357" i="15"/>
  <c r="F357" i="15" s="1"/>
  <c r="E221" i="3"/>
  <c r="F221" i="3" s="1"/>
  <c r="E341" i="15"/>
  <c r="F341" i="15" s="1"/>
  <c r="E316" i="15"/>
  <c r="F316" i="15" s="1"/>
  <c r="E301" i="16"/>
  <c r="F301" i="16" s="1"/>
  <c r="E353" i="15"/>
  <c r="F353" i="15" s="1"/>
  <c r="F358" i="15" s="1"/>
  <c r="E35" i="11"/>
  <c r="F35" i="11" s="1"/>
  <c r="E442" i="15"/>
  <c r="F442" i="15" s="1"/>
  <c r="E394" i="15"/>
  <c r="F394" i="15" s="1"/>
  <c r="E640" i="12"/>
  <c r="F640" i="12" s="1"/>
  <c r="F641" i="12" s="1"/>
  <c r="F487" i="12"/>
  <c r="F488" i="12" s="1"/>
  <c r="E244" i="15"/>
  <c r="F244" i="15" s="1"/>
  <c r="E215" i="15"/>
  <c r="F215" i="15" s="1"/>
  <c r="E25" i="16"/>
  <c r="F25" i="16" s="1"/>
  <c r="E76" i="15"/>
  <c r="F76" i="15" s="1"/>
  <c r="F69" i="15"/>
  <c r="E44" i="15"/>
  <c r="F44" i="15" s="1"/>
  <c r="F31" i="15"/>
  <c r="E59" i="15"/>
  <c r="E368" i="15"/>
  <c r="F368" i="15" s="1"/>
  <c r="F369" i="15" s="1"/>
  <c r="E33" i="15"/>
  <c r="F20" i="15"/>
  <c r="F21" i="15" s="1"/>
  <c r="F562" i="15"/>
  <c r="E583" i="15"/>
  <c r="F219" i="15"/>
  <c r="E248" i="15"/>
  <c r="F248" i="15" s="1"/>
  <c r="E576" i="15"/>
  <c r="F555" i="15"/>
  <c r="F577" i="15"/>
  <c r="E598" i="15"/>
  <c r="F58" i="15"/>
  <c r="E70" i="15"/>
  <c r="F30" i="15"/>
  <c r="E43" i="15"/>
  <c r="F43" i="15" s="1"/>
  <c r="F32" i="15"/>
  <c r="E45" i="15"/>
  <c r="F45" i="15" s="1"/>
  <c r="E71" i="9"/>
  <c r="F59" i="9"/>
  <c r="E86" i="9"/>
  <c r="F86" i="9" s="1"/>
  <c r="F74" i="9"/>
  <c r="E61" i="9"/>
  <c r="E49" i="9"/>
  <c r="F49" i="9" s="1"/>
  <c r="E37" i="9"/>
  <c r="F37" i="9" s="1"/>
  <c r="E87" i="9"/>
  <c r="F75" i="9"/>
  <c r="F319" i="7"/>
  <c r="E395" i="7"/>
  <c r="F395" i="7" s="1"/>
  <c r="E118" i="9"/>
  <c r="F106" i="9"/>
  <c r="E585" i="7"/>
  <c r="F585" i="7" s="1"/>
  <c r="E220" i="7"/>
  <c r="F220" i="7" s="1"/>
  <c r="E123" i="7"/>
  <c r="F123" i="7" s="1"/>
  <c r="F187" i="9"/>
  <c r="E200" i="9"/>
  <c r="E48" i="9"/>
  <c r="F36" i="9"/>
  <c r="F80" i="3"/>
  <c r="F81" i="3" s="1"/>
  <c r="F75" i="3"/>
  <c r="F76" i="3" s="1"/>
  <c r="F413" i="12"/>
  <c r="F394" i="12"/>
  <c r="F395" i="12" s="1"/>
  <c r="G204" i="7"/>
  <c r="F130" i="9" l="1"/>
  <c r="E143" i="9"/>
  <c r="E260" i="13"/>
  <c r="F260" i="13" s="1"/>
  <c r="E24" i="7"/>
  <c r="F24" i="7" s="1"/>
  <c r="E320" i="7" s="1"/>
  <c r="E254" i="3"/>
  <c r="F254" i="3" s="1"/>
  <c r="E105" i="11"/>
  <c r="F105" i="11" s="1"/>
  <c r="E80" i="11"/>
  <c r="F80" i="11" s="1"/>
  <c r="E103" i="16"/>
  <c r="F103" i="16" s="1"/>
  <c r="E845" i="15"/>
  <c r="F845" i="15" s="1"/>
  <c r="E74" i="11"/>
  <c r="F74" i="11" s="1"/>
  <c r="N220" i="7"/>
  <c r="O220" i="7" s="1"/>
  <c r="E301" i="13"/>
  <c r="F301" i="13" s="1"/>
  <c r="E57" i="19"/>
  <c r="F57" i="19" s="1"/>
  <c r="E181" i="16"/>
  <c r="F181" i="16" s="1"/>
  <c r="E342" i="15"/>
  <c r="F342" i="15" s="1"/>
  <c r="E317" i="15"/>
  <c r="F317" i="15" s="1"/>
  <c r="E51" i="20"/>
  <c r="E76" i="20" s="1"/>
  <c r="F76" i="20" s="1"/>
  <c r="F249" i="15"/>
  <c r="F220" i="15"/>
  <c r="E155" i="16"/>
  <c r="F155" i="16" s="1"/>
  <c r="E77" i="16"/>
  <c r="F77" i="16" s="1"/>
  <c r="E209" i="16"/>
  <c r="F209" i="16" s="1"/>
  <c r="E131" i="16"/>
  <c r="F131" i="16" s="1"/>
  <c r="E53" i="16"/>
  <c r="F53" i="16" s="1"/>
  <c r="E233" i="16"/>
  <c r="F233" i="16" s="1"/>
  <c r="E46" i="15"/>
  <c r="F46" i="15" s="1"/>
  <c r="F47" i="15" s="1"/>
  <c r="F33" i="15"/>
  <c r="F34" i="15" s="1"/>
  <c r="E819" i="15"/>
  <c r="F819" i="15" s="1"/>
  <c r="F821" i="15" s="1"/>
  <c r="E263" i="15"/>
  <c r="F263" i="15" s="1"/>
  <c r="F264" i="15" s="1"/>
  <c r="E372" i="15"/>
  <c r="F372" i="15" s="1"/>
  <c r="F373" i="15" s="1"/>
  <c r="E234" i="15"/>
  <c r="F234" i="15" s="1"/>
  <c r="F235" i="15" s="1"/>
  <c r="E77" i="15"/>
  <c r="F77" i="15" s="1"/>
  <c r="F70" i="15"/>
  <c r="E604" i="15"/>
  <c r="F583" i="15"/>
  <c r="E747" i="15"/>
  <c r="F747" i="15" s="1"/>
  <c r="E748" i="15"/>
  <c r="F748" i="15" s="1"/>
  <c r="E653" i="15"/>
  <c r="E521" i="15"/>
  <c r="E23" i="15"/>
  <c r="E172" i="16"/>
  <c r="F172" i="16" s="1"/>
  <c r="E270" i="16"/>
  <c r="E94" i="16"/>
  <c r="F94" i="16" s="1"/>
  <c r="E127" i="8"/>
  <c r="F127" i="8" s="1"/>
  <c r="E54" i="8"/>
  <c r="F54" i="8" s="1"/>
  <c r="E27" i="8"/>
  <c r="F27" i="8" s="1"/>
  <c r="E142" i="8"/>
  <c r="F142" i="8" s="1"/>
  <c r="E83" i="8"/>
  <c r="F83" i="8" s="1"/>
  <c r="E190" i="8"/>
  <c r="E68" i="8"/>
  <c r="F68" i="8" s="1"/>
  <c r="E113" i="8"/>
  <c r="F113" i="8" s="1"/>
  <c r="E98" i="8"/>
  <c r="F98" i="8" s="1"/>
  <c r="E16" i="16"/>
  <c r="F16" i="16" s="1"/>
  <c r="E172" i="8"/>
  <c r="F172" i="8" s="1"/>
  <c r="E12" i="8"/>
  <c r="F12" i="8" s="1"/>
  <c r="E157" i="8"/>
  <c r="F157" i="8" s="1"/>
  <c r="E40" i="8"/>
  <c r="F40" i="8" s="1"/>
  <c r="E343" i="3"/>
  <c r="F343" i="3" s="1"/>
  <c r="E28" i="11"/>
  <c r="F28" i="11" s="1"/>
  <c r="E56" i="11"/>
  <c r="F56" i="11" s="1"/>
  <c r="E619" i="15"/>
  <c r="F598" i="15"/>
  <c r="F576" i="15"/>
  <c r="E597" i="15"/>
  <c r="E71" i="15"/>
  <c r="F59" i="15"/>
  <c r="F60" i="15" s="1"/>
  <c r="F71" i="9"/>
  <c r="E83" i="9"/>
  <c r="E73" i="9"/>
  <c r="F61" i="9"/>
  <c r="E396" i="7"/>
  <c r="F396" i="7" s="1"/>
  <c r="F320" i="7"/>
  <c r="F200" i="9"/>
  <c r="E213" i="9"/>
  <c r="E84" i="15"/>
  <c r="F84" i="15" s="1"/>
  <c r="F48" i="9"/>
  <c r="E60" i="9"/>
  <c r="E131" i="9"/>
  <c r="F118" i="9"/>
  <c r="E99" i="9"/>
  <c r="F87" i="9"/>
  <c r="E12" i="7"/>
  <c r="F12" i="7" s="1"/>
  <c r="F143" i="9" l="1"/>
  <c r="E156" i="9"/>
  <c r="E479" i="15"/>
  <c r="F479" i="15" s="1"/>
  <c r="F51" i="20"/>
  <c r="E683" i="15"/>
  <c r="E338" i="15"/>
  <c r="F338" i="15" s="1"/>
  <c r="E313" i="15"/>
  <c r="F313" i="15" s="1"/>
  <c r="E844" i="12"/>
  <c r="E283" i="13"/>
  <c r="F283" i="13" s="1"/>
  <c r="F284" i="13" s="1"/>
  <c r="E297" i="15"/>
  <c r="F297" i="15" s="1"/>
  <c r="E224" i="13"/>
  <c r="F224" i="13" s="1"/>
  <c r="E155" i="13"/>
  <c r="F155" i="13" s="1"/>
  <c r="E646" i="12"/>
  <c r="F646" i="12" s="1"/>
  <c r="E577" i="12"/>
  <c r="E429" i="12"/>
  <c r="F429" i="12" s="1"/>
  <c r="E505" i="12"/>
  <c r="F505" i="12" s="1"/>
  <c r="E760" i="15"/>
  <c r="F760" i="15" s="1"/>
  <c r="E660" i="15"/>
  <c r="E76" i="8"/>
  <c r="E61" i="8"/>
  <c r="F61" i="8" s="1"/>
  <c r="E47" i="8"/>
  <c r="F47" i="8" s="1"/>
  <c r="E21" i="8"/>
  <c r="F21" i="8" s="1"/>
  <c r="E34" i="8"/>
  <c r="F34" i="8" s="1"/>
  <c r="E62" i="11"/>
  <c r="F62" i="11" s="1"/>
  <c r="E147" i="13"/>
  <c r="F147" i="13" s="1"/>
  <c r="E20" i="13"/>
  <c r="F20" i="13" s="1"/>
  <c r="F270" i="16"/>
  <c r="F271" i="16" s="1"/>
  <c r="E291" i="16"/>
  <c r="F291" i="16" s="1"/>
  <c r="E668" i="15"/>
  <c r="F653" i="15"/>
  <c r="F604" i="15"/>
  <c r="E625" i="15"/>
  <c r="E899" i="15"/>
  <c r="F899" i="15" s="1"/>
  <c r="E830" i="15"/>
  <c r="F830" i="15" s="1"/>
  <c r="E764" i="15"/>
  <c r="F764" i="15" s="1"/>
  <c r="E536" i="15"/>
  <c r="F536" i="15" s="1"/>
  <c r="E557" i="15"/>
  <c r="E206" i="16"/>
  <c r="F206" i="16" s="1"/>
  <c r="E50" i="16"/>
  <c r="F50" i="16" s="1"/>
  <c r="E106" i="20"/>
  <c r="E128" i="16"/>
  <c r="F128" i="16" s="1"/>
  <c r="E515" i="15"/>
  <c r="F515" i="15" s="1"/>
  <c r="E251" i="16"/>
  <c r="F251" i="16" s="1"/>
  <c r="E61" i="13"/>
  <c r="F61" i="13" s="1"/>
  <c r="E815" i="15"/>
  <c r="F815" i="15" s="1"/>
  <c r="E834" i="15"/>
  <c r="F834" i="15" s="1"/>
  <c r="E854" i="15"/>
  <c r="E654" i="15"/>
  <c r="E272" i="15"/>
  <c r="F272" i="15" s="1"/>
  <c r="E405" i="15"/>
  <c r="F405" i="15" s="1"/>
  <c r="E749" i="15"/>
  <c r="F749" i="15" s="1"/>
  <c r="E173" i="16"/>
  <c r="F173" i="16" s="1"/>
  <c r="E101" i="20"/>
  <c r="F101" i="20" s="1"/>
  <c r="E18" i="20"/>
  <c r="E95" i="16"/>
  <c r="F95" i="16" s="1"/>
  <c r="E142" i="13"/>
  <c r="F142" i="13" s="1"/>
  <c r="E122" i="13"/>
  <c r="F122" i="13" s="1"/>
  <c r="E74" i="13"/>
  <c r="F74" i="13" s="1"/>
  <c r="E143" i="8"/>
  <c r="F143" i="8" s="1"/>
  <c r="E84" i="8"/>
  <c r="F84" i="8" s="1"/>
  <c r="E17" i="16"/>
  <c r="F17" i="16" s="1"/>
  <c r="E207" i="13"/>
  <c r="F207" i="13" s="1"/>
  <c r="E176" i="13"/>
  <c r="F176" i="13" s="1"/>
  <c r="E173" i="8"/>
  <c r="F173" i="8" s="1"/>
  <c r="E114" i="8"/>
  <c r="F114" i="8" s="1"/>
  <c r="E99" i="8"/>
  <c r="F99" i="8" s="1"/>
  <c r="E41" i="8"/>
  <c r="F41" i="8" s="1"/>
  <c r="E246" i="13"/>
  <c r="F246" i="13" s="1"/>
  <c r="E52" i="13"/>
  <c r="F52" i="13" s="1"/>
  <c r="E128" i="8"/>
  <c r="F128" i="8" s="1"/>
  <c r="E69" i="8"/>
  <c r="F69" i="8" s="1"/>
  <c r="E55" i="8"/>
  <c r="F55" i="8" s="1"/>
  <c r="E13" i="8"/>
  <c r="F13" i="8" s="1"/>
  <c r="E105" i="13"/>
  <c r="F105" i="13" s="1"/>
  <c r="E158" i="8"/>
  <c r="F158" i="8" s="1"/>
  <c r="E191" i="8"/>
  <c r="E45" i="20"/>
  <c r="F45" i="20" s="1"/>
  <c r="E190" i="13"/>
  <c r="F190" i="13" s="1"/>
  <c r="E13" i="13"/>
  <c r="F13" i="13" s="1"/>
  <c r="E28" i="8"/>
  <c r="F28" i="8" s="1"/>
  <c r="E75" i="11"/>
  <c r="F75" i="11" s="1"/>
  <c r="E57" i="11"/>
  <c r="F57" i="11" s="1"/>
  <c r="E324" i="3"/>
  <c r="F324" i="3" s="1"/>
  <c r="E106" i="11"/>
  <c r="F106" i="11" s="1"/>
  <c r="E344" i="3"/>
  <c r="F344" i="3" s="1"/>
  <c r="E29" i="11"/>
  <c r="F29" i="11" s="1"/>
  <c r="F619" i="15"/>
  <c r="E640" i="15"/>
  <c r="F640" i="15" s="1"/>
  <c r="F190" i="8"/>
  <c r="E204" i="8"/>
  <c r="F71" i="15"/>
  <c r="F72" i="15" s="1"/>
  <c r="F73" i="15" s="1"/>
  <c r="E78" i="15"/>
  <c r="F78" i="15" s="1"/>
  <c r="F79" i="15" s="1"/>
  <c r="F80" i="15" s="1"/>
  <c r="E542" i="15"/>
  <c r="F521" i="15"/>
  <c r="F522" i="15" s="1"/>
  <c r="E210" i="16"/>
  <c r="F210" i="16" s="1"/>
  <c r="E54" i="16"/>
  <c r="F54" i="16" s="1"/>
  <c r="E132" i="16"/>
  <c r="F132" i="16" s="1"/>
  <c r="E234" i="16"/>
  <c r="F234" i="16" s="1"/>
  <c r="F235" i="16" s="1"/>
  <c r="E85" i="15"/>
  <c r="F85" i="15" s="1"/>
  <c r="F86" i="15" s="1"/>
  <c r="F87" i="15" s="1"/>
  <c r="E156" i="16"/>
  <c r="F156" i="16" s="1"/>
  <c r="F157" i="16" s="1"/>
  <c r="E78" i="16"/>
  <c r="F78" i="16" s="1"/>
  <c r="F79" i="16" s="1"/>
  <c r="F597" i="15"/>
  <c r="E618" i="15"/>
  <c r="E912" i="15"/>
  <c r="F912" i="15" s="1"/>
  <c r="E36" i="15"/>
  <c r="F23" i="15"/>
  <c r="E15" i="7"/>
  <c r="F15" i="7" s="1"/>
  <c r="E227" i="3"/>
  <c r="F227" i="3" s="1"/>
  <c r="E137" i="3"/>
  <c r="F137" i="3" s="1"/>
  <c r="F138" i="3" s="1"/>
  <c r="E249" i="3"/>
  <c r="F249" i="3" s="1"/>
  <c r="E215" i="3"/>
  <c r="F215" i="3" s="1"/>
  <c r="E190" i="3"/>
  <c r="F190" i="3" s="1"/>
  <c r="E240" i="3"/>
  <c r="F240" i="3" s="1"/>
  <c r="E583" i="7"/>
  <c r="F583" i="7" s="1"/>
  <c r="E287" i="7"/>
  <c r="F287" i="7" s="1"/>
  <c r="E191" i="7"/>
  <c r="F191" i="7" s="1"/>
  <c r="E114" i="7"/>
  <c r="F114" i="7" s="1"/>
  <c r="N282" i="7"/>
  <c r="O282" i="7" s="1"/>
  <c r="E279" i="7"/>
  <c r="F279" i="7" s="1"/>
  <c r="E183" i="7"/>
  <c r="F183" i="7" s="1"/>
  <c r="N211" i="7"/>
  <c r="O211" i="7" s="1"/>
  <c r="E86" i="7"/>
  <c r="F86" i="7" s="1"/>
  <c r="N290" i="7"/>
  <c r="O290" i="7" s="1"/>
  <c r="E94" i="7"/>
  <c r="F94" i="7" s="1"/>
  <c r="E211" i="7"/>
  <c r="F211" i="7" s="1"/>
  <c r="E111" i="9"/>
  <c r="F111" i="9" s="1"/>
  <c r="F99" i="9"/>
  <c r="E85" i="9"/>
  <c r="F85" i="9" s="1"/>
  <c r="F73" i="9"/>
  <c r="E229" i="9"/>
  <c r="F229" i="9" s="1"/>
  <c r="E152" i="9"/>
  <c r="N256" i="7"/>
  <c r="O256" i="7" s="1"/>
  <c r="E253" i="7"/>
  <c r="F253" i="7" s="1"/>
  <c r="F254" i="7" s="1"/>
  <c r="E157" i="7"/>
  <c r="F157" i="7" s="1"/>
  <c r="E60" i="7"/>
  <c r="F60" i="7" s="1"/>
  <c r="E72" i="9"/>
  <c r="F60" i="9"/>
  <c r="E97" i="9"/>
  <c r="E199" i="9"/>
  <c r="F199" i="9" s="1"/>
  <c r="F13" i="7"/>
  <c r="E306" i="7" s="1"/>
  <c r="E579" i="7"/>
  <c r="F579" i="7" s="1"/>
  <c r="E455" i="7"/>
  <c r="F455" i="7" s="1"/>
  <c r="F131" i="9"/>
  <c r="E144" i="9"/>
  <c r="E225" i="9"/>
  <c r="F213" i="9"/>
  <c r="E95" i="9"/>
  <c r="F83" i="9"/>
  <c r="E94" i="20"/>
  <c r="F94" i="20" s="1"/>
  <c r="E169" i="9" l="1"/>
  <c r="F156" i="9"/>
  <c r="E348" i="15"/>
  <c r="F348" i="15" s="1"/>
  <c r="E49" i="15"/>
  <c r="F36" i="15"/>
  <c r="F683" i="15"/>
  <c r="E699" i="15"/>
  <c r="E292" i="16"/>
  <c r="F292" i="16" s="1"/>
  <c r="F293" i="16" s="1"/>
  <c r="E889" i="12"/>
  <c r="F889" i="12" s="1"/>
  <c r="E876" i="12"/>
  <c r="F844" i="12"/>
  <c r="E33" i="11"/>
  <c r="F33" i="11" s="1"/>
  <c r="E546" i="7"/>
  <c r="F546" i="7" s="1"/>
  <c r="E675" i="15"/>
  <c r="F660" i="15"/>
  <c r="E382" i="12"/>
  <c r="F382" i="12" s="1"/>
  <c r="E360" i="12"/>
  <c r="F360" i="12" s="1"/>
  <c r="F361" i="12" s="1"/>
  <c r="F362" i="12" s="1"/>
  <c r="E471" i="12"/>
  <c r="F471" i="12" s="1"/>
  <c r="E400" i="12"/>
  <c r="F400" i="12" s="1"/>
  <c r="E480" i="12"/>
  <c r="E647" i="12"/>
  <c r="E578" i="12"/>
  <c r="E513" i="12"/>
  <c r="F513" i="12" s="1"/>
  <c r="E430" i="12"/>
  <c r="F430" i="12" s="1"/>
  <c r="E553" i="12"/>
  <c r="F553" i="12" s="1"/>
  <c r="E381" i="12"/>
  <c r="F381" i="12" s="1"/>
  <c r="E546" i="12"/>
  <c r="F546" i="12" s="1"/>
  <c r="E506" i="12"/>
  <c r="F506" i="12" s="1"/>
  <c r="E477" i="12"/>
  <c r="F477" i="12" s="1"/>
  <c r="E444" i="12"/>
  <c r="F444" i="12" s="1"/>
  <c r="E470" i="12"/>
  <c r="F470" i="12" s="1"/>
  <c r="E437" i="12"/>
  <c r="F437" i="12" s="1"/>
  <c r="E399" i="12"/>
  <c r="F399" i="12" s="1"/>
  <c r="E564" i="12"/>
  <c r="F564" i="12" s="1"/>
  <c r="F577" i="12"/>
  <c r="E735" i="12"/>
  <c r="E91" i="8"/>
  <c r="F76" i="8"/>
  <c r="E94" i="15"/>
  <c r="F94" i="15" s="1"/>
  <c r="F95" i="15" s="1"/>
  <c r="E98" i="15"/>
  <c r="E90" i="15"/>
  <c r="F90" i="15" s="1"/>
  <c r="F91" i="15" s="1"/>
  <c r="E864" i="15"/>
  <c r="F864" i="15" s="1"/>
  <c r="F854" i="15"/>
  <c r="E578" i="15"/>
  <c r="F557" i="15"/>
  <c r="E900" i="15"/>
  <c r="F900" i="15" s="1"/>
  <c r="E252" i="16"/>
  <c r="F252" i="16" s="1"/>
  <c r="E174" i="12"/>
  <c r="F174" i="12" s="1"/>
  <c r="E146" i="12"/>
  <c r="F146" i="12" s="1"/>
  <c r="E190" i="12"/>
  <c r="F190" i="12" s="1"/>
  <c r="E239" i="15"/>
  <c r="F239" i="15" s="1"/>
  <c r="E245" i="16"/>
  <c r="E302" i="13"/>
  <c r="F302" i="13" s="1"/>
  <c r="F304" i="13" s="1"/>
  <c r="F305" i="13" s="1"/>
  <c r="E210" i="15"/>
  <c r="E53" i="13"/>
  <c r="F53" i="13" s="1"/>
  <c r="F54" i="13" s="1"/>
  <c r="E30" i="11"/>
  <c r="F30" i="11" s="1"/>
  <c r="E58" i="11"/>
  <c r="F58" i="11" s="1"/>
  <c r="F204" i="8"/>
  <c r="E218" i="8"/>
  <c r="F218" i="8" s="1"/>
  <c r="F18" i="20"/>
  <c r="E69" i="20"/>
  <c r="F69" i="20" s="1"/>
  <c r="F106" i="20"/>
  <c r="E114" i="20"/>
  <c r="F114" i="20" s="1"/>
  <c r="F618" i="15"/>
  <c r="E639" i="15"/>
  <c r="F639" i="15" s="1"/>
  <c r="E62" i="15"/>
  <c r="F62" i="15" s="1"/>
  <c r="F49" i="15"/>
  <c r="E563" i="15"/>
  <c r="F542" i="15"/>
  <c r="F543" i="15" s="1"/>
  <c r="F668" i="15"/>
  <c r="E682" i="15"/>
  <c r="E220" i="12"/>
  <c r="F220" i="12" s="1"/>
  <c r="F221" i="12" s="1"/>
  <c r="F222" i="12" s="1"/>
  <c r="E193" i="12"/>
  <c r="F193" i="12" s="1"/>
  <c r="E67" i="12"/>
  <c r="F67" i="12" s="1"/>
  <c r="F68" i="12" s="1"/>
  <c r="F69" i="12" s="1"/>
  <c r="E37" i="12"/>
  <c r="F37" i="12" s="1"/>
  <c r="F38" i="12" s="1"/>
  <c r="F39" i="12" s="1"/>
  <c r="E233" i="12"/>
  <c r="F233" i="12" s="1"/>
  <c r="F234" i="12" s="1"/>
  <c r="F235" i="12" s="1"/>
  <c r="E52" i="12"/>
  <c r="F52" i="12" s="1"/>
  <c r="F53" i="12" s="1"/>
  <c r="F54" i="12" s="1"/>
  <c r="E207" i="12"/>
  <c r="F207" i="12" s="1"/>
  <c r="F208" i="12" s="1"/>
  <c r="F209" i="12" s="1"/>
  <c r="E177" i="12"/>
  <c r="F177" i="12" s="1"/>
  <c r="E22" i="12"/>
  <c r="F22" i="12" s="1"/>
  <c r="F23" i="12" s="1"/>
  <c r="F24" i="12" s="1"/>
  <c r="E896" i="15"/>
  <c r="F896" i="15" s="1"/>
  <c r="E255" i="12"/>
  <c r="F255" i="12" s="1"/>
  <c r="F256" i="12" s="1"/>
  <c r="F257" i="12" s="1"/>
  <c r="E149" i="12"/>
  <c r="F149" i="12" s="1"/>
  <c r="E303" i="16"/>
  <c r="F303" i="16" s="1"/>
  <c r="E213" i="13"/>
  <c r="F213" i="13" s="1"/>
  <c r="E261" i="13"/>
  <c r="F261" i="13" s="1"/>
  <c r="E205" i="8"/>
  <c r="F191" i="8"/>
  <c r="E669" i="15"/>
  <c r="F669" i="15" s="1"/>
  <c r="F654" i="15"/>
  <c r="E646" i="15"/>
  <c r="F646" i="15" s="1"/>
  <c r="F625" i="15"/>
  <c r="E107" i="9"/>
  <c r="F95" i="9"/>
  <c r="E258" i="16"/>
  <c r="F258" i="16" s="1"/>
  <c r="E456" i="7"/>
  <c r="E307" i="7"/>
  <c r="E109" i="9"/>
  <c r="F97" i="9"/>
  <c r="E84" i="9"/>
  <c r="F72" i="9"/>
  <c r="E134" i="9"/>
  <c r="F134" i="9" s="1"/>
  <c r="F144" i="9"/>
  <c r="E157" i="9"/>
  <c r="F306" i="7"/>
  <c r="E382" i="7"/>
  <c r="F382" i="7" s="1"/>
  <c r="E496" i="7"/>
  <c r="F496" i="7" s="1"/>
  <c r="E422" i="7"/>
  <c r="F422" i="7" s="1"/>
  <c r="E348" i="7"/>
  <c r="F348" i="7" s="1"/>
  <c r="F152" i="9"/>
  <c r="E165" i="9"/>
  <c r="F165" i="9" s="1"/>
  <c r="E242" i="9"/>
  <c r="F242" i="9" s="1"/>
  <c r="E276" i="9"/>
  <c r="E178" i="9"/>
  <c r="E16" i="9"/>
  <c r="F16" i="9" s="1"/>
  <c r="E238" i="9"/>
  <c r="F238" i="9" s="1"/>
  <c r="F225" i="9"/>
  <c r="E280" i="3"/>
  <c r="F280" i="3" s="1"/>
  <c r="E204" i="9"/>
  <c r="F204" i="9" s="1"/>
  <c r="E182" i="9" l="1"/>
  <c r="F169" i="9"/>
  <c r="E104" i="3"/>
  <c r="F104" i="3" s="1"/>
  <c r="E222" i="3"/>
  <c r="F222" i="3" s="1"/>
  <c r="E343" i="15"/>
  <c r="F343" i="15" s="1"/>
  <c r="E318" i="15"/>
  <c r="F318" i="15" s="1"/>
  <c r="E920" i="12"/>
  <c r="F920" i="12" s="1"/>
  <c r="F876" i="12"/>
  <c r="F699" i="15"/>
  <c r="E714" i="15"/>
  <c r="E480" i="15"/>
  <c r="F480" i="15" s="1"/>
  <c r="E148" i="13"/>
  <c r="F148" i="13" s="1"/>
  <c r="F91" i="8"/>
  <c r="E106" i="8"/>
  <c r="E556" i="12"/>
  <c r="F480" i="12"/>
  <c r="E743" i="12"/>
  <c r="F735" i="12"/>
  <c r="E744" i="12"/>
  <c r="F744" i="12" s="1"/>
  <c r="F578" i="12"/>
  <c r="E600" i="12"/>
  <c r="F600" i="12" s="1"/>
  <c r="E662" i="12"/>
  <c r="F647" i="12"/>
  <c r="E690" i="15"/>
  <c r="F675" i="15"/>
  <c r="E102" i="15"/>
  <c r="F98" i="15"/>
  <c r="F99" i="15" s="1"/>
  <c r="E43" i="16"/>
  <c r="E121" i="16"/>
  <c r="F121" i="16" s="1"/>
  <c r="E199" i="16"/>
  <c r="F199" i="16" s="1"/>
  <c r="E193" i="13"/>
  <c r="F193" i="13" s="1"/>
  <c r="E333" i="3"/>
  <c r="F333" i="3" s="1"/>
  <c r="E219" i="8"/>
  <c r="F219" i="8" s="1"/>
  <c r="F205" i="8"/>
  <c r="F563" i="15"/>
  <c r="F564" i="15" s="1"/>
  <c r="E584" i="15"/>
  <c r="E255" i="16"/>
  <c r="F255" i="16" s="1"/>
  <c r="F245" i="16"/>
  <c r="E599" i="15"/>
  <c r="F578" i="15"/>
  <c r="E750" i="15"/>
  <c r="F750" i="15" s="1"/>
  <c r="E509" i="15"/>
  <c r="E300" i="16"/>
  <c r="F300" i="16" s="1"/>
  <c r="E698" i="15"/>
  <c r="F682" i="15"/>
  <c r="E903" i="15"/>
  <c r="F903" i="15" s="1"/>
  <c r="F210" i="15"/>
  <c r="E200" i="3"/>
  <c r="F200" i="3" s="1"/>
  <c r="N230" i="7"/>
  <c r="O230" i="7" s="1"/>
  <c r="E230" i="7"/>
  <c r="F230" i="7" s="1"/>
  <c r="E133" i="7"/>
  <c r="F133" i="7" s="1"/>
  <c r="E34" i="7"/>
  <c r="F34" i="7" s="1"/>
  <c r="F178" i="9"/>
  <c r="E191" i="9"/>
  <c r="F191" i="9" s="1"/>
  <c r="F84" i="9"/>
  <c r="E96" i="9"/>
  <c r="E121" i="9"/>
  <c r="F121" i="9" s="1"/>
  <c r="F109" i="9"/>
  <c r="F157" i="9"/>
  <c r="E170" i="9"/>
  <c r="F456" i="7"/>
  <c r="E457" i="7"/>
  <c r="E17" i="3"/>
  <c r="F17" i="3" s="1"/>
  <c r="F276" i="9"/>
  <c r="E289" i="9"/>
  <c r="F289" i="9" s="1"/>
  <c r="F307" i="7"/>
  <c r="E309" i="7"/>
  <c r="F309" i="7" s="1"/>
  <c r="E308" i="7"/>
  <c r="E119" i="9"/>
  <c r="F107" i="9"/>
  <c r="E459" i="15"/>
  <c r="F459" i="15" s="1"/>
  <c r="F460" i="15" s="1"/>
  <c r="E195" i="9" l="1"/>
  <c r="F195" i="9" s="1"/>
  <c r="F182" i="9"/>
  <c r="E82" i="20"/>
  <c r="F82" i="20" s="1"/>
  <c r="E106" i="3"/>
  <c r="F106" i="3" s="1"/>
  <c r="F714" i="15"/>
  <c r="E729" i="15"/>
  <c r="E540" i="7"/>
  <c r="F556" i="12"/>
  <c r="E547" i="12"/>
  <c r="F547" i="12" s="1"/>
  <c r="F550" i="12" s="1"/>
  <c r="E565" i="12"/>
  <c r="E120" i="8"/>
  <c r="F106" i="8"/>
  <c r="E706" i="15"/>
  <c r="F690" i="15"/>
  <c r="E669" i="12"/>
  <c r="F669" i="12" s="1"/>
  <c r="E687" i="12"/>
  <c r="F662" i="12"/>
  <c r="F743" i="12"/>
  <c r="E762" i="12"/>
  <c r="E106" i="15"/>
  <c r="F102" i="15"/>
  <c r="F103" i="15" s="1"/>
  <c r="E427" i="15"/>
  <c r="F427" i="15" s="1"/>
  <c r="E381" i="15"/>
  <c r="F381" i="15" s="1"/>
  <c r="E765" i="15"/>
  <c r="F765" i="15" s="1"/>
  <c r="E558" i="15"/>
  <c r="E537" i="15"/>
  <c r="F537" i="15" s="1"/>
  <c r="E516" i="15"/>
  <c r="F516" i="15" s="1"/>
  <c r="F509" i="15"/>
  <c r="E530" i="15"/>
  <c r="F599" i="15"/>
  <c r="E620" i="15"/>
  <c r="E239" i="16"/>
  <c r="F239" i="16" s="1"/>
  <c r="F240" i="16" s="1"/>
  <c r="E161" i="16"/>
  <c r="F161" i="16" s="1"/>
  <c r="F162" i="16" s="1"/>
  <c r="E83" i="16"/>
  <c r="F83" i="16" s="1"/>
  <c r="F84" i="16" s="1"/>
  <c r="E713" i="15"/>
  <c r="F698" i="15"/>
  <c r="F584" i="15"/>
  <c r="F585" i="15" s="1"/>
  <c r="E605" i="15"/>
  <c r="E280" i="16"/>
  <c r="F280" i="16" s="1"/>
  <c r="F43" i="16"/>
  <c r="E19" i="3"/>
  <c r="E50" i="3"/>
  <c r="F50" i="3" s="1"/>
  <c r="E281" i="7"/>
  <c r="F281" i="7" s="1"/>
  <c r="E185" i="7"/>
  <c r="F185" i="7" s="1"/>
  <c r="N284" i="7"/>
  <c r="O284" i="7" s="1"/>
  <c r="E88" i="7"/>
  <c r="F88" i="7" s="1"/>
  <c r="F170" i="9"/>
  <c r="E183" i="9"/>
  <c r="E458" i="7"/>
  <c r="F458" i="7" s="1"/>
  <c r="F457" i="7"/>
  <c r="E108" i="9"/>
  <c r="F96" i="9"/>
  <c r="E327" i="7"/>
  <c r="F327" i="7" s="1"/>
  <c r="E403" i="7"/>
  <c r="F403" i="7" s="1"/>
  <c r="E476" i="7"/>
  <c r="F476" i="7" s="1"/>
  <c r="E294" i="7"/>
  <c r="F294" i="7" s="1"/>
  <c r="E198" i="7"/>
  <c r="F198" i="7" s="1"/>
  <c r="N297" i="7"/>
  <c r="O297" i="7" s="1"/>
  <c r="E101" i="7"/>
  <c r="F101" i="7" s="1"/>
  <c r="F119" i="9"/>
  <c r="E132" i="9"/>
  <c r="F308" i="7"/>
  <c r="E383" i="7"/>
  <c r="E236" i="3"/>
  <c r="F236" i="3" s="1"/>
  <c r="F540" i="7" l="1"/>
  <c r="E547" i="7"/>
  <c r="F547" i="7" s="1"/>
  <c r="E481" i="15"/>
  <c r="F481" i="15" s="1"/>
  <c r="F729" i="15"/>
  <c r="E771" i="15"/>
  <c r="E340" i="15"/>
  <c r="F340" i="15" s="1"/>
  <c r="E315" i="15"/>
  <c r="F315" i="15" s="1"/>
  <c r="E695" i="12"/>
  <c r="E727" i="12"/>
  <c r="F687" i="12"/>
  <c r="E770" i="12"/>
  <c r="F762" i="12"/>
  <c r="E721" i="15"/>
  <c r="F706" i="15"/>
  <c r="E618" i="12"/>
  <c r="F565" i="12"/>
  <c r="F120" i="8"/>
  <c r="E135" i="8"/>
  <c r="E183" i="13"/>
  <c r="F183" i="13" s="1"/>
  <c r="E128" i="13"/>
  <c r="F128" i="13" s="1"/>
  <c r="E484" i="15"/>
  <c r="F484" i="15" s="1"/>
  <c r="E110" i="15"/>
  <c r="F106" i="15"/>
  <c r="F107" i="15" s="1"/>
  <c r="E728" i="15"/>
  <c r="F713" i="15"/>
  <c r="E641" i="15"/>
  <c r="F641" i="15" s="1"/>
  <c r="F620" i="15"/>
  <c r="F558" i="15"/>
  <c r="E579" i="15"/>
  <c r="F530" i="15"/>
  <c r="E551" i="15"/>
  <c r="E306" i="15"/>
  <c r="F306" i="15" s="1"/>
  <c r="E57" i="20"/>
  <c r="F57" i="20" s="1"/>
  <c r="E57" i="13"/>
  <c r="F57" i="13" s="1"/>
  <c r="F605" i="15"/>
  <c r="F606" i="15" s="1"/>
  <c r="E626" i="15"/>
  <c r="N276" i="7"/>
  <c r="O276" i="7" s="1"/>
  <c r="E273" i="7"/>
  <c r="F273" i="7" s="1"/>
  <c r="E177" i="7"/>
  <c r="F177" i="7" s="1"/>
  <c r="E80" i="7"/>
  <c r="F80" i="7" s="1"/>
  <c r="E249" i="9"/>
  <c r="F249" i="9" s="1"/>
  <c r="E224" i="9"/>
  <c r="F224" i="9" s="1"/>
  <c r="E147" i="9"/>
  <c r="E260" i="9"/>
  <c r="F260" i="9" s="1"/>
  <c r="E272" i="9"/>
  <c r="E237" i="9"/>
  <c r="F237" i="9" s="1"/>
  <c r="E173" i="9"/>
  <c r="E12" i="9"/>
  <c r="E145" i="9"/>
  <c r="F132" i="9"/>
  <c r="E432" i="7"/>
  <c r="F432" i="7" s="1"/>
  <c r="E360" i="7"/>
  <c r="F360" i="7" s="1"/>
  <c r="E507" i="7"/>
  <c r="F507" i="7" s="1"/>
  <c r="F183" i="9"/>
  <c r="E196" i="9"/>
  <c r="E197" i="13"/>
  <c r="F197" i="13" s="1"/>
  <c r="E404" i="7"/>
  <c r="F404" i="7" s="1"/>
  <c r="E477" i="7"/>
  <c r="F477" i="7" s="1"/>
  <c r="E328" i="7"/>
  <c r="F328" i="7" s="1"/>
  <c r="E148" i="7"/>
  <c r="F148" i="7" s="1"/>
  <c r="E434" i="7" s="1"/>
  <c r="F434" i="7" s="1"/>
  <c r="E147" i="7"/>
  <c r="F147" i="7" s="1"/>
  <c r="F383" i="7"/>
  <c r="E384" i="7"/>
  <c r="F108" i="9"/>
  <c r="E120" i="9"/>
  <c r="F19" i="3"/>
  <c r="E35" i="3"/>
  <c r="F35" i="3" s="1"/>
  <c r="F771" i="15" l="1"/>
  <c r="E786" i="15"/>
  <c r="E93" i="20"/>
  <c r="F93" i="20" s="1"/>
  <c r="E755" i="15"/>
  <c r="F755" i="15" s="1"/>
  <c r="E802" i="12"/>
  <c r="F770" i="12"/>
  <c r="E267" i="13"/>
  <c r="F267" i="13" s="1"/>
  <c r="F268" i="13" s="1"/>
  <c r="E156" i="13"/>
  <c r="F156" i="13" s="1"/>
  <c r="E485" i="15"/>
  <c r="F485" i="15" s="1"/>
  <c r="E225" i="13"/>
  <c r="F225" i="13" s="1"/>
  <c r="F135" i="8"/>
  <c r="E150" i="8"/>
  <c r="E631" i="12"/>
  <c r="E627" i="12"/>
  <c r="F627" i="12" s="1"/>
  <c r="E630" i="12"/>
  <c r="F618" i="12"/>
  <c r="F621" i="12" s="1"/>
  <c r="F727" i="12"/>
  <c r="E882" i="12"/>
  <c r="F882" i="12" s="1"/>
  <c r="E736" i="15"/>
  <c r="F721" i="15"/>
  <c r="E808" i="12"/>
  <c r="F808" i="12" s="1"/>
  <c r="F695" i="12"/>
  <c r="F110" i="15"/>
  <c r="F111" i="15" s="1"/>
  <c r="E114" i="15"/>
  <c r="E828" i="15"/>
  <c r="F828" i="15" s="1"/>
  <c r="F831" i="15" s="1"/>
  <c r="E389" i="15"/>
  <c r="F389" i="15" s="1"/>
  <c r="E66" i="16"/>
  <c r="F66" i="16" s="1"/>
  <c r="E146" i="8"/>
  <c r="F146" i="8" s="1"/>
  <c r="E179" i="8"/>
  <c r="E116" i="8"/>
  <c r="F116" i="8" s="1"/>
  <c r="E572" i="15"/>
  <c r="F551" i="15"/>
  <c r="E600" i="15"/>
  <c r="F579" i="15"/>
  <c r="E24" i="15"/>
  <c r="E33" i="20"/>
  <c r="F33" i="20" s="1"/>
  <c r="E647" i="15"/>
  <c r="F647" i="15" s="1"/>
  <c r="F648" i="15" s="1"/>
  <c r="F626" i="15"/>
  <c r="F627" i="15" s="1"/>
  <c r="E770" i="15"/>
  <c r="F728" i="15"/>
  <c r="E228" i="7"/>
  <c r="F228" i="7" s="1"/>
  <c r="E25" i="9"/>
  <c r="F25" i="9" s="1"/>
  <c r="F12" i="9"/>
  <c r="E508" i="7"/>
  <c r="F508" i="7" s="1"/>
  <c r="E435" i="7"/>
  <c r="F435" i="7" s="1"/>
  <c r="E361" i="7"/>
  <c r="F361" i="7" s="1"/>
  <c r="E385" i="7"/>
  <c r="F385" i="7" s="1"/>
  <c r="F384" i="7"/>
  <c r="E216" i="9"/>
  <c r="F216" i="9" s="1"/>
  <c r="E133" i="9"/>
  <c r="F120" i="9"/>
  <c r="E158" i="9"/>
  <c r="F145" i="9"/>
  <c r="F196" i="9"/>
  <c r="E210" i="9"/>
  <c r="F173" i="9"/>
  <c r="E186" i="9"/>
  <c r="F186" i="9" s="1"/>
  <c r="F147" i="9"/>
  <c r="E160" i="9"/>
  <c r="F160" i="9" s="1"/>
  <c r="F149" i="7"/>
  <c r="E433" i="7"/>
  <c r="F433" i="7" s="1"/>
  <c r="E284" i="9"/>
  <c r="F284" i="9" s="1"/>
  <c r="F272" i="9"/>
  <c r="E274" i="7"/>
  <c r="F274" i="7" s="1"/>
  <c r="N277" i="7"/>
  <c r="O277" i="7" s="1"/>
  <c r="E81" i="7"/>
  <c r="F81" i="7" s="1"/>
  <c r="E178" i="7"/>
  <c r="F178" i="7" s="1"/>
  <c r="E165" i="8" l="1"/>
  <c r="F150" i="8"/>
  <c r="N228" i="7"/>
  <c r="O228" i="7" s="1"/>
  <c r="E194" i="3"/>
  <c r="F194" i="3" s="1"/>
  <c r="E104" i="20"/>
  <c r="F104" i="20" s="1"/>
  <c r="E31" i="8"/>
  <c r="F31" i="8" s="1"/>
  <c r="E431" i="15"/>
  <c r="F431" i="15" s="1"/>
  <c r="E32" i="7"/>
  <c r="F32" i="7" s="1"/>
  <c r="E72" i="8"/>
  <c r="F72" i="8" s="1"/>
  <c r="E161" i="8"/>
  <c r="F161" i="8" s="1"/>
  <c r="E57" i="8"/>
  <c r="F57" i="8" s="1"/>
  <c r="E131" i="8"/>
  <c r="F131" i="8" s="1"/>
  <c r="E259" i="16"/>
  <c r="F259" i="16" s="1"/>
  <c r="E686" i="15"/>
  <c r="E702" i="15" s="1"/>
  <c r="F786" i="15"/>
  <c r="E801" i="15"/>
  <c r="F801" i="15" s="1"/>
  <c r="E102" i="8"/>
  <c r="F102" i="8" s="1"/>
  <c r="E222" i="16"/>
  <c r="F222" i="16" s="1"/>
  <c r="E144" i="16"/>
  <c r="F144" i="16" s="1"/>
  <c r="E131" i="7"/>
  <c r="F131" i="7" s="1"/>
  <c r="E44" i="8"/>
  <c r="F44" i="8" s="1"/>
  <c r="E18" i="8"/>
  <c r="F18" i="8" s="1"/>
  <c r="E87" i="8"/>
  <c r="F87" i="8" s="1"/>
  <c r="E438" i="15"/>
  <c r="F438" i="15" s="1"/>
  <c r="F443" i="15" s="1"/>
  <c r="E656" i="15"/>
  <c r="F656" i="15" s="1"/>
  <c r="N257" i="7"/>
  <c r="O257" i="7" s="1"/>
  <c r="O258" i="7" s="1"/>
  <c r="E843" i="15"/>
  <c r="F843" i="15" s="1"/>
  <c r="E665" i="12"/>
  <c r="F665" i="12" s="1"/>
  <c r="F630" i="12"/>
  <c r="E824" i="12"/>
  <c r="F824" i="12" s="1"/>
  <c r="E507" i="12"/>
  <c r="F507" i="12" s="1"/>
  <c r="F509" i="12" s="1"/>
  <c r="E648" i="12"/>
  <c r="F648" i="12" s="1"/>
  <c r="F650" i="12" s="1"/>
  <c r="E579" i="12"/>
  <c r="F579" i="12" s="1"/>
  <c r="F581" i="12" s="1"/>
  <c r="E431" i="12"/>
  <c r="F431" i="12" s="1"/>
  <c r="F433" i="12" s="1"/>
  <c r="E778" i="15"/>
  <c r="F736" i="15"/>
  <c r="F631" i="12"/>
  <c r="E688" i="12"/>
  <c r="E815" i="12"/>
  <c r="F802" i="12"/>
  <c r="E486" i="15"/>
  <c r="F486" i="15" s="1"/>
  <c r="F487" i="15" s="1"/>
  <c r="E34" i="19"/>
  <c r="F34" i="19" s="1"/>
  <c r="F35" i="19" s="1"/>
  <c r="E118" i="15"/>
  <c r="F114" i="15"/>
  <c r="F115" i="15" s="1"/>
  <c r="E751" i="15"/>
  <c r="F751" i="15" s="1"/>
  <c r="E684" i="15"/>
  <c r="E855" i="15"/>
  <c r="E273" i="15"/>
  <c r="F273" i="15" s="1"/>
  <c r="E294" i="13"/>
  <c r="F294" i="13" s="1"/>
  <c r="E208" i="13"/>
  <c r="F208" i="13" s="1"/>
  <c r="E177" i="13"/>
  <c r="F177" i="13" s="1"/>
  <c r="E174" i="8"/>
  <c r="F174" i="8" s="1"/>
  <c r="F175" i="8" s="1"/>
  <c r="E100" i="8"/>
  <c r="F100" i="8" s="1"/>
  <c r="E42" i="8"/>
  <c r="F42" i="8" s="1"/>
  <c r="E192" i="8"/>
  <c r="E159" i="8"/>
  <c r="F159" i="8" s="1"/>
  <c r="E70" i="8"/>
  <c r="F70" i="8" s="1"/>
  <c r="E14" i="8"/>
  <c r="F14" i="8" s="1"/>
  <c r="F15" i="8" s="1"/>
  <c r="E143" i="13"/>
  <c r="F143" i="13" s="1"/>
  <c r="E144" i="8"/>
  <c r="F144" i="8" s="1"/>
  <c r="E165" i="13"/>
  <c r="F165" i="13" s="1"/>
  <c r="E29" i="8"/>
  <c r="F29" i="8" s="1"/>
  <c r="E129" i="8"/>
  <c r="F129" i="8" s="1"/>
  <c r="E70" i="20"/>
  <c r="F70" i="20" s="1"/>
  <c r="E256" i="16"/>
  <c r="F256" i="16" s="1"/>
  <c r="E123" i="13"/>
  <c r="F123" i="13" s="1"/>
  <c r="E85" i="8"/>
  <c r="F85" i="8" s="1"/>
  <c r="E76" i="11"/>
  <c r="F76" i="11" s="1"/>
  <c r="E107" i="11"/>
  <c r="F107" i="11" s="1"/>
  <c r="E59" i="11"/>
  <c r="F59" i="11" s="1"/>
  <c r="E325" i="3"/>
  <c r="F325" i="3" s="1"/>
  <c r="E785" i="15"/>
  <c r="F770" i="15"/>
  <c r="E37" i="15"/>
  <c r="F24" i="15"/>
  <c r="F25" i="15" s="1"/>
  <c r="F26" i="15" s="1"/>
  <c r="E445" i="15"/>
  <c r="F445" i="15" s="1"/>
  <c r="E391" i="15"/>
  <c r="F391" i="15" s="1"/>
  <c r="E36" i="20"/>
  <c r="F36" i="20" s="1"/>
  <c r="E212" i="13"/>
  <c r="F212" i="13" s="1"/>
  <c r="F600" i="15"/>
  <c r="E621" i="15"/>
  <c r="E593" i="15"/>
  <c r="F572" i="15"/>
  <c r="E194" i="8"/>
  <c r="F179" i="8"/>
  <c r="N279" i="7"/>
  <c r="O279" i="7" s="1"/>
  <c r="E276" i="7"/>
  <c r="F276" i="7" s="1"/>
  <c r="E180" i="7"/>
  <c r="F180" i="7" s="1"/>
  <c r="E438" i="7" s="1"/>
  <c r="F438" i="7" s="1"/>
  <c r="E83" i="7"/>
  <c r="F83" i="7" s="1"/>
  <c r="E315" i="7"/>
  <c r="E146" i="9"/>
  <c r="F133" i="9"/>
  <c r="E275" i="7"/>
  <c r="F275" i="7" s="1"/>
  <c r="E179" i="7"/>
  <c r="F179" i="7" s="1"/>
  <c r="N278" i="7"/>
  <c r="O278" i="7" s="1"/>
  <c r="E82" i="7"/>
  <c r="F82" i="7" s="1"/>
  <c r="E16" i="7"/>
  <c r="F16" i="7" s="1"/>
  <c r="E228" i="3"/>
  <c r="F228" i="3" s="1"/>
  <c r="E250" i="3"/>
  <c r="F250" i="3" s="1"/>
  <c r="E216" i="3"/>
  <c r="F216" i="3" s="1"/>
  <c r="E191" i="3"/>
  <c r="F191" i="3" s="1"/>
  <c r="E241" i="3"/>
  <c r="F241" i="3" s="1"/>
  <c r="E212" i="7"/>
  <c r="F212" i="7" s="1"/>
  <c r="N212" i="7"/>
  <c r="O212" i="7" s="1"/>
  <c r="E115" i="7"/>
  <c r="F115" i="7" s="1"/>
  <c r="E221" i="9"/>
  <c r="F210" i="9"/>
  <c r="E305" i="16"/>
  <c r="F305" i="16" s="1"/>
  <c r="E171" i="9"/>
  <c r="F158" i="9"/>
  <c r="E436" i="7"/>
  <c r="F436" i="7" s="1"/>
  <c r="E362" i="7"/>
  <c r="F362" i="7" s="1"/>
  <c r="E509" i="7"/>
  <c r="F509" i="7" s="1"/>
  <c r="E745" i="12"/>
  <c r="F745" i="12" s="1"/>
  <c r="F747" i="12" s="1"/>
  <c r="E61" i="7" l="1"/>
  <c r="F61" i="7" s="1"/>
  <c r="E671" i="15"/>
  <c r="F671" i="15" s="1"/>
  <c r="E183" i="8"/>
  <c r="F165" i="8"/>
  <c r="E50" i="15"/>
  <c r="F50" i="15" s="1"/>
  <c r="F51" i="15" s="1"/>
  <c r="F52" i="15" s="1"/>
  <c r="F37" i="15"/>
  <c r="F38" i="15" s="1"/>
  <c r="F39" i="15" s="1"/>
  <c r="F686" i="15"/>
  <c r="E47" i="20"/>
  <c r="F47" i="20" s="1"/>
  <c r="E286" i="13"/>
  <c r="F286" i="13" s="1"/>
  <c r="F181" i="7"/>
  <c r="E158" i="7"/>
  <c r="F158" i="7" s="1"/>
  <c r="F159" i="7" s="1"/>
  <c r="F84" i="7"/>
  <c r="E823" i="12"/>
  <c r="F815" i="12"/>
  <c r="E822" i="12"/>
  <c r="F822" i="12" s="1"/>
  <c r="E793" i="15"/>
  <c r="F778" i="15"/>
  <c r="E698" i="12"/>
  <c r="F688" i="12"/>
  <c r="F691" i="12" s="1"/>
  <c r="O280" i="7"/>
  <c r="E122" i="15"/>
  <c r="F118" i="15"/>
  <c r="F119" i="15" s="1"/>
  <c r="F194" i="8"/>
  <c r="E208" i="8"/>
  <c r="F208" i="8" s="1"/>
  <c r="E800" i="15"/>
  <c r="F800" i="15" s="1"/>
  <c r="F785" i="15"/>
  <c r="E450" i="15"/>
  <c r="F450" i="15" s="1"/>
  <c r="E251" i="15"/>
  <c r="F251" i="15" s="1"/>
  <c r="E412" i="15"/>
  <c r="F412" i="15" s="1"/>
  <c r="E222" i="15"/>
  <c r="F222" i="15" s="1"/>
  <c r="E360" i="15"/>
  <c r="F360" i="15" s="1"/>
  <c r="E304" i="16"/>
  <c r="F304" i="16" s="1"/>
  <c r="E81" i="11"/>
  <c r="F81" i="11" s="1"/>
  <c r="E82" i="11"/>
  <c r="F82" i="11" s="1"/>
  <c r="E83" i="11"/>
  <c r="F83" i="11" s="1"/>
  <c r="F192" i="8"/>
  <c r="E206" i="8"/>
  <c r="F855" i="15"/>
  <c r="E865" i="15"/>
  <c r="F865" i="15" s="1"/>
  <c r="F593" i="15"/>
  <c r="E614" i="15"/>
  <c r="F702" i="15"/>
  <c r="E717" i="15"/>
  <c r="F684" i="15"/>
  <c r="E700" i="15"/>
  <c r="E172" i="3"/>
  <c r="F172" i="3" s="1"/>
  <c r="F173" i="3" s="1"/>
  <c r="F174" i="3" s="1"/>
  <c r="E19" i="20"/>
  <c r="F19" i="20" s="1"/>
  <c r="E247" i="13"/>
  <c r="F247" i="13" s="1"/>
  <c r="E756" i="15"/>
  <c r="F756" i="15" s="1"/>
  <c r="E657" i="15"/>
  <c r="E283" i="15"/>
  <c r="F283" i="15" s="1"/>
  <c r="E489" i="15"/>
  <c r="F489" i="15" s="1"/>
  <c r="E20" i="20"/>
  <c r="F20" i="20" s="1"/>
  <c r="E35" i="20"/>
  <c r="F35" i="20" s="1"/>
  <c r="E108" i="13"/>
  <c r="F108" i="13" s="1"/>
  <c r="E147" i="8"/>
  <c r="F147" i="8" s="1"/>
  <c r="E88" i="8"/>
  <c r="F88" i="8" s="1"/>
  <c r="E58" i="8"/>
  <c r="F58" i="8" s="1"/>
  <c r="E125" i="13"/>
  <c r="F125" i="13" s="1"/>
  <c r="E162" i="8"/>
  <c r="E103" i="8"/>
  <c r="F103" i="8" s="1"/>
  <c r="E132" i="8"/>
  <c r="F132" i="8" s="1"/>
  <c r="E73" i="8"/>
  <c r="F73" i="8" s="1"/>
  <c r="E77" i="13"/>
  <c r="F77" i="13" s="1"/>
  <c r="E214" i="13"/>
  <c r="F214" i="13" s="1"/>
  <c r="E117" i="8"/>
  <c r="F117" i="8" s="1"/>
  <c r="E178" i="13"/>
  <c r="F178" i="13" s="1"/>
  <c r="E41" i="11"/>
  <c r="F41" i="11" s="1"/>
  <c r="F49" i="11" s="1"/>
  <c r="E12" i="11"/>
  <c r="F12" i="11" s="1"/>
  <c r="F20" i="11" s="1"/>
  <c r="F621" i="15"/>
  <c r="E642" i="15"/>
  <c r="F642" i="15" s="1"/>
  <c r="F277" i="7"/>
  <c r="E184" i="9"/>
  <c r="F171" i="9"/>
  <c r="E234" i="9"/>
  <c r="F221" i="9"/>
  <c r="E274" i="9"/>
  <c r="E251" i="9"/>
  <c r="F251" i="9" s="1"/>
  <c r="E262" i="9"/>
  <c r="F262" i="9" s="1"/>
  <c r="E52" i="9"/>
  <c r="E28" i="9"/>
  <c r="E14" i="9"/>
  <c r="F14" i="9" s="1"/>
  <c r="E310" i="7"/>
  <c r="E459" i="7"/>
  <c r="F459" i="7" s="1"/>
  <c r="F315" i="7"/>
  <c r="E391" i="7"/>
  <c r="F391" i="7" s="1"/>
  <c r="E510" i="7"/>
  <c r="F510" i="7" s="1"/>
  <c r="E437" i="7"/>
  <c r="F437" i="7" s="1"/>
  <c r="E363" i="7"/>
  <c r="F363" i="7" s="1"/>
  <c r="E511" i="7"/>
  <c r="F511" i="7" s="1"/>
  <c r="E364" i="7"/>
  <c r="F364" i="7" s="1"/>
  <c r="E586" i="7"/>
  <c r="E289" i="7"/>
  <c r="F289" i="7" s="1"/>
  <c r="E193" i="7"/>
  <c r="F193" i="7" s="1"/>
  <c r="E96" i="7"/>
  <c r="F96" i="7" s="1"/>
  <c r="N292" i="7"/>
  <c r="O292" i="7" s="1"/>
  <c r="E159" i="9"/>
  <c r="F146" i="9"/>
  <c r="E464" i="7"/>
  <c r="F464" i="7" s="1"/>
  <c r="E349" i="7"/>
  <c r="F349" i="7" s="1"/>
  <c r="F62" i="7"/>
  <c r="E349" i="15"/>
  <c r="F349" i="15" s="1"/>
  <c r="E180" i="8" l="1"/>
  <c r="F162" i="8"/>
  <c r="E63" i="15"/>
  <c r="F63" i="15" s="1"/>
  <c r="F64" i="15" s="1"/>
  <c r="F65" i="15" s="1"/>
  <c r="E198" i="8"/>
  <c r="F183" i="8"/>
  <c r="E350" i="15"/>
  <c r="F350" i="15" s="1"/>
  <c r="F351" i="15" s="1"/>
  <c r="E339" i="15"/>
  <c r="F339" i="15" s="1"/>
  <c r="F344" i="15" s="1"/>
  <c r="E314" i="15"/>
  <c r="F314" i="15" s="1"/>
  <c r="F319" i="15" s="1"/>
  <c r="E423" i="7"/>
  <c r="F423" i="7" s="1"/>
  <c r="F25" i="20"/>
  <c r="F26" i="20" s="1"/>
  <c r="E154" i="3"/>
  <c r="F154" i="3" s="1"/>
  <c r="E466" i="15"/>
  <c r="F466" i="15" s="1"/>
  <c r="E836" i="12"/>
  <c r="F836" i="12" s="1"/>
  <c r="F823" i="12"/>
  <c r="F826" i="12" s="1"/>
  <c r="E808" i="15"/>
  <c r="F808" i="15" s="1"/>
  <c r="F793" i="15"/>
  <c r="E728" i="12"/>
  <c r="F728" i="12" s="1"/>
  <c r="F698" i="12"/>
  <c r="E736" i="12"/>
  <c r="F122" i="15"/>
  <c r="F123" i="15" s="1"/>
  <c r="E126" i="15"/>
  <c r="F84" i="11"/>
  <c r="E816" i="15"/>
  <c r="F816" i="15" s="1"/>
  <c r="F817" i="15" s="1"/>
  <c r="F822" i="15" s="1"/>
  <c r="E655" i="15"/>
  <c r="E752" i="15"/>
  <c r="F752" i="15" s="1"/>
  <c r="E406" i="15"/>
  <c r="F406" i="15" s="1"/>
  <c r="F407" i="15" s="1"/>
  <c r="E211" i="15"/>
  <c r="E382" i="15"/>
  <c r="F382" i="15" s="1"/>
  <c r="E112" i="20"/>
  <c r="F112" i="20" s="1"/>
  <c r="E221" i="16"/>
  <c r="F221" i="16" s="1"/>
  <c r="E179" i="16"/>
  <c r="F179" i="16" s="1"/>
  <c r="E240" i="15"/>
  <c r="F240" i="15" s="1"/>
  <c r="E193" i="16"/>
  <c r="F193" i="16" s="1"/>
  <c r="E143" i="16"/>
  <c r="F143" i="16" s="1"/>
  <c r="E101" i="16"/>
  <c r="F101" i="16" s="1"/>
  <c r="E65" i="16"/>
  <c r="F65" i="16" s="1"/>
  <c r="E71" i="20"/>
  <c r="F71" i="20" s="1"/>
  <c r="E46" i="20"/>
  <c r="F46" i="20" s="1"/>
  <c r="E115" i="16"/>
  <c r="F115" i="16" s="1"/>
  <c r="E246" i="16"/>
  <c r="E160" i="8"/>
  <c r="F160" i="8" s="1"/>
  <c r="E115" i="8"/>
  <c r="F115" i="8" s="1"/>
  <c r="E71" i="8"/>
  <c r="F71" i="8" s="1"/>
  <c r="E17" i="8"/>
  <c r="F17" i="8" s="1"/>
  <c r="E34" i="20"/>
  <c r="F34" i="20" s="1"/>
  <c r="E23" i="16"/>
  <c r="F23" i="16" s="1"/>
  <c r="E14" i="13"/>
  <c r="F14" i="13" s="1"/>
  <c r="E130" i="8"/>
  <c r="F130" i="8" s="1"/>
  <c r="E30" i="8"/>
  <c r="F30" i="8" s="1"/>
  <c r="E209" i="13"/>
  <c r="F209" i="13" s="1"/>
  <c r="E124" i="13"/>
  <c r="F124" i="13" s="1"/>
  <c r="E145" i="8"/>
  <c r="F145" i="8" s="1"/>
  <c r="E101" i="8"/>
  <c r="F101" i="8" s="1"/>
  <c r="E56" i="8"/>
  <c r="F56" i="8" s="1"/>
  <c r="E178" i="8"/>
  <c r="E37" i="16"/>
  <c r="F37" i="16" s="1"/>
  <c r="E295" i="13"/>
  <c r="F295" i="13" s="1"/>
  <c r="F296" i="13" s="1"/>
  <c r="E86" i="8"/>
  <c r="F86" i="8" s="1"/>
  <c r="E43" i="8"/>
  <c r="F43" i="8" s="1"/>
  <c r="E144" i="13"/>
  <c r="F144" i="13" s="1"/>
  <c r="E106" i="13"/>
  <c r="F106" i="13" s="1"/>
  <c r="E76" i="13"/>
  <c r="F76" i="13" s="1"/>
  <c r="E75" i="13"/>
  <c r="F75" i="13" s="1"/>
  <c r="E31" i="11"/>
  <c r="F31" i="11" s="1"/>
  <c r="F36" i="11" s="1"/>
  <c r="F37" i="11" s="1"/>
  <c r="E672" i="15"/>
  <c r="F657" i="15"/>
  <c r="E715" i="15"/>
  <c r="F700" i="15"/>
  <c r="F717" i="15"/>
  <c r="E732" i="15"/>
  <c r="E757" i="15"/>
  <c r="F757" i="15" s="1"/>
  <c r="E307" i="15"/>
  <c r="F307" i="15" s="1"/>
  <c r="E225" i="16"/>
  <c r="F225" i="16" s="1"/>
  <c r="E44" i="16"/>
  <c r="F44" i="16" s="1"/>
  <c r="E266" i="16"/>
  <c r="E217" i="16"/>
  <c r="F217" i="16" s="1"/>
  <c r="E186" i="16"/>
  <c r="F186" i="16" s="1"/>
  <c r="E147" i="16"/>
  <c r="F147" i="16" s="1"/>
  <c r="E69" i="16"/>
  <c r="F69" i="16" s="1"/>
  <c r="E30" i="16"/>
  <c r="F30" i="16" s="1"/>
  <c r="E200" i="16"/>
  <c r="F200" i="16" s="1"/>
  <c r="E139" i="16"/>
  <c r="F139" i="16" s="1"/>
  <c r="E108" i="16"/>
  <c r="F108" i="16" s="1"/>
  <c r="E61" i="16"/>
  <c r="F61" i="16" s="1"/>
  <c r="E122" i="16"/>
  <c r="F122" i="16" s="1"/>
  <c r="E288" i="13"/>
  <c r="F288" i="13" s="1"/>
  <c r="E46" i="8"/>
  <c r="F46" i="8" s="1"/>
  <c r="E163" i="8"/>
  <c r="E118" i="8"/>
  <c r="F118" i="8" s="1"/>
  <c r="E74" i="8"/>
  <c r="F74" i="8" s="1"/>
  <c r="E20" i="8"/>
  <c r="F20" i="8" s="1"/>
  <c r="E194" i="13"/>
  <c r="F194" i="13" s="1"/>
  <c r="E104" i="8"/>
  <c r="F104" i="8" s="1"/>
  <c r="E33" i="8"/>
  <c r="F33" i="8" s="1"/>
  <c r="E133" i="8"/>
  <c r="F133" i="8" s="1"/>
  <c r="E89" i="8"/>
  <c r="F89" i="8" s="1"/>
  <c r="E58" i="13"/>
  <c r="F58" i="13" s="1"/>
  <c r="E148" i="8"/>
  <c r="F148" i="8" s="1"/>
  <c r="E59" i="8"/>
  <c r="F59" i="8" s="1"/>
  <c r="E120" i="11"/>
  <c r="F120" i="11" s="1"/>
  <c r="E334" i="3"/>
  <c r="F334" i="3" s="1"/>
  <c r="E195" i="8"/>
  <c r="F180" i="8"/>
  <c r="E856" i="15"/>
  <c r="E842" i="15"/>
  <c r="F842" i="15" s="1"/>
  <c r="E835" i="15"/>
  <c r="F835" i="15" s="1"/>
  <c r="E753" i="15"/>
  <c r="F753" i="15" s="1"/>
  <c r="E428" i="15"/>
  <c r="F428" i="15" s="1"/>
  <c r="F429" i="15" s="1"/>
  <c r="E383" i="15"/>
  <c r="F383" i="15" s="1"/>
  <c r="E510" i="15"/>
  <c r="E274" i="15"/>
  <c r="F274" i="15" s="1"/>
  <c r="F275" i="15" s="1"/>
  <c r="E241" i="15"/>
  <c r="F241" i="15" s="1"/>
  <c r="E174" i="16"/>
  <c r="F174" i="16" s="1"/>
  <c r="E102" i="20"/>
  <c r="E96" i="16"/>
  <c r="F96" i="16" s="1"/>
  <c r="E212" i="15"/>
  <c r="F212" i="15" s="1"/>
  <c r="E247" i="16"/>
  <c r="F247" i="16" s="1"/>
  <c r="E18" i="16"/>
  <c r="F18" i="16" s="1"/>
  <c r="E248" i="13"/>
  <c r="F248" i="13" s="1"/>
  <c r="E145" i="13"/>
  <c r="F145" i="13" s="1"/>
  <c r="E210" i="13"/>
  <c r="F210" i="13" s="1"/>
  <c r="E108" i="11"/>
  <c r="F108" i="11" s="1"/>
  <c r="F109" i="11" s="1"/>
  <c r="E60" i="11"/>
  <c r="F60" i="11" s="1"/>
  <c r="F63" i="11" s="1"/>
  <c r="F64" i="11" s="1"/>
  <c r="E77" i="11"/>
  <c r="F77" i="11" s="1"/>
  <c r="F78" i="11" s="1"/>
  <c r="F614" i="15"/>
  <c r="E635" i="15"/>
  <c r="F635" i="15" s="1"/>
  <c r="E220" i="8"/>
  <c r="F220" i="8" s="1"/>
  <c r="F206" i="8"/>
  <c r="E221" i="8"/>
  <c r="F221" i="8" s="1"/>
  <c r="E172" i="9"/>
  <c r="F159" i="9"/>
  <c r="F28" i="9"/>
  <c r="F30" i="9" s="1"/>
  <c r="F31" i="9" s="1"/>
  <c r="E40" i="9"/>
  <c r="F40" i="9" s="1"/>
  <c r="F42" i="9" s="1"/>
  <c r="F43" i="9" s="1"/>
  <c r="F274" i="9"/>
  <c r="E286" i="9"/>
  <c r="F286" i="9" s="1"/>
  <c r="E197" i="9"/>
  <c r="F184" i="9"/>
  <c r="E201" i="3"/>
  <c r="F201" i="3" s="1"/>
  <c r="E599" i="7"/>
  <c r="F599" i="7" s="1"/>
  <c r="E231" i="7"/>
  <c r="F231" i="7" s="1"/>
  <c r="E134" i="7"/>
  <c r="F134" i="7" s="1"/>
  <c r="N231" i="7"/>
  <c r="O231" i="7" s="1"/>
  <c r="E35" i="7"/>
  <c r="F35" i="7" s="1"/>
  <c r="E470" i="7"/>
  <c r="F470" i="7" s="1"/>
  <c r="E321" i="7"/>
  <c r="F310" i="7"/>
  <c r="E386" i="7"/>
  <c r="F386" i="7" s="1"/>
  <c r="E17" i="7"/>
  <c r="E251" i="3"/>
  <c r="F251" i="3" s="1"/>
  <c r="E217" i="3"/>
  <c r="F217" i="3" s="1"/>
  <c r="E192" i="3"/>
  <c r="F192" i="3" s="1"/>
  <c r="E213" i="7"/>
  <c r="F213" i="7" s="1"/>
  <c r="E116" i="7"/>
  <c r="F116" i="7" s="1"/>
  <c r="N291" i="7"/>
  <c r="O291" i="7" s="1"/>
  <c r="O295" i="7" s="1"/>
  <c r="E288" i="7"/>
  <c r="F288" i="7" s="1"/>
  <c r="F292" i="7" s="1"/>
  <c r="E87" i="7"/>
  <c r="F87" i="7" s="1"/>
  <c r="N213" i="7"/>
  <c r="O213" i="7" s="1"/>
  <c r="E184" i="7"/>
  <c r="F184" i="7" s="1"/>
  <c r="E280" i="7"/>
  <c r="F280" i="7" s="1"/>
  <c r="E192" i="7"/>
  <c r="F192" i="7" s="1"/>
  <c r="F196" i="7" s="1"/>
  <c r="E95" i="7"/>
  <c r="F95" i="7" s="1"/>
  <c r="F99" i="7" s="1"/>
  <c r="N283" i="7"/>
  <c r="O283" i="7" s="1"/>
  <c r="F52" i="9"/>
  <c r="F54" i="9" s="1"/>
  <c r="F55" i="9" s="1"/>
  <c r="E64" i="9"/>
  <c r="E18" i="7"/>
  <c r="F18" i="7" s="1"/>
  <c r="E208" i="3"/>
  <c r="F208" i="3" s="1"/>
  <c r="F209" i="3" s="1"/>
  <c r="E117" i="7"/>
  <c r="F117" i="7" s="1"/>
  <c r="N214" i="7"/>
  <c r="O214" i="7" s="1"/>
  <c r="E214" i="7"/>
  <c r="F214" i="7" s="1"/>
  <c r="F586" i="7"/>
  <c r="E587" i="7"/>
  <c r="E269" i="9"/>
  <c r="F234" i="9"/>
  <c r="E181" i="8" l="1"/>
  <c r="F163" i="8"/>
  <c r="F198" i="8"/>
  <c r="E212" i="8"/>
  <c r="F212" i="8" s="1"/>
  <c r="E558" i="12"/>
  <c r="F558" i="12" s="1"/>
  <c r="E463" i="12"/>
  <c r="F463" i="12" s="1"/>
  <c r="E446" i="12"/>
  <c r="F446" i="12" s="1"/>
  <c r="E566" i="12"/>
  <c r="E557" i="12"/>
  <c r="F557" i="12" s="1"/>
  <c r="E522" i="12"/>
  <c r="F522" i="12" s="1"/>
  <c r="E482" i="12"/>
  <c r="F482" i="12" s="1"/>
  <c r="E445" i="12"/>
  <c r="F445" i="12" s="1"/>
  <c r="E439" i="12"/>
  <c r="F439" i="12" s="1"/>
  <c r="E407" i="12"/>
  <c r="F407" i="12" s="1"/>
  <c r="E401" i="12"/>
  <c r="F401" i="12" s="1"/>
  <c r="F403" i="12" s="1"/>
  <c r="E539" i="12"/>
  <c r="F539" i="12" s="1"/>
  <c r="E521" i="12"/>
  <c r="F521" i="12" s="1"/>
  <c r="E481" i="12"/>
  <c r="F481" i="12" s="1"/>
  <c r="E384" i="12"/>
  <c r="F384" i="12" s="1"/>
  <c r="E383" i="12"/>
  <c r="F383" i="12" s="1"/>
  <c r="E763" i="12"/>
  <c r="F736" i="12"/>
  <c r="E130" i="15"/>
  <c r="F126" i="15"/>
  <c r="F127" i="15" s="1"/>
  <c r="F242" i="15"/>
  <c r="F856" i="15"/>
  <c r="E866" i="15"/>
  <c r="F866" i="15" s="1"/>
  <c r="E281" i="16"/>
  <c r="F281" i="16" s="1"/>
  <c r="F266" i="16"/>
  <c r="E687" i="15"/>
  <c r="F672" i="15"/>
  <c r="E178" i="12"/>
  <c r="F178" i="12" s="1"/>
  <c r="E150" i="12"/>
  <c r="F150" i="12" s="1"/>
  <c r="E363" i="15"/>
  <c r="F363" i="15" s="1"/>
  <c r="E194" i="12"/>
  <c r="F194" i="12" s="1"/>
  <c r="E434" i="15"/>
  <c r="F434" i="15" s="1"/>
  <c r="E280" i="15"/>
  <c r="F280" i="15" s="1"/>
  <c r="E413" i="15"/>
  <c r="F413" i="15" s="1"/>
  <c r="E254" i="15"/>
  <c r="F254" i="15" s="1"/>
  <c r="E284" i="15"/>
  <c r="F284" i="15" s="1"/>
  <c r="E225" i="15"/>
  <c r="F225" i="15" s="1"/>
  <c r="E222" i="8"/>
  <c r="F222" i="8" s="1"/>
  <c r="E116" i="11"/>
  <c r="F116" i="11" s="1"/>
  <c r="E87" i="11"/>
  <c r="F87" i="11" s="1"/>
  <c r="E329" i="3"/>
  <c r="F329" i="3" s="1"/>
  <c r="E86" i="11"/>
  <c r="F86" i="11" s="1"/>
  <c r="F181" i="8"/>
  <c r="E196" i="8"/>
  <c r="F732" i="15"/>
  <c r="E774" i="15"/>
  <c r="E115" i="20"/>
  <c r="F115" i="20" s="1"/>
  <c r="F116" i="20" s="1"/>
  <c r="F117" i="20" s="1"/>
  <c r="F102" i="20"/>
  <c r="E531" i="15"/>
  <c r="F510" i="15"/>
  <c r="E209" i="8"/>
  <c r="F209" i="8" s="1"/>
  <c r="F195" i="8"/>
  <c r="F246" i="16"/>
  <c r="E257" i="16"/>
  <c r="F257" i="16" s="1"/>
  <c r="E670" i="15"/>
  <c r="F655" i="15"/>
  <c r="E897" i="15"/>
  <c r="F897" i="15" s="1"/>
  <c r="F901" i="15" s="1"/>
  <c r="E226" i="15"/>
  <c r="F226" i="15" s="1"/>
  <c r="E255" i="15"/>
  <c r="F255" i="15" s="1"/>
  <c r="E364" i="15"/>
  <c r="F364" i="15" s="1"/>
  <c r="F715" i="15"/>
  <c r="E730" i="15"/>
  <c r="F178" i="8"/>
  <c r="E193" i="8"/>
  <c r="E918" i="15"/>
  <c r="F918" i="15" s="1"/>
  <c r="F211" i="15"/>
  <c r="F213" i="15" s="1"/>
  <c r="F269" i="9"/>
  <c r="E281" i="9"/>
  <c r="F281" i="9" s="1"/>
  <c r="F210" i="3"/>
  <c r="E242" i="3"/>
  <c r="E590" i="7"/>
  <c r="E36" i="3"/>
  <c r="E211" i="9"/>
  <c r="F197" i="9"/>
  <c r="E185" i="9"/>
  <c r="F172" i="9"/>
  <c r="E588" i="7"/>
  <c r="F588" i="7" s="1"/>
  <c r="E589" i="7"/>
  <c r="F589" i="7" s="1"/>
  <c r="F587" i="7"/>
  <c r="E478" i="7"/>
  <c r="F478" i="7" s="1"/>
  <c r="E329" i="7"/>
  <c r="F329" i="7" s="1"/>
  <c r="E405" i="7"/>
  <c r="F405" i="7" s="1"/>
  <c r="E155" i="3"/>
  <c r="F155" i="3" s="1"/>
  <c r="E295" i="7"/>
  <c r="F295" i="7" s="1"/>
  <c r="E102" i="7"/>
  <c r="F102" i="7" s="1"/>
  <c r="N298" i="7"/>
  <c r="O298" i="7" s="1"/>
  <c r="E199" i="7"/>
  <c r="F199" i="7" s="1"/>
  <c r="E76" i="9"/>
  <c r="F64" i="9"/>
  <c r="F66" i="9" s="1"/>
  <c r="F67" i="9" s="1"/>
  <c r="E125" i="9"/>
  <c r="E203" i="9"/>
  <c r="F203" i="9" s="1"/>
  <c r="F17" i="7"/>
  <c r="E311" i="7"/>
  <c r="E397" i="7"/>
  <c r="F397" i="7" s="1"/>
  <c r="F321" i="7"/>
  <c r="F385" i="12" l="1"/>
  <c r="F386" i="12" s="1"/>
  <c r="E658" i="15"/>
  <c r="E673" i="15" s="1"/>
  <c r="E777" i="12"/>
  <c r="F777" i="12" s="1"/>
  <c r="E771" i="12"/>
  <c r="F763" i="12"/>
  <c r="F566" i="12"/>
  <c r="F567" i="12" s="1"/>
  <c r="E595" i="12"/>
  <c r="E134" i="15"/>
  <c r="F130" i="15"/>
  <c r="F131" i="15" s="1"/>
  <c r="F242" i="3"/>
  <c r="F243" i="3" s="1"/>
  <c r="E66" i="19"/>
  <c r="F66" i="19" s="1"/>
  <c r="F67" i="19" s="1"/>
  <c r="F193" i="8"/>
  <c r="E207" i="8"/>
  <c r="F207" i="8" s="1"/>
  <c r="F196" i="8"/>
  <c r="E210" i="8"/>
  <c r="F210" i="8" s="1"/>
  <c r="E58" i="20"/>
  <c r="E238" i="13"/>
  <c r="F238" i="13" s="1"/>
  <c r="E217" i="13"/>
  <c r="F217" i="13" s="1"/>
  <c r="E223" i="3"/>
  <c r="F223" i="3" s="1"/>
  <c r="F224" i="3" s="1"/>
  <c r="E307" i="16"/>
  <c r="F307" i="16" s="1"/>
  <c r="E772" i="15"/>
  <c r="F730" i="15"/>
  <c r="E552" i="15"/>
  <c r="F531" i="15"/>
  <c r="F774" i="15"/>
  <c r="E789" i="15"/>
  <c r="E703" i="15"/>
  <c r="F687" i="15"/>
  <c r="E758" i="15"/>
  <c r="F758" i="15" s="1"/>
  <c r="E446" i="15"/>
  <c r="F446" i="15" s="1"/>
  <c r="E308" i="15"/>
  <c r="F308" i="15" s="1"/>
  <c r="E164" i="8"/>
  <c r="E119" i="8"/>
  <c r="F119" i="8" s="1"/>
  <c r="E75" i="8"/>
  <c r="F75" i="8" s="1"/>
  <c r="E306" i="16"/>
  <c r="F306" i="16" s="1"/>
  <c r="E59" i="13"/>
  <c r="F59" i="13" s="1"/>
  <c r="E134" i="8"/>
  <c r="F134" i="8" s="1"/>
  <c r="E105" i="8"/>
  <c r="F105" i="8" s="1"/>
  <c r="E282" i="16"/>
  <c r="F282" i="16" s="1"/>
  <c r="E90" i="8"/>
  <c r="F90" i="8" s="1"/>
  <c r="E195" i="13"/>
  <c r="F195" i="13" s="1"/>
  <c r="E149" i="8"/>
  <c r="F149" i="8" s="1"/>
  <c r="E60" i="8"/>
  <c r="F60" i="8" s="1"/>
  <c r="E218" i="13"/>
  <c r="F218" i="13" s="1"/>
  <c r="E93" i="11"/>
  <c r="F93" i="11" s="1"/>
  <c r="E121" i="11"/>
  <c r="F121" i="11" s="1"/>
  <c r="F122" i="11" s="1"/>
  <c r="E335" i="3"/>
  <c r="F335" i="3" s="1"/>
  <c r="E685" i="15"/>
  <c r="F670" i="15"/>
  <c r="E88" i="9"/>
  <c r="F76" i="9"/>
  <c r="F78" i="9" s="1"/>
  <c r="F79" i="9" s="1"/>
  <c r="E20" i="3"/>
  <c r="F20" i="3" s="1"/>
  <c r="E282" i="7"/>
  <c r="F282" i="7" s="1"/>
  <c r="E186" i="7"/>
  <c r="F186" i="7" s="1"/>
  <c r="N285" i="7"/>
  <c r="O285" i="7" s="1"/>
  <c r="E89" i="7"/>
  <c r="F89" i="7" s="1"/>
  <c r="F211" i="9"/>
  <c r="E222" i="9"/>
  <c r="F125" i="9"/>
  <c r="E138" i="9"/>
  <c r="F138" i="9" s="1"/>
  <c r="F590" i="7"/>
  <c r="E592" i="7"/>
  <c r="F592" i="7" s="1"/>
  <c r="E591" i="7"/>
  <c r="E198" i="9"/>
  <c r="F185" i="9"/>
  <c r="F36" i="3"/>
  <c r="E51" i="3"/>
  <c r="F51" i="3" s="1"/>
  <c r="F52" i="3" s="1"/>
  <c r="F61" i="3" s="1"/>
  <c r="E202" i="3"/>
  <c r="F202" i="3" s="1"/>
  <c r="E260" i="3"/>
  <c r="F260" i="3" s="1"/>
  <c r="E600" i="7"/>
  <c r="F600" i="7" s="1"/>
  <c r="E135" i="7"/>
  <c r="F135" i="7" s="1"/>
  <c r="E232" i="7"/>
  <c r="F232" i="7" s="1"/>
  <c r="E36" i="7"/>
  <c r="F36" i="7" s="1"/>
  <c r="N232" i="7"/>
  <c r="O232" i="7" s="1"/>
  <c r="F311" i="7"/>
  <c r="E387" i="7"/>
  <c r="E312" i="7"/>
  <c r="E460" i="7"/>
  <c r="E182" i="8" l="1"/>
  <c r="F164" i="8"/>
  <c r="F308" i="16"/>
  <c r="F309" i="16" s="1"/>
  <c r="F658" i="15"/>
  <c r="E67" i="16"/>
  <c r="F67" i="16" s="1"/>
  <c r="E602" i="12"/>
  <c r="F602" i="12" s="1"/>
  <c r="F595" i="12"/>
  <c r="E601" i="12"/>
  <c r="E809" i="12"/>
  <c r="E803" i="12"/>
  <c r="F803" i="12" s="1"/>
  <c r="F804" i="12" s="1"/>
  <c r="F771" i="12"/>
  <c r="E440" i="12"/>
  <c r="F440" i="12" s="1"/>
  <c r="E472" i="12"/>
  <c r="F472" i="12" s="1"/>
  <c r="F474" i="12" s="1"/>
  <c r="F134" i="15"/>
  <c r="F135" i="15" s="1"/>
  <c r="E138" i="15"/>
  <c r="F685" i="15"/>
  <c r="E701" i="15"/>
  <c r="E197" i="8"/>
  <c r="F182" i="8"/>
  <c r="E83" i="20"/>
  <c r="F83" i="20" s="1"/>
  <c r="F58" i="20"/>
  <c r="F772" i="15"/>
  <c r="E787" i="15"/>
  <c r="E594" i="7"/>
  <c r="E595" i="7" s="1"/>
  <c r="F595" i="7" s="1"/>
  <c r="E285" i="15"/>
  <c r="F285" i="15" s="1"/>
  <c r="F286" i="15" s="1"/>
  <c r="E759" i="15"/>
  <c r="F759" i="15" s="1"/>
  <c r="E846" i="15"/>
  <c r="F846" i="15" s="1"/>
  <c r="E879" i="15"/>
  <c r="F879" i="15" s="1"/>
  <c r="F883" i="15" s="1"/>
  <c r="F892" i="15" s="1"/>
  <c r="E512" i="15"/>
  <c r="E908" i="15"/>
  <c r="F703" i="15"/>
  <c r="E718" i="15"/>
  <c r="E573" i="15"/>
  <c r="F552" i="15"/>
  <c r="E688" i="15"/>
  <c r="F673" i="15"/>
  <c r="E223" i="16"/>
  <c r="F223" i="16" s="1"/>
  <c r="E176" i="3"/>
  <c r="F176" i="3" s="1"/>
  <c r="F177" i="3" s="1"/>
  <c r="F178" i="3" s="1"/>
  <c r="E248" i="16"/>
  <c r="F248" i="16" s="1"/>
  <c r="F253" i="16" s="1"/>
  <c r="E804" i="15"/>
  <c r="F804" i="15" s="1"/>
  <c r="F789" i="15"/>
  <c r="F312" i="7"/>
  <c r="E313" i="7"/>
  <c r="E593" i="7"/>
  <c r="F593" i="7" s="1"/>
  <c r="F591" i="7"/>
  <c r="E235" i="9"/>
  <c r="F222" i="9"/>
  <c r="E479" i="7"/>
  <c r="F479" i="7" s="1"/>
  <c r="E330" i="7"/>
  <c r="F330" i="7" s="1"/>
  <c r="E406" i="7"/>
  <c r="F406" i="7" s="1"/>
  <c r="E461" i="7"/>
  <c r="F460" i="7"/>
  <c r="E331" i="7"/>
  <c r="F331" i="7" s="1"/>
  <c r="E480" i="7"/>
  <c r="F480" i="7" s="1"/>
  <c r="E407" i="7"/>
  <c r="F407" i="7" s="1"/>
  <c r="F88" i="9"/>
  <c r="F90" i="9" s="1"/>
  <c r="F91" i="9" s="1"/>
  <c r="E100" i="9"/>
  <c r="E389" i="7"/>
  <c r="F389" i="7" s="1"/>
  <c r="F387" i="7"/>
  <c r="E388" i="7"/>
  <c r="F388" i="7" s="1"/>
  <c r="E390" i="7"/>
  <c r="F390" i="7" s="1"/>
  <c r="F198" i="9"/>
  <c r="E212" i="9"/>
  <c r="E156" i="3"/>
  <c r="F156" i="3" s="1"/>
  <c r="E920" i="15"/>
  <c r="F920" i="15" s="1"/>
  <c r="E924" i="15"/>
  <c r="F924" i="15" s="1"/>
  <c r="F925" i="15" s="1"/>
  <c r="F926" i="15" s="1"/>
  <c r="F594" i="7" l="1"/>
  <c r="E33" i="7"/>
  <c r="E316" i="7" s="1"/>
  <c r="E229" i="7"/>
  <c r="F229" i="7" s="1"/>
  <c r="F233" i="7" s="1"/>
  <c r="N229" i="7"/>
  <c r="O229" i="7" s="1"/>
  <c r="O233" i="7" s="1"/>
  <c r="E326" i="3"/>
  <c r="F326" i="3" s="1"/>
  <c r="E132" i="7"/>
  <c r="F132" i="7" s="1"/>
  <c r="F136" i="7" s="1"/>
  <c r="E145" i="16"/>
  <c r="F145" i="16" s="1"/>
  <c r="E816" i="12"/>
  <c r="F809" i="12"/>
  <c r="E610" i="12"/>
  <c r="F601" i="12"/>
  <c r="E142" i="15"/>
  <c r="F138" i="15"/>
  <c r="F139" i="15" s="1"/>
  <c r="E596" i="7"/>
  <c r="F596" i="7" s="1"/>
  <c r="E659" i="15"/>
  <c r="F908" i="15"/>
  <c r="E914" i="15"/>
  <c r="F914" i="15" s="1"/>
  <c r="F915" i="15" s="1"/>
  <c r="F197" i="8"/>
  <c r="E211" i="8"/>
  <c r="F211" i="8" s="1"/>
  <c r="F688" i="15"/>
  <c r="E704" i="15"/>
  <c r="E802" i="15"/>
  <c r="F802" i="15" s="1"/>
  <c r="F787" i="15"/>
  <c r="F573" i="15"/>
  <c r="E594" i="15"/>
  <c r="F512" i="15"/>
  <c r="E533" i="15"/>
  <c r="E716" i="15"/>
  <c r="F701" i="15"/>
  <c r="E447" i="15"/>
  <c r="F447" i="15" s="1"/>
  <c r="F448" i="15" s="1"/>
  <c r="E218" i="16"/>
  <c r="F218" i="16" s="1"/>
  <c r="E187" i="16"/>
  <c r="F187" i="16" s="1"/>
  <c r="E148" i="16"/>
  <c r="F148" i="16" s="1"/>
  <c r="E70" i="16"/>
  <c r="F70" i="16" s="1"/>
  <c r="E59" i="20"/>
  <c r="E201" i="16"/>
  <c r="F201" i="16" s="1"/>
  <c r="E140" i="16"/>
  <c r="F140" i="16" s="1"/>
  <c r="E109" i="16"/>
  <c r="F109" i="16" s="1"/>
  <c r="E392" i="15"/>
  <c r="F392" i="15" s="1"/>
  <c r="F395" i="15" s="1"/>
  <c r="E309" i="15"/>
  <c r="F309" i="15" s="1"/>
  <c r="E123" i="16"/>
  <c r="F123" i="16" s="1"/>
  <c r="E62" i="16"/>
  <c r="F62" i="16" s="1"/>
  <c r="E45" i="16"/>
  <c r="F45" i="16" s="1"/>
  <c r="E60" i="13"/>
  <c r="F60" i="13" s="1"/>
  <c r="F62" i="13" s="1"/>
  <c r="F67" i="13" s="1"/>
  <c r="E226" i="16"/>
  <c r="F226" i="16" s="1"/>
  <c r="E196" i="13"/>
  <c r="F196" i="13" s="1"/>
  <c r="E31" i="16"/>
  <c r="F31" i="16" s="1"/>
  <c r="E289" i="13"/>
  <c r="F289" i="13" s="1"/>
  <c r="E239" i="13"/>
  <c r="F239" i="13" s="1"/>
  <c r="E336" i="3"/>
  <c r="F336" i="3" s="1"/>
  <c r="E733" i="15"/>
  <c r="F718" i="15"/>
  <c r="F212" i="9"/>
  <c r="E223" i="9"/>
  <c r="E261" i="3"/>
  <c r="F261" i="3" s="1"/>
  <c r="E601" i="7"/>
  <c r="F601" i="7" s="1"/>
  <c r="E462" i="7"/>
  <c r="F461" i="7"/>
  <c r="F33" i="7"/>
  <c r="E314" i="7"/>
  <c r="F314" i="7" s="1"/>
  <c r="F313" i="7"/>
  <c r="E112" i="9"/>
  <c r="F100" i="9"/>
  <c r="F102" i="9" s="1"/>
  <c r="F103" i="9" s="1"/>
  <c r="E270" i="9"/>
  <c r="F235" i="9"/>
  <c r="E105" i="3"/>
  <c r="F105" i="3" s="1"/>
  <c r="F109" i="3" s="1"/>
  <c r="F127" i="3" s="1"/>
  <c r="F816" i="12" l="1"/>
  <c r="E837" i="12"/>
  <c r="E180" i="16"/>
  <c r="F180" i="16" s="1"/>
  <c r="E102" i="16"/>
  <c r="F102" i="16" s="1"/>
  <c r="E24" i="16"/>
  <c r="F24" i="16" s="1"/>
  <c r="E632" i="12"/>
  <c r="F610" i="12"/>
  <c r="E634" i="12"/>
  <c r="F634" i="12" s="1"/>
  <c r="E633" i="12"/>
  <c r="F633" i="12" s="1"/>
  <c r="F142" i="15"/>
  <c r="F143" i="15" s="1"/>
  <c r="E146" i="15"/>
  <c r="E18" i="3"/>
  <c r="E34" i="3" s="1"/>
  <c r="F34" i="3" s="1"/>
  <c r="F38" i="3" s="1"/>
  <c r="F47" i="3" s="1"/>
  <c r="E836" i="15"/>
  <c r="F836" i="15" s="1"/>
  <c r="F837" i="15" s="1"/>
  <c r="F838" i="15" s="1"/>
  <c r="E754" i="15"/>
  <c r="F754" i="15" s="1"/>
  <c r="E511" i="15"/>
  <c r="E103" i="20"/>
  <c r="F103" i="20" s="1"/>
  <c r="F107" i="20" s="1"/>
  <c r="F108" i="20" s="1"/>
  <c r="E229" i="3"/>
  <c r="F229" i="3" s="1"/>
  <c r="E287" i="13"/>
  <c r="F287" i="13" s="1"/>
  <c r="F290" i="13" s="1"/>
  <c r="E237" i="13"/>
  <c r="F237" i="13" s="1"/>
  <c r="F240" i="13" s="1"/>
  <c r="E719" i="15"/>
  <c r="F704" i="15"/>
  <c r="E48" i="20"/>
  <c r="E45" i="8"/>
  <c r="F45" i="8" s="1"/>
  <c r="E32" i="8"/>
  <c r="F32" i="8" s="1"/>
  <c r="E19" i="8"/>
  <c r="F19" i="8" s="1"/>
  <c r="E615" i="15"/>
  <c r="F594" i="15"/>
  <c r="E674" i="15"/>
  <c r="F659" i="15"/>
  <c r="F733" i="15"/>
  <c r="E775" i="15"/>
  <c r="E84" i="20"/>
  <c r="F84" i="20" s="1"/>
  <c r="F59" i="20"/>
  <c r="E554" i="15"/>
  <c r="F533" i="15"/>
  <c r="F716" i="15"/>
  <c r="E731" i="15"/>
  <c r="F223" i="9"/>
  <c r="E236" i="9"/>
  <c r="E465" i="7"/>
  <c r="F465" i="7" s="1"/>
  <c r="F37" i="7"/>
  <c r="E123" i="9"/>
  <c r="F112" i="9"/>
  <c r="F114" i="9" s="1"/>
  <c r="F115" i="9" s="1"/>
  <c r="F462" i="7"/>
  <c r="E463" i="7"/>
  <c r="F463" i="7" s="1"/>
  <c r="E20" i="19"/>
  <c r="F20" i="19" s="1"/>
  <c r="E282" i="9"/>
  <c r="F282" i="9" s="1"/>
  <c r="F270" i="9"/>
  <c r="E392" i="7"/>
  <c r="F392" i="7" s="1"/>
  <c r="F316" i="7"/>
  <c r="E432" i="15" l="1"/>
  <c r="F432" i="15" s="1"/>
  <c r="E478" i="12"/>
  <c r="E844" i="15"/>
  <c r="F844" i="15" s="1"/>
  <c r="F847" i="15" s="1"/>
  <c r="F848" i="15" s="1"/>
  <c r="E75" i="20"/>
  <c r="F75" i="20" s="1"/>
  <c r="E663" i="12"/>
  <c r="F632" i="12"/>
  <c r="E496" i="15"/>
  <c r="F496" i="15" s="1"/>
  <c r="E467" i="15"/>
  <c r="F467" i="15" s="1"/>
  <c r="E401" i="15"/>
  <c r="F401" i="15" s="1"/>
  <c r="F403" i="15" s="1"/>
  <c r="E117" i="11"/>
  <c r="F117" i="11" s="1"/>
  <c r="F118" i="11" s="1"/>
  <c r="E89" i="11"/>
  <c r="F89" i="11" s="1"/>
  <c r="F837" i="12"/>
  <c r="E845" i="12"/>
  <c r="F18" i="3"/>
  <c r="F22" i="3" s="1"/>
  <c r="F31" i="3" s="1"/>
  <c r="E150" i="15"/>
  <c r="F146" i="15"/>
  <c r="F147" i="15" s="1"/>
  <c r="E773" i="15"/>
  <c r="F731" i="15"/>
  <c r="E532" i="15"/>
  <c r="F511" i="15"/>
  <c r="F517" i="15" s="1"/>
  <c r="F523" i="15" s="1"/>
  <c r="E662" i="15" s="1"/>
  <c r="F662" i="15" s="1"/>
  <c r="F674" i="15"/>
  <c r="E689" i="15"/>
  <c r="F719" i="15"/>
  <c r="E734" i="15"/>
  <c r="E790" i="15"/>
  <c r="F775" i="15"/>
  <c r="E15" i="13"/>
  <c r="F15" i="13" s="1"/>
  <c r="F16" i="13" s="1"/>
  <c r="E49" i="20"/>
  <c r="E252" i="15"/>
  <c r="F252" i="15" s="1"/>
  <c r="E361" i="15"/>
  <c r="F361" i="15" s="1"/>
  <c r="E223" i="15"/>
  <c r="F223" i="15" s="1"/>
  <c r="E223" i="8"/>
  <c r="F223" i="8" s="1"/>
  <c r="F554" i="15"/>
  <c r="E575" i="15"/>
  <c r="E636" i="15"/>
  <c r="F636" i="15" s="1"/>
  <c r="F615" i="15"/>
  <c r="E73" i="20"/>
  <c r="F73" i="20" s="1"/>
  <c r="F48" i="20"/>
  <c r="E252" i="3"/>
  <c r="F252" i="3" s="1"/>
  <c r="E584" i="7"/>
  <c r="F584" i="7" s="1"/>
  <c r="E272" i="3"/>
  <c r="F272" i="3" s="1"/>
  <c r="F123" i="9"/>
  <c r="F127" i="9" s="1"/>
  <c r="F128" i="9" s="1"/>
  <c r="E136" i="9"/>
  <c r="F236" i="9"/>
  <c r="E271" i="9"/>
  <c r="E103" i="7"/>
  <c r="F103" i="7" s="1"/>
  <c r="E91" i="7"/>
  <c r="F91" i="7" s="1"/>
  <c r="F92" i="7" s="1"/>
  <c r="E284" i="7"/>
  <c r="F284" i="7" s="1"/>
  <c r="F285" i="7" s="1"/>
  <c r="E188" i="7"/>
  <c r="F188" i="7" s="1"/>
  <c r="F189" i="7" s="1"/>
  <c r="N299" i="7"/>
  <c r="O299" i="7" s="1"/>
  <c r="E200" i="7"/>
  <c r="F200" i="7" s="1"/>
  <c r="E296" i="7"/>
  <c r="F296" i="7" s="1"/>
  <c r="N287" i="7"/>
  <c r="O287" i="7" s="1"/>
  <c r="O288" i="7" s="1"/>
  <c r="E283" i="16"/>
  <c r="F283" i="16" s="1"/>
  <c r="E249" i="13"/>
  <c r="F249" i="13" s="1"/>
  <c r="N215" i="7" l="1"/>
  <c r="O215" i="7" s="1"/>
  <c r="O216" i="7" s="1"/>
  <c r="E195" i="3"/>
  <c r="F195" i="3" s="1"/>
  <c r="E277" i="15"/>
  <c r="F277" i="15" s="1"/>
  <c r="E19" i="7"/>
  <c r="F19" i="7" s="1"/>
  <c r="F20" i="7" s="1"/>
  <c r="E191" i="12"/>
  <c r="F191" i="12" s="1"/>
  <c r="E118" i="7"/>
  <c r="F118" i="7" s="1"/>
  <c r="F119" i="7" s="1"/>
  <c r="E345" i="3"/>
  <c r="F345" i="3" s="1"/>
  <c r="E385" i="15"/>
  <c r="F385" i="15" s="1"/>
  <c r="F386" i="15" s="1"/>
  <c r="E327" i="3"/>
  <c r="F327" i="3" s="1"/>
  <c r="E147" i="12"/>
  <c r="F147" i="12" s="1"/>
  <c r="E215" i="7"/>
  <c r="F215" i="7" s="1"/>
  <c r="F216" i="7" s="1"/>
  <c r="E260" i="16"/>
  <c r="F260" i="16" s="1"/>
  <c r="E56" i="19"/>
  <c r="E175" i="12"/>
  <c r="F175" i="12" s="1"/>
  <c r="E405" i="12"/>
  <c r="F405" i="12" s="1"/>
  <c r="E514" i="12"/>
  <c r="F514" i="12" s="1"/>
  <c r="F517" i="12" s="1"/>
  <c r="E433" i="15"/>
  <c r="F433" i="15" s="1"/>
  <c r="F435" i="15" s="1"/>
  <c r="E261" i="16"/>
  <c r="F261" i="16" s="1"/>
  <c r="E218" i="7"/>
  <c r="F218" i="7" s="1"/>
  <c r="E15" i="9"/>
  <c r="F15" i="9" s="1"/>
  <c r="F18" i="9" s="1"/>
  <c r="F19" i="9" s="1"/>
  <c r="E479" i="12"/>
  <c r="F479" i="12" s="1"/>
  <c r="E176" i="12"/>
  <c r="F176" i="12" s="1"/>
  <c r="E278" i="15"/>
  <c r="F278" i="15" s="1"/>
  <c r="E121" i="7"/>
  <c r="F121" i="7" s="1"/>
  <c r="E263" i="9"/>
  <c r="F263" i="9" s="1"/>
  <c r="F265" i="9" s="1"/>
  <c r="F266" i="9" s="1"/>
  <c r="E438" i="12"/>
  <c r="F438" i="12" s="1"/>
  <c r="F441" i="12" s="1"/>
  <c r="E148" i="12"/>
  <c r="F148" i="12" s="1"/>
  <c r="E409" i="15"/>
  <c r="F409" i="15" s="1"/>
  <c r="E19" i="13"/>
  <c r="F19" i="13" s="1"/>
  <c r="E196" i="3"/>
  <c r="F196" i="3" s="1"/>
  <c r="N218" i="7"/>
  <c r="O218" i="7" s="1"/>
  <c r="E406" i="12"/>
  <c r="F406" i="12" s="1"/>
  <c r="E192" i="12"/>
  <c r="F192" i="12" s="1"/>
  <c r="E50" i="20"/>
  <c r="F50" i="20" s="1"/>
  <c r="E328" i="3"/>
  <c r="F328" i="3" s="1"/>
  <c r="E253" i="3"/>
  <c r="F253" i="3" s="1"/>
  <c r="E22" i="7"/>
  <c r="F22" i="7" s="1"/>
  <c r="E467" i="7" s="1"/>
  <c r="F467" i="7" s="1"/>
  <c r="E203" i="16"/>
  <c r="F203" i="16" s="1"/>
  <c r="E125" i="16"/>
  <c r="F125" i="16" s="1"/>
  <c r="E47" i="16"/>
  <c r="F47" i="16" s="1"/>
  <c r="F663" i="12"/>
  <c r="F666" i="12" s="1"/>
  <c r="E671" i="12"/>
  <c r="E670" i="12"/>
  <c r="F670" i="12" s="1"/>
  <c r="F845" i="12"/>
  <c r="E877" i="12"/>
  <c r="F877" i="12" s="1"/>
  <c r="F878" i="12" s="1"/>
  <c r="E883" i="12"/>
  <c r="E555" i="12"/>
  <c r="F478" i="12"/>
  <c r="E554" i="12"/>
  <c r="E154" i="15"/>
  <c r="F150" i="15"/>
  <c r="F151" i="15" s="1"/>
  <c r="E776" i="15"/>
  <c r="F734" i="15"/>
  <c r="E596" i="15"/>
  <c r="F575" i="15"/>
  <c r="E74" i="20"/>
  <c r="F74" i="20" s="1"/>
  <c r="F49" i="20"/>
  <c r="F689" i="15"/>
  <c r="E705" i="15"/>
  <c r="E553" i="15"/>
  <c r="F532" i="15"/>
  <c r="F538" i="15" s="1"/>
  <c r="F544" i="15" s="1"/>
  <c r="E677" i="15" s="1"/>
  <c r="F790" i="15"/>
  <c r="E805" i="15"/>
  <c r="F805" i="15" s="1"/>
  <c r="F773" i="15"/>
  <c r="E788" i="15"/>
  <c r="E149" i="9"/>
  <c r="F136" i="9"/>
  <c r="F140" i="9" s="1"/>
  <c r="F141" i="9" s="1"/>
  <c r="E317" i="7"/>
  <c r="E283" i="9"/>
  <c r="F283" i="9" s="1"/>
  <c r="F271" i="9"/>
  <c r="E468" i="15"/>
  <c r="F468" i="15" s="1"/>
  <c r="F469" i="15" s="1"/>
  <c r="F408" i="12" l="1"/>
  <c r="F414" i="12" s="1"/>
  <c r="F179" i="12"/>
  <c r="F180" i="12" s="1"/>
  <c r="E151" i="9"/>
  <c r="E466" i="7"/>
  <c r="F466" i="7" s="1"/>
  <c r="F281" i="15"/>
  <c r="F195" i="12"/>
  <c r="F196" i="12" s="1"/>
  <c r="F151" i="12"/>
  <c r="F152" i="12" s="1"/>
  <c r="E252" i="9"/>
  <c r="F252" i="9" s="1"/>
  <c r="F254" i="9" s="1"/>
  <c r="F255" i="9" s="1"/>
  <c r="E318" i="7"/>
  <c r="E394" i="7" s="1"/>
  <c r="F394" i="7" s="1"/>
  <c r="E275" i="9"/>
  <c r="E288" i="9" s="1"/>
  <c r="F288" i="9" s="1"/>
  <c r="F290" i="9" s="1"/>
  <c r="F291" i="9" s="1"/>
  <c r="E228" i="9"/>
  <c r="E241" i="9" s="1"/>
  <c r="F241" i="9" s="1"/>
  <c r="F484" i="12"/>
  <c r="E540" i="12"/>
  <c r="E303" i="15"/>
  <c r="F303" i="15" s="1"/>
  <c r="E184" i="13"/>
  <c r="E464" i="12"/>
  <c r="F464" i="12" s="1"/>
  <c r="F465" i="12" s="1"/>
  <c r="E129" i="13"/>
  <c r="F129" i="13" s="1"/>
  <c r="E492" i="15"/>
  <c r="F492" i="15" s="1"/>
  <c r="E338" i="3"/>
  <c r="F338" i="3" s="1"/>
  <c r="E594" i="12"/>
  <c r="F555" i="12"/>
  <c r="F671" i="12"/>
  <c r="E680" i="12"/>
  <c r="E628" i="12"/>
  <c r="F554" i="12"/>
  <c r="E921" i="12"/>
  <c r="F921" i="12" s="1"/>
  <c r="F923" i="12" s="1"/>
  <c r="F930" i="12" s="1"/>
  <c r="E890" i="12"/>
  <c r="F890" i="12" s="1"/>
  <c r="F892" i="12" s="1"/>
  <c r="F883" i="12"/>
  <c r="E158" i="15"/>
  <c r="F154" i="15"/>
  <c r="F155" i="15" s="1"/>
  <c r="E692" i="15"/>
  <c r="F692" i="15" s="1"/>
  <c r="F677" i="15"/>
  <c r="E720" i="15"/>
  <c r="F705" i="15"/>
  <c r="E574" i="15"/>
  <c r="F553" i="15"/>
  <c r="F559" i="15" s="1"/>
  <c r="F565" i="15" s="1"/>
  <c r="E708" i="15" s="1"/>
  <c r="F596" i="15"/>
  <c r="E617" i="15"/>
  <c r="E803" i="15"/>
  <c r="F803" i="15" s="1"/>
  <c r="F788" i="15"/>
  <c r="F776" i="15"/>
  <c r="E791" i="15"/>
  <c r="E393" i="7"/>
  <c r="F393" i="7" s="1"/>
  <c r="F317" i="7"/>
  <c r="F275" i="9"/>
  <c r="F277" i="9" s="1"/>
  <c r="F278" i="9" s="1"/>
  <c r="E162" i="9"/>
  <c r="F149" i="9"/>
  <c r="E201" i="7"/>
  <c r="F201" i="7" s="1"/>
  <c r="N300" i="7"/>
  <c r="O300" i="7" s="1"/>
  <c r="E297" i="7"/>
  <c r="F297" i="7" s="1"/>
  <c r="E104" i="7"/>
  <c r="F104" i="7" s="1"/>
  <c r="E164" i="9"/>
  <c r="F151" i="9"/>
  <c r="F318" i="7" l="1"/>
  <c r="F228" i="9"/>
  <c r="F560" i="12"/>
  <c r="F153" i="9"/>
  <c r="F154" i="9" s="1"/>
  <c r="E722" i="12"/>
  <c r="F628" i="12"/>
  <c r="E696" i="12"/>
  <c r="E699" i="12"/>
  <c r="F699" i="12" s="1"/>
  <c r="E700" i="12"/>
  <c r="F680" i="12"/>
  <c r="E185" i="13"/>
  <c r="F185" i="13" s="1"/>
  <c r="F184" i="13"/>
  <c r="E629" i="12"/>
  <c r="F594" i="12"/>
  <c r="F597" i="12" s="1"/>
  <c r="E611" i="12"/>
  <c r="F540" i="12"/>
  <c r="F541" i="12" s="1"/>
  <c r="E162" i="15"/>
  <c r="F158" i="15"/>
  <c r="F159" i="15" s="1"/>
  <c r="F708" i="15"/>
  <c r="E723" i="15"/>
  <c r="F723" i="15" s="1"/>
  <c r="E806" i="15"/>
  <c r="F806" i="15" s="1"/>
  <c r="F791" i="15"/>
  <c r="E595" i="15"/>
  <c r="F574" i="15"/>
  <c r="F580" i="15" s="1"/>
  <c r="F586" i="15" s="1"/>
  <c r="E738" i="15" s="1"/>
  <c r="F738" i="15" s="1"/>
  <c r="F617" i="15"/>
  <c r="E638" i="15"/>
  <c r="F638" i="15" s="1"/>
  <c r="E52" i="20"/>
  <c r="E262" i="16"/>
  <c r="E182" i="16"/>
  <c r="F182" i="16" s="1"/>
  <c r="E104" i="16"/>
  <c r="F104" i="16" s="1"/>
  <c r="E126" i="13"/>
  <c r="F126" i="13" s="1"/>
  <c r="E262" i="13"/>
  <c r="F262" i="13" s="1"/>
  <c r="F263" i="13" s="1"/>
  <c r="F297" i="13" s="1"/>
  <c r="E215" i="13"/>
  <c r="F215" i="13" s="1"/>
  <c r="E149" i="13"/>
  <c r="F149" i="13" s="1"/>
  <c r="E21" i="13"/>
  <c r="F21" i="13" s="1"/>
  <c r="E58" i="19"/>
  <c r="E78" i="13"/>
  <c r="F78" i="13" s="1"/>
  <c r="E179" i="13"/>
  <c r="F179" i="13" s="1"/>
  <c r="E26" i="16"/>
  <c r="F26" i="16" s="1"/>
  <c r="E347" i="3"/>
  <c r="F347" i="3" s="1"/>
  <c r="E346" i="3"/>
  <c r="F346" i="3" s="1"/>
  <c r="F720" i="15"/>
  <c r="E735" i="15"/>
  <c r="E177" i="9"/>
  <c r="F164" i="9"/>
  <c r="E255" i="3"/>
  <c r="F255" i="3" s="1"/>
  <c r="E273" i="3"/>
  <c r="F273" i="3" s="1"/>
  <c r="E141" i="3"/>
  <c r="F141" i="3" s="1"/>
  <c r="E124" i="7"/>
  <c r="F124" i="7" s="1"/>
  <c r="E221" i="7"/>
  <c r="F221" i="7" s="1"/>
  <c r="N221" i="7"/>
  <c r="O221" i="7" s="1"/>
  <c r="E25" i="7"/>
  <c r="F25" i="7" s="1"/>
  <c r="E514" i="7"/>
  <c r="F514" i="7" s="1"/>
  <c r="E367" i="7"/>
  <c r="F367" i="7" s="1"/>
  <c r="E441" i="7"/>
  <c r="F441" i="7" s="1"/>
  <c r="E175" i="9"/>
  <c r="F162" i="9"/>
  <c r="F348" i="3" l="1"/>
  <c r="F349" i="3" s="1"/>
  <c r="E697" i="12"/>
  <c r="F629" i="12"/>
  <c r="F636" i="12" s="1"/>
  <c r="F700" i="12"/>
  <c r="E724" i="12"/>
  <c r="F696" i="12"/>
  <c r="E776" i="12"/>
  <c r="F776" i="12" s="1"/>
  <c r="F778" i="12" s="1"/>
  <c r="E204" i="16"/>
  <c r="F204" i="16" s="1"/>
  <c r="E126" i="16"/>
  <c r="F126" i="16" s="1"/>
  <c r="E48" i="16"/>
  <c r="F48" i="16" s="1"/>
  <c r="E130" i="13"/>
  <c r="F130" i="13" s="1"/>
  <c r="E285" i="16"/>
  <c r="F285" i="16" s="1"/>
  <c r="E21" i="19"/>
  <c r="F21" i="19" s="1"/>
  <c r="E681" i="12"/>
  <c r="F681" i="12" s="1"/>
  <c r="F682" i="12" s="1"/>
  <c r="F611" i="12"/>
  <c r="F612" i="12" s="1"/>
  <c r="E850" i="12"/>
  <c r="F850" i="12" s="1"/>
  <c r="F722" i="12"/>
  <c r="E166" i="15"/>
  <c r="F162" i="15"/>
  <c r="F163" i="15" s="1"/>
  <c r="F58" i="19"/>
  <c r="E59" i="19"/>
  <c r="F59" i="19" s="1"/>
  <c r="E278" i="16"/>
  <c r="F278" i="16" s="1"/>
  <c r="F262" i="16"/>
  <c r="F52" i="20"/>
  <c r="E77" i="20"/>
  <c r="F77" i="20" s="1"/>
  <c r="F595" i="15"/>
  <c r="F601" i="15" s="1"/>
  <c r="F607" i="15" s="1"/>
  <c r="E780" i="15" s="1"/>
  <c r="F780" i="15" s="1"/>
  <c r="E616" i="15"/>
  <c r="E452" i="15"/>
  <c r="F452" i="15" s="1"/>
  <c r="E451" i="15"/>
  <c r="F451" i="15" s="1"/>
  <c r="E414" i="15"/>
  <c r="F414" i="15" s="1"/>
  <c r="E214" i="16"/>
  <c r="F214" i="16" s="1"/>
  <c r="E183" i="16"/>
  <c r="F183" i="16" s="1"/>
  <c r="E136" i="16"/>
  <c r="F136" i="16" s="1"/>
  <c r="E105" i="16"/>
  <c r="F105" i="16" s="1"/>
  <c r="E53" i="20"/>
  <c r="E216" i="13"/>
  <c r="F216" i="13" s="1"/>
  <c r="E167" i="13"/>
  <c r="F167" i="13" s="1"/>
  <c r="E150" i="13"/>
  <c r="F150" i="13" s="1"/>
  <c r="E60" i="19"/>
  <c r="F60" i="19" s="1"/>
  <c r="E27" i="16"/>
  <c r="F27" i="16" s="1"/>
  <c r="E180" i="13"/>
  <c r="F180" i="13" s="1"/>
  <c r="E166" i="13"/>
  <c r="F166" i="13" s="1"/>
  <c r="E109" i="13"/>
  <c r="F109" i="13" s="1"/>
  <c r="E58" i="16"/>
  <c r="F58" i="16" s="1"/>
  <c r="E124" i="11"/>
  <c r="F124" i="11" s="1"/>
  <c r="F126" i="11" s="1"/>
  <c r="E112" i="11"/>
  <c r="F112" i="11" s="1"/>
  <c r="E330" i="3"/>
  <c r="F330" i="3" s="1"/>
  <c r="E292" i="12"/>
  <c r="F292" i="12" s="1"/>
  <c r="F293" i="12" s="1"/>
  <c r="F294" i="12" s="1"/>
  <c r="E490" i="15"/>
  <c r="E277" i="12"/>
  <c r="F277" i="12" s="1"/>
  <c r="F278" i="12" s="1"/>
  <c r="F279" i="12" s="1"/>
  <c r="E471" i="15"/>
  <c r="F471" i="15" s="1"/>
  <c r="F482" i="15" s="1"/>
  <c r="E219" i="13"/>
  <c r="F219" i="13" s="1"/>
  <c r="E151" i="13"/>
  <c r="F151" i="13" s="1"/>
  <c r="E777" i="15"/>
  <c r="F735" i="15"/>
  <c r="E298" i="7"/>
  <c r="F298" i="7" s="1"/>
  <c r="E105" i="7"/>
  <c r="F105" i="7" s="1"/>
  <c r="E202" i="7"/>
  <c r="F202" i="7" s="1"/>
  <c r="N301" i="7"/>
  <c r="O301" i="7" s="1"/>
  <c r="E448" i="12"/>
  <c r="E322" i="7"/>
  <c r="F166" i="9"/>
  <c r="F167" i="9" s="1"/>
  <c r="E188" i="9"/>
  <c r="F175" i="9"/>
  <c r="E471" i="7"/>
  <c r="F471" i="7" s="1"/>
  <c r="E276" i="3"/>
  <c r="F276" i="3" s="1"/>
  <c r="E162" i="7"/>
  <c r="F162" i="7" s="1"/>
  <c r="N261" i="7"/>
  <c r="O261" i="7" s="1"/>
  <c r="E258" i="7"/>
  <c r="F258" i="7" s="1"/>
  <c r="E161" i="7"/>
  <c r="F161" i="7" s="1"/>
  <c r="E257" i="7"/>
  <c r="F257" i="7" s="1"/>
  <c r="N260" i="7"/>
  <c r="O260" i="7" s="1"/>
  <c r="E65" i="7"/>
  <c r="F65" i="7" s="1"/>
  <c r="E64" i="7"/>
  <c r="F64" i="7" s="1"/>
  <c r="E256" i="7"/>
  <c r="F256" i="7" s="1"/>
  <c r="E190" i="9"/>
  <c r="F190" i="9" s="1"/>
  <c r="F177" i="9"/>
  <c r="E274" i="3"/>
  <c r="F274" i="3" s="1"/>
  <c r="E256" i="3"/>
  <c r="F256" i="3" s="1"/>
  <c r="E197" i="3"/>
  <c r="F197" i="3" s="1"/>
  <c r="E222" i="7"/>
  <c r="F222" i="7" s="1"/>
  <c r="E125" i="7"/>
  <c r="F125" i="7" s="1"/>
  <c r="E26" i="7"/>
  <c r="F26" i="7" s="1"/>
  <c r="N222" i="7"/>
  <c r="O222" i="7" s="1"/>
  <c r="F179" i="9" l="1"/>
  <c r="F180" i="9" s="1"/>
  <c r="F448" i="12"/>
  <c r="E524" i="12"/>
  <c r="E729" i="12"/>
  <c r="F724" i="12"/>
  <c r="E523" i="12"/>
  <c r="F523" i="12" s="1"/>
  <c r="E447" i="12"/>
  <c r="F447" i="12" s="1"/>
  <c r="E603" i="12"/>
  <c r="E723" i="12"/>
  <c r="F723" i="12" s="1"/>
  <c r="F697" i="12"/>
  <c r="F702" i="12" s="1"/>
  <c r="F159" i="13"/>
  <c r="F160" i="13" s="1"/>
  <c r="F61" i="19"/>
  <c r="E170" i="15"/>
  <c r="F166" i="15"/>
  <c r="F167" i="15" s="1"/>
  <c r="E302" i="15"/>
  <c r="F302" i="15" s="1"/>
  <c r="E310" i="15"/>
  <c r="F310" i="15" s="1"/>
  <c r="F311" i="15" s="1"/>
  <c r="E37" i="20"/>
  <c r="F37" i="20" s="1"/>
  <c r="F38" i="20" s="1"/>
  <c r="F39" i="20" s="1"/>
  <c r="E284" i="16"/>
  <c r="F284" i="16" s="1"/>
  <c r="E220" i="13"/>
  <c r="F220" i="13" s="1"/>
  <c r="F228" i="13" s="1"/>
  <c r="F229" i="13" s="1"/>
  <c r="E181" i="13"/>
  <c r="E98" i="13"/>
  <c r="E169" i="13"/>
  <c r="F169" i="13" s="1"/>
  <c r="E250" i="13"/>
  <c r="F250" i="13" s="1"/>
  <c r="E35" i="13"/>
  <c r="F35" i="13" s="1"/>
  <c r="E51" i="19"/>
  <c r="F51" i="19" s="1"/>
  <c r="E294" i="15"/>
  <c r="F294" i="15" s="1"/>
  <c r="E127" i="13"/>
  <c r="F127" i="13" s="1"/>
  <c r="F132" i="13" s="1"/>
  <c r="F616" i="15"/>
  <c r="F622" i="15" s="1"/>
  <c r="F628" i="15" s="1"/>
  <c r="E795" i="15" s="1"/>
  <c r="F795" i="15" s="1"/>
  <c r="E637" i="15"/>
  <c r="F637" i="15" s="1"/>
  <c r="F643" i="15" s="1"/>
  <c r="F649" i="15" s="1"/>
  <c r="E810" i="15" s="1"/>
  <c r="F810" i="15" s="1"/>
  <c r="E495" i="15"/>
  <c r="F495" i="15" s="1"/>
  <c r="F497" i="15" s="1"/>
  <c r="F490" i="15"/>
  <c r="E78" i="20"/>
  <c r="F78" i="20" s="1"/>
  <c r="F53" i="20"/>
  <c r="F777" i="15"/>
  <c r="E792" i="15"/>
  <c r="E323" i="7"/>
  <c r="F323" i="7" s="1"/>
  <c r="E472" i="7"/>
  <c r="F472" i="7" s="1"/>
  <c r="E399" i="7"/>
  <c r="F399" i="7" s="1"/>
  <c r="E201" i="9"/>
  <c r="F188" i="9"/>
  <c r="F192" i="9" s="1"/>
  <c r="F193" i="9" s="1"/>
  <c r="F322" i="7"/>
  <c r="E398" i="7"/>
  <c r="F398" i="7" s="1"/>
  <c r="E515" i="7"/>
  <c r="F515" i="7" s="1"/>
  <c r="E442" i="7"/>
  <c r="F442" i="7" s="1"/>
  <c r="E368" i="7"/>
  <c r="F368" i="7" s="1"/>
  <c r="E299" i="7"/>
  <c r="F299" i="7" s="1"/>
  <c r="F300" i="7" s="1"/>
  <c r="E203" i="7"/>
  <c r="F203" i="7" s="1"/>
  <c r="F204" i="7" s="1"/>
  <c r="E106" i="7"/>
  <c r="F106" i="7" s="1"/>
  <c r="N302" i="7"/>
  <c r="O302" i="7" s="1"/>
  <c r="O303" i="7" s="1"/>
  <c r="E408" i="7"/>
  <c r="E332" i="7"/>
  <c r="E277" i="3"/>
  <c r="F277" i="3" s="1"/>
  <c r="E602" i="7"/>
  <c r="F725" i="12" l="1"/>
  <c r="F449" i="12"/>
  <c r="F489" i="12" s="1"/>
  <c r="F98" i="13"/>
  <c r="F99" i="13" s="1"/>
  <c r="E230" i="3"/>
  <c r="F230" i="3" s="1"/>
  <c r="F232" i="3" s="1"/>
  <c r="E661" i="15"/>
  <c r="E48" i="8"/>
  <c r="F48" i="8" s="1"/>
  <c r="F49" i="8" s="1"/>
  <c r="F50" i="8" s="1"/>
  <c r="E35" i="8"/>
  <c r="F35" i="8" s="1"/>
  <c r="F36" i="8" s="1"/>
  <c r="F37" i="8" s="1"/>
  <c r="E22" i="8"/>
  <c r="F22" i="8" s="1"/>
  <c r="F23" i="8" s="1"/>
  <c r="F24" i="8" s="1"/>
  <c r="E761" i="15"/>
  <c r="F761" i="15" s="1"/>
  <c r="F766" i="15" s="1"/>
  <c r="F767" i="15" s="1"/>
  <c r="E77" i="8"/>
  <c r="E62" i="8"/>
  <c r="F62" i="8" s="1"/>
  <c r="F63" i="8" s="1"/>
  <c r="F64" i="8" s="1"/>
  <c r="F524" i="12"/>
  <c r="F525" i="12" s="1"/>
  <c r="F573" i="12" s="1"/>
  <c r="E604" i="12"/>
  <c r="E672" i="12"/>
  <c r="F672" i="12" s="1"/>
  <c r="F603" i="12"/>
  <c r="E737" i="12"/>
  <c r="F729" i="12"/>
  <c r="F731" i="12" s="1"/>
  <c r="E174" i="15"/>
  <c r="F170" i="15"/>
  <c r="F171" i="15" s="1"/>
  <c r="F181" i="13"/>
  <c r="E182" i="13"/>
  <c r="F182" i="13" s="1"/>
  <c r="E807" i="15"/>
  <c r="F807" i="15" s="1"/>
  <c r="F792" i="15"/>
  <c r="E453" i="15"/>
  <c r="F453" i="15" s="1"/>
  <c r="E194" i="16"/>
  <c r="F194" i="16" s="1"/>
  <c r="E117" i="16"/>
  <c r="F117" i="16" s="1"/>
  <c r="E279" i="16"/>
  <c r="F279" i="16" s="1"/>
  <c r="F286" i="16" s="1"/>
  <c r="E116" i="16"/>
  <c r="F116" i="16" s="1"/>
  <c r="E54" i="20"/>
  <c r="E38" i="16"/>
  <c r="F38" i="16" s="1"/>
  <c r="E195" i="16"/>
  <c r="F195" i="16" s="1"/>
  <c r="E39" i="16"/>
  <c r="F39" i="16" s="1"/>
  <c r="E331" i="3"/>
  <c r="F331" i="3" s="1"/>
  <c r="E520" i="7"/>
  <c r="E333" i="7"/>
  <c r="F333" i="7" s="1"/>
  <c r="F332" i="7"/>
  <c r="E516" i="7"/>
  <c r="F516" i="7" s="1"/>
  <c r="E443" i="7"/>
  <c r="F443" i="7" s="1"/>
  <c r="E369" i="7"/>
  <c r="F369" i="7" s="1"/>
  <c r="F107" i="7"/>
  <c r="E214" i="9"/>
  <c r="F201" i="9"/>
  <c r="F205" i="9" s="1"/>
  <c r="F206" i="9" s="1"/>
  <c r="E257" i="3"/>
  <c r="F257" i="3" s="1"/>
  <c r="E198" i="3"/>
  <c r="F198" i="3" s="1"/>
  <c r="N223" i="7"/>
  <c r="O223" i="7" s="1"/>
  <c r="E223" i="7"/>
  <c r="F223" i="7" s="1"/>
  <c r="E126" i="7"/>
  <c r="F126" i="7" s="1"/>
  <c r="E27" i="7"/>
  <c r="F27" i="7" s="1"/>
  <c r="F602" i="7"/>
  <c r="E603" i="7"/>
  <c r="F603" i="7" s="1"/>
  <c r="F408" i="7"/>
  <c r="E409" i="7"/>
  <c r="F409" i="7" s="1"/>
  <c r="E157" i="3"/>
  <c r="F157" i="3" s="1"/>
  <c r="F187" i="13" l="1"/>
  <c r="E92" i="8"/>
  <c r="F77" i="8"/>
  <c r="F78" i="8" s="1"/>
  <c r="F79" i="8" s="1"/>
  <c r="E904" i="15"/>
  <c r="F661" i="15"/>
  <c r="F663" i="15" s="1"/>
  <c r="F664" i="15" s="1"/>
  <c r="E676" i="15"/>
  <c r="E764" i="12"/>
  <c r="F737" i="12"/>
  <c r="E673" i="12"/>
  <c r="F604" i="12"/>
  <c r="F605" i="12" s="1"/>
  <c r="F642" i="12" s="1"/>
  <c r="E178" i="15"/>
  <c r="F174" i="15"/>
  <c r="F175" i="15" s="1"/>
  <c r="F54" i="20"/>
  <c r="E79" i="20"/>
  <c r="E55" i="20"/>
  <c r="F55" i="20" s="1"/>
  <c r="E454" i="15"/>
  <c r="F454" i="15" s="1"/>
  <c r="F455" i="15" s="1"/>
  <c r="E416" i="15"/>
  <c r="F416" i="15" s="1"/>
  <c r="E415" i="15"/>
  <c r="F415" i="15" s="1"/>
  <c r="E263" i="16"/>
  <c r="F263" i="16" s="1"/>
  <c r="E137" i="16"/>
  <c r="F137" i="16" s="1"/>
  <c r="F141" i="16" s="1"/>
  <c r="E59" i="16"/>
  <c r="F59" i="16" s="1"/>
  <c r="F63" i="16" s="1"/>
  <c r="E40" i="16"/>
  <c r="F40" i="16" s="1"/>
  <c r="E224" i="16"/>
  <c r="F224" i="16" s="1"/>
  <c r="F227" i="16" s="1"/>
  <c r="E81" i="20"/>
  <c r="F81" i="20" s="1"/>
  <c r="E196" i="16"/>
  <c r="F196" i="16" s="1"/>
  <c r="E146" i="16"/>
  <c r="F146" i="16" s="1"/>
  <c r="F149" i="16" s="1"/>
  <c r="E68" i="16"/>
  <c r="F68" i="16" s="1"/>
  <c r="F71" i="16" s="1"/>
  <c r="E22" i="13"/>
  <c r="F22" i="13" s="1"/>
  <c r="F23" i="13" s="1"/>
  <c r="E215" i="16"/>
  <c r="F215" i="16" s="1"/>
  <c r="F219" i="16" s="1"/>
  <c r="E118" i="16"/>
  <c r="F118" i="16" s="1"/>
  <c r="E113" i="11"/>
  <c r="F113" i="11" s="1"/>
  <c r="F114" i="11" s="1"/>
  <c r="F127" i="11" s="1"/>
  <c r="E258" i="3"/>
  <c r="F258" i="3" s="1"/>
  <c r="E199" i="3"/>
  <c r="F199" i="3" s="1"/>
  <c r="E181" i="3"/>
  <c r="F181" i="3" s="1"/>
  <c r="F182" i="3" s="1"/>
  <c r="F187" i="3" s="1"/>
  <c r="E224" i="7"/>
  <c r="F224" i="7" s="1"/>
  <c r="N224" i="7"/>
  <c r="O224" i="7" s="1"/>
  <c r="E127" i="7"/>
  <c r="F127" i="7" s="1"/>
  <c r="E401" i="7" s="1"/>
  <c r="F401" i="7" s="1"/>
  <c r="E28" i="7"/>
  <c r="F28" i="7" s="1"/>
  <c r="E334" i="15"/>
  <c r="F334" i="15" s="1"/>
  <c r="F214" i="9"/>
  <c r="F217" i="9" s="1"/>
  <c r="F218" i="9" s="1"/>
  <c r="E226" i="9"/>
  <c r="E523" i="7"/>
  <c r="F523" i="7" s="1"/>
  <c r="F524" i="7" s="1"/>
  <c r="F520" i="7"/>
  <c r="F521" i="7" s="1"/>
  <c r="E473" i="7"/>
  <c r="F473" i="7" s="1"/>
  <c r="E400" i="7"/>
  <c r="F400" i="7" s="1"/>
  <c r="E324" i="7"/>
  <c r="F324" i="7" s="1"/>
  <c r="F417" i="15" l="1"/>
  <c r="F418" i="15" s="1"/>
  <c r="E420" i="15" s="1"/>
  <c r="F420" i="15" s="1"/>
  <c r="F904" i="15"/>
  <c r="F909" i="15" s="1"/>
  <c r="E919" i="15"/>
  <c r="F919" i="15" s="1"/>
  <c r="F921" i="15" s="1"/>
  <c r="E772" i="12"/>
  <c r="F764" i="12"/>
  <c r="F765" i="12" s="1"/>
  <c r="E107" i="8"/>
  <c r="F92" i="8"/>
  <c r="F93" i="8" s="1"/>
  <c r="F94" i="8" s="1"/>
  <c r="F676" i="15"/>
  <c r="F678" i="15" s="1"/>
  <c r="F679" i="15" s="1"/>
  <c r="E691" i="15"/>
  <c r="E674" i="12"/>
  <c r="F673" i="12"/>
  <c r="F178" i="15"/>
  <c r="F179" i="15" s="1"/>
  <c r="E182" i="15"/>
  <c r="E80" i="20"/>
  <c r="F80" i="20" s="1"/>
  <c r="F79" i="20"/>
  <c r="E259" i="3"/>
  <c r="F259" i="3" s="1"/>
  <c r="F263" i="3" s="1"/>
  <c r="F264" i="3" s="1"/>
  <c r="E56" i="20"/>
  <c r="F56" i="20" s="1"/>
  <c r="F62" i="20" s="1"/>
  <c r="F63" i="20" s="1"/>
  <c r="E332" i="3"/>
  <c r="F332" i="3" s="1"/>
  <c r="F339" i="3" s="1"/>
  <c r="F340" i="3" s="1"/>
  <c r="E491" i="15"/>
  <c r="F491" i="15" s="1"/>
  <c r="F493" i="15" s="1"/>
  <c r="F498" i="15" s="1"/>
  <c r="E500" i="15" s="1"/>
  <c r="F500" i="15" s="1"/>
  <c r="E295" i="15"/>
  <c r="F295" i="15" s="1"/>
  <c r="E36" i="13"/>
  <c r="F36" i="13" s="1"/>
  <c r="F37" i="13" s="1"/>
  <c r="E251" i="13"/>
  <c r="F251" i="13" s="1"/>
  <c r="F254" i="13" s="1"/>
  <c r="F255" i="13" s="1"/>
  <c r="E52" i="19"/>
  <c r="F52" i="19" s="1"/>
  <c r="F54" i="19" s="1"/>
  <c r="E474" i="7"/>
  <c r="F474" i="7" s="1"/>
  <c r="E325" i="7"/>
  <c r="F325" i="7" s="1"/>
  <c r="E526" i="7"/>
  <c r="E239" i="9"/>
  <c r="F239" i="9" s="1"/>
  <c r="F243" i="9" s="1"/>
  <c r="F244" i="9" s="1"/>
  <c r="F226" i="9"/>
  <c r="F230" i="9" s="1"/>
  <c r="F231" i="9" s="1"/>
  <c r="E604" i="7"/>
  <c r="F604" i="7" s="1"/>
  <c r="F922" i="15" l="1"/>
  <c r="F691" i="15"/>
  <c r="F693" i="15" s="1"/>
  <c r="F694" i="15" s="1"/>
  <c r="E707" i="15"/>
  <c r="E793" i="12"/>
  <c r="F772" i="12"/>
  <c r="F773" i="12" s="1"/>
  <c r="F674" i="12"/>
  <c r="F675" i="12" s="1"/>
  <c r="F708" i="12" s="1"/>
  <c r="E738" i="12"/>
  <c r="F738" i="12" s="1"/>
  <c r="F739" i="12" s="1"/>
  <c r="F740" i="12" s="1"/>
  <c r="E121" i="8"/>
  <c r="F107" i="8"/>
  <c r="F108" i="8" s="1"/>
  <c r="F109" i="8" s="1"/>
  <c r="F182" i="15"/>
  <c r="F183" i="15" s="1"/>
  <c r="E186" i="15"/>
  <c r="E142" i="3"/>
  <c r="F142" i="3" s="1"/>
  <c r="F143" i="3" s="1"/>
  <c r="F170" i="3" s="1"/>
  <c r="E857" i="15"/>
  <c r="E198" i="16"/>
  <c r="F198" i="16" s="1"/>
  <c r="E106" i="16"/>
  <c r="F106" i="16" s="1"/>
  <c r="E197" i="16"/>
  <c r="F197" i="16" s="1"/>
  <c r="E120" i="16"/>
  <c r="F120" i="16" s="1"/>
  <c r="E185" i="16"/>
  <c r="F185" i="16" s="1"/>
  <c r="E119" i="16"/>
  <c r="F119" i="16" s="1"/>
  <c r="E42" i="16"/>
  <c r="F42" i="16" s="1"/>
  <c r="E184" i="16"/>
  <c r="F184" i="16" s="1"/>
  <c r="E28" i="16"/>
  <c r="F28" i="16" s="1"/>
  <c r="E264" i="16"/>
  <c r="F264" i="16" s="1"/>
  <c r="E41" i="16"/>
  <c r="F41" i="16" s="1"/>
  <c r="F55" i="16" s="1"/>
  <c r="E79" i="13"/>
  <c r="F79" i="13" s="1"/>
  <c r="F80" i="13" s="1"/>
  <c r="E29" i="16"/>
  <c r="F29" i="16" s="1"/>
  <c r="E107" i="16"/>
  <c r="F107" i="16" s="1"/>
  <c r="F110" i="16" s="1"/>
  <c r="E191" i="13"/>
  <c r="F191" i="13" s="1"/>
  <c r="F198" i="13" s="1"/>
  <c r="E168" i="13"/>
  <c r="F168" i="13" s="1"/>
  <c r="F171" i="13" s="1"/>
  <c r="E110" i="13"/>
  <c r="F110" i="13" s="1"/>
  <c r="E532" i="7"/>
  <c r="F532" i="7" s="1"/>
  <c r="F533" i="7" s="1"/>
  <c r="E538" i="7"/>
  <c r="F526" i="7"/>
  <c r="F527" i="7" s="1"/>
  <c r="E265" i="16"/>
  <c r="F265" i="16" s="1"/>
  <c r="F267" i="16" l="1"/>
  <c r="F287" i="16" s="1"/>
  <c r="E175" i="16"/>
  <c r="F175" i="16" s="1"/>
  <c r="F176" i="16" s="1"/>
  <c r="F199" i="13"/>
  <c r="E136" i="8"/>
  <c r="F121" i="8"/>
  <c r="F122" i="8" s="1"/>
  <c r="F123" i="8" s="1"/>
  <c r="F793" i="12"/>
  <c r="F795" i="12" s="1"/>
  <c r="E810" i="12"/>
  <c r="F707" i="15"/>
  <c r="F709" i="15" s="1"/>
  <c r="F710" i="15" s="1"/>
  <c r="E722" i="15"/>
  <c r="F188" i="16"/>
  <c r="F32" i="16"/>
  <c r="F211" i="16"/>
  <c r="F186" i="15"/>
  <c r="F187" i="15" s="1"/>
  <c r="E190" i="15"/>
  <c r="F133" i="16"/>
  <c r="E253" i="15"/>
  <c r="F253" i="15" s="1"/>
  <c r="F256" i="15" s="1"/>
  <c r="F265" i="15" s="1"/>
  <c r="E92" i="11"/>
  <c r="F92" i="11" s="1"/>
  <c r="E867" i="15"/>
  <c r="F867" i="15" s="1"/>
  <c r="F868" i="15" s="1"/>
  <c r="F869" i="15" s="1"/>
  <c r="F857" i="15"/>
  <c r="F858" i="15" s="1"/>
  <c r="F859" i="15" s="1"/>
  <c r="F538" i="7"/>
  <c r="F541" i="7" s="1"/>
  <c r="F542" i="7" s="1"/>
  <c r="E544" i="7"/>
  <c r="F544" i="7" s="1"/>
  <c r="F548" i="7" s="1"/>
  <c r="F549" i="7" s="1"/>
  <c r="E225" i="7"/>
  <c r="F225" i="7" s="1"/>
  <c r="E128" i="7"/>
  <c r="F128" i="7" s="1"/>
  <c r="F129" i="7" s="1"/>
  <c r="E29" i="7"/>
  <c r="F29" i="7" s="1"/>
  <c r="N225" i="7"/>
  <c r="O225" i="7" s="1"/>
  <c r="O226" i="7" s="1"/>
  <c r="E560" i="7" l="1"/>
  <c r="E97" i="16"/>
  <c r="F97" i="16" s="1"/>
  <c r="F98" i="16" s="1"/>
  <c r="E234" i="3"/>
  <c r="F234" i="3" s="1"/>
  <c r="F237" i="3" s="1"/>
  <c r="F244" i="3" s="1"/>
  <c r="E224" i="15"/>
  <c r="F224" i="15" s="1"/>
  <c r="F227" i="15" s="1"/>
  <c r="F236" i="15" s="1"/>
  <c r="E362" i="15"/>
  <c r="F362" i="15" s="1"/>
  <c r="F365" i="15" s="1"/>
  <c r="F374" i="15" s="1"/>
  <c r="E19" i="16"/>
  <c r="F19" i="16" s="1"/>
  <c r="F20" i="16" s="1"/>
  <c r="F85" i="16" s="1"/>
  <c r="E737" i="15"/>
  <c r="F722" i="15"/>
  <c r="F724" i="15" s="1"/>
  <c r="F725" i="15" s="1"/>
  <c r="F136" i="8"/>
  <c r="F137" i="8" s="1"/>
  <c r="F138" i="8" s="1"/>
  <c r="E151" i="8"/>
  <c r="F810" i="12"/>
  <c r="F811" i="12" s="1"/>
  <c r="E817" i="12"/>
  <c r="F190" i="15"/>
  <c r="F191" i="15" s="1"/>
  <c r="E194" i="15"/>
  <c r="F241" i="16"/>
  <c r="F163" i="16"/>
  <c r="E529" i="7"/>
  <c r="F529" i="7" s="1"/>
  <c r="F530" i="7" s="1"/>
  <c r="E259" i="7"/>
  <c r="F259" i="7" s="1"/>
  <c r="E164" i="7"/>
  <c r="F164" i="7" s="1"/>
  <c r="N263" i="7"/>
  <c r="O263" i="7" s="1"/>
  <c r="E163" i="7"/>
  <c r="F163" i="7" s="1"/>
  <c r="N262" i="7"/>
  <c r="O262" i="7" s="1"/>
  <c r="E66" i="7"/>
  <c r="F66" i="7" s="1"/>
  <c r="E260" i="7"/>
  <c r="F260" i="7" s="1"/>
  <c r="E67" i="7"/>
  <c r="F67" i="7" s="1"/>
  <c r="E411" i="7" s="1"/>
  <c r="F411" i="7" s="1"/>
  <c r="E94" i="11"/>
  <c r="F94" i="11" s="1"/>
  <c r="F95" i="11" s="1"/>
  <c r="E571" i="7"/>
  <c r="F571" i="7" s="1"/>
  <c r="F573" i="7" s="1"/>
  <c r="F574" i="7" s="1"/>
  <c r="F560" i="7"/>
  <c r="F562" i="7" s="1"/>
  <c r="F563" i="7" s="1"/>
  <c r="F226" i="7"/>
  <c r="E475" i="7"/>
  <c r="F475" i="7" s="1"/>
  <c r="E326" i="7"/>
  <c r="F326" i="7" s="1"/>
  <c r="E402" i="7"/>
  <c r="F402" i="7" s="1"/>
  <c r="F30" i="7"/>
  <c r="E166" i="8" l="1"/>
  <c r="F151" i="8"/>
  <c r="F152" i="8" s="1"/>
  <c r="F153" i="8" s="1"/>
  <c r="E18" i="19"/>
  <c r="F18" i="19" s="1"/>
  <c r="F23" i="19" s="1"/>
  <c r="F68" i="19" s="1"/>
  <c r="E838" i="12"/>
  <c r="F817" i="12"/>
  <c r="F818" i="12" s="1"/>
  <c r="F819" i="12" s="1"/>
  <c r="E779" i="15"/>
  <c r="F737" i="15"/>
  <c r="F739" i="15" s="1"/>
  <c r="F740" i="15" s="1"/>
  <c r="F194" i="15"/>
  <c r="F195" i="15" s="1"/>
  <c r="E198" i="15"/>
  <c r="E288" i="15"/>
  <c r="F288" i="15" s="1"/>
  <c r="E203" i="3"/>
  <c r="F203" i="3" s="1"/>
  <c r="F204" i="3" s="1"/>
  <c r="F205" i="3" s="1"/>
  <c r="E535" i="7"/>
  <c r="F535" i="7" s="1"/>
  <c r="F536" i="7" s="1"/>
  <c r="E165" i="7"/>
  <c r="F165" i="7" s="1"/>
  <c r="F166" i="7" s="1"/>
  <c r="F205" i="7" s="1"/>
  <c r="N264" i="7"/>
  <c r="O264" i="7" s="1"/>
  <c r="O265" i="7" s="1"/>
  <c r="O304" i="7" s="1"/>
  <c r="E261" i="7"/>
  <c r="F261" i="7" s="1"/>
  <c r="G209" i="7" s="1"/>
  <c r="E68" i="7"/>
  <c r="F68" i="7" s="1"/>
  <c r="E484" i="7"/>
  <c r="E334" i="7"/>
  <c r="E410" i="7"/>
  <c r="F410" i="7" s="1"/>
  <c r="E551" i="7"/>
  <c r="F551" i="7" s="1"/>
  <c r="F552" i="7" s="1"/>
  <c r="F262" i="7" l="1"/>
  <c r="F301" i="7" s="1"/>
  <c r="E184" i="8"/>
  <c r="F166" i="8"/>
  <c r="F167" i="8" s="1"/>
  <c r="F168" i="8" s="1"/>
  <c r="E300" i="15"/>
  <c r="F300" i="15" s="1"/>
  <c r="E327" i="15"/>
  <c r="F327" i="15" s="1"/>
  <c r="E328" i="15"/>
  <c r="F328" i="15" s="1"/>
  <c r="E597" i="7"/>
  <c r="F597" i="7" s="1"/>
  <c r="F838" i="12"/>
  <c r="F839" i="12" s="1"/>
  <c r="E846" i="12"/>
  <c r="E794" i="15"/>
  <c r="F779" i="15"/>
  <c r="F781" i="15" s="1"/>
  <c r="F782" i="15" s="1"/>
  <c r="E202" i="15"/>
  <c r="F198" i="15"/>
  <c r="F199" i="15" s="1"/>
  <c r="E112" i="13"/>
  <c r="F112" i="13" s="1"/>
  <c r="E84" i="13"/>
  <c r="F84" i="13" s="1"/>
  <c r="E111" i="13"/>
  <c r="F111" i="13" s="1"/>
  <c r="E83" i="13"/>
  <c r="F83" i="13" s="1"/>
  <c r="E82" i="13"/>
  <c r="F82" i="13" s="1"/>
  <c r="E113" i="13"/>
  <c r="F113" i="13" s="1"/>
  <c r="E447" i="7"/>
  <c r="E285" i="3"/>
  <c r="E335" i="7"/>
  <c r="F335" i="7" s="1"/>
  <c r="F334" i="7"/>
  <c r="E486" i="7"/>
  <c r="F486" i="7" s="1"/>
  <c r="E412" i="7"/>
  <c r="F412" i="7" s="1"/>
  <c r="F444" i="7" s="1"/>
  <c r="F445" i="7" s="1"/>
  <c r="E336" i="7"/>
  <c r="F336" i="7" s="1"/>
  <c r="E485" i="7"/>
  <c r="F485" i="7" s="1"/>
  <c r="F484" i="7"/>
  <c r="F69" i="7"/>
  <c r="F108" i="7" s="1"/>
  <c r="E373" i="7" s="1"/>
  <c r="E133" i="12" l="1"/>
  <c r="F133" i="12" s="1"/>
  <c r="F134" i="12" s="1"/>
  <c r="F135" i="12" s="1"/>
  <c r="E199" i="8"/>
  <c r="F184" i="8"/>
  <c r="F185" i="8" s="1"/>
  <c r="F186" i="8" s="1"/>
  <c r="E301" i="15"/>
  <c r="F301" i="15" s="1"/>
  <c r="F304" i="15" s="1"/>
  <c r="E289" i="15"/>
  <c r="F289" i="15" s="1"/>
  <c r="E329" i="15"/>
  <c r="F329" i="15" s="1"/>
  <c r="E598" i="7"/>
  <c r="F598" i="7" s="1"/>
  <c r="F607" i="7" s="1"/>
  <c r="F608" i="7" s="1"/>
  <c r="E809" i="15"/>
  <c r="F809" i="15" s="1"/>
  <c r="F811" i="15" s="1"/>
  <c r="F812" i="15" s="1"/>
  <c r="F794" i="15"/>
  <c r="F796" i="15" s="1"/>
  <c r="F797" i="15" s="1"/>
  <c r="E884" i="12"/>
  <c r="F884" i="12" s="1"/>
  <c r="F885" i="12" s="1"/>
  <c r="E851" i="12"/>
  <c r="F851" i="12" s="1"/>
  <c r="F852" i="12" s="1"/>
  <c r="F846" i="12"/>
  <c r="F847" i="12" s="1"/>
  <c r="F517" i="7"/>
  <c r="F518" i="7" s="1"/>
  <c r="F115" i="13"/>
  <c r="F133" i="13" s="1"/>
  <c r="F86" i="13"/>
  <c r="F100" i="13" s="1"/>
  <c r="F202" i="15"/>
  <c r="F203" i="15" s="1"/>
  <c r="E206" i="15"/>
  <c r="F206" i="15" s="1"/>
  <c r="F207" i="15" s="1"/>
  <c r="E275" i="3"/>
  <c r="F275" i="3" s="1"/>
  <c r="F281" i="3" s="1"/>
  <c r="F282" i="3" s="1"/>
  <c r="E290" i="15"/>
  <c r="F290" i="15" s="1"/>
  <c r="F370" i="7"/>
  <c r="F371" i="7"/>
  <c r="F285" i="3"/>
  <c r="E286" i="3"/>
  <c r="F286" i="3" s="1"/>
  <c r="E376" i="7"/>
  <c r="F376" i="7" s="1"/>
  <c r="F377" i="7" s="1"/>
  <c r="F373" i="7"/>
  <c r="F374" i="7" s="1"/>
  <c r="E450" i="7"/>
  <c r="F450" i="7" s="1"/>
  <c r="F451" i="7" s="1"/>
  <c r="F447" i="7"/>
  <c r="F448" i="7" s="1"/>
  <c r="F199" i="8" l="1"/>
  <c r="F200" i="8" s="1"/>
  <c r="F201" i="8" s="1"/>
  <c r="E213" i="8"/>
  <c r="E291" i="15"/>
  <c r="F291" i="15" s="1"/>
  <c r="E330" i="15"/>
  <c r="F330" i="15" s="1"/>
  <c r="E333" i="15"/>
  <c r="F333" i="15" s="1"/>
  <c r="F904" i="12"/>
  <c r="F287" i="3"/>
  <c r="F288" i="3" s="1"/>
  <c r="E224" i="8" l="1"/>
  <c r="F224" i="8" s="1"/>
  <c r="F225" i="8" s="1"/>
  <c r="F226" i="8" s="1"/>
  <c r="F213" i="8"/>
  <c r="F214" i="8" s="1"/>
  <c r="F215" i="8" s="1"/>
  <c r="E292" i="15"/>
  <c r="F292" i="15" s="1"/>
  <c r="E331" i="15"/>
  <c r="F331" i="15" s="1"/>
  <c r="F86" i="20"/>
  <c r="F87" i="20" s="1"/>
  <c r="F88" i="20" s="1"/>
  <c r="F95" i="20"/>
  <c r="F96" i="20" s="1"/>
  <c r="F97" i="20" s="1"/>
  <c r="E293" i="15" l="1"/>
  <c r="F293" i="15" s="1"/>
  <c r="F298" i="15" s="1"/>
  <c r="F320" i="15" s="1"/>
  <c r="E332" i="15"/>
  <c r="F332" i="15" s="1"/>
  <c r="F336" i="15" s="1"/>
  <c r="F345" i="15" s="1"/>
  <c r="E28" i="13"/>
  <c r="F28" i="13" s="1"/>
  <c r="F29" i="13" s="1"/>
  <c r="F44" i="13" s="1"/>
  <c r="E88" i="11"/>
  <c r="F88" i="11" s="1"/>
  <c r="F90" i="11" s="1"/>
  <c r="F96" i="11" s="1"/>
  <c r="E147" i="3"/>
  <c r="F147" i="3" s="1"/>
  <c r="F158" i="3" s="1"/>
</calcChain>
</file>

<file path=xl/sharedStrings.xml><?xml version="1.0" encoding="utf-8"?>
<sst xmlns="http://schemas.openxmlformats.org/spreadsheetml/2006/main" count="11387" uniqueCount="1804">
  <si>
    <t>DAFTAR ANALISA STANDAR BELANJA</t>
  </si>
  <si>
    <t>No</t>
  </si>
  <si>
    <t>JENIS PEKERJAAN</t>
  </si>
  <si>
    <t>KOEF.</t>
  </si>
  <si>
    <t>SAT.</t>
  </si>
  <si>
    <t>JMLH. HARGA</t>
  </si>
  <si>
    <t>( Rp. )</t>
  </si>
  <si>
    <t>M2</t>
  </si>
  <si>
    <t>m3</t>
  </si>
  <si>
    <t>m2</t>
  </si>
  <si>
    <t>Ltr</t>
  </si>
  <si>
    <t>m</t>
  </si>
  <si>
    <t>24.01.02.08</t>
  </si>
  <si>
    <t xml:space="preserve">Penggalian Tanah Keras </t>
  </si>
  <si>
    <t>24.01.02.15</t>
  </si>
  <si>
    <t>Jumlah :</t>
  </si>
  <si>
    <t>kg</t>
  </si>
  <si>
    <t>M</t>
  </si>
  <si>
    <t>PEKERJAAN PENDAHULUAN</t>
  </si>
  <si>
    <t>24.01.02.09</t>
  </si>
  <si>
    <t>24.01.02.21</t>
  </si>
  <si>
    <t>24.08.01.02</t>
  </si>
  <si>
    <t>24.01.02.07</t>
  </si>
  <si>
    <t>Buah</t>
  </si>
  <si>
    <t>24.03.01.28</t>
  </si>
  <si>
    <t>24.01.01.01</t>
  </si>
  <si>
    <t>Titik</t>
  </si>
  <si>
    <t>24.01.01.03</t>
  </si>
  <si>
    <t>NO</t>
  </si>
  <si>
    <t>Koeff</t>
  </si>
  <si>
    <t>HARGA</t>
  </si>
  <si>
    <t>SATUAN (Rp)</t>
  </si>
  <si>
    <t>24.03.01.01</t>
  </si>
  <si>
    <t>24.03.01.23</t>
  </si>
  <si>
    <t>24.02.01.24</t>
  </si>
  <si>
    <t>Kg</t>
  </si>
  <si>
    <t>24.04.02.05</t>
  </si>
  <si>
    <t>Unit</t>
  </si>
  <si>
    <t>24.04.01.09</t>
  </si>
  <si>
    <t>24.04.01.17</t>
  </si>
  <si>
    <t>24.07.03.11</t>
  </si>
  <si>
    <t>TAMAN</t>
  </si>
  <si>
    <t>Taman</t>
  </si>
  <si>
    <t>27.02.01</t>
  </si>
  <si>
    <t>Pembuatan Taman</t>
  </si>
  <si>
    <t>27.02.01.01</t>
  </si>
  <si>
    <t>Rotonde</t>
  </si>
  <si>
    <t>20.01.03.01.01.F</t>
  </si>
  <si>
    <t>Pupuk Kandang</t>
  </si>
  <si>
    <t>20.01.01.04.09.F</t>
  </si>
  <si>
    <t>27.02.01.02</t>
  </si>
  <si>
    <t>PEMBUATAN TAMAN TYPE A</t>
  </si>
  <si>
    <t>PEKERJAAN KONSTRUKSI</t>
  </si>
  <si>
    <t>Galian Tanah Cadas/Rabat</t>
  </si>
  <si>
    <t>Pengurugan Pasir Untuk Paving</t>
  </si>
  <si>
    <t>Pemasangan Dinding Batu Merah 1 Pc : 5 Pp tebal 1/2 bata</t>
  </si>
  <si>
    <t xml:space="preserve">Plesteran Halus 1 Pc : 5 Ps tebal 1.5 cm </t>
  </si>
  <si>
    <t xml:space="preserve">Pemasangan Paving Stone (Blok) Tbl.6 cm Merah Empat Persegi Panjang </t>
  </si>
  <si>
    <t>MEDIA TANAM DAN TANAMAN</t>
  </si>
  <si>
    <t>Tanah Taman</t>
  </si>
  <si>
    <t>05.19.02.05.19.01.F</t>
  </si>
  <si>
    <t>Tanaman Perdu Hias</t>
  </si>
  <si>
    <t>05.19.02.05.19.02.F</t>
  </si>
  <si>
    <t>Semak Hias Berdaun Indah</t>
  </si>
  <si>
    <t>05.19.02.03.41.01.F</t>
  </si>
  <si>
    <t>Tanaman Pelindung</t>
  </si>
  <si>
    <t>05.19.02.03.41.02.F</t>
  </si>
  <si>
    <t>Tanaman Ground Cover</t>
  </si>
  <si>
    <t>27.02.01.03</t>
  </si>
  <si>
    <t>PEMBUATAN TAMAN TYPE B</t>
  </si>
  <si>
    <t>27.02.01.04</t>
  </si>
  <si>
    <t>PEMBUATAN TAMAN TYPE C</t>
  </si>
  <si>
    <t>27.02.02</t>
  </si>
  <si>
    <t>Pemeliharaan Taman</t>
  </si>
  <si>
    <t>27.02.02.01</t>
  </si>
  <si>
    <t>PEMELIHARAAN TAMAN DAN JALUR HIJAU</t>
  </si>
  <si>
    <t>23.02.05.12.01.09.F</t>
  </si>
  <si>
    <t>02.06.02.06.30.04.02</t>
  </si>
  <si>
    <t>Sapu Lidi + Stick</t>
  </si>
  <si>
    <t>02.06.02.06.30.01.02</t>
  </si>
  <si>
    <t>20.01.01.38.01.F</t>
  </si>
  <si>
    <t>20.01.02.01.05.F</t>
  </si>
  <si>
    <t>Liter</t>
  </si>
  <si>
    <t>23.02.04.01.05.F</t>
  </si>
  <si>
    <t>05.19.02.07.01.F</t>
  </si>
  <si>
    <t>Penyulaman Tanaman</t>
  </si>
  <si>
    <t>23.02.04.01.02.F</t>
  </si>
  <si>
    <t>Kepala Tukang</t>
  </si>
  <si>
    <t>23.02.04.01.04.F</t>
  </si>
  <si>
    <t>Pembantu Tukang</t>
  </si>
  <si>
    <t>23.02.04.01.01.F</t>
  </si>
  <si>
    <t>Mandor</t>
  </si>
  <si>
    <t>23.02.05.09.02.05.01.F</t>
  </si>
  <si>
    <t>Jam</t>
  </si>
  <si>
    <t>23.02.05.09.04.01.F</t>
  </si>
  <si>
    <t>Hari</t>
  </si>
  <si>
    <t>23.02.05.12.02.01.F</t>
  </si>
  <si>
    <t>27.02.02.02</t>
  </si>
  <si>
    <t>PEMELIHARAAN TAMAN REKREASI</t>
  </si>
  <si>
    <t>PERAWATAN TANAMAN</t>
  </si>
  <si>
    <t>23.01.01.04.02.F</t>
  </si>
  <si>
    <t>27.02.02.03</t>
  </si>
  <si>
    <t>SISTEM PENYIRAMAN TAMAN (SPRINKLER)</t>
  </si>
  <si>
    <t>23.02.04.01.03.F</t>
  </si>
  <si>
    <t>Tukang</t>
  </si>
  <si>
    <t>Pembuatan Bouwplank /Titik</t>
  </si>
  <si>
    <t>PEKERJAAN TANDON AIR</t>
  </si>
  <si>
    <t>02.06.02.06.40.11</t>
  </si>
  <si>
    <t>PEKERJAAN TANAH</t>
  </si>
  <si>
    <t xml:space="preserve">Penggalian Tanah Biasa untuk Konstruksi </t>
  </si>
  <si>
    <t>PEKERJAAN RUMAH POMPA</t>
  </si>
  <si>
    <t>20.01.01.44.31.F</t>
  </si>
  <si>
    <t>Pekerjaan Pondasi Beton Bertulang (150 kg besi + Bekisting)</t>
  </si>
  <si>
    <t>Pekerjaan Dinding Beton Bertulang (150 kg besi + Bekisting)</t>
  </si>
  <si>
    <t>PEKERJAAN PLUMBING</t>
  </si>
  <si>
    <t>02.02.03.05.07.02.F</t>
  </si>
  <si>
    <t>Pompa</t>
  </si>
  <si>
    <t>02.04.03.09.01.F</t>
  </si>
  <si>
    <t>02.06.06.01.10.12</t>
  </si>
  <si>
    <t>Sprinkle Rotary</t>
  </si>
  <si>
    <t>Pop Up Sprinkle</t>
  </si>
  <si>
    <t>Gate valve</t>
  </si>
  <si>
    <t>24.07.03.10</t>
  </si>
  <si>
    <t>24.07.03.14</t>
  </si>
  <si>
    <t>02.02.03.05.07.01.F</t>
  </si>
  <si>
    <t>24.07.03.29</t>
  </si>
  <si>
    <t xml:space="preserve">Pemasangan Instalasi Air Bersih </t>
  </si>
  <si>
    <t>PEKERJAAN INSTALASI LISTRIK</t>
  </si>
  <si>
    <t>02.06.06.01.03.01.F</t>
  </si>
  <si>
    <t>02.06.06.08.11.F</t>
  </si>
  <si>
    <t>02.06.06.10.03.F</t>
  </si>
  <si>
    <t>02.06.06.10.05.F</t>
  </si>
  <si>
    <t>Thermal Overload Relay</t>
  </si>
  <si>
    <t>02.06.06.17.15</t>
  </si>
  <si>
    <t>Timer Analog</t>
  </si>
  <si>
    <t>WLC Otto 220 + socket</t>
  </si>
  <si>
    <t>20.02.04.02.06.01.F</t>
  </si>
  <si>
    <t>Kontaktor</t>
  </si>
  <si>
    <t>22.01.03.05.03.F</t>
  </si>
  <si>
    <t>Terminal Kabel</t>
  </si>
  <si>
    <t>PEMBANGUNAN PAGAR</t>
  </si>
  <si>
    <t>Pagar</t>
  </si>
  <si>
    <t>HARGA SATUAN (Rp)</t>
  </si>
  <si>
    <t>JMLH. HARGA (Rp)</t>
  </si>
  <si>
    <t>28.04.01</t>
  </si>
  <si>
    <t>Pagar Dinas Perhubungan</t>
  </si>
  <si>
    <t>28.04.01.01</t>
  </si>
  <si>
    <t>Rambu Lalu Lintas (75 cm) Engineering Grade papan tambahan dan umpak beton</t>
  </si>
  <si>
    <t>Meter</t>
  </si>
  <si>
    <t>20.01.01.11.05.F</t>
  </si>
  <si>
    <t>Plat Almunium     teb. 2 mm</t>
  </si>
  <si>
    <t>20.01.01.27.01.F</t>
  </si>
  <si>
    <t>Set</t>
  </si>
  <si>
    <t>Orang Hari</t>
  </si>
  <si>
    <t>23.02.05.12.01.04.F</t>
  </si>
  <si>
    <t>Sewa Alat Bantu Penerangan Jalan Umum (PJU)</t>
  </si>
  <si>
    <t>24.03.01.07</t>
  </si>
  <si>
    <t>Pekerjaan Beton K-225</t>
  </si>
  <si>
    <t>Nilai ASB :</t>
  </si>
  <si>
    <t>28.04.01.02</t>
  </si>
  <si>
    <t>Rambu Lalu Lintas (60 cm) Engineering Grade papan tambahan dan umpak beton</t>
  </si>
  <si>
    <t>28.04.01.03</t>
  </si>
  <si>
    <t>28.04.01.04</t>
  </si>
  <si>
    <t>20.01.01.36.02.F</t>
  </si>
  <si>
    <t>Klem/Bracket</t>
  </si>
  <si>
    <t>22.01.01.03.05.09.F</t>
  </si>
  <si>
    <t>23.02.05.11.03.01.F</t>
  </si>
  <si>
    <t>28.04.01.05</t>
  </si>
  <si>
    <t>28.04.01.06</t>
  </si>
  <si>
    <t>22.01.01.03.05.12.F</t>
  </si>
  <si>
    <t>Tiang RPPJ Kantilever</t>
  </si>
  <si>
    <t>28.04.01.07</t>
  </si>
  <si>
    <t>22.01.01.03.05.13.F</t>
  </si>
  <si>
    <t>Tiang Overhead Oktagonal</t>
  </si>
  <si>
    <t>28.04.01.08</t>
  </si>
  <si>
    <t>20.01.01.08.04.05.F</t>
  </si>
  <si>
    <t>Batang</t>
  </si>
  <si>
    <t>28.04.01.09</t>
  </si>
  <si>
    <t>20.01.01.08.04.01.F</t>
  </si>
  <si>
    <t>28.04.01.10</t>
  </si>
  <si>
    <t>Besi Pipa Galvanish Medium 2 1/2 inchi</t>
  </si>
  <si>
    <t>28.04.01.11</t>
  </si>
  <si>
    <t>28.04.01.12</t>
  </si>
  <si>
    <t>28.04.01.13</t>
  </si>
  <si>
    <t>20.01.01.27.02.F</t>
  </si>
  <si>
    <t>28.04.01.14</t>
  </si>
  <si>
    <t>02.06.05.06.01.F</t>
  </si>
  <si>
    <t>Lem Mixed Epoxy Adhesive</t>
  </si>
  <si>
    <t>20.01.01.28.04.09.F</t>
  </si>
  <si>
    <t>Paku Jalan Bulat / Paku Marka dia. Luar 100 mm,dia. Cembungan 60 mm,tebal 19 mm</t>
  </si>
  <si>
    <t>28.04.01.15</t>
  </si>
  <si>
    <t>20.01.01.28.04.10.F</t>
  </si>
  <si>
    <t>Paku Jalan Solar (Solar Road Stud) dengan LED Light dengan Capasitor</t>
  </si>
  <si>
    <t>28.04.01.16</t>
  </si>
  <si>
    <t>Pengecatan Marka Thermoplastik tebal 2 mm</t>
  </si>
  <si>
    <t>22.01.01.01.01.F</t>
  </si>
  <si>
    <t>Glass Beed</t>
  </si>
  <si>
    <t>22.01.01.02.01.F</t>
  </si>
  <si>
    <t>Thermoplastic</t>
  </si>
  <si>
    <t>23.02.04.01.07.F</t>
  </si>
  <si>
    <t>Operator Alat Konstruksi (Excavator)</t>
  </si>
  <si>
    <t>23.02.05.12.09.01.F</t>
  </si>
  <si>
    <t>Sewa Road Marking Machine (Min 5 jam)</t>
  </si>
  <si>
    <t>28.04.01.17</t>
  </si>
  <si>
    <t>28.04.01.18</t>
  </si>
  <si>
    <t>22.01.06.03.01.F</t>
  </si>
  <si>
    <t>Cold Plastik</t>
  </si>
  <si>
    <t>22.01.06.03.02.F</t>
  </si>
  <si>
    <t>BPO (Benzyl Peroxide)</t>
  </si>
  <si>
    <t>22.01.06.03.03.F</t>
  </si>
  <si>
    <t>Solvent</t>
  </si>
  <si>
    <t>22.01.06.03.04.F</t>
  </si>
  <si>
    <t>23.02.05.11.06.11.F</t>
  </si>
  <si>
    <t>Sewa Mesin Penghampar</t>
  </si>
  <si>
    <t>23.02.05.12.08.01.F</t>
  </si>
  <si>
    <t>Sewa Portable E.Mixer</t>
  </si>
  <si>
    <t>28.04.01.19</t>
  </si>
  <si>
    <t>Pengadaan Cermin Tikungan</t>
  </si>
  <si>
    <t>22.01.06.03.08.F</t>
  </si>
  <si>
    <t>Cermin Tikungan</t>
  </si>
  <si>
    <t>28.04.01.20</t>
  </si>
  <si>
    <t>20.01.01.10.01.01.F</t>
  </si>
  <si>
    <t>Aluminium Composite Panel</t>
  </si>
  <si>
    <t>28.04.01.21</t>
  </si>
  <si>
    <t>28.04.01.22</t>
  </si>
  <si>
    <t>20.11.04.04.01.F</t>
  </si>
  <si>
    <t>Kain Majun</t>
  </si>
  <si>
    <t>23.02.02.02.01.F</t>
  </si>
  <si>
    <t>Air Kerja</t>
  </si>
  <si>
    <t>Pondasi</t>
  </si>
  <si>
    <t>24.03.01.14</t>
  </si>
  <si>
    <t>Pekerjaan Pembesian dengan besi beton (polos/ulir)</t>
  </si>
  <si>
    <t>M3</t>
  </si>
  <si>
    <t>Cikrak Besar</t>
  </si>
  <si>
    <t>Glangsing   25 kg  (isi 150 kg sedimen)</t>
  </si>
  <si>
    <t>Lembar</t>
  </si>
  <si>
    <t>Pertamax (BBM bersubsidi)</t>
  </si>
  <si>
    <t>Pembantu Sopir</t>
  </si>
  <si>
    <t>Tenaga Kasar</t>
  </si>
  <si>
    <t>Sewa Mobil Pick Up+BBM+supir+kuli angkut</t>
  </si>
  <si>
    <t>Sewa Truk Kelas 3 Dalam Kota</t>
  </si>
  <si>
    <t>Sewa Pisau Gunting Rumput Mesin Gendong</t>
  </si>
  <si>
    <t>Sewa Pompa Air+Selang Plastik</t>
  </si>
  <si>
    <t>Kabel NYY  2 x 2,5 mm</t>
  </si>
  <si>
    <t>Box Panel Outdoor</t>
  </si>
  <si>
    <t>MCB C60N  6 A 1 Phase</t>
  </si>
  <si>
    <t>MCB C60N  16 A 1 Phase</t>
  </si>
  <si>
    <t>Pompa Air Jet Pump  200 watt</t>
  </si>
  <si>
    <t>Pressure Gauge 10  Bar 2,5""</t>
  </si>
  <si>
    <t>Selenoid Valve  2""</t>
  </si>
  <si>
    <t>Sumur Dalam Casing 4""</t>
  </si>
  <si>
    <t>Outdoor Patio Garden Gerimis</t>
  </si>
  <si>
    <t>Pemasangan Pipa Air Bersih diameter 3/4'</t>
  </si>
  <si>
    <t>Pemasangan Pipa Air Bersih diameter 1'</t>
  </si>
  <si>
    <t>Pemasangan Pipa Air Kotor diameter 2'</t>
  </si>
  <si>
    <t>Penutup Plat Besi</t>
  </si>
  <si>
    <t>Tandon Air Beton Tanam 5 m3</t>
  </si>
  <si>
    <t>20.01.01.08.02.07.F</t>
  </si>
  <si>
    <t>Besi Siku L.30.30.3</t>
  </si>
  <si>
    <t>20.01.01.11.02.F</t>
  </si>
  <si>
    <t>Plat Strip  uk 3 x 40 mm</t>
  </si>
  <si>
    <t xml:space="preserve">Mur Baut </t>
  </si>
  <si>
    <t>20.05.01.01.01.13.F</t>
  </si>
  <si>
    <t>Besi Pipa Galvanish Medium B 2 inchi</t>
  </si>
  <si>
    <t>22.01.01.02.06.F</t>
  </si>
  <si>
    <t>Scotch Light  Putih Engineering Grade</t>
  </si>
  <si>
    <t>22.01.01.02.07.F</t>
  </si>
  <si>
    <t>Scotch Light  Warna Engineering Grade</t>
  </si>
  <si>
    <t>20.01.01.36.05.F</t>
  </si>
  <si>
    <t>Klem Galvanis Rambu Include Mur Baut</t>
  </si>
  <si>
    <t>20.01.01.11.07.F</t>
  </si>
  <si>
    <t>Plat Strip uk 2 x 30 mm</t>
  </si>
  <si>
    <t>20.01.01.27.03.F</t>
  </si>
  <si>
    <t>Mur Baut dan Ring M8</t>
  </si>
  <si>
    <t>20.01.01.27.04.F</t>
  </si>
  <si>
    <t>Mur Baut dan Ring M6</t>
  </si>
  <si>
    <t>20.05.01.01.01.14.F</t>
  </si>
  <si>
    <t>Besi Pipa Galvanish Celup</t>
  </si>
  <si>
    <t>24.03.02.02</t>
  </si>
  <si>
    <t>Pekerjaan Pengelasan dengan las listrik</t>
  </si>
  <si>
    <t>cm</t>
  </si>
  <si>
    <t>20.01.01.08.02.05.F</t>
  </si>
  <si>
    <t>Besi Siku L.50.50.5 (Frame)</t>
  </si>
  <si>
    <t>22.01.01.02.08.F</t>
  </si>
  <si>
    <t>Scotch Light  Putih HI</t>
  </si>
  <si>
    <t>22.01.01.02.09.F</t>
  </si>
  <si>
    <t>Scotch Light  Warna HI</t>
  </si>
  <si>
    <t>Tiang RPPJ Oktagonal  Type F Tinggi 7,5 m tebal 4,5 mm</t>
  </si>
  <si>
    <t>Sewa Crane 30 ton - Min. 8 Jam (Termasuk Mob/Demob Operator BBM)</t>
  </si>
  <si>
    <t>24.02.01.23</t>
  </si>
  <si>
    <t xml:space="preserve">Pembuatan Lubang Strous Pile diameter 30 cm kedalaman 3 m </t>
  </si>
  <si>
    <t xml:space="preserve">Pemakaian Spesi Campuran Strous Pile (1 Pc : 1,5 Ps : 2,5 Kr) </t>
  </si>
  <si>
    <t>20.05.01.01.01.15.F</t>
  </si>
  <si>
    <t>20.01.01.11.06.F</t>
  </si>
  <si>
    <t>Plat Besi/Baja</t>
  </si>
  <si>
    <t>Mur Baut  Dynabolt</t>
  </si>
  <si>
    <t>02.07.01.01.08.01.F</t>
  </si>
  <si>
    <t>Charger Solar Cell</t>
  </si>
  <si>
    <t>20.02.09.01.01.F</t>
  </si>
  <si>
    <t>Accu Solar Cell  12 V</t>
  </si>
  <si>
    <t>22.01.01.02.02.F</t>
  </si>
  <si>
    <t>Rambu Elektornik Include Panel Solar Cell</t>
  </si>
  <si>
    <t>20.01.01.08.04.17.F</t>
  </si>
  <si>
    <t>Besi Kanal UNP.50</t>
  </si>
  <si>
    <t>20.05.01.01.02.01.F</t>
  </si>
  <si>
    <t>Pipa Besi Hitam dia.2.5 inch</t>
  </si>
  <si>
    <t>20.05.01.01.02.02.F</t>
  </si>
  <si>
    <t>20.05.02.01.03.F</t>
  </si>
  <si>
    <t>Elbow Besi dia.2.5 inch</t>
  </si>
  <si>
    <t>Pengecatan Kayu (1 plamir, 1 lapis cat dasar, 3 lapis cat penutup)</t>
  </si>
  <si>
    <t>20.01.01.08.02.06.F</t>
  </si>
  <si>
    <t>Besi Siku L.40.40.4</t>
  </si>
  <si>
    <t>Besi Hollow 40 X 40 X 1.10 mm</t>
  </si>
  <si>
    <t>Lonjor</t>
  </si>
  <si>
    <t xml:space="preserve">Besi Begel / Baut   Uk. 12 dim </t>
  </si>
  <si>
    <t>28.04.01.24</t>
  </si>
  <si>
    <t>28.04.01.25</t>
  </si>
  <si>
    <t>28.04.01.27</t>
  </si>
  <si>
    <t>Pengecatan Marka Jalan Coldplastik</t>
  </si>
  <si>
    <t>28.04.01.26</t>
  </si>
  <si>
    <t>Pengecatan Marka Pita Penggaduh dengan Thermoplastik Tebal 10 mm</t>
  </si>
  <si>
    <t>Colour Sands 2-3 mm</t>
  </si>
  <si>
    <t>28.04.01.28</t>
  </si>
  <si>
    <t>Pengecatan Marka Profil</t>
  </si>
  <si>
    <t>28.04.01.29</t>
  </si>
  <si>
    <t>28.04.01.30</t>
  </si>
  <si>
    <t>Jasa Pemeliharaan Rambu Lalu Lintas</t>
  </si>
  <si>
    <t>Rambu Lalu Lintas ACP (75 cm) Engineering Grade + Papan Tambahan dan Umpak Beton</t>
  </si>
  <si>
    <t>Rambu Lalu Lintas ACP (60 cm) Engineering Grade + Papan Tambahan dan Umpak Beton</t>
  </si>
  <si>
    <t>Daun Rambu Lalu Lintas (75 cm) Engineering Grade + Papan Tambahan</t>
  </si>
  <si>
    <t>Daun Rambu Lalu Lintas (60 cm) Engineering Grade + Papan Tambahan</t>
  </si>
  <si>
    <t>Daun Rambu Lalu Lintas ACP (75 cm) Engineering Grade + Papan Tambahan</t>
  </si>
  <si>
    <t>Daun Rambu Lalu Lintas ACP (60 cm) Engineering Grade + Papan Tambahan</t>
  </si>
  <si>
    <t>Daun Rambu Lalu Lintas ACP (60 cm) Engineering Grade</t>
  </si>
  <si>
    <t>Pemasangan Tiang dan rambu RPPJ 2 m x 3 m</t>
  </si>
  <si>
    <t>Pemasangan Rambu RPPJ 2 m x 3 m</t>
  </si>
  <si>
    <t xml:space="preserve">Pemasangan RPPJ Oktagonal Kantilever 1,8 x 1,2 m dengan scotch light engineering grade perismatik </t>
  </si>
  <si>
    <t>Pemasangan Rambu Lalu Lintas (90 cm) Engineering Grade serta Papan Tambahan dengan Tiang Overhead Oktagonal</t>
  </si>
  <si>
    <t>Pemasangan Papan Nama Jalan (Standart) dari Plat Aluminium Lengkap</t>
  </si>
  <si>
    <t>Pemasangan Papan Peringatan / Himbauan</t>
  </si>
  <si>
    <t>Pemasangan Papan Petunjuk</t>
  </si>
  <si>
    <t>Pemasangan penggantian pipa rambu lalu lintas  (menggunakan flenders)</t>
  </si>
  <si>
    <t>Pemasangan Rambu Elektronik Solar Cell</t>
  </si>
  <si>
    <t>Pemasangan Tiang Rambu Ganda</t>
  </si>
  <si>
    <t>Pembuatan Palang Kuda dr Pipa Besi Hitam Dia. 2.5"</t>
  </si>
  <si>
    <t>Pembuatan Palang Kuda - kuda untuk Car Free Day</t>
  </si>
  <si>
    <t>28.04.01.23</t>
  </si>
  <si>
    <t>Pemasangan Paku Jalan</t>
  </si>
  <si>
    <t>PEMBUATAN DAN PEMELIHARAAN JALAN</t>
  </si>
  <si>
    <t>Jalan, Jembatan, Saluran</t>
  </si>
  <si>
    <t>HRG.SATUAN</t>
  </si>
  <si>
    <t>25.01.01</t>
  </si>
  <si>
    <t>Jalan Flexible Pavements</t>
  </si>
  <si>
    <t>25.01.01.01</t>
  </si>
  <si>
    <t>Pembuatan Jalan Flexible Pavements Baru</t>
  </si>
  <si>
    <t>25.01.01.01.01</t>
  </si>
  <si>
    <t>Pembuatan Jalan Baru Lokal Tipe 1</t>
  </si>
  <si>
    <t>I PEKERJAAN PERKERASAN</t>
  </si>
  <si>
    <t>24.08.02.08</t>
  </si>
  <si>
    <t>Agregat Lapis Pondasi Atas (LPA) Klas A</t>
  </si>
  <si>
    <t>24.08.02.09</t>
  </si>
  <si>
    <t xml:space="preserve">Agregat Lapis Pondasi Bawah (LPB) Klas B </t>
  </si>
  <si>
    <t>24.08.02.10</t>
  </si>
  <si>
    <t xml:space="preserve">Agregat Lapis Pondasi Bawah (LPB) Klas C </t>
  </si>
  <si>
    <t>24.08.02.11</t>
  </si>
  <si>
    <t>Produksi Dan Penghamparan Laston Lapis Aus / AC - WC</t>
  </si>
  <si>
    <t>Ton</t>
  </si>
  <si>
    <t>24.08.02.12</t>
  </si>
  <si>
    <t xml:space="preserve">Produksi Dan Penghamparan Laston Lapis Antara / AC - BC </t>
  </si>
  <si>
    <t>Jumlah</t>
  </si>
  <si>
    <t>II PEKERJAAN TANAH</t>
  </si>
  <si>
    <t>24.01.02.06</t>
  </si>
  <si>
    <t xml:space="preserve">Pengangkutan Tanah keluar Proyek </t>
  </si>
  <si>
    <t>24.01.02.12</t>
  </si>
  <si>
    <t xml:space="preserve">Penggalian Tanah dengan Alat Berat </t>
  </si>
  <si>
    <t>Nilai ASB</t>
  </si>
  <si>
    <t>25.01.01.01.02</t>
  </si>
  <si>
    <t>Pembuatan Jalan Baru Lokal Tipe 2</t>
  </si>
  <si>
    <t>25.01.01.01.03</t>
  </si>
  <si>
    <t>Pembuatan Jalan Baru Kolektor Tipe 1</t>
  </si>
  <si>
    <t>25.01.01.01.04</t>
  </si>
  <si>
    <t>Pembuatan Jalan Baru Kolektor Tipe 2</t>
  </si>
  <si>
    <t>25.01.01.02</t>
  </si>
  <si>
    <t xml:space="preserve">Pemeliharaan Jalan </t>
  </si>
  <si>
    <t>25.01.01.02.01</t>
  </si>
  <si>
    <t>Pemeliharaan Jalan Tipe 1</t>
  </si>
  <si>
    <t>PEKERJAAN PERKERASAN</t>
  </si>
  <si>
    <t>25.01.01.02.02</t>
  </si>
  <si>
    <t>Pemeliharaan Jalan Tipe 2</t>
  </si>
  <si>
    <t>25.01.01.02.04</t>
  </si>
  <si>
    <t xml:space="preserve">Pemeliharaan Jalan Overlay </t>
  </si>
  <si>
    <t>24.08.02.06</t>
  </si>
  <si>
    <t>Lapis Perekat/Tack Coat</t>
  </si>
  <si>
    <t>24.08.02.23</t>
  </si>
  <si>
    <t xml:space="preserve">Penghamparan ATB tb. 4 cm </t>
  </si>
  <si>
    <t>24.08.02.24</t>
  </si>
  <si>
    <t xml:space="preserve">Penghamparan Lapis Perm. Aspal Beton Laston (AC) tb. 4 cm </t>
  </si>
  <si>
    <t>25.01.01.02.05</t>
  </si>
  <si>
    <t>Pemeliharaan Jalan Overlay  Lebar 4 m</t>
  </si>
  <si>
    <t>25.01.01.02.06</t>
  </si>
  <si>
    <t>Pemeliharaan Jalan Overlay  Lebar 4,5 m</t>
  </si>
  <si>
    <t>25.01.01.02.07</t>
  </si>
  <si>
    <t>Pemeliharaan Jalan Overlay  Lebar 5 m</t>
  </si>
  <si>
    <t>25.01.01.02.08</t>
  </si>
  <si>
    <t>Pemeliharaan Jalan Overlay  Lebar 5,5 m</t>
  </si>
  <si>
    <t>25.01.01.02.09</t>
  </si>
  <si>
    <t>Pemeliharaan Jalan Overlay  Lebar 6 m</t>
  </si>
  <si>
    <t>25.01.01.02.10</t>
  </si>
  <si>
    <t>Pemeliharaan Jalan Overlay  Lebar 6,5 m</t>
  </si>
  <si>
    <t>25.01.01.02.11</t>
  </si>
  <si>
    <t>Pemeliharaan Jalan Overlay  Lebar 7 m</t>
  </si>
  <si>
    <t>25.01.01.02.12</t>
  </si>
  <si>
    <t>Pemeliharaan Jalan Overlay  Lebar 7,5 m</t>
  </si>
  <si>
    <t>25.01.01.02.13</t>
  </si>
  <si>
    <t>Pemeliharaan Jalan Overlay  Lebar 8 m</t>
  </si>
  <si>
    <t>25.01.01.02.14</t>
  </si>
  <si>
    <t>Pemeliharaan Jalan Overlay  Lebar 8,5 m</t>
  </si>
  <si>
    <t>25.01.01.02.15</t>
  </si>
  <si>
    <t>Pemeliharaan Jalan Overlay  Lebar 9 m</t>
  </si>
  <si>
    <t>25.01.01.02.16</t>
  </si>
  <si>
    <t>Pemeliharaan Jalan Overlay  Lebar 9,5 m</t>
  </si>
  <si>
    <t>25.01.01.02.17</t>
  </si>
  <si>
    <t>Pemeliharaan Jalan Overlay  Lebar 10 m</t>
  </si>
  <si>
    <t>25.01.01.02.18</t>
  </si>
  <si>
    <t>Pemeliharaan Jalan Overlay  Lebar 10,5 m</t>
  </si>
  <si>
    <t>25.01.01.02.19</t>
  </si>
  <si>
    <t>Pemeliharaan Jalan Overlay  Lebar 11 m</t>
  </si>
  <si>
    <t>25.01.01.02.20</t>
  </si>
  <si>
    <t>Pemeliharaan Jalan Overlay  Lebar 11,5 m</t>
  </si>
  <si>
    <t>25.01.01.02.21</t>
  </si>
  <si>
    <t>Pemeliharaan Jalan Overlay  Lebar 12 m</t>
  </si>
  <si>
    <t>25.01.01.02.22</t>
  </si>
  <si>
    <t>Pemeliharaan Jalan Overlay  Lebar 12,5 m</t>
  </si>
  <si>
    <t>25.01.01.02.23</t>
  </si>
  <si>
    <t>Pemeliharaan Jalan Overlay  Lebar 13 m</t>
  </si>
  <si>
    <t>25.01.01.02.24</t>
  </si>
  <si>
    <t>Pemeliharaan Jalan Overlay  Lebar 13,5 m</t>
  </si>
  <si>
    <t>25.01.01.02.25</t>
  </si>
  <si>
    <t>Pemeliharaan Jalan Overlay  Lebar 14 m</t>
  </si>
  <si>
    <t>25.01.01.02.26</t>
  </si>
  <si>
    <t>Pemeliharaan Jalan Overlay  Lebar 14,5 m</t>
  </si>
  <si>
    <t>25.01.01.02.27</t>
  </si>
  <si>
    <t>Pemeliharaan Jalan Overlay  Lebar 15 m</t>
  </si>
  <si>
    <t>25.01.01.02.28</t>
  </si>
  <si>
    <t>Pemeliharaan Jalan Overlay  Lebar 15,5 m</t>
  </si>
  <si>
    <t>25.01.01.02.29</t>
  </si>
  <si>
    <t>Pemeliharaan Jalan Overlay  Lebar 16 m</t>
  </si>
  <si>
    <t>25.01.01.02.30</t>
  </si>
  <si>
    <t>Pemeliharaan Jalan Overlay  Lebar 16,5 m</t>
  </si>
  <si>
    <t>25.01.01.02.31</t>
  </si>
  <si>
    <t>Pemeliharaan Jalan Overlay  Lebar 17 m</t>
  </si>
  <si>
    <t>25.01.01.02.32</t>
  </si>
  <si>
    <t>Pemeliharaan Jalan Overlay  Lebar 17,5 m</t>
  </si>
  <si>
    <t>25.01.01.02.33</t>
  </si>
  <si>
    <t>Pemeliharaan Jalan Overlay  Lebar 18 m</t>
  </si>
  <si>
    <t>25.01.01.02.34</t>
  </si>
  <si>
    <t>Pemeliharaan Jalan Overlay  Lebar 20 m</t>
  </si>
  <si>
    <t>25.01.02.01.01</t>
  </si>
  <si>
    <t>Rigid Pavements Tipe A1</t>
  </si>
  <si>
    <t>Pekerjaan Tanah</t>
  </si>
  <si>
    <t>Pengurugan Pasir (PADAT)</t>
  </si>
  <si>
    <t>24.01.02.16</t>
  </si>
  <si>
    <t xml:space="preserve">Pengurugan Sirtu (PADAT) </t>
  </si>
  <si>
    <t>Pekerjaan Sub Base</t>
  </si>
  <si>
    <t>24.03.01.04</t>
  </si>
  <si>
    <t>Lantai Kerja  K-100</t>
  </si>
  <si>
    <t>24.08.02.30</t>
  </si>
  <si>
    <t xml:space="preserve">Lapisan Aspal penetrasi (kolakan) tb. 3-4 cm </t>
  </si>
  <si>
    <t>Pekerjaan Struktur Beton</t>
  </si>
  <si>
    <t>24.03.01.12</t>
  </si>
  <si>
    <t>Pekerjaan Beton K-350</t>
  </si>
  <si>
    <t>24.03.01.15</t>
  </si>
  <si>
    <t>Pekerjaan Pembesian Wire Mesh</t>
  </si>
  <si>
    <t>24.03.01.20</t>
  </si>
  <si>
    <t>Pekerjaan Bekisting Lantai</t>
  </si>
  <si>
    <t>24.03.01.32</t>
  </si>
  <si>
    <t xml:space="preserve">Pembongkaran Beton </t>
  </si>
  <si>
    <t>24.03.02.01</t>
  </si>
  <si>
    <t>Pekerjaan Pemasangan Besi Profil</t>
  </si>
  <si>
    <t>Pekerjaan Pengaspalan</t>
  </si>
  <si>
    <t>Produksi Dan Penghamparan Laston Lapis Aus / AC - WC t = 6 cm</t>
  </si>
  <si>
    <t>Produksi Dan Penghamparan Laston Lapis Antara / AC - BC t = 4 cm</t>
  </si>
  <si>
    <t>Pekerjaan Pasangan</t>
  </si>
  <si>
    <t>24.08.01.04</t>
  </si>
  <si>
    <t xml:space="preserve">Pemasangan Paving Stone (Blok) Tbl.6 cm Abu-2 Empat Persegi Panjang </t>
  </si>
  <si>
    <t>24.08.01.06</t>
  </si>
  <si>
    <t xml:space="preserve">Kanstin BDCM 21.5 </t>
  </si>
  <si>
    <t>25.01.02.01.02</t>
  </si>
  <si>
    <t>Rigid Pavements Tipe A2</t>
  </si>
  <si>
    <t>25.01.02.01.05</t>
  </si>
  <si>
    <t>Rigid Pavements Tipe A3</t>
  </si>
  <si>
    <t>25.01.03</t>
  </si>
  <si>
    <t>Pembuatan Jalan Paving Pavements</t>
  </si>
  <si>
    <t>25.01.03.01</t>
  </si>
  <si>
    <t>Konstruksi Jalan Paving Baru Lebar 2m (tbl. 6 cm)</t>
  </si>
  <si>
    <t>02.06.01.05.17.07</t>
  </si>
  <si>
    <t>Papan Nama Proyek</t>
  </si>
  <si>
    <t>22.01.01.02.03.F</t>
  </si>
  <si>
    <t>Rambu lalu lintas proyek</t>
  </si>
  <si>
    <t>PEKERJAAN JALAN PAVING</t>
  </si>
  <si>
    <t>24.04.01.19</t>
  </si>
  <si>
    <t>Plesteran Ciprat 1 Pc : 2PS</t>
  </si>
  <si>
    <t>24.08.01.07</t>
  </si>
  <si>
    <t>Kanstin Trap uk. 15.25.40 ; K-175</t>
  </si>
  <si>
    <t>24.08.01.10</t>
  </si>
  <si>
    <t xml:space="preserve">Stopper/Uskup tebal 6 cm warna </t>
  </si>
  <si>
    <t>PEKERJAAN LAIN-LAIN</t>
  </si>
  <si>
    <t>23.04.01.01.01.F</t>
  </si>
  <si>
    <t>Quality control / Uji bahan paving</t>
  </si>
  <si>
    <t>24.01.02.01</t>
  </si>
  <si>
    <t>Pembersihan Lapangan dan Perataan Tanah</t>
  </si>
  <si>
    <t>25.01.03.02</t>
  </si>
  <si>
    <t>Konstruksi Jalan Paving Baru Lebar 3m (tbl. 6 cm)</t>
  </si>
  <si>
    <t>25.01.03.03</t>
  </si>
  <si>
    <t>Konstruksi Jalan Paving Baru Lebar 4m (tbl. 6 cm)</t>
  </si>
  <si>
    <t>25.01.03.04</t>
  </si>
  <si>
    <t>Konstruksi Jalan Paving Baru Lebar 5m (tbl. 6 cm)</t>
  </si>
  <si>
    <t>25.01.03.05</t>
  </si>
  <si>
    <t>Konstruksi Jalan Paving Baru Lebar 6m (tbl. 6 cm)</t>
  </si>
  <si>
    <t>25.01.03.06</t>
  </si>
  <si>
    <t>Konstruksi Jalan Paving Baru Lebar 7m (tbl. 6 cm)</t>
  </si>
  <si>
    <t>25.01.03.07</t>
  </si>
  <si>
    <t>Konstruksi Jalan Paving Baru Lebar 8m (tbl. 6 cm)</t>
  </si>
  <si>
    <t>25.01.03.18</t>
  </si>
  <si>
    <t>Konstruksi Taman Paving  (Luas 100 m2, Urugan Pasir 10 cm,Kanstin Beton K350)</t>
  </si>
  <si>
    <t>Galian Tanah</t>
  </si>
  <si>
    <t>Urugan Pasir Tebal 10 cm</t>
  </si>
  <si>
    <t>III PEKERJAAN PASANGAN</t>
  </si>
  <si>
    <t>Kanstin BDCM 21.5 m m</t>
  </si>
  <si>
    <t xml:space="preserve">Pemasangan Paving Stone Tebal 6cm </t>
  </si>
  <si>
    <t>25.01.04</t>
  </si>
  <si>
    <t>Pembuatan Pilar Batas</t>
  </si>
  <si>
    <t>25.01.04.01</t>
  </si>
  <si>
    <t>Pekerjaan Pilar batas Tipe C (batas Kecamatan)</t>
  </si>
  <si>
    <t>20.01.01.44.14.F</t>
  </si>
  <si>
    <t>Wiremesh DM-4</t>
  </si>
  <si>
    <t>20.01.01.44.15.F</t>
  </si>
  <si>
    <t>Brass Tablet marmer</t>
  </si>
  <si>
    <t>24.01.02.13</t>
  </si>
  <si>
    <t>Pengurugan Tanah Kembali untuk Konstruksi</t>
  </si>
  <si>
    <t>25.01.04.02</t>
  </si>
  <si>
    <t>Pekerjaan Pilar batas Tipe D (batas Desa)</t>
  </si>
  <si>
    <t>25.01.05</t>
  </si>
  <si>
    <t>Pembuatan Pedestrian</t>
  </si>
  <si>
    <t>25.01.05.01</t>
  </si>
  <si>
    <t>Pedestrian Dengan Saluran U-Gutter + Curbing + Wiremesh U-50</t>
  </si>
  <si>
    <t xml:space="preserve">PEKERJAAN PENDAHULUAN </t>
  </si>
  <si>
    <t>24.01.01.05</t>
  </si>
  <si>
    <t xml:space="preserve">Uitzet Dengan WaterPass / Theodolit </t>
  </si>
  <si>
    <t>PEKERJAAN LANTAI PEDESTRIAN DAN JALAN</t>
  </si>
  <si>
    <t>24.05.01.12</t>
  </si>
  <si>
    <t xml:space="preserve">Pemasangan Tegel Porceline 40x40  cm </t>
  </si>
  <si>
    <t>24.05.01.13</t>
  </si>
  <si>
    <t xml:space="preserve">Pemasangan Lantai Granit diglasur  20 x 40 cm (warna gelap) </t>
  </si>
  <si>
    <t>24.08.02.29</t>
  </si>
  <si>
    <t xml:space="preserve">Pas Curbing Type B panjang 0.5 m </t>
  </si>
  <si>
    <t>PEKERJAAN SALURAN DAN PASANGAN</t>
  </si>
  <si>
    <t>Grill Cast Iron Tangkapan Air (Grill Manhole (Cover &amp; Frame) Fabrikan)</t>
  </si>
  <si>
    <t>Grill Cast Iron Tangkapan Air (Grill Taman (Cover &amp; Frame) Fabrikan</t>
  </si>
  <si>
    <t>Pembersihan Lapangan "Ringan" dan Perataan</t>
  </si>
  <si>
    <t>26. Gedung</t>
  </si>
  <si>
    <t>26.01</t>
  </si>
  <si>
    <t>Pembangunan Gedung</t>
  </si>
  <si>
    <t>Pembangunan dan Rehabilitasi Gedung</t>
  </si>
  <si>
    <t>26.01.01.01</t>
  </si>
  <si>
    <t>Pembangunan Gedung Type A</t>
  </si>
  <si>
    <t>PEK. PENDAHULUAN</t>
  </si>
  <si>
    <t>PEK. TANAH</t>
  </si>
  <si>
    <t>24.02.01.22</t>
  </si>
  <si>
    <t xml:space="preserve">Pembuatan Lubang Strous Pile diameter 20 cm kedalaman 3 m </t>
  </si>
  <si>
    <t>PEK. BETON STRUKTUR</t>
  </si>
  <si>
    <t>Pekerjaan Beton K-100</t>
  </si>
  <si>
    <t>24.03.01.24</t>
  </si>
  <si>
    <t>Pekerjaan Sloof Beton Bertulang (200 kg besi + Bekisting)</t>
  </si>
  <si>
    <t>24.03.01.25</t>
  </si>
  <si>
    <t>Pekerjaan Balok Beton Bertulang (200 kg besi + Bekisting)</t>
  </si>
  <si>
    <t>24.03.01.26</t>
  </si>
  <si>
    <t>Pekerjaan Kolom Beton Bertulang (150 kg besi + Bekisting)</t>
  </si>
  <si>
    <t>24.03.01.30</t>
  </si>
  <si>
    <t>Pekerjaan Kolom Praktis (11 x 11 cm)</t>
  </si>
  <si>
    <t>m1</t>
  </si>
  <si>
    <t>PEK. PASANGAN</t>
  </si>
  <si>
    <t>24.02.01.12</t>
  </si>
  <si>
    <t xml:space="preserve">Pekerjaan Pemasangan Batu Kali Belah 15/20 cm (1 Pc : 4 Ps) </t>
  </si>
  <si>
    <t>24.02.01.19</t>
  </si>
  <si>
    <t xml:space="preserve">Pemasangan Batu Kali Belah Kosongan (aanstamping)                                                                                                              </t>
  </si>
  <si>
    <t>24.04.01.08</t>
  </si>
  <si>
    <t>Pemasangan Dinding Batu Merah 1 Pc : 4 Pp tebal 1/2 bata</t>
  </si>
  <si>
    <t>24.04.01.16</t>
  </si>
  <si>
    <t xml:space="preserve">Plesteran Halus 1 Pc : 4 Ps tebal 1.5 cm </t>
  </si>
  <si>
    <t>24.04.01.18</t>
  </si>
  <si>
    <t>Pasang Benangan 1 Pc: 2Ps</t>
  </si>
  <si>
    <t>PEK. LANTAI</t>
  </si>
  <si>
    <t>24.05.01.01</t>
  </si>
  <si>
    <t xml:space="preserve">Pemasangan Tegel Keramik 20x20  cm </t>
  </si>
  <si>
    <t>24.05.01.04</t>
  </si>
  <si>
    <t xml:space="preserve">Pemasangan Tegel Keramik 20x25  cm (Dinding) </t>
  </si>
  <si>
    <t>24.05.01.06</t>
  </si>
  <si>
    <t xml:space="preserve">Pemasangan Tegel Plin Dinding Keramik uk. 7.5x20 cm </t>
  </si>
  <si>
    <t>m'</t>
  </si>
  <si>
    <t>24.05.01.08</t>
  </si>
  <si>
    <t>Pembuatan/Pemasangan Hardener Floor (Granit Trase Corak)</t>
  </si>
  <si>
    <t>PEK. DAUN PINTU,JENDELA DAN KUSEN</t>
  </si>
  <si>
    <t>24.07.01.01</t>
  </si>
  <si>
    <t xml:space="preserve">Kusen Pintu / Jendela Kayu Jati </t>
  </si>
  <si>
    <t>24.07.01.08</t>
  </si>
  <si>
    <t xml:space="preserve">Daun Pintu Panil (Kayu Jati Klas II) </t>
  </si>
  <si>
    <t>24.07.01.10</t>
  </si>
  <si>
    <t xml:space="preserve">Pintu/Jendela Kaca Papan Kayu jati </t>
  </si>
  <si>
    <t>24.07.01.14</t>
  </si>
  <si>
    <t xml:space="preserve">Pemasangan Kaca Mati Rayban tebal 5 mm </t>
  </si>
  <si>
    <t>PEK. ATAP DAN PLAFOND</t>
  </si>
  <si>
    <t>20.01.01.10.01.02.F</t>
  </si>
  <si>
    <t>Atap Polli Carbonat  Luas 2,1 m, Panjang 11,8 m, tebal 10 mm</t>
  </si>
  <si>
    <t>Roll</t>
  </si>
  <si>
    <t>24.06.01.04</t>
  </si>
  <si>
    <t>Pekerjaan Rangka Kuda - kuda WF</t>
  </si>
  <si>
    <t>24.06.01.11</t>
  </si>
  <si>
    <t>Pemasang rangka atap Galvalume Campuran</t>
  </si>
  <si>
    <t>24.06.02.08</t>
  </si>
  <si>
    <t>Pemasangan Atap Genteng Galvalume (m2)</t>
  </si>
  <si>
    <t>24.06.02.11</t>
  </si>
  <si>
    <t>Pemasangan Wuwung/Jurai Genteng Galvalume Tebal 4 mm (m)</t>
  </si>
  <si>
    <t>24.06.02.15</t>
  </si>
  <si>
    <t xml:space="preserve">Pemasangan Listplank Kayu Kamper 3 / 30 cm </t>
  </si>
  <si>
    <t>24.06.03.06</t>
  </si>
  <si>
    <t>Pemasangan List plafond Kayu kamper</t>
  </si>
  <si>
    <t>24.06.03.13</t>
  </si>
  <si>
    <t>Pemasangan Plafon Kalsiboard Rangka Aluminium</t>
  </si>
  <si>
    <t>PEK. PENGECATAN</t>
  </si>
  <si>
    <t>24.04.02.12</t>
  </si>
  <si>
    <t>Pengecatan Dinding Dalam Baru</t>
  </si>
  <si>
    <t>24.04.02.13</t>
  </si>
  <si>
    <t>Pengecatan Dinding Luar Baru</t>
  </si>
  <si>
    <t>PEK.  PENGANTUNG</t>
  </si>
  <si>
    <t>24.07.01.19</t>
  </si>
  <si>
    <t xml:space="preserve">Pemasangan Kunci Tanam Besar 2x Putar kuningan </t>
  </si>
  <si>
    <t>24.07.01.21</t>
  </si>
  <si>
    <t xml:space="preserve">Pemasangan Engsel Kuningan Untuk Jendela </t>
  </si>
  <si>
    <t>Stel</t>
  </si>
  <si>
    <t>24.07.01.22</t>
  </si>
  <si>
    <t xml:space="preserve">Pemasangan Engsel Kuningan Untuk Pintu </t>
  </si>
  <si>
    <t>24.07.01.24</t>
  </si>
  <si>
    <t>Pemasangan Grendel Panjang</t>
  </si>
  <si>
    <t>24.07.01.29</t>
  </si>
  <si>
    <t xml:space="preserve">Pemasangan Hak Angin (Sikutan) </t>
  </si>
  <si>
    <t xml:space="preserve">PEK. INSTALASI LISTRIK </t>
  </si>
  <si>
    <t>02.06.06.05.08.05.F</t>
  </si>
  <si>
    <t>Lampu TL + Balas   36 Watt</t>
  </si>
  <si>
    <t>02.06.06.05.08.06.F</t>
  </si>
  <si>
    <t>Lampu TL  18 Watt Lengkap + Trafo</t>
  </si>
  <si>
    <t>24.07.02.01</t>
  </si>
  <si>
    <t>Pemasangan Titik Stop Kontak Gedung</t>
  </si>
  <si>
    <t>24.07.02.02</t>
  </si>
  <si>
    <t xml:space="preserve">Pemasangan Titik Lampu Gedung </t>
  </si>
  <si>
    <t>24.07.02.03</t>
  </si>
  <si>
    <t>Pemasangan Saklar Tunggal</t>
  </si>
  <si>
    <t>24.07.02.04</t>
  </si>
  <si>
    <t>Pemasangan Saklar Ganda</t>
  </si>
  <si>
    <t>Pekerjaan Sanitasi Air Kotor (Septictank + Resapan)</t>
  </si>
  <si>
    <t>24.07.03.08</t>
  </si>
  <si>
    <t xml:space="preserve">Pekerjaan Plat Tutup Beton (1 Pc : 2 Ps : 3 Kr) </t>
  </si>
  <si>
    <t>24.07.03.16</t>
  </si>
  <si>
    <t>Pemasangan Pipa Air Kotor diameter 4'</t>
  </si>
  <si>
    <t xml:space="preserve">Tandon Air </t>
  </si>
  <si>
    <t>24.03.01.13</t>
  </si>
  <si>
    <t>Pekerjaan Beton ( 1Pc : 2 Ps : 3 Kr)</t>
  </si>
  <si>
    <t>PEK. INSTALASI AIR</t>
  </si>
  <si>
    <t>24.07.01.42</t>
  </si>
  <si>
    <t>Pemasangan Daun Pintu PVC</t>
  </si>
  <si>
    <t>Bh</t>
  </si>
  <si>
    <t>24.07.03.19</t>
  </si>
  <si>
    <t xml:space="preserve">Pemasangan Kran Air </t>
  </si>
  <si>
    <t>24.07.03.21</t>
  </si>
  <si>
    <t xml:space="preserve">Kloset Duduk Porselen </t>
  </si>
  <si>
    <t>24.07.03.22</t>
  </si>
  <si>
    <t>Pemasangan Wastafel</t>
  </si>
  <si>
    <t>26.01.01.02</t>
  </si>
  <si>
    <t>Pembangunan Gedung Type B</t>
  </si>
  <si>
    <t>24.05.01.03</t>
  </si>
  <si>
    <t xml:space="preserve">Pemasangan Tegel Keramik 40x40  cm </t>
  </si>
  <si>
    <t>24.07.01.09</t>
  </si>
  <si>
    <t xml:space="preserve">Daun Pintu Panil (Kayu Kamper) </t>
  </si>
  <si>
    <t>24.07.01.11</t>
  </si>
  <si>
    <t xml:space="preserve">Pintu/Jendela Kaca Papan Kayu Kamper </t>
  </si>
  <si>
    <t>24.07.01.13</t>
  </si>
  <si>
    <t xml:space="preserve">Pemasangan Kaca Mati tebal 5 mm </t>
  </si>
  <si>
    <t>24.07.01.43</t>
  </si>
  <si>
    <t>Pemasangan Kusen Alumunium Profil 4" Putih</t>
  </si>
  <si>
    <t>24.06.01.09</t>
  </si>
  <si>
    <t>Pemasang rangka atap Galvalume Uk  0.8 mm</t>
  </si>
  <si>
    <t>24.06.03.14</t>
  </si>
  <si>
    <t>Pemasangan Plafond Kalsiboard Rangka Plafon Metal Furing</t>
  </si>
  <si>
    <t>26.01.01.03</t>
  </si>
  <si>
    <t>Pembangunan Gedung Type C</t>
  </si>
  <si>
    <t>24.07.01.02</t>
  </si>
  <si>
    <t xml:space="preserve">Kusen Pintu / Jendela Kayu kamper </t>
  </si>
  <si>
    <t>24.07.01.04</t>
  </si>
  <si>
    <t xml:space="preserve">Daun Pintu Teakwood </t>
  </si>
  <si>
    <t>24.06.01.10</t>
  </si>
  <si>
    <t>Pemasang rangka atap Galvalume Tebal  0.5 mm</t>
  </si>
  <si>
    <t>24.06.02.01</t>
  </si>
  <si>
    <t xml:space="preserve">Pemasangan Genteng Jawa (Soka) </t>
  </si>
  <si>
    <t>24.06.02.09</t>
  </si>
  <si>
    <t xml:space="preserve">Pemasangan Wuwung Genteng Jawa </t>
  </si>
  <si>
    <t>24.06.02.13</t>
  </si>
  <si>
    <t xml:space="preserve">Pemasangan Listplank Kayu Kamper  2 / 20 cm </t>
  </si>
  <si>
    <t>24.06.03.02</t>
  </si>
  <si>
    <t xml:space="preserve">Pemasangan Plafon Eternit Rangka Kayu kamper </t>
  </si>
  <si>
    <t>26.01.01.04</t>
  </si>
  <si>
    <t>26.01.01.05</t>
  </si>
  <si>
    <t>Rehabilitasi Kerusakan Sedang Bangunan Tipe A (45%)</t>
  </si>
  <si>
    <t>26.01.01.10</t>
  </si>
  <si>
    <t>Rehabilitasi Kerusakan Berat Bangunan Tipe A (65%)</t>
  </si>
  <si>
    <t>26.01.01.11</t>
  </si>
  <si>
    <t>26.01.01.12</t>
  </si>
  <si>
    <t>Rehabilitasi Kerusakan Sedang Bangunan Tipe B (45%)</t>
  </si>
  <si>
    <t>26.01.01.13</t>
  </si>
  <si>
    <t>Rehabilitasi Kerusakan Berat Bangunan Tipe B (65%)</t>
  </si>
  <si>
    <t>26.01.01.14</t>
  </si>
  <si>
    <t>26.01.01.15</t>
  </si>
  <si>
    <t>Rehabilitasi Kerusakan Sedang Bangunan Tipe C (45%)</t>
  </si>
  <si>
    <t>26.01.01.16</t>
  </si>
  <si>
    <t>Rehabilitasi Kerusakan Berat Bangunan Tipe C (65%)</t>
  </si>
  <si>
    <t>26.01.01.17</t>
  </si>
  <si>
    <t xml:space="preserve">Pengecatan Dinding Dalam Lama Tanpa Plamir (Sewarna ) </t>
  </si>
  <si>
    <t>24.04.02.10</t>
  </si>
  <si>
    <t>Pengecatan Dinding Dalam Lama  Tanpa Plamir (sewarna)</t>
  </si>
  <si>
    <t>26.01.01.18</t>
  </si>
  <si>
    <t>26.01.01.19</t>
  </si>
  <si>
    <t xml:space="preserve">Pengecatan Dinding Luar Lama Tanpa Plamir (Sewarna ) </t>
  </si>
  <si>
    <t>24.04.02.11</t>
  </si>
  <si>
    <t>Pengecatan Dinding Luar Lama Tanpa Plamir (sewarna)</t>
  </si>
  <si>
    <t>26.01.01.20</t>
  </si>
  <si>
    <t>26.01.01.24</t>
  </si>
  <si>
    <t>Pemeliharaan Gedung Tidak Bertingkat</t>
  </si>
  <si>
    <t>24.06.03.09</t>
  </si>
  <si>
    <t xml:space="preserve">Pemasangan Plafon Gypsum 9 mm </t>
  </si>
  <si>
    <t>26.01.01.25</t>
  </si>
  <si>
    <t>Pemeliharaan Gedung Bertingkat</t>
  </si>
  <si>
    <t>24.06.03.07</t>
  </si>
  <si>
    <t xml:space="preserve">Pemasangan Rangka Plafon Kayu Kamper </t>
  </si>
  <si>
    <t>26.01.01.26</t>
  </si>
  <si>
    <t xml:space="preserve">Pemasangan Wall Paper </t>
  </si>
  <si>
    <t>24.04.02.15</t>
  </si>
  <si>
    <t>25.01.03.17</t>
  </si>
  <si>
    <t>Konstruksi Jalan Paving Baru Lebar 8 m (tbl. 6 cm) dengan Saluran lebar 100 cm + plat</t>
  </si>
  <si>
    <t>25.01.03.16</t>
  </si>
  <si>
    <t>Konstruksi Jalan Paving Baru Lebar 7 m (tbl. 6 cm) dengan Saluran lebar 100 cm + plat</t>
  </si>
  <si>
    <t>25.01.03.15</t>
  </si>
  <si>
    <t>Konstruksi Jalan Paving Baru Lebar 6 m (tbl. 6 cm) dengan Saluran lebar 100 cm + plat</t>
  </si>
  <si>
    <t>25.01.03.14</t>
  </si>
  <si>
    <t>Konstruksi Jalan Paving Baru Lebar 5 m (tbl. 6 cm) dengan Saluran lebar 100 cm + plat</t>
  </si>
  <si>
    <t>25.01.03.13</t>
  </si>
  <si>
    <t>Konstruksi Jalan Paving Baru Lebar 5 m (tbl. 6 cm) dengan Saluran lebar 80 cm + plat</t>
  </si>
  <si>
    <t>25.01.03.12</t>
  </si>
  <si>
    <t>Konstruksi Jalan Paving Baru Lebar 4 m (tbl. 6 cm) dengan Saluran lebar 80 cm + plat</t>
  </si>
  <si>
    <t>25.01.03.11</t>
  </si>
  <si>
    <t>Konstruksi Jalan Paving Baru Lebar 4 m (tbl. 6 cm) dengan Saluran lebar 60 cm + plat</t>
  </si>
  <si>
    <t>25.01.03.10</t>
  </si>
  <si>
    <t>Konstruksi Jalan Paving Baru Lebar 3 m (tbl. 6 cm) dengan Saluran lebar 60 cm + plat</t>
  </si>
  <si>
    <t>25.01.03.09</t>
  </si>
  <si>
    <t>Konstruksi Jalan Paving Baru Lebar 3 m (tbl. 6 cm) dengan Saluran lebar 40 cm + plat</t>
  </si>
  <si>
    <t>25.01.03.08</t>
  </si>
  <si>
    <t>Konstruksi Jalan Paving Baru Lebar 2 m (tbl. 6 cm) dengan Saluran lebar 40 cm + plat</t>
  </si>
  <si>
    <t>PEMBUATAN SALURAN</t>
  </si>
  <si>
    <t>25.03</t>
  </si>
  <si>
    <t>Saluran</t>
  </si>
  <si>
    <t>25.03.01</t>
  </si>
  <si>
    <t>Saluran Batu Kali Tanpa Tutup</t>
  </si>
  <si>
    <t>25.03.06.01</t>
  </si>
  <si>
    <t xml:space="preserve">Saluran </t>
  </si>
  <si>
    <t xml:space="preserve">PEKERJAAN TANAH </t>
  </si>
  <si>
    <t>PEKERJAAN PASANGAN</t>
  </si>
  <si>
    <t>24.02.01.21</t>
  </si>
  <si>
    <t xml:space="preserve">Pemasangan Batu Kali Belah Kosongan tebal 15 cm </t>
  </si>
  <si>
    <t>24.07.03.23</t>
  </si>
  <si>
    <t xml:space="preserve">Pemasangan Lubang Drainase </t>
  </si>
  <si>
    <t>24.07.03.05</t>
  </si>
  <si>
    <t xml:space="preserve">Pemasangan Dasar Saluran R.15 (1/2 lingkaran) </t>
  </si>
  <si>
    <t>20.01.01.44.22.F</t>
  </si>
  <si>
    <t>Pelat Beton K-350 Pre-Cast Tb.10 Cm (Fabrikan)</t>
  </si>
  <si>
    <t>25.03.01.01</t>
  </si>
  <si>
    <t>Saluran Batu kali 40/60</t>
  </si>
  <si>
    <t>25.03.06</t>
  </si>
  <si>
    <t>Saluran Batu Kali dan Pelat</t>
  </si>
  <si>
    <t>Saluran Batu Kali 40/60 + tutup (2 sisi)</t>
  </si>
  <si>
    <t>27.02.02.04</t>
  </si>
  <si>
    <t>Pengurugan Lahan Makam Dengan Tanah</t>
  </si>
  <si>
    <t>24.01.02.14</t>
  </si>
  <si>
    <t xml:space="preserve">Pengurugan tanah dengan pemadatan  </t>
  </si>
  <si>
    <t>27.02.02.05</t>
  </si>
  <si>
    <t>Pengurugan Lahan Makam Dengan Sirtu</t>
  </si>
  <si>
    <t>24.01.02.19</t>
  </si>
  <si>
    <t xml:space="preserve">Pengurugan Sirtu dengan Pemadatan Menggunakan Alat Berat </t>
  </si>
  <si>
    <t xml:space="preserve"> 27.02.02.06</t>
  </si>
  <si>
    <t>Rehabilitasi Pagar Makam Dengan Precast Pagar Panel / Pabrikasi</t>
  </si>
  <si>
    <t>M1</t>
  </si>
  <si>
    <t>PEKERJAAN PAGAR</t>
  </si>
  <si>
    <t>24.04.01.12</t>
  </si>
  <si>
    <t xml:space="preserve">Pembongkaran Dinding Tembok Dengan Pembersihan </t>
  </si>
  <si>
    <t>Pembuatan Pagar Dinding Makam</t>
  </si>
  <si>
    <t>24.02.01.02</t>
  </si>
  <si>
    <t xml:space="preserve">Pemasangan Turap Bambu tinggi 1,5 m </t>
  </si>
  <si>
    <t xml:space="preserve">25.01.03.19 </t>
  </si>
  <si>
    <t>Konstruksi Jalan Paving untuk Makam</t>
  </si>
  <si>
    <t>I. Pekerjaan Pendahuluan</t>
  </si>
  <si>
    <t>II. Pekerjaan Pasangan</t>
  </si>
  <si>
    <t>24.08.01.03</t>
  </si>
  <si>
    <t xml:space="preserve">Pemasangan Paving Stone (Blok) Tbl.8 cm Merah Empat Persegi Panjang </t>
  </si>
  <si>
    <t>III. Pekerjaan Galian dan Urugan</t>
  </si>
  <si>
    <t>24.01.01.04</t>
  </si>
  <si>
    <t>Pembersihan Lapangan "Berat" dan Perataan</t>
  </si>
  <si>
    <t>PENERANGAN JALAN UMUM</t>
  </si>
  <si>
    <t>PJU, Taman, LPS</t>
  </si>
  <si>
    <t>27.01</t>
  </si>
  <si>
    <t>PJU</t>
  </si>
  <si>
    <t>24.08.03.01</t>
  </si>
  <si>
    <t>24.08.03.23</t>
  </si>
  <si>
    <t>Braket Stainless Steel</t>
  </si>
  <si>
    <t>Biaya Penyambungan Listrik 2X Daya Lampu</t>
  </si>
  <si>
    <t>VA</t>
  </si>
  <si>
    <t>24.08.03.14</t>
  </si>
  <si>
    <t>Pemasangan / Penarikan Kabel NFA2X (Twisted) 4 x 16 mm</t>
  </si>
  <si>
    <t>24.08.03.28</t>
  </si>
  <si>
    <t>24.08.03.40</t>
  </si>
  <si>
    <t>Pemasangan Panel Meter 1 Phase</t>
  </si>
  <si>
    <t>24.08.03.49</t>
  </si>
  <si>
    <t>Pondasi Strous PJU</t>
  </si>
  <si>
    <t>24.08.03.56</t>
  </si>
  <si>
    <t>Pemasangan PJU dengan kabel udara</t>
  </si>
  <si>
    <t>27.01.01.01</t>
  </si>
  <si>
    <t>23.02.02.03.02.F</t>
  </si>
  <si>
    <t xml:space="preserve">Pemasangan Konektor Kabel </t>
  </si>
  <si>
    <t xml:space="preserve">Instalasi 1 Titik Lampu PJU (Tarikan Udara) 26.5 m </t>
  </si>
  <si>
    <t xml:space="preserve">Pemasangan Panel Lampu PJU - 1 Phase 2200VA </t>
  </si>
  <si>
    <t xml:space="preserve">Pemasangan Tiang Oktagonal 9 m Double Hot Dipped Galvanized dengan Flenders </t>
  </si>
  <si>
    <t>PEMBANGUNAN GREEN HOUSE,SCREEN HOUSE,KOLAM SESEK</t>
  </si>
  <si>
    <t>PEMBANGUNAN GREEN HOUSE</t>
  </si>
  <si>
    <t>Green House</t>
  </si>
  <si>
    <t>28.03.01.01</t>
  </si>
  <si>
    <t>20.01.01.08.04.06.F</t>
  </si>
  <si>
    <t>24.03.01.05</t>
  </si>
  <si>
    <t>Pekerjaan Beton K-175</t>
  </si>
  <si>
    <t>28.03.01.02</t>
  </si>
  <si>
    <t>Pengecatan Besi</t>
  </si>
  <si>
    <t>28.03.01.03</t>
  </si>
  <si>
    <t>28.03.01.04</t>
  </si>
  <si>
    <t>24.04.01.21</t>
  </si>
  <si>
    <t>Pekerjaan Acian</t>
  </si>
  <si>
    <t>24.01.01.02</t>
  </si>
  <si>
    <t>28.03.01.05</t>
  </si>
  <si>
    <t>28.03.01.06</t>
  </si>
  <si>
    <t>Lampu type Flood Light 1000 W</t>
  </si>
  <si>
    <t>02.06.06.10.16.F</t>
  </si>
  <si>
    <t>III. PEKERJAAN PASANGAN</t>
  </si>
  <si>
    <t>PEKERJAAN PEMBUATAN LAPANGAN BOLA VOLLEY (11X22m)</t>
  </si>
  <si>
    <t>II. PEKERJAAN PEMBUATAN TIANG NET DAN LAMPU</t>
  </si>
  <si>
    <t>PEKERJAAN PEMBUATAN LAPANGAN BULUTANGKIS (16,4X8,1m)</t>
  </si>
  <si>
    <t>III. PEKERJAAN PEMBUATAN TEMPAT DUDUK</t>
  </si>
  <si>
    <t>24.04.01.03</t>
  </si>
  <si>
    <t>Pemasangan Dinding Batu Merah 1 Pc : 4 Pp tebal 1 bata</t>
  </si>
  <si>
    <t>Pembangunan Wall Climbing</t>
  </si>
  <si>
    <t/>
  </si>
  <si>
    <t>I. PEKERJAAN PENDAHULUAN</t>
  </si>
  <si>
    <t>20.01.01.08.04.10.F</t>
  </si>
  <si>
    <t>24.03.02.08</t>
  </si>
  <si>
    <t>Pekerjaan Fabrikasi dan Elektroda Besi Siku</t>
  </si>
  <si>
    <t>20.01.01.44.28.F</t>
  </si>
  <si>
    <t>20.01.01.44.29.F</t>
  </si>
  <si>
    <t>24.04.02.09</t>
  </si>
  <si>
    <t>24.04.02.06</t>
  </si>
  <si>
    <t>Besi Angkur Dia. 19 mm panjang 70 cm</t>
  </si>
  <si>
    <t>Dinding Lead Model Diamond Datar Wall climbing</t>
  </si>
  <si>
    <t>Point 5 Set Wall Climbing</t>
  </si>
  <si>
    <t xml:space="preserve">Pengecatan Dasar Meni Besi </t>
  </si>
  <si>
    <t>Pembangunan Lapangan Olahraga Lompat Jauh</t>
  </si>
  <si>
    <t>20.01.01.04.10.F</t>
  </si>
  <si>
    <t xml:space="preserve"> </t>
  </si>
  <si>
    <t>24.04.01.10</t>
  </si>
  <si>
    <t>II. PEKERJAAN TANAH</t>
  </si>
  <si>
    <t>III. PEKERJAAN BETON</t>
  </si>
  <si>
    <t>IV. PEKERJAAN RANGKA WALL CLIMBING</t>
  </si>
  <si>
    <t>V. PEKERJAAN DINDING PANEL FIBERGLASS &amp; ASECORIS</t>
  </si>
  <si>
    <t>VI. PEKERJAAN PENGECATAN</t>
  </si>
  <si>
    <t>VII. PEKERJAAN LAIN-LAIN</t>
  </si>
  <si>
    <t>Papan Tumpuan Lompat Jauh Uk. 0.05x0.2x1.22</t>
  </si>
  <si>
    <t>Pemasangan Dinding Batu Merah 1 Pc : 10 Pp : 3 Kp tebal 1/2 bata</t>
  </si>
  <si>
    <t>Pasir Laut</t>
  </si>
  <si>
    <t>Gravel</t>
  </si>
  <si>
    <t>PEKERJAAN PEMBUATAN LAPANGAN</t>
  </si>
  <si>
    <t>24.04.02.14</t>
  </si>
  <si>
    <t>24.07.05.06</t>
  </si>
  <si>
    <t>24.07.05.08</t>
  </si>
  <si>
    <t>IV. PEKERJAAN LAIN-LAIN</t>
  </si>
  <si>
    <t xml:space="preserve">I. PEKERJAAN PEMBUATAN LAPANGAN </t>
  </si>
  <si>
    <t xml:space="preserve">Pengukuran dan Pemasangan Bouwplank (UITZET) </t>
  </si>
  <si>
    <t xml:space="preserve">Pekerjaan Teer Kayu </t>
  </si>
  <si>
    <t>MCB  1 Phase  10 A</t>
  </si>
  <si>
    <t>Besi Begel   Uk. 6 dim</t>
  </si>
  <si>
    <t>Pekerjaan Besi Pipa Galvanis 2 " (Medium)</t>
  </si>
  <si>
    <t xml:space="preserve">Pekerjaan Besi Pipa Galvanis 3 " (Medium) </t>
  </si>
  <si>
    <t>02.06.06.05.12.10.F</t>
  </si>
  <si>
    <t>II. PEKERJAAN PEMBUATAN TIANG NET &amp; LAMPU</t>
  </si>
  <si>
    <t>PEMBUATAN PIPA PDAM</t>
  </si>
  <si>
    <t>PDAM</t>
  </si>
  <si>
    <t>Pemasangan Pipa Air Bersih</t>
  </si>
  <si>
    <t>28.01.01.01</t>
  </si>
  <si>
    <t>Pemasangan Pipa Air Bersih Dia 110 dengan Eksisting Aspal</t>
  </si>
  <si>
    <t>I PEMASANGAN PIPA AKSESORIS</t>
  </si>
  <si>
    <t>24.07.05.16</t>
  </si>
  <si>
    <t>Pemasangan Pipa Cooker 150 (70 cm)</t>
  </si>
  <si>
    <t>24.07.05.17</t>
  </si>
  <si>
    <t>Pemasangan Tee 150 x 100</t>
  </si>
  <si>
    <t>24.07.05.19</t>
  </si>
  <si>
    <t>Pemasangan Tee 100 x 100</t>
  </si>
  <si>
    <t>24.07.05.20</t>
  </si>
  <si>
    <t>Pemasangan Valve 100</t>
  </si>
  <si>
    <t>24.07.05.21</t>
  </si>
  <si>
    <t>Pemasangan Valve 150</t>
  </si>
  <si>
    <t>24.07.05.22</t>
  </si>
  <si>
    <t>Pemasangan FBBT 100</t>
  </si>
  <si>
    <t>24.07.05.23</t>
  </si>
  <si>
    <t>Pemasangan Blank Flanged 100</t>
  </si>
  <si>
    <t>II PEKERJAAN PEMASANGAN PIPA PVC</t>
  </si>
  <si>
    <t>24.07.05.14</t>
  </si>
  <si>
    <t>Pemasangan Pipa PVC 110</t>
  </si>
  <si>
    <t>24.07.05.24</t>
  </si>
  <si>
    <t>Pemasangan L PVC 100 x 90</t>
  </si>
  <si>
    <t>24.07.05.25</t>
  </si>
  <si>
    <t>Pemasangan L PVC 100 x 45</t>
  </si>
  <si>
    <t>III PEKERJAAN GALIAN &amp; REKONDISI JALAN</t>
  </si>
  <si>
    <t>20.01.01.01.02.F</t>
  </si>
  <si>
    <t>Tack Coat</t>
  </si>
  <si>
    <t>28.01</t>
  </si>
  <si>
    <t>24.08.02.20</t>
  </si>
  <si>
    <t xml:space="preserve">Lapisan Perkerasan 20 cm (Padat digilas) </t>
  </si>
  <si>
    <t>24.08.02.26</t>
  </si>
  <si>
    <t xml:space="preserve">Lap AC Levelling 3-4 cm, tanpa Finisher dan PTR (untuk perbaikan jalan) </t>
  </si>
  <si>
    <t>24.08.02.27</t>
  </si>
  <si>
    <t xml:space="preserve">Lap atbl 3-4 cm, tanpa finisher dan PTR (untuk perbaikan jalan) </t>
  </si>
  <si>
    <t>R</t>
  </si>
  <si>
    <t>PEKERJAAN PEMBUATAN LAPANGAN BOLA BASKET (39 x 17,6 m2)</t>
  </si>
  <si>
    <t>PEKERJAAN BETON</t>
  </si>
  <si>
    <t>PEKERJAAN PEMASANGAN RING BASKET &amp; PAPAN ACRILIC &amp; ACCESSORIS</t>
  </si>
  <si>
    <t>Pemasangan Ring Basket Baru + jaring</t>
  </si>
  <si>
    <t>20.01.01.27.05.F</t>
  </si>
  <si>
    <t>20.05.01.01.02.03.F</t>
  </si>
  <si>
    <t>20.05.01.01.02.04.F</t>
  </si>
  <si>
    <t>20.05.01.01.02.05.F</t>
  </si>
  <si>
    <t>Besi Siku  L.50.50.5 (Frame)</t>
  </si>
  <si>
    <t>Baut  Dia.12 mm + Ring</t>
  </si>
  <si>
    <t>Roda Karet/ Plastik Nilon  uk. 4""</t>
  </si>
  <si>
    <t>Pipa Hitam  1.5"" tb. 2,8 mm</t>
  </si>
  <si>
    <t xml:space="preserve">Pipa Hitam  2"" tb. 2,8 mm </t>
  </si>
  <si>
    <t>Pipa Hitam  4"" tb. 2,8 mm</t>
  </si>
  <si>
    <t>Pemasangan Papan Pantul  (Acrilic Bening 15mm 1,80 X 1,00)</t>
  </si>
  <si>
    <t>Pekerjaan Teer Kayu (Pengecatan Garis Line )</t>
  </si>
  <si>
    <t>Pekerjaan Teer Kayu (Pekerjaan  Pengecatan Lantai Outdoor)</t>
  </si>
  <si>
    <t>Pembuatan/Pemasangan Hardener Floor (Granit Trase Corak)( Finisihing Beton (Trowel) Hardenner Natural)</t>
  </si>
  <si>
    <t>Pekerjaan Teer Kayu (Pekerjaan Pengecatan Dasar lantai Outdoor
)</t>
  </si>
  <si>
    <t>25.01.02.01.03</t>
  </si>
  <si>
    <t>Pembangunan Rumah Kompos Rangka Baja Ringan</t>
  </si>
  <si>
    <t>I Pekerjaan Persiapan</t>
  </si>
  <si>
    <t>II Pekerjaan Tanah</t>
  </si>
  <si>
    <t>III Pekerjaan Pondasi</t>
  </si>
  <si>
    <t>IV Pekerjaan Beton</t>
  </si>
  <si>
    <t>24.03.01.17</t>
  </si>
  <si>
    <t>Pekerjaan Bekisting Sloof</t>
  </si>
  <si>
    <t>V Pekerjaan Baja</t>
  </si>
  <si>
    <t>24.03.02.03</t>
  </si>
  <si>
    <t>Pekerjaan Perakitan Besi</t>
  </si>
  <si>
    <t>24.03.02.04</t>
  </si>
  <si>
    <t xml:space="preserve">Perbaikan Sambungan (Baut, Cincin, Pasak, dll) </t>
  </si>
  <si>
    <t>24.03.02.05</t>
  </si>
  <si>
    <t xml:space="preserve">Perbaikan dan Penggantian Baja Struktural (profil) </t>
  </si>
  <si>
    <t>24.03.02.07</t>
  </si>
  <si>
    <t>Pekerjaan Pemasangan Baut Mur Baja</t>
  </si>
  <si>
    <t>24.07.01.39</t>
  </si>
  <si>
    <t xml:space="preserve">Pemasangan Kawat Harmonika </t>
  </si>
  <si>
    <t>VI Pekerjbbn Pintu Gudbng</t>
  </si>
  <si>
    <t>VII Pekerjaan Dinding</t>
  </si>
  <si>
    <t>VIII Pekerjaan Jalan Paving</t>
  </si>
  <si>
    <t>24.08.01.05</t>
  </si>
  <si>
    <t xml:space="preserve">Pemasangan Paving Stone (Blok) Tbl.8 cm Abu-2 Empat Persegi Panjang </t>
  </si>
  <si>
    <t>24.08.01.09</t>
  </si>
  <si>
    <t>Stopper/Uskup tebal 8 cm abu - abu</t>
  </si>
  <si>
    <t>25.01.02.01.04</t>
  </si>
  <si>
    <t>Pemeliharaan Rumah Kompos (Penggantian dengan atap baja ringan)</t>
  </si>
  <si>
    <t>II Pekerjaan Baja</t>
  </si>
  <si>
    <t>III Pekerjaan Jalan Paving</t>
  </si>
  <si>
    <t>25.01.02.01.06</t>
  </si>
  <si>
    <t>Pembangunan LPS Landasan Rigid</t>
  </si>
  <si>
    <t>24.02.01.03</t>
  </si>
  <si>
    <t xml:space="preserve">Pemasangan Turap Bambu tinggi 2,75 m </t>
  </si>
  <si>
    <t>II Pekerjaan Galian dan Urugan</t>
  </si>
  <si>
    <t>24.01.02.10</t>
  </si>
  <si>
    <t xml:space="preserve">Penggalian Tanah Lumpur </t>
  </si>
  <si>
    <t>24.02.01.04</t>
  </si>
  <si>
    <t xml:space="preserve">Pemasangan Trucuk Bambu ? 10 s/d 12 - P.3 m </t>
  </si>
  <si>
    <t>IV Pekerjaan Pasangan</t>
  </si>
  <si>
    <t>Buis Beton Bulat Ukuran 100 x 50 cm</t>
  </si>
  <si>
    <t>24.04.01.02</t>
  </si>
  <si>
    <t>Pemasangan Dinding Batu Merah 1 Pc : 3 Pp tebal 1 bata</t>
  </si>
  <si>
    <t>24.04.01.14</t>
  </si>
  <si>
    <t xml:space="preserve">Plesteran Halus 1 Pc : 2 Ps tebal 1.5 cm </t>
  </si>
  <si>
    <t>24.07.03.03</t>
  </si>
  <si>
    <t xml:space="preserve">Pemasangan Dasar Saluran R.25 Segmen </t>
  </si>
  <si>
    <t>V Pekerjaan Rangka Atap</t>
  </si>
  <si>
    <t>VI Pekerjaan Lain Lain</t>
  </si>
  <si>
    <t>24.08.03.69</t>
  </si>
  <si>
    <t>Pengecatan  dengan Cat Road Line</t>
  </si>
  <si>
    <t>VII Pekerjaan Tanaman</t>
  </si>
  <si>
    <t>VIII Pekerjaan Struktur beton</t>
  </si>
  <si>
    <t>24.03.01.02</t>
  </si>
  <si>
    <t>Pekerjaan Beton K-125</t>
  </si>
  <si>
    <t>25.01.02.01.07</t>
  </si>
  <si>
    <t>Pemeliharaan LPS Landasan Rigid</t>
  </si>
  <si>
    <t>25.01.02.01.08</t>
  </si>
  <si>
    <t>Pembangunan Rumah Kompos Landasan Rigid</t>
  </si>
  <si>
    <t>III Pekerjaan Beton Strous dia. 30 cm</t>
  </si>
  <si>
    <t>V Pekerjaan Plesteran</t>
  </si>
  <si>
    <t>VI Pekerjaan Beton Struktur</t>
  </si>
  <si>
    <t>VII Pekerjaan Kusen Jendela Pintu PVC</t>
  </si>
  <si>
    <t>VIII Pekerjaan Balat Penggantung dan Pengunci</t>
  </si>
  <si>
    <t>24.07.01.18</t>
  </si>
  <si>
    <t>Pemasangan Kunci Tanam Kecil</t>
  </si>
  <si>
    <t>IX Pekerjaan Sanitair</t>
  </si>
  <si>
    <t>X Pekerjaan Atap</t>
  </si>
  <si>
    <t>24.06.01.02</t>
  </si>
  <si>
    <t xml:space="preserve">Pemasangan Kuda-Kuda Kayu Kamper (Bentang Max 7 m) </t>
  </si>
  <si>
    <t>24.06.01.06</t>
  </si>
  <si>
    <t xml:space="preserve">Pemasangan Reng Meranti/Usuk Kamper </t>
  </si>
  <si>
    <t>24.06.01.08</t>
  </si>
  <si>
    <t>Pemasangan Gording Kamper</t>
  </si>
  <si>
    <t>24.06.02.03</t>
  </si>
  <si>
    <t xml:space="preserve">Pemasangan Genteng Karang Pilang / Wisma </t>
  </si>
  <si>
    <t>24.06.02.10</t>
  </si>
  <si>
    <t xml:space="preserve">Pemasangan Wuwung Genteng Karang Pilang </t>
  </si>
  <si>
    <t>24.06.02.30</t>
  </si>
  <si>
    <t>Pemasangan Atap Asbes Gelombang Besar 210 cm x 108 cm x 0,5 cm</t>
  </si>
  <si>
    <t>XI Pekerjaan Listrik</t>
  </si>
  <si>
    <t>XII Pekerjaan Papan Nama</t>
  </si>
  <si>
    <t>XIII Pekerjaan Lain- Lain</t>
  </si>
  <si>
    <t>25.01.02.01.09</t>
  </si>
  <si>
    <t>Pemeliharaan Rumah Kompos Landasan Rigid</t>
  </si>
  <si>
    <t>25.02</t>
  </si>
  <si>
    <t xml:space="preserve">Jembatan </t>
  </si>
  <si>
    <t>25.02.01.01</t>
  </si>
  <si>
    <t>Jembatan Bentang 6m</t>
  </si>
  <si>
    <t>PEKERJAAN ABUTMENT / PILAR JEMBATAN</t>
  </si>
  <si>
    <t>20.01.01.44.45.F</t>
  </si>
  <si>
    <t>Righ/jembatan bantu</t>
  </si>
  <si>
    <t>24.02.01.25</t>
  </si>
  <si>
    <t>Pemancangan Tiang Pancang m1  (? 200m)</t>
  </si>
  <si>
    <t>PEKERJAAN JEMBATAN</t>
  </si>
  <si>
    <t>20.01.01.44.42.F</t>
  </si>
  <si>
    <t>Bearing Pad (Elastomeric) uk. 50 x 30 cm  tbl = 6 cm</t>
  </si>
  <si>
    <t>20.01.01.44.43.F</t>
  </si>
  <si>
    <t xml:space="preserve">Mortar </t>
  </si>
  <si>
    <t>20.01.01.44.44.F</t>
  </si>
  <si>
    <t>Ornamen Batu Candi</t>
  </si>
  <si>
    <t>24.06.02.22</t>
  </si>
  <si>
    <t xml:space="preserve">Pemasangan Talang Pembuluh Pipa PVC 3" Type AW </t>
  </si>
  <si>
    <t>24.07.05.05</t>
  </si>
  <si>
    <t xml:space="preserve">Pekerjaan Besi Pipa Galvanis 1 1/4 " (Medium) </t>
  </si>
  <si>
    <t>24.08.01.01</t>
  </si>
  <si>
    <t xml:space="preserve">Pemasangan Tegel Trotoar </t>
  </si>
  <si>
    <t>24.08.02.05</t>
  </si>
  <si>
    <t>Lapis Resap Ikat/Prime Coat</t>
  </si>
  <si>
    <t>24.08.02.22</t>
  </si>
  <si>
    <t xml:space="preserve">Penghamparan ATB tb. 6 cm </t>
  </si>
  <si>
    <t>PEKERJAAN PARAPET</t>
  </si>
  <si>
    <t>PEKERJAAN DINDING PENAHAN TANAH / PLENGSENGAN</t>
  </si>
  <si>
    <t>PEKERJAAN JALAN</t>
  </si>
  <si>
    <t>PEKERJAAN LAIN - LAIN</t>
  </si>
  <si>
    <t>24.02.01.10</t>
  </si>
  <si>
    <t xml:space="preserve">Pembuatan KISDAM tinggi 2,5m tebal 0,6 m </t>
  </si>
  <si>
    <t>25.02.01.02</t>
  </si>
  <si>
    <t>Jembatan Bentang 8m</t>
  </si>
  <si>
    <t>25.02.01.03</t>
  </si>
  <si>
    <t>Jembatan Bentang 12m</t>
  </si>
  <si>
    <t>24.08.03.90</t>
  </si>
  <si>
    <t>Jembatan Beton</t>
  </si>
  <si>
    <t>28.01.01.02</t>
  </si>
  <si>
    <t>Pemasangan Pipa Air Bersih Dia 110 dengan Eksisting Beton Rabat</t>
  </si>
  <si>
    <t>28.02.01</t>
  </si>
  <si>
    <t>PEKERJAAN PMK</t>
  </si>
  <si>
    <t>28.02.01.01</t>
  </si>
  <si>
    <t>PEKERJAAN POMPA DAN DINIDNG PENAHAN</t>
  </si>
  <si>
    <t>24.01.02.04</t>
  </si>
  <si>
    <t xml:space="preserve">Pengangkutan Tanah dr. Lubang Galian Dalamnya Lebih Dari 1 m </t>
  </si>
  <si>
    <t>PEKERJAAN BETON BERTULANG</t>
  </si>
  <si>
    <t>PEKERJAAN BESI DAN PVC</t>
  </si>
  <si>
    <t>28.02.01.02</t>
  </si>
  <si>
    <t>Tandon Air Kebakaran</t>
  </si>
  <si>
    <t>PEKERJAAN DINDING PENAHAN</t>
  </si>
  <si>
    <t>PEKERJAAN PASANGAN DAN PLESTERAN</t>
  </si>
  <si>
    <t>Rehabilitasi Kerusakan Ringan Bangunan Tipe A (30%)</t>
  </si>
  <si>
    <t>Rehabilitasi Kerusakan Ringan Bangunan Tipe B (30%)</t>
  </si>
  <si>
    <t>Rehabilitasi Kerusakan Ringan Bangunan Tipe C (30%)</t>
  </si>
  <si>
    <t>02.06.06.05.12.08.F</t>
  </si>
  <si>
    <t>Lampu Sorot</t>
  </si>
  <si>
    <t>05.18.01.04.05.02.F</t>
  </si>
  <si>
    <t>Gawang Futsal Biasa</t>
  </si>
  <si>
    <t>20.01.01.08.04.07.F</t>
  </si>
  <si>
    <t>Angker Besi D.16 mm</t>
  </si>
  <si>
    <t>24.03.01.03</t>
  </si>
  <si>
    <t>Pekerjaan Beton K-150</t>
  </si>
  <si>
    <t>24.03.01.08</t>
  </si>
  <si>
    <t>Pekerjaan Beton K-250</t>
  </si>
  <si>
    <t>24.07.01.23</t>
  </si>
  <si>
    <t>Pemasangan Grendel Kecil</t>
  </si>
  <si>
    <t>24.07.03.31</t>
  </si>
  <si>
    <t>Pemasangan Pipa Pe 12 mm</t>
  </si>
  <si>
    <t>Pembangunan Lapangan Olahraga Futsal Besar (45x28m)</t>
  </si>
  <si>
    <t>28.03.01.07</t>
  </si>
  <si>
    <t>Pembangunan Lapangan Olahraga Futsal Kecil (28x18m)</t>
  </si>
  <si>
    <t>25.01.03.20</t>
  </si>
  <si>
    <t>Konstruksi Jalan Batu Alam</t>
  </si>
  <si>
    <t>20.01.01.29.13.F</t>
  </si>
  <si>
    <t>Kanstin Trap   uk. 15.25.40 (me)</t>
  </si>
  <si>
    <t>24.02.01.13</t>
  </si>
  <si>
    <t xml:space="preserve">Pekerjaan Pasangan Batu Kali Belah 15/20 cm (1 Pc : 5 Ps) </t>
  </si>
  <si>
    <t>24.02.01.26</t>
  </si>
  <si>
    <t>Pemancangan Batu Acak atau Batu Alam</t>
  </si>
  <si>
    <t>25.01.05.02</t>
  </si>
  <si>
    <t>III PEKERJAAN POT BUNGA</t>
  </si>
  <si>
    <t>24.04.01.01</t>
  </si>
  <si>
    <t>Pemasangan Dinding Batu Merah 1 Pc : 2 Pp tebal 1 bata</t>
  </si>
  <si>
    <t>II PEKERJAAN GORONG - GORONG</t>
  </si>
  <si>
    <t>I PEKERJAAN TROTOAR / PEDESTRIAN</t>
  </si>
  <si>
    <t>24.08.01.08</t>
  </si>
  <si>
    <t>Stopper/Uskup tebal 6 cm abu -abu</t>
  </si>
  <si>
    <t>IV PEKERJAAN PELALUAN AIR</t>
  </si>
  <si>
    <t>V PEKERJAAN SALURAN</t>
  </si>
  <si>
    <t>20.01.01.44.11.F</t>
  </si>
  <si>
    <t>Cover 1000x1000x2400 (K 350 ; Besi 160 Kg) (Fabrikasi)</t>
  </si>
  <si>
    <t>24.07.03.27</t>
  </si>
  <si>
    <t xml:space="preserve">Galian Drainase </t>
  </si>
  <si>
    <t>27.01.01.02</t>
  </si>
  <si>
    <t>Pemasangan Lampu HPS 150 W - 1 Phase - Ornamen 1.5 m</t>
  </si>
  <si>
    <t>24.08.03.15</t>
  </si>
  <si>
    <t xml:space="preserve">Instalasi 1 Titik Lampu PJU (Tarikan Udara) 2,5 m </t>
  </si>
  <si>
    <t>24.08.03.24</t>
  </si>
  <si>
    <t>Pemasangan Ornamen Lampu PJU panjang 1,5m</t>
  </si>
  <si>
    <t>24.08.03.43</t>
  </si>
  <si>
    <t xml:space="preserve">Pemasangan Lampu HPS 150 W/220 V Lengkap Armateur, Balast, Ignitor &amp; Capasitor </t>
  </si>
  <si>
    <t>27.02.02.08</t>
  </si>
  <si>
    <t>Pedestrian Dengan Saluran</t>
  </si>
  <si>
    <t>25.01.06</t>
  </si>
  <si>
    <t>Pemeliharaan Jalan</t>
  </si>
  <si>
    <t>25.01.06.01</t>
  </si>
  <si>
    <t>Pekerjaan Angkutan Sampah di Saluran</t>
  </si>
  <si>
    <t>M3.km</t>
  </si>
  <si>
    <t>Sopir</t>
  </si>
  <si>
    <t>25.01.06.02</t>
  </si>
  <si>
    <t>Pekerjaan Angkutan Sampah</t>
  </si>
  <si>
    <t>25.01.06.03</t>
  </si>
  <si>
    <t>Pekerjaan Penyapuan Jalan</t>
  </si>
  <si>
    <t>OH</t>
  </si>
  <si>
    <t>25.01.06.04</t>
  </si>
  <si>
    <t>23.01.01.04.01.F</t>
  </si>
  <si>
    <t>27.01.01.04</t>
  </si>
  <si>
    <t>Pemasangan Lampu HPS 150 W - 1 Phase - Ornamen 2 m</t>
  </si>
  <si>
    <t>24.08.03.25</t>
  </si>
  <si>
    <t>Pemasangan Ornamen Lampu PJU panjang 2m</t>
  </si>
  <si>
    <t>24.08.03.16</t>
  </si>
  <si>
    <t>27.01.01.05</t>
  </si>
  <si>
    <t>Pemasangan Lampu HPS 250 W - 1 Phase - Ornamen 2 m</t>
  </si>
  <si>
    <t>24.08.03.44</t>
  </si>
  <si>
    <t>27.01.01.06</t>
  </si>
  <si>
    <t>Pemasangan Lampu HPS 150 W - 1 Phase - Ornamen 3 m</t>
  </si>
  <si>
    <t>24.08.03.26</t>
  </si>
  <si>
    <t>24.08.03.17</t>
  </si>
  <si>
    <t>27.01.01.07</t>
  </si>
  <si>
    <t>Pemasangan Lampu HPS 250 W - 1 Phase - Ornamen 3 m</t>
  </si>
  <si>
    <t>27.01.01.08</t>
  </si>
  <si>
    <t>Pemasangan Lampu HPS 400 W - 1 Phase - Ornamen 3 m</t>
  </si>
  <si>
    <t>24.08.03.45</t>
  </si>
  <si>
    <t>27.01.01.11</t>
  </si>
  <si>
    <t>Pemasangan Lampu HPS 250 W - 1 Phase - Ornamen 6 m</t>
  </si>
  <si>
    <t>24.08.03.27</t>
  </si>
  <si>
    <t>24.08.03.18</t>
  </si>
  <si>
    <t>27.01.01.15</t>
  </si>
  <si>
    <t>Pemasangan Lampu HPS 400 W - 1 Phase - Ornamen 6 m</t>
  </si>
  <si>
    <t>27.01.01.17</t>
  </si>
  <si>
    <t>Pemasangan Lampu HPS 150 W - 1 Phase - Tiang cab 1-5 m (OKTAGONAL)</t>
  </si>
  <si>
    <t>24.08.03.51</t>
  </si>
  <si>
    <t>24.08.03.48</t>
  </si>
  <si>
    <t>27.01.01.19</t>
  </si>
  <si>
    <t>Pemasangan Lampu HPS 150 W - 1 Phase - Tiang cab 1-7 m (OKTAGONAL)</t>
  </si>
  <si>
    <t>24.08.03.53</t>
  </si>
  <si>
    <t>24.08.03.20</t>
  </si>
  <si>
    <t>27.01.01.21</t>
  </si>
  <si>
    <t>Pemasangan Lampu HPS 250 W - 1 Phase - Tiang cab 1-9 m (OKTAGONAL)</t>
  </si>
  <si>
    <t>24.08.03.55</t>
  </si>
  <si>
    <t>24.08.03.22</t>
  </si>
  <si>
    <t>27.01.01.22</t>
  </si>
  <si>
    <t>Pemasangan Lampu HPS 400 W - 1 Phase - Tiang cab 1-9 m (OKTAGONAL)</t>
  </si>
  <si>
    <t>27.01.01.24</t>
  </si>
  <si>
    <t>Pemasangan Lampu HPS 250 W - 1 Phase - Tiang cab 2-9 m (OKTAGONAL)</t>
  </si>
  <si>
    <t>27.01.01.25</t>
  </si>
  <si>
    <t>Pemasangan Lampu HPS 400 W - 1 Phase - Tiang cab 2-9 m (OKTAGONAL)</t>
  </si>
  <si>
    <t>27.01.01.33</t>
  </si>
  <si>
    <t>Pemasangan Lampu HPS 150 W - 1 Phase - Tiang Bulat</t>
  </si>
  <si>
    <t>24.08.03.57</t>
  </si>
  <si>
    <t>27.01.01.146</t>
  </si>
  <si>
    <t>Pemasangan Lampu HPS 150 W - 1 Phase - Tiang Tanam Oktagonal</t>
  </si>
  <si>
    <t>24.08.03.61</t>
  </si>
  <si>
    <t>02.06.06.01.02.01.F</t>
  </si>
  <si>
    <t>27.01.01.148</t>
  </si>
  <si>
    <t>Pemasangan Tiang PJU cab 1</t>
  </si>
  <si>
    <t>24.08.03.50</t>
  </si>
  <si>
    <t>27.01.01.149</t>
  </si>
  <si>
    <t>Pemasangan Tiang PJU cab 2</t>
  </si>
  <si>
    <t>27.01.01.151</t>
  </si>
  <si>
    <t>Pemasangan Tiang Dekoratif Cab 1</t>
  </si>
  <si>
    <t>27.01.01.152</t>
  </si>
  <si>
    <t>Pemasangan Tiang Dekoratif Cab 2</t>
  </si>
  <si>
    <t>27.01.01.154</t>
  </si>
  <si>
    <t>Pemasangan PJU dengan kabel tanah</t>
  </si>
  <si>
    <t>27.01.01.155</t>
  </si>
  <si>
    <t>Pemasangan PJU dengan kabel tanah dan Lampu LED</t>
  </si>
  <si>
    <t>24.08.03.47</t>
  </si>
  <si>
    <t>Pemasangan Lampu Jalan Raya LED</t>
  </si>
  <si>
    <t xml:space="preserve">Instalasi 1 Titik Lampu PJU (Tarikan Udara) 3 m </t>
  </si>
  <si>
    <t xml:space="preserve">Pemasangan Lampu HPS 250 W/220 V Lengkap Armateur, Balast, Ignitor &amp; Capasitor </t>
  </si>
  <si>
    <t xml:space="preserve">Instalasi 1 Titik Lampu PJU (Tarikan Udara) 4 m </t>
  </si>
  <si>
    <t xml:space="preserve">Pemasangan Ornamen Lampu PJU panjang 3m </t>
  </si>
  <si>
    <t xml:space="preserve">Pemasangan Lampu HPS 400 W/220 V Lengkap Armateur, Balast, Ignitor &amp; Capasitor </t>
  </si>
  <si>
    <t xml:space="preserve">Instalasi 1 Titik Lampu PJU (Tarikan Udara) 7,5 m </t>
  </si>
  <si>
    <t xml:space="preserve">Pemasangan Ornamen Lampu PJU Panjang 6m </t>
  </si>
  <si>
    <t>Kabel NYM  3 x 2,5  mm</t>
  </si>
  <si>
    <t>Pemasangan Tiang Tanam 5 m</t>
  </si>
  <si>
    <t xml:space="preserve">Instalasi 1 Titik Lampu PJU (Tarikan Udara) 18 m </t>
  </si>
  <si>
    <t>Pondasi Strous PJU Kabel Tanah</t>
  </si>
  <si>
    <t xml:space="preserve">Pemasangan Tiang Oktagonal 9 m Single Hot Dipped Galvanized dengan Flenders </t>
  </si>
  <si>
    <t>Lampu LED  150 Watt</t>
  </si>
  <si>
    <t>Tiang DEkoratif PJU</t>
  </si>
  <si>
    <t>02.06.06.01.10.01.F</t>
  </si>
  <si>
    <t>Kabel NYFGBY  3 x 4 mm</t>
  </si>
  <si>
    <t>Pondasi Biasa PJU</t>
  </si>
  <si>
    <t xml:space="preserve">Pemasangan Tiang Oktagonal 5 m Single Hot Dipped Galvanized dengan Flenders </t>
  </si>
  <si>
    <t xml:space="preserve">Instalasi 1 Titik Lampu PJU (Tarikan Udara) 11.5 m </t>
  </si>
  <si>
    <t xml:space="preserve">Pemasangan Tiang Oktagonal 7 m Single Hot Dipped Galvanized dengan Flenders </t>
  </si>
  <si>
    <t>Pemasangan Tiang Cabang 1 Biasa 5m</t>
  </si>
  <si>
    <t>Pemasangan Lampu HPS 250 W/220 V Lengkap Armateur, Balast, Ignitor &amp; Capasitor</t>
  </si>
  <si>
    <t>M2/Bulan</t>
  </si>
  <si>
    <t>25.01.07.01</t>
  </si>
  <si>
    <t>25.02.01.04</t>
  </si>
  <si>
    <t>Jembatan Bentang 4 m</t>
  </si>
  <si>
    <t>25.02.02.01</t>
  </si>
  <si>
    <t>Jembatan Box Culvert</t>
  </si>
  <si>
    <t xml:space="preserve"> v</t>
  </si>
  <si>
    <t>25.03.01.02</t>
  </si>
  <si>
    <t>Saluran Batu kali 60/80</t>
  </si>
  <si>
    <t>25.03.01.03</t>
  </si>
  <si>
    <t>Saluran Batu kali 100/80</t>
  </si>
  <si>
    <t>25.03.02.01</t>
  </si>
  <si>
    <t>Saluran Batu kali 40/60 + Tutup Pelat (1 sisi)</t>
  </si>
  <si>
    <t>25.03.02.02</t>
  </si>
  <si>
    <t>Saluran Batu kali 60/80 + Tutup Pelat (1 sisi)</t>
  </si>
  <si>
    <t>25.03.02.03</t>
  </si>
  <si>
    <t>Saluran Batu kali 80/100 + Tutup Pelat (1 sisi)</t>
  </si>
  <si>
    <t>25.03.02.04</t>
  </si>
  <si>
    <t>Saluran Batu kali 100/120 + Tutup Pelat (1 sisi)</t>
  </si>
  <si>
    <t>25.03.02.05</t>
  </si>
  <si>
    <t>Saluran Batu kali 40/60 + Tutup Pelat (2 sisi)</t>
  </si>
  <si>
    <t>25.03.02.06</t>
  </si>
  <si>
    <t>Saluran Batu kali 60/80 + Tutup Pelat (2 sisi)</t>
  </si>
  <si>
    <t>25.03.02.07</t>
  </si>
  <si>
    <t>Saluran Batu kali 80/100 + Tutup Pelat (2 sisi)</t>
  </si>
  <si>
    <t>25.03.02.08</t>
  </si>
  <si>
    <t>Saluran Batu kali 100/120 + Tutup Pelat (2 sisi)</t>
  </si>
  <si>
    <t>25.03.06.02</t>
  </si>
  <si>
    <t>Saluran Tipe A</t>
  </si>
  <si>
    <t>25.03.06.03</t>
  </si>
  <si>
    <t>Saluran Tipe B</t>
  </si>
  <si>
    <t>25.03.06.04</t>
  </si>
  <si>
    <t>Saluran Tipe C</t>
  </si>
  <si>
    <t>27.03.01.01</t>
  </si>
  <si>
    <t>Pembuatan Pagar Dinding Bata</t>
  </si>
  <si>
    <t>28.03.01.08</t>
  </si>
  <si>
    <t>Pembangunan Lapangan Olahraga Sepak Bola Konvensional ukuran 50m x 100m</t>
  </si>
  <si>
    <t>28.03.01.09</t>
  </si>
  <si>
    <t xml:space="preserve">Pembangunan Lapangan Olahraga Tenis dan Pagar </t>
  </si>
  <si>
    <t>28.04.02.04</t>
  </si>
  <si>
    <t xml:space="preserve">Pedestrian Crossing Traffic Light (PCTL) dengan 4 Tiang </t>
  </si>
  <si>
    <t>28.04.02.05</t>
  </si>
  <si>
    <t>Traffic Light 3 Kaki Simpang</t>
  </si>
  <si>
    <t>28.04.02.06</t>
  </si>
  <si>
    <t>Traffic Light 4 Kaki Simpang</t>
  </si>
  <si>
    <t xml:space="preserve">Pedestrian Crossing Traffic Light (PCTL) dengan 2 Tiang </t>
  </si>
  <si>
    <t>28.04.02.07</t>
  </si>
  <si>
    <t>Pelat Beton K-350 Pre-Cast Tb.12 Cm (Fabrikan)</t>
  </si>
  <si>
    <t>Pelat Beton K-350 Pre-Cast Tb.15Cm (Fabrikan)</t>
  </si>
  <si>
    <t>02.06.02.06.34.03.02</t>
  </si>
  <si>
    <t>Kereta Dorong/Bin Roda</t>
  </si>
  <si>
    <t>02.06.02.06.34.04.02</t>
  </si>
  <si>
    <t>Keranjang Rotan</t>
  </si>
  <si>
    <t>Glangsing  25 kg (isi 150 kg sedimen)</t>
  </si>
  <si>
    <t>20.08.02.20.04</t>
  </si>
  <si>
    <t>Sarung Tangan  Steril</t>
  </si>
  <si>
    <t>Pasang</t>
  </si>
  <si>
    <t>20.11.02.05.01</t>
  </si>
  <si>
    <t>Rompi Petugas Kebersihan</t>
  </si>
  <si>
    <t>20.11.02.06.02</t>
  </si>
  <si>
    <t>Topi Linmas</t>
  </si>
  <si>
    <t>20.11.03.05.01.F</t>
  </si>
  <si>
    <t>Kaos</t>
  </si>
  <si>
    <t>20.11.03.05.02</t>
  </si>
  <si>
    <t>Kaos T-Shirt Tangan Pendek</t>
  </si>
  <si>
    <t>20.11.06.05.01</t>
  </si>
  <si>
    <t>Masker Kain</t>
  </si>
  <si>
    <t>20.11.06.07.07</t>
  </si>
  <si>
    <t>Sepatu Karet/boot</t>
  </si>
  <si>
    <t>PEKERJAAN JALAN PAVING DAN ASPAL</t>
  </si>
  <si>
    <t>24.02.01.09</t>
  </si>
  <si>
    <t xml:space="preserve">Pembuatan KISDAM tinggi 2m tebal 0,6 m </t>
  </si>
  <si>
    <t>24.03.01.29</t>
  </si>
  <si>
    <t>Pekerjaan Dinding Beton Bertulang (200 kg besi + Bekisting)</t>
  </si>
  <si>
    <t>24.01.01.08</t>
  </si>
  <si>
    <t>Pembuatan pagar sementara seng gelombang tinggi 2 m</t>
  </si>
  <si>
    <t>PEKERJAAN RAILING SALURAN</t>
  </si>
  <si>
    <t>24.04.02.02</t>
  </si>
  <si>
    <t xml:space="preserve">Pemasangan Batu Ampyang </t>
  </si>
  <si>
    <t>24.02.01.08</t>
  </si>
  <si>
    <t xml:space="preserve">Pembuatan KISDAM tinggi 1,5m tebal 0,6 m </t>
  </si>
  <si>
    <t>PEKERJAAN PERKERASAN JALAN</t>
  </si>
  <si>
    <t>PEKERJAAN STRUKTUR JEMBATAN</t>
  </si>
  <si>
    <t>24.02.01.05</t>
  </si>
  <si>
    <t xml:space="preserve">Pemasangan Trucuk Kayu Gelam  ?  8 s/d 12 - P 4 m </t>
  </si>
  <si>
    <t>24.04.01.15</t>
  </si>
  <si>
    <t xml:space="preserve">Plesteran Halus 1 Pc : 3 Ps tebal 1.5 cm </t>
  </si>
  <si>
    <t>24.03.01.27</t>
  </si>
  <si>
    <t>Pekerjaan Kolom Beton Bertulang (300 kg besi + Bekisting)</t>
  </si>
  <si>
    <t>24.07.04.01</t>
  </si>
  <si>
    <t>Pemasangan Pagar Besi Model BRC</t>
  </si>
  <si>
    <t>dobel</t>
  </si>
  <si>
    <t>24.02.01.20</t>
  </si>
  <si>
    <t xml:space="preserve">Pemasangan Batu Kali Kosongan tebal 20 cm </t>
  </si>
  <si>
    <t>05.19.02.03.34.01.F</t>
  </si>
  <si>
    <t>Rumput Manila (Golf) / Zoysea Matrellia</t>
  </si>
  <si>
    <t>20.01.01.05.04.03.F</t>
  </si>
  <si>
    <t>Batu Pecah Mesin  5/7 cm</t>
  </si>
  <si>
    <t>20.05.01.02.02.04.F</t>
  </si>
  <si>
    <t>Pipa Plastik PVC Tipe C  Uk. 4 inchi Pj.4mtr</t>
  </si>
  <si>
    <t>20.05.01.02.02.06.F</t>
  </si>
  <si>
    <t>Pipa Plastik PVC Tipe C Uk. 6 inchi Pj.6mtr</t>
  </si>
  <si>
    <t>24.01.02.23</t>
  </si>
  <si>
    <t>Pekerjaan 1m2 Lapisan Ijuk tebal 10cm</t>
  </si>
  <si>
    <t>PEKERJAAN SALURAN</t>
  </si>
  <si>
    <t>22.01.01.03.05.16.F</t>
  </si>
  <si>
    <t>Tiang Net Tenis Existing</t>
  </si>
  <si>
    <t>unit</t>
  </si>
  <si>
    <t>22.01.01.03.05.19.F</t>
  </si>
  <si>
    <t>Tiang Pipa Hitam Net Volly 3 inchi tebal 2,8</t>
  </si>
  <si>
    <t>20.01.01.11.08.F</t>
  </si>
  <si>
    <t>Plat Strip   uk 3 x 30 mm</t>
  </si>
  <si>
    <t>PEKERJAAN INSTALASI LAMPU</t>
  </si>
  <si>
    <t>PEKERJAAN LAPANGAN DAN TIANG</t>
  </si>
  <si>
    <t>PEKERJAAN PAGAR KELILING DAN PINTU</t>
  </si>
  <si>
    <t>02.06.06.05.12.07.F</t>
  </si>
  <si>
    <t>Group Lampu 3 Aspek Phase 300 mm(LED) + Pasang</t>
  </si>
  <si>
    <t>02.06.06.16.01.F</t>
  </si>
  <si>
    <t>Terminal Box 12 Grub</t>
  </si>
  <si>
    <t>20.05.02.01.01.F</t>
  </si>
  <si>
    <t>Elbow 3 dm</t>
  </si>
  <si>
    <t>22.01.01.04.03.01.F</t>
  </si>
  <si>
    <t>LED PCTL 2 Aspek 300 mm (LED) + count down timer + pasang</t>
  </si>
  <si>
    <t>22.01.06.03.05.F</t>
  </si>
  <si>
    <t>Tombol PCTL</t>
  </si>
  <si>
    <t>22.01.06.03.06.F</t>
  </si>
  <si>
    <t>Papan Petunjuk Tombol PCTL</t>
  </si>
  <si>
    <t>22.01.06.03.07.F</t>
  </si>
  <si>
    <t>Klem Papan Petunjuk Tombol PCTL</t>
  </si>
  <si>
    <t>24.08.03.03</t>
  </si>
  <si>
    <t>Pemasangan Kabel Bawah Tanah</t>
  </si>
  <si>
    <t>20.01.01.08.04.13.F</t>
  </si>
  <si>
    <t>Pabrikasi/Elektroda Baja (20%)</t>
  </si>
  <si>
    <t>24.07.05.09</t>
  </si>
  <si>
    <t xml:space="preserve">Pekerjaan Besi Pipa Galvanis 4 " (Medium) </t>
  </si>
  <si>
    <t>02.06.03.07.01.F</t>
  </si>
  <si>
    <t>Software Suara</t>
  </si>
  <si>
    <t>02.06.06.08.05.F</t>
  </si>
  <si>
    <t>Box Panel</t>
  </si>
  <si>
    <t>02.06.06.17.04.F</t>
  </si>
  <si>
    <t>Sirine</t>
  </si>
  <si>
    <t>02.06.06.17.05.F</t>
  </si>
  <si>
    <t>Timer Relay</t>
  </si>
  <si>
    <t>02.07.01.01.09.01.F</t>
  </si>
  <si>
    <t>Speaker 8 Ohm</t>
  </si>
  <si>
    <t>20.02.07.08.01.F</t>
  </si>
  <si>
    <t>Power Supply</t>
  </si>
  <si>
    <t>02.06.06.01.05.01.F</t>
  </si>
  <si>
    <t>Kabel Twisted  2 x10 mm</t>
  </si>
  <si>
    <t>23.02.02.03.01.F</t>
  </si>
  <si>
    <t>Biaya Tambah Daya PLN 1300 Watt + Box Meter PLN</t>
  </si>
  <si>
    <t>20.01.01.08.04.15.F</t>
  </si>
  <si>
    <t>Angker Besi PJU</t>
  </si>
  <si>
    <t>22.01.02.01.02.F</t>
  </si>
  <si>
    <t>Pedestrian Control 1 penyeberangan + pasang</t>
  </si>
  <si>
    <t>24.08.03.52</t>
  </si>
  <si>
    <t xml:space="preserve">Pemasangan Tiang Oktagonal 5 m Double Hot Dipped Galvanized dengan Flenders </t>
  </si>
  <si>
    <t>PEKERJAAN PEDESTRIAN CROSSING TRAFFIC LIGHT</t>
  </si>
  <si>
    <t>PEKERJAAN PEMASANGAN KABEL</t>
  </si>
  <si>
    <t>PEMBUATAN MANHOLE 60 x 60 cm (3 Unit)</t>
  </si>
  <si>
    <t>PEMBUATAN SAFETY POLE (6 unit)</t>
  </si>
  <si>
    <t>PENGADAAN &amp; PEMASANGAN VOICE PCTL</t>
  </si>
  <si>
    <t>PENYAMBUNGAN PLN</t>
  </si>
  <si>
    <t>PONDASI PEDESTRIAN CONTROL</t>
  </si>
  <si>
    <t xml:space="preserve">PONDASI TIANG TL </t>
  </si>
  <si>
    <t>22.01.01.03.05.20.F</t>
  </si>
  <si>
    <t>Tiang Pendek Oktagonal Traffic Light</t>
  </si>
  <si>
    <t xml:space="preserve">PEMBUATAN MANHOLE 60 x 60 cm </t>
  </si>
  <si>
    <t>PEMBUATAN SAFETY POLE</t>
  </si>
  <si>
    <t>Pondasi Umpak Beton (2 Buah) untuk Tiang Pendek</t>
  </si>
  <si>
    <t>22.01.02.01.01.F</t>
  </si>
  <si>
    <t>Local Control PLC 12 Signal Group</t>
  </si>
  <si>
    <t>PEKERJAAN PENGADAAN &amp; PEMASANGAN TRAFFIC LIGHT</t>
  </si>
  <si>
    <t xml:space="preserve">PEMBUATAN SAFETY POLE </t>
  </si>
  <si>
    <t xml:space="preserve">PEKERJAAN PENGADAAN </t>
  </si>
  <si>
    <t xml:space="preserve"> 27.02.02.09</t>
  </si>
  <si>
    <t>Pembuatan Blok Makam</t>
  </si>
  <si>
    <t>24.06.02.25</t>
  </si>
  <si>
    <t xml:space="preserve">Pemasangan Talang Pembuluh Pipa PVC 3" </t>
  </si>
  <si>
    <t>20.01.01.09.03.02</t>
  </si>
  <si>
    <t>Buis Beton  Bulat Ukuran 80 x 50 cm</t>
  </si>
  <si>
    <t>24.08.01.12</t>
  </si>
  <si>
    <t>Pembongkaran Paving Dipakai Kembali</t>
  </si>
  <si>
    <t>JALAN</t>
  </si>
  <si>
    <t>PAGAR</t>
  </si>
  <si>
    <t>PEMBONGKARAN</t>
  </si>
  <si>
    <t>SALURAN</t>
  </si>
  <si>
    <t>Fasilitas Jalan</t>
  </si>
  <si>
    <t>PEMBANGUNAN FASILITAS JALAN</t>
  </si>
  <si>
    <t>PEMBANGUNAN FASILITAS PERTANIAN</t>
  </si>
  <si>
    <t>Fasilitas Pertanian</t>
  </si>
  <si>
    <t>28.05.01.01</t>
  </si>
  <si>
    <t>Pembangunan Halte</t>
  </si>
  <si>
    <t>PEKERJAAN BAJA</t>
  </si>
  <si>
    <t>02.06.02.06.34.03.04</t>
  </si>
  <si>
    <t>Bak Sampah Bahan Kayu dan Besi</t>
  </si>
  <si>
    <t>20.01.01.44.86</t>
  </si>
  <si>
    <t xml:space="preserve">Listplank GRC 1/30 </t>
  </si>
  <si>
    <t>Lajur</t>
  </si>
  <si>
    <t>20.05.01.01.03.03.F</t>
  </si>
  <si>
    <t>Besi Pipa putih (Stainless) SCH 40 Welded  uk. 2,5 inchi</t>
  </si>
  <si>
    <t>24.07.05.04</t>
  </si>
  <si>
    <t xml:space="preserve">Pekerjaan Besi Pipa Galvanis 1 " (Medium) </t>
  </si>
  <si>
    <t>02.06.06.01.02.02.F</t>
  </si>
  <si>
    <t>Kabel NYM  2 x 2,5  mm</t>
  </si>
  <si>
    <t>02.06.06.02.02.F</t>
  </si>
  <si>
    <t>Magnet Kontaktor LC-1 D40</t>
  </si>
  <si>
    <t>02.06.06.05.12.20</t>
  </si>
  <si>
    <t>Lampu LED Petak Sorot 50 Watt</t>
  </si>
  <si>
    <t>02.06.06.08.03.F</t>
  </si>
  <si>
    <t>Panel Meter</t>
  </si>
  <si>
    <t>02.06.06.10.01.F</t>
  </si>
  <si>
    <t>MCB 4 A 1 Phase</t>
  </si>
  <si>
    <t>Neon Box</t>
  </si>
  <si>
    <t>22.01.03.05.01.F</t>
  </si>
  <si>
    <t>Time Switch</t>
  </si>
  <si>
    <t>22.01.03.05.02.F</t>
  </si>
  <si>
    <t>Sekering MCB Thermis 4-10 Amp</t>
  </si>
  <si>
    <t>20.05.01.01.01.16</t>
  </si>
  <si>
    <t xml:space="preserve">Pipa Besi Galvanish Dim. 3 </t>
  </si>
  <si>
    <t>Pipa Besi Hitam  dia.2.5 inch</t>
  </si>
  <si>
    <t>PEKERJAAN PAPAN RUTE</t>
  </si>
  <si>
    <t>02.08.01.01.17.01.F</t>
  </si>
  <si>
    <t xml:space="preserve">Lampu TL Ultraviolet 30W/220 V </t>
  </si>
  <si>
    <t>20.01.01.08.04.19</t>
  </si>
  <si>
    <t xml:space="preserve">Hollow Alumunium 4/4 </t>
  </si>
  <si>
    <t>20.05.01.01.03.02.F</t>
  </si>
  <si>
    <t>Besi Pipa putih (Stainless) SCH 40 Welded  uk. 2 inchi</t>
  </si>
  <si>
    <t>21.01.01.05.02</t>
  </si>
  <si>
    <t>Papan Nama  Acrilic 50x20cm</t>
  </si>
  <si>
    <t>20.01.01.44.82</t>
  </si>
  <si>
    <t xml:space="preserve">Keramik Lantai 60x60 Standart SNI </t>
  </si>
  <si>
    <t>PEKERJAAN PONDASI</t>
  </si>
  <si>
    <t>28.06.01.01</t>
  </si>
  <si>
    <t>Gubug Jamur</t>
  </si>
  <si>
    <t>02.05.02.01.05.01</t>
  </si>
  <si>
    <t>Hands Sprayer Semi Otomatis 14 Ltr</t>
  </si>
  <si>
    <t>02.06.02.06.40.08</t>
  </si>
  <si>
    <t>Karung Goni</t>
  </si>
  <si>
    <t>02.06.02.06.40.39</t>
  </si>
  <si>
    <t>Plastik 1 Kg</t>
  </si>
  <si>
    <t>Pak</t>
  </si>
  <si>
    <t>20.01.01.10.02.02.F</t>
  </si>
  <si>
    <t>Genteng Wuwung Karang Pilang / Wisma</t>
  </si>
  <si>
    <t>20.01.01.20.02</t>
  </si>
  <si>
    <t>Bambu Ori   Dia. 10 - 12 Cm, P 3.00 mtr</t>
  </si>
  <si>
    <t>20.01.01.20.02.F</t>
  </si>
  <si>
    <t>Bambu Ori  Dia. 10 - 12 Cm, P 3.00 mtr</t>
  </si>
  <si>
    <t>20.01.01.20.03.F</t>
  </si>
  <si>
    <t>Gedeg Guling 2 x 4 m</t>
  </si>
  <si>
    <t>24.04.01.11</t>
  </si>
  <si>
    <t xml:space="preserve">Pemasangan Batu Merah Kosongan </t>
  </si>
  <si>
    <t>28.06.01.02</t>
  </si>
  <si>
    <t>Pembuatan Para-Para</t>
  </si>
  <si>
    <t>20.01.01.35.02.10</t>
  </si>
  <si>
    <t>Kawat Seling 4 mm</t>
  </si>
  <si>
    <t>20.05.01.01.01.03.F</t>
  </si>
  <si>
    <t>Besi Pipa Galvanish Medium 1 inchi  Pjg 6 Meter</t>
  </si>
  <si>
    <t>20.05.01.01.01.05.F</t>
  </si>
  <si>
    <t>Besi Pipa Galvanish Medium 1 1/2 inchi  Pjg 6 Meter</t>
  </si>
  <si>
    <t>28.06.01.03</t>
  </si>
  <si>
    <t>Pembuatan Gapura Tipe 1</t>
  </si>
  <si>
    <t>20.01.01.44.110</t>
  </si>
  <si>
    <t xml:space="preserve">Acrilic </t>
  </si>
  <si>
    <t>24.02.01.14</t>
  </si>
  <si>
    <t xml:space="preserve">Pekerjaan Pasangan Batu Kali Belah 15/20 cm (1pc : 1/4 kp : 5 ps) </t>
  </si>
  <si>
    <t>24.05.01.02</t>
  </si>
  <si>
    <t>Pemasangan Tegel Keramik 30x30 cm  Polos</t>
  </si>
  <si>
    <t xml:space="preserve"> 28.06.01.04</t>
  </si>
  <si>
    <t>Pembuatan Gapura Tipe 2</t>
  </si>
  <si>
    <t>28.06.01.05</t>
  </si>
  <si>
    <t>Pemeliharaan Jogging Track</t>
  </si>
  <si>
    <t>24.05.01.10</t>
  </si>
  <si>
    <t>24.06.03.11</t>
  </si>
  <si>
    <t>Pemasangan Listplank Asbes Datar (Kayu Kamper)</t>
  </si>
  <si>
    <t>24.07.01.40</t>
  </si>
  <si>
    <t xml:space="preserve">Pembongkaran Kayu  </t>
  </si>
  <si>
    <t>28.06.01.06</t>
  </si>
  <si>
    <t>Pemeliharaan Paving Hutan Kota</t>
  </si>
  <si>
    <t>Semua Baru</t>
  </si>
  <si>
    <t>27.02.02.10</t>
  </si>
  <si>
    <t>Pembangunan Dermaga Beton Mangrove</t>
  </si>
  <si>
    <t>24.07.03.07</t>
  </si>
  <si>
    <t xml:space="preserve">Pekerjaan Cor Beton Tutup Urung-Urung 1 Pc : 2 Ps : 3 Kr </t>
  </si>
  <si>
    <t>27.02.02.12</t>
  </si>
  <si>
    <t>Pemeliharaan Menara Pantau</t>
  </si>
  <si>
    <t>27.02.02.13</t>
  </si>
  <si>
    <t>Cikrak Besar Bahan plastik</t>
  </si>
  <si>
    <t>20.01.02.01.06</t>
  </si>
  <si>
    <t>BBM Premium</t>
  </si>
  <si>
    <t>20.01.03.01.07</t>
  </si>
  <si>
    <t xml:space="preserve">Pupuk Kandang </t>
  </si>
  <si>
    <t>Truck</t>
  </si>
  <si>
    <t>27.02.02.14</t>
  </si>
  <si>
    <t>Pembuatan Taman Vertikal</t>
  </si>
  <si>
    <t>02.02.03.05.07.05</t>
  </si>
  <si>
    <t>Pompa Air/Jet Pump</t>
  </si>
  <si>
    <t>02.06.02.06.40.47</t>
  </si>
  <si>
    <t xml:space="preserve">Tandon Air 1000 Liter </t>
  </si>
  <si>
    <t>02.06.06.01.02.04</t>
  </si>
  <si>
    <t xml:space="preserve">Kabel NYM  2 x 1,5 mm </t>
  </si>
  <si>
    <t>02.06.06.08.13</t>
  </si>
  <si>
    <t>Box Panel 50x30x20 (Out Door)</t>
  </si>
  <si>
    <t>05.19.02.07.05</t>
  </si>
  <si>
    <t>Media Tanam Rockwool</t>
  </si>
  <si>
    <t>Atap Polli Carbonat Luas 2,1 m, Panjang 11,8 m, tebal 10 mm</t>
  </si>
  <si>
    <t>20.01.01.44.59</t>
  </si>
  <si>
    <t xml:space="preserve">Geotex Unwoven </t>
  </si>
  <si>
    <t>28.03.01.10</t>
  </si>
  <si>
    <t>Sumur Buis Beton diameter 80 cm</t>
  </si>
  <si>
    <t>22.01.01.03.03.02.F</t>
  </si>
  <si>
    <t>Tiang Lengkung Oktagonal Traffic Light  Type L</t>
  </si>
  <si>
    <t>27.02.02.11</t>
  </si>
  <si>
    <t>Pembangunan Jogging Track</t>
  </si>
  <si>
    <t>Belum fix ada ssh yang masuk dari dinas terkait</t>
  </si>
  <si>
    <t>Mur + Ring untuk Angker</t>
  </si>
  <si>
    <t>24.07.01.41</t>
  </si>
  <si>
    <t>Lantai Papan / Balok kayu Kamper per m2</t>
  </si>
  <si>
    <t>BARU</t>
  </si>
  <si>
    <t>Pipa Besi Hitam dia.1.5 inch</t>
  </si>
  <si>
    <t>28.04.02.01</t>
  </si>
  <si>
    <t>Box Panel UPS Alumunium</t>
  </si>
  <si>
    <t>02.06.06.01.04.01.F</t>
  </si>
  <si>
    <t>Kabel NYR/FGBY  4 x 6 mm</t>
  </si>
  <si>
    <t>02.06.06.08.06.F</t>
  </si>
  <si>
    <t>Box Panel Alumunium 0.75 x 0.4 x 0.6 m</t>
  </si>
  <si>
    <t>20.01.01.44.129.F</t>
  </si>
  <si>
    <t>Bekisting</t>
  </si>
  <si>
    <t>20.05.01.02.04.24.F</t>
  </si>
  <si>
    <t>Pengadaan &amp; Pemasangan Pipa PVC Pelindung Kabel Dia.3" AW</t>
  </si>
  <si>
    <t>23.03.01.07.30.F</t>
  </si>
  <si>
    <t>Jasa Instalasi</t>
  </si>
  <si>
    <t xml:space="preserve">Box Alumunium </t>
  </si>
  <si>
    <t xml:space="preserve">Pondasi </t>
  </si>
  <si>
    <t>28.04.02.02</t>
  </si>
  <si>
    <t>Pemasangan Kabel Bawah Tanah dengan System Booring</t>
  </si>
  <si>
    <t>Pengadaan Pipa PE Dia 50mm Tebal 4,6mm</t>
  </si>
  <si>
    <t>23.02.05.12.09.02.F</t>
  </si>
  <si>
    <t>Sewa Mesin Bor</t>
  </si>
  <si>
    <t>24.08.03.02</t>
  </si>
  <si>
    <t xml:space="preserve">Pemasangan dan Penarikan Kabel </t>
  </si>
  <si>
    <t>28.04.02.03</t>
  </si>
  <si>
    <t>Pekerjaan Pembuatan Pondasi Traffic Light Pendirian Tiang dan Instalasi Kabel</t>
  </si>
  <si>
    <t>Mobilisasi Pengangkutan Tiang</t>
  </si>
  <si>
    <t>Biaya Konekting Kabel</t>
  </si>
  <si>
    <t>23.02.05.11.03.04.F</t>
  </si>
  <si>
    <t>Sewa Crane untuk Pemindahan dan Pemasangan Tiang Traffic Light (TL)</t>
  </si>
  <si>
    <t>1.1  Pembuatan Pour Strouss</t>
  </si>
  <si>
    <t>1.2  Pembuatan Strouss Pile</t>
  </si>
  <si>
    <t>1.3 Sewa Alat</t>
  </si>
  <si>
    <t>28.04.02.08</t>
  </si>
  <si>
    <t>Pekerjaan Pengadaan dan Pemasangan Warning Light</t>
  </si>
  <si>
    <t>02.06.06.08.15.F</t>
  </si>
  <si>
    <t>Panel Solar Cell 80 WP include Frame  dan Tiang Penyangga</t>
  </si>
  <si>
    <t>20.01.01.44.130.F</t>
  </si>
  <si>
    <t>Flash Controller</t>
  </si>
  <si>
    <t>20.02.09.01.18.F</t>
  </si>
  <si>
    <t>ACCU Gel Min 75 Ampere 12 Volt include Panel</t>
  </si>
  <si>
    <t>22.01.01.04.03.02.F</t>
  </si>
  <si>
    <t>Lampu LED Traffic Light 2 Aspek Dia. 30 cm</t>
  </si>
  <si>
    <t>23.02.02.10.58.F</t>
  </si>
  <si>
    <t>Pemasangan &amp; Penarikan Kabel NYY 3 x 1,5</t>
  </si>
  <si>
    <t>23.03.02.03.70.F</t>
  </si>
  <si>
    <t>Pengecetan Tiang Dengan Cat Minyak 3x Saputan</t>
  </si>
  <si>
    <t>20.01.01.08.04.11.F</t>
  </si>
  <si>
    <t>Besi Angkur 3/4 panjang 90 cm</t>
  </si>
  <si>
    <t>28.04.02.09</t>
  </si>
  <si>
    <t>Traffic Light 3 Kaki Simpang Lengkap dengan Kamera Sensor ATCS - ITS</t>
  </si>
  <si>
    <t>02.06.06.01.10.47.F</t>
  </si>
  <si>
    <t>Kabel NYM 4x 2,5 mm</t>
  </si>
  <si>
    <t>02.06.06.06.01.04.F</t>
  </si>
  <si>
    <t>Terminal Blok 2512</t>
  </si>
  <si>
    <t>buah</t>
  </si>
  <si>
    <t>22.01.05.01.04.F</t>
  </si>
  <si>
    <t>Local Controler ATCS ITS + Pasang</t>
  </si>
  <si>
    <t>Pemasangan &amp; pengadaan Socket ? 3" AW</t>
  </si>
  <si>
    <t>20.01.01.08.02.03.F</t>
  </si>
  <si>
    <t>Besi Siku  L.30.30.1,8</t>
  </si>
  <si>
    <t>20.05.01.01.01.18.F</t>
  </si>
  <si>
    <t>Pipa Galvanis  ? 4"" medium</t>
  </si>
  <si>
    <t>Pembuatan Beton Strous Pail (1pc:1,5ps:2Kr)</t>
  </si>
  <si>
    <t>24.03.01.16</t>
  </si>
  <si>
    <t>Pekerjaan Pemasangan Kabel prestressed polos/strand</t>
  </si>
  <si>
    <t>02.06.02.06.18.01.F</t>
  </si>
  <si>
    <t>Unit Power Supply (UPS)</t>
  </si>
  <si>
    <t>02.06.02.06.29.01.F</t>
  </si>
  <si>
    <t>IP Surveillance Camera Including housing</t>
  </si>
  <si>
    <t>22.01.01.03.05.11.F</t>
  </si>
  <si>
    <t>Tiang Single Pole + Pondasi + Pemasangan</t>
  </si>
  <si>
    <t>22.01.02.03.01.F</t>
  </si>
  <si>
    <t>Interface 4 Camera</t>
  </si>
  <si>
    <t>22.01.02.03.02.F</t>
  </si>
  <si>
    <t>Instalasi Camera + Interface ke LC</t>
  </si>
  <si>
    <t>22.01.02.03.03.F</t>
  </si>
  <si>
    <t>Instalasi Camera + Cable Surveillance</t>
  </si>
  <si>
    <t>22.01.04.03.01.F</t>
  </si>
  <si>
    <t>Traffic Sensor Camera  Include Housing dan Kabel untuk ATCS (UV Resistance)</t>
  </si>
  <si>
    <t>20.01.01.08.04.23.F</t>
  </si>
  <si>
    <t>Besi Angkur dia.12mm</t>
  </si>
  <si>
    <t>Pekerjaan Keramik Pondasi Pedestrian Controller Traffic Light</t>
  </si>
  <si>
    <t>Pengadaan &amp; Pemasangan Elbow ? 3" AW</t>
  </si>
  <si>
    <t>02.06.06.01.10.10.F</t>
  </si>
  <si>
    <t>Kabel NYFGBY 7 x 1,50 mm</t>
  </si>
  <si>
    <t>28.04.02.10</t>
  </si>
  <si>
    <t>Traffic Light 4 Kaki Simpang Lengkap dengan Kamera Sensor ATCS - ITS</t>
  </si>
  <si>
    <t>20.01.01.08.04.02.F</t>
  </si>
  <si>
    <t>Besi Hollow 30 x 30 x 1.10 mm</t>
  </si>
  <si>
    <t>28.04.02.11</t>
  </si>
  <si>
    <t>Pengadaan -Pemasangan Guard Rail</t>
  </si>
  <si>
    <t>20.01.01.27.11.F</t>
  </si>
  <si>
    <t>Mur &amp; baut guardrail 5/8 x 1¼ (splice bolts)</t>
  </si>
  <si>
    <t>20.01.01.27.12.F</t>
  </si>
  <si>
    <t>Mur &amp; baut guardrail Hexagon 5/8 x 1½</t>
  </si>
  <si>
    <t>20.01.01.44.131.F</t>
  </si>
  <si>
    <t>Guardrail Tebal 2.67mm</t>
  </si>
  <si>
    <t>lembar</t>
  </si>
  <si>
    <t>20.01.01.44.132.F</t>
  </si>
  <si>
    <t>End Block tebal 2.67mm</t>
  </si>
  <si>
    <t>20.01.01.44.133.F</t>
  </si>
  <si>
    <t>Steel Post tebal 4.5mm</t>
  </si>
  <si>
    <t>20.01.01.44.134.F</t>
  </si>
  <si>
    <t>Steel block tebal 6 mm</t>
  </si>
  <si>
    <t>20.01.01.44.135.F</t>
  </si>
  <si>
    <t>Guardrail reflector</t>
  </si>
  <si>
    <t>20.01.01.11.03.F</t>
  </si>
  <si>
    <t>Plat Strip uk 2 x 20 mm</t>
  </si>
  <si>
    <t>PEMBUATAN STROUSS PILE</t>
  </si>
  <si>
    <t>PONDASI TIANG TL (1 Buah)</t>
  </si>
  <si>
    <t>SAFETY POLE</t>
  </si>
  <si>
    <t>Pembuatan Strouss Pile</t>
  </si>
  <si>
    <t>PENGADAAN DAN PEMASANGAN PERALATAN ATCS ITS</t>
  </si>
  <si>
    <t>PONDASI LOCAL CONTROL (1 buah)</t>
  </si>
  <si>
    <t>Pondasi Umpak Beton ( 3buah) untuk Tiang Pendek</t>
  </si>
  <si>
    <t>PEKERJAAN PENGADAAN dan PEMASANGAN TRAFFIC LIGHT</t>
  </si>
  <si>
    <t>Pekerjaan Pendahuluan</t>
  </si>
  <si>
    <t>Pondasi Umpak Beton (4 Buah) untuk Tiang Pendek</t>
  </si>
  <si>
    <t>Traffic Light Local Control</t>
  </si>
  <si>
    <t>Pekerjaan Lain Lain</t>
  </si>
  <si>
    <t>Pekerjaan Pemasangan Guardrail</t>
  </si>
  <si>
    <t>Pekerjaan Pemasangan Pondasi Guardrail</t>
  </si>
  <si>
    <t>Pemasangan Paku Jalan Solar dengan LED Light dan Capasitor</t>
  </si>
  <si>
    <t>beda harga dgn aplikasi</t>
  </si>
  <si>
    <t>atas</t>
  </si>
  <si>
    <t>belum diprint</t>
  </si>
  <si>
    <t>25.01.05.03</t>
  </si>
  <si>
    <t>Pengerukan Saluran Manual</t>
  </si>
  <si>
    <t>24.01.02.20</t>
  </si>
  <si>
    <t>Pengerukan Saluran (manual)</t>
  </si>
  <si>
    <t>25.01.05.03 BARU, 25.01.06.01-25.01.06.04 belum diprint di buku</t>
  </si>
  <si>
    <t>27.02.01.05</t>
  </si>
  <si>
    <t>Pemeliharaan Air Mancur</t>
  </si>
  <si>
    <t>02.06.02.04.06.01</t>
  </si>
  <si>
    <t>Kipas Angin Wall Fan  Uk 30 Inchi</t>
  </si>
  <si>
    <t>02.06.05.40.01.01</t>
  </si>
  <si>
    <t>Kertas HVS A4   70 gr</t>
  </si>
  <si>
    <t>20.01.01.24.06.01.F</t>
  </si>
  <si>
    <t>Kran Air  Dia. 1/2</t>
  </si>
  <si>
    <t>20.01.01.35.02.06</t>
  </si>
  <si>
    <t>Tali Ikat Kabel</t>
  </si>
  <si>
    <t>20.01.01.44.18.F</t>
  </si>
  <si>
    <t>Lem PVC</t>
  </si>
  <si>
    <t>20.01.01.44.57</t>
  </si>
  <si>
    <t>Fitting Joiner SDL</t>
  </si>
  <si>
    <t>20.01.01.44.65</t>
  </si>
  <si>
    <t>Ball Valve 1"</t>
  </si>
  <si>
    <t>20.02.01.04.10</t>
  </si>
  <si>
    <t>Bearing</t>
  </si>
  <si>
    <t>20.05.01.02.04.08.F</t>
  </si>
  <si>
    <t>Keni Pipa PVC ½ inchi (putih)</t>
  </si>
  <si>
    <t>20.05.01.02.04.21</t>
  </si>
  <si>
    <t xml:space="preserve">Tee 0.5" 16mm </t>
  </si>
  <si>
    <t>21.01.02.01.04</t>
  </si>
  <si>
    <t>Cetak Kertas HVS  Double Folio</t>
  </si>
  <si>
    <t>23.03.02.03.04</t>
  </si>
  <si>
    <t>Penggantian Kapasitor Fan 0.5 – 1 PK</t>
  </si>
  <si>
    <t>Rim</t>
  </si>
  <si>
    <t>Tube</t>
  </si>
  <si>
    <t>Pcs</t>
  </si>
  <si>
    <t>Buku</t>
  </si>
  <si>
    <t>27.02.01.06</t>
  </si>
  <si>
    <t>Pembuatan Taman Mini</t>
  </si>
  <si>
    <t>Lokasi</t>
  </si>
  <si>
    <t>05.19.02.04.03.10</t>
  </si>
  <si>
    <t>Semak Hias Berbunga Indah</t>
  </si>
  <si>
    <t>BARU 08/12</t>
  </si>
  <si>
    <t>27.02.02.07</t>
  </si>
  <si>
    <t>Sumur Kebakaran</t>
  </si>
  <si>
    <t>26.01.02.01</t>
  </si>
  <si>
    <t>Pembangunan Rumah Pompa Tipe 1</t>
  </si>
  <si>
    <t>PEKERJAAN SIPIL</t>
  </si>
  <si>
    <t>26.01.02.02</t>
  </si>
  <si>
    <t>Pembangunan Rumah Pompa Tipe 2</t>
  </si>
  <si>
    <t>Pembersihan Lapangan Berat dan Perataan</t>
  </si>
  <si>
    <t>28.06.01.07</t>
  </si>
  <si>
    <t>Pembuatan Playground</t>
  </si>
  <si>
    <t>20.01.01.06.03.01.F</t>
  </si>
  <si>
    <t xml:space="preserve">Cat Kayu </t>
  </si>
  <si>
    <t>20.01.01.43.01.02.F</t>
  </si>
  <si>
    <t>Kayu Jati  Papan 4/10</t>
  </si>
  <si>
    <t>Pemasangan lantai kayu (gymfloor)</t>
  </si>
  <si>
    <t>Pekerjaan Pengawasan Penyapuan Jalan</t>
  </si>
  <si>
    <t>27.03.01.02</t>
  </si>
  <si>
    <t xml:space="preserve">Pembuatan Tiang Pondasi Dekorasi </t>
  </si>
  <si>
    <t>LAMPIRAN III KEPUTUSAN WALIKOTA SURABAYA</t>
  </si>
  <si>
    <t>NOMOR    :</t>
  </si>
  <si>
    <t>TANGGAL :</t>
  </si>
  <si>
    <t>26.01.02.03</t>
  </si>
  <si>
    <t>Pembuatan Rangka Atap Baja</t>
  </si>
  <si>
    <t>20.01.01.28.01.01.F</t>
  </si>
  <si>
    <t>Paku Asbes Sekrup  4 inchi</t>
  </si>
  <si>
    <t>20.01.01.44.55</t>
  </si>
  <si>
    <t>Track/Jarum Keras (Turnbuckle)</t>
  </si>
  <si>
    <t>24.01.01.07</t>
  </si>
  <si>
    <t xml:space="preserve">Pembongkaran Rangka Atap dan Penutup Dipakai Kembali </t>
  </si>
  <si>
    <t>24.03.01.18</t>
  </si>
  <si>
    <t>Pekerjaan Bekisting Kolom</t>
  </si>
  <si>
    <t>TRI RISMAHARINI</t>
  </si>
  <si>
    <t>WALIKOTA SURABAYA</t>
  </si>
  <si>
    <t>Pengurugan sirtu (PADAT)</t>
  </si>
  <si>
    <t>BANGUNAN GEDUNG</t>
  </si>
  <si>
    <t>20.01.01.44.28</t>
  </si>
  <si>
    <t>23.02.01.05.02.F</t>
  </si>
  <si>
    <t>22.01.01.03.05.18</t>
  </si>
  <si>
    <t>20.01.02.01.08</t>
  </si>
  <si>
    <t>23.02.04.01.12</t>
  </si>
  <si>
    <t>20.01.01.44.33</t>
  </si>
  <si>
    <t>20.01.01.44.34</t>
  </si>
  <si>
    <t>20.01.01.44.35</t>
  </si>
  <si>
    <t>20.01.01.44.36</t>
  </si>
  <si>
    <t>20.01.01.44.37</t>
  </si>
  <si>
    <t>02.06.06.17.12</t>
  </si>
  <si>
    <t>02.06.06.17.13</t>
  </si>
  <si>
    <t>20.01.01.09.04.02</t>
  </si>
  <si>
    <t>20.01.01.44.23</t>
  </si>
  <si>
    <t>02.06.06.17.24</t>
  </si>
  <si>
    <t>20.01.01.44.24</t>
  </si>
  <si>
    <t>20.01.01.44.25</t>
  </si>
  <si>
    <t>23.02.01.04.01.F</t>
  </si>
  <si>
    <t>20.01.01.04.11.F</t>
  </si>
  <si>
    <t>20.01.01.44.31</t>
  </si>
  <si>
    <t>05.18.01.04.32.01</t>
  </si>
  <si>
    <t>20.01.01.44.38</t>
  </si>
  <si>
    <t>02.06.06.05.12.11.F</t>
  </si>
  <si>
    <t>20.01.01.09.04.01</t>
  </si>
  <si>
    <t>20.01.01.29.25</t>
  </si>
  <si>
    <t>20.01.01.44.27</t>
  </si>
  <si>
    <t>23.02.04.01.14.F</t>
  </si>
  <si>
    <t>23.02.04.01.15.F</t>
  </si>
  <si>
    <t>23.02.04.01.16.F</t>
  </si>
  <si>
    <t>23.02.04.01.17.F</t>
  </si>
  <si>
    <t>23.02.04.01.18.F</t>
  </si>
  <si>
    <t>23.02.04.01.11.F</t>
  </si>
  <si>
    <t>20.11.02.05.04</t>
  </si>
  <si>
    <t>23.02.02.03.04.F</t>
  </si>
  <si>
    <t>23.02.02.03.05.F</t>
  </si>
  <si>
    <t>23.02.02.03.06.F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</si>
</sst>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0.000_);\(0.000\)"/>
    <numFmt numFmtId="167" formatCode="&quot;VND&quot;#,##0_);[Red]\(&quot;VND&quot;#,##0\)"/>
    <numFmt numFmtId="168" formatCode="_(* #,##0_);_(* \(#,##0\);_(* &quot;-&quot;??_);_(@_)"/>
    <numFmt numFmtId="169" formatCode="_(* #,##0.000_);_(* \(#,##0.000\);_(* &quot;-&quot;??_);_(@_)"/>
    <numFmt numFmtId="170" formatCode="#,##0.0000000"/>
  </numFmts>
  <fonts count="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9"/>
      <name val="Arial"/>
      <family val="2"/>
      <charset val="1"/>
    </font>
    <font>
      <sz val="10"/>
      <color indexed="20"/>
      <name val="Arial"/>
      <family val="2"/>
      <charset val="1"/>
    </font>
    <font>
      <sz val="12"/>
      <name val="¹UAAA¼"/>
      <family val="3"/>
    </font>
    <font>
      <b/>
      <sz val="10"/>
      <color indexed="52"/>
      <name val="Arial"/>
      <family val="2"/>
      <charset val="1"/>
    </font>
    <font>
      <b/>
      <sz val="10"/>
      <color indexed="9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2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color theme="1"/>
      <name val="Calibri"/>
      <family val="2"/>
      <scheme val="minor"/>
    </font>
    <font>
      <sz val="12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8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  <xf numFmtId="0" fontId="9" fillId="0" borderId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7" fillId="21" borderId="1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/>
    <xf numFmtId="0" fontId="9" fillId="0" borderId="0"/>
    <xf numFmtId="166" fontId="9" fillId="0" borderId="0" applyFill="0" applyBorder="0" applyAlignment="0" applyProtection="0"/>
    <xf numFmtId="164" fontId="9" fillId="0" borderId="0" applyFill="0" applyBorder="0" applyAlignment="0" applyProtection="0"/>
    <xf numFmtId="164" fontId="9" fillId="0" borderId="0" applyFill="0" applyBorder="0" applyAlignment="0" applyProtection="0"/>
    <xf numFmtId="164" fontId="9" fillId="0" borderId="0" applyFill="0" applyBorder="0" applyAlignment="0" applyProtection="0"/>
    <xf numFmtId="164" fontId="9" fillId="0" borderId="0" applyFill="0" applyBorder="0" applyAlignment="0" applyProtection="0"/>
    <xf numFmtId="0" fontId="14" fillId="0" borderId="0"/>
    <xf numFmtId="0" fontId="11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0" fontId="1" fillId="0" borderId="0"/>
  </cellStyleXfs>
  <cellXfs count="385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20" fillId="0" borderId="15" xfId="0" applyFont="1" applyBorder="1"/>
    <xf numFmtId="0" fontId="18" fillId="0" borderId="12" xfId="0" applyFont="1" applyBorder="1"/>
    <xf numFmtId="0" fontId="18" fillId="0" borderId="15" xfId="0" applyFont="1" applyBorder="1"/>
    <xf numFmtId="0" fontId="17" fillId="0" borderId="0" xfId="0" applyFont="1" applyAlignment="1">
      <alignment horizontal="left" vertical="top" wrapText="1"/>
    </xf>
    <xf numFmtId="0" fontId="18" fillId="0" borderId="13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8" fillId="0" borderId="18" xfId="0" applyFont="1" applyBorder="1"/>
    <xf numFmtId="0" fontId="18" fillId="0" borderId="19" xfId="0" applyFont="1" applyBorder="1" applyAlignment="1">
      <alignment vertical="top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top" wrapText="1"/>
    </xf>
    <xf numFmtId="0" fontId="20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4" fontId="18" fillId="0" borderId="4" xfId="0" applyNumberFormat="1" applyFont="1" applyBorder="1" applyAlignment="1">
      <alignment horizontal="center" vertical="top" wrapText="1"/>
    </xf>
    <xf numFmtId="4" fontId="18" fillId="0" borderId="5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18" fillId="0" borderId="18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4" fontId="18" fillId="0" borderId="0" xfId="0" applyNumberFormat="1" applyFont="1" applyAlignment="1">
      <alignment horizontal="right" vertical="top" wrapText="1"/>
    </xf>
    <xf numFmtId="0" fontId="20" fillId="0" borderId="15" xfId="0" applyFont="1" applyBorder="1" applyAlignment="1">
      <alignment vertical="top" wrapText="1"/>
    </xf>
    <xf numFmtId="4" fontId="20" fillId="0" borderId="16" xfId="0" applyNumberFormat="1" applyFont="1" applyBorder="1" applyAlignment="1">
      <alignment horizontal="right" vertical="top" wrapText="1"/>
    </xf>
    <xf numFmtId="4" fontId="20" fillId="0" borderId="17" xfId="0" applyNumberFormat="1" applyFont="1" applyBorder="1" applyAlignment="1">
      <alignment horizontal="right" vertical="top" wrapText="1"/>
    </xf>
    <xf numFmtId="0" fontId="18" fillId="0" borderId="12" xfId="0" applyFont="1" applyBorder="1" applyAlignment="1">
      <alignment vertical="top" wrapText="1"/>
    </xf>
    <xf numFmtId="4" fontId="18" fillId="0" borderId="13" xfId="0" applyNumberFormat="1" applyFont="1" applyBorder="1" applyAlignment="1">
      <alignment horizontal="right" vertical="top" wrapText="1"/>
    </xf>
    <xf numFmtId="4" fontId="18" fillId="0" borderId="14" xfId="0" applyNumberFormat="1" applyFont="1" applyBorder="1" applyAlignment="1">
      <alignment horizontal="right" vertical="top" wrapText="1"/>
    </xf>
    <xf numFmtId="0" fontId="18" fillId="0" borderId="15" xfId="0" applyFont="1" applyBorder="1" applyAlignment="1">
      <alignment vertical="top" wrapText="1"/>
    </xf>
    <xf numFmtId="4" fontId="18" fillId="0" borderId="16" xfId="0" applyNumberFormat="1" applyFont="1" applyBorder="1" applyAlignment="1">
      <alignment horizontal="right" vertical="top" wrapText="1"/>
    </xf>
    <xf numFmtId="4" fontId="18" fillId="0" borderId="17" xfId="0" applyNumberFormat="1" applyFont="1" applyBorder="1" applyAlignment="1">
      <alignment horizontal="right" vertical="top" wrapText="1"/>
    </xf>
    <xf numFmtId="0" fontId="18" fillId="0" borderId="18" xfId="0" applyFont="1" applyBorder="1" applyAlignment="1">
      <alignment vertical="top" wrapText="1"/>
    </xf>
    <xf numFmtId="4" fontId="18" fillId="0" borderId="19" xfId="0" applyNumberFormat="1" applyFont="1" applyBorder="1" applyAlignment="1">
      <alignment horizontal="right" vertical="top" wrapText="1"/>
    </xf>
    <xf numFmtId="4" fontId="18" fillId="0" borderId="20" xfId="0" applyNumberFormat="1" applyFont="1" applyBorder="1" applyAlignment="1">
      <alignment horizontal="right" vertical="top" wrapText="1"/>
    </xf>
    <xf numFmtId="0" fontId="18" fillId="0" borderId="22" xfId="0" applyFont="1" applyBorder="1" applyAlignment="1">
      <alignment vertical="top" wrapText="1"/>
    </xf>
    <xf numFmtId="0" fontId="0" fillId="0" borderId="0" xfId="0"/>
    <xf numFmtId="0" fontId="0" fillId="0" borderId="0" xfId="0" applyAlignment="1"/>
    <xf numFmtId="0" fontId="18" fillId="0" borderId="15" xfId="0" applyFont="1" applyBorder="1" applyAlignment="1">
      <alignment vertical="center"/>
    </xf>
    <xf numFmtId="0" fontId="18" fillId="0" borderId="0" xfId="0" applyFont="1" applyAlignment="1">
      <alignment horizontal="center" vertical="top" wrapText="1"/>
    </xf>
    <xf numFmtId="0" fontId="18" fillId="0" borderId="16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0" borderId="15" xfId="0" applyFont="1" applyFill="1" applyBorder="1" applyAlignment="1">
      <alignment vertical="top" wrapText="1"/>
    </xf>
    <xf numFmtId="0" fontId="18" fillId="0" borderId="16" xfId="0" applyFont="1" applyFill="1" applyBorder="1" applyAlignment="1">
      <alignment horizontal="center" vertical="top" wrapText="1"/>
    </xf>
    <xf numFmtId="4" fontId="18" fillId="0" borderId="16" xfId="0" applyNumberFormat="1" applyFont="1" applyFill="1" applyBorder="1" applyAlignment="1">
      <alignment horizontal="right" vertical="top" wrapText="1"/>
    </xf>
    <xf numFmtId="4" fontId="18" fillId="0" borderId="17" xfId="0" applyNumberFormat="1" applyFont="1" applyFill="1" applyBorder="1" applyAlignment="1">
      <alignment horizontal="right" vertical="top" wrapText="1"/>
    </xf>
    <xf numFmtId="0" fontId="18" fillId="0" borderId="0" xfId="0" applyFont="1" applyFill="1" applyAlignment="1">
      <alignment vertical="top" wrapText="1"/>
    </xf>
    <xf numFmtId="0" fontId="18" fillId="0" borderId="18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horizontal="center" vertical="top" wrapText="1"/>
    </xf>
    <xf numFmtId="4" fontId="18" fillId="0" borderId="19" xfId="0" applyNumberFormat="1" applyFont="1" applyFill="1" applyBorder="1" applyAlignment="1">
      <alignment horizontal="right" vertical="top" wrapText="1"/>
    </xf>
    <xf numFmtId="4" fontId="18" fillId="0" borderId="20" xfId="0" applyNumberFormat="1" applyFont="1" applyFill="1" applyBorder="1" applyAlignment="1">
      <alignment horizontal="right" vertical="top" wrapText="1"/>
    </xf>
    <xf numFmtId="0" fontId="23" fillId="0" borderId="0" xfId="3043" applyFont="1" applyFill="1" applyAlignment="1">
      <alignment vertical="center"/>
    </xf>
    <xf numFmtId="169" fontId="23" fillId="0" borderId="0" xfId="4481" applyNumberFormat="1" applyFont="1" applyFill="1" applyAlignment="1">
      <alignment vertical="center"/>
    </xf>
    <xf numFmtId="168" fontId="23" fillId="0" borderId="0" xfId="4481" applyNumberFormat="1" applyFont="1" applyFill="1" applyAlignment="1">
      <alignment vertical="center"/>
    </xf>
    <xf numFmtId="165" fontId="9" fillId="0" borderId="0" xfId="1309" applyFill="1" applyAlignment="1">
      <alignment vertical="center"/>
    </xf>
    <xf numFmtId="0" fontId="18" fillId="0" borderId="23" xfId="0" applyFont="1" applyBorder="1" applyAlignment="1">
      <alignment horizontal="left" vertical="top" wrapText="1"/>
    </xf>
    <xf numFmtId="0" fontId="18" fillId="0" borderId="15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horizontal="center" vertical="center" wrapText="1"/>
    </xf>
    <xf numFmtId="4" fontId="18" fillId="0" borderId="16" xfId="0" applyNumberFormat="1" applyFont="1" applyFill="1" applyBorder="1" applyAlignment="1">
      <alignment horizontal="right" vertical="center" wrapText="1"/>
    </xf>
    <xf numFmtId="4" fontId="18" fillId="0" borderId="17" xfId="0" applyNumberFormat="1" applyFont="1" applyFill="1" applyBorder="1" applyAlignment="1">
      <alignment horizontal="right" vertical="center" wrapText="1"/>
    </xf>
    <xf numFmtId="0" fontId="17" fillId="0" borderId="0" xfId="0" applyFont="1" applyFill="1" applyAlignment="1"/>
    <xf numFmtId="0" fontId="0" fillId="23" borderId="0" xfId="0" applyFill="1" applyAlignment="1"/>
    <xf numFmtId="0" fontId="0" fillId="23" borderId="0" xfId="0" applyFill="1"/>
    <xf numFmtId="0" fontId="18" fillId="23" borderId="0" xfId="0" applyFont="1" applyFill="1"/>
    <xf numFmtId="0" fontId="0" fillId="23" borderId="0" xfId="0" applyFill="1" applyAlignment="1">
      <alignment horizontal="center" vertical="top" wrapText="1"/>
    </xf>
    <xf numFmtId="0" fontId="20" fillId="0" borderId="0" xfId="0" applyFont="1"/>
    <xf numFmtId="0" fontId="0" fillId="0" borderId="0" xfId="0"/>
    <xf numFmtId="0" fontId="20" fillId="0" borderId="15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horizontal="center" vertical="center" wrapText="1"/>
    </xf>
    <xf numFmtId="4" fontId="20" fillId="0" borderId="16" xfId="0" applyNumberFormat="1" applyFont="1" applyFill="1" applyBorder="1" applyAlignment="1">
      <alignment horizontal="right" vertical="center" wrapText="1"/>
    </xf>
    <xf numFmtId="4" fontId="20" fillId="0" borderId="17" xfId="0" applyNumberFormat="1" applyFont="1" applyFill="1" applyBorder="1" applyAlignment="1">
      <alignment horizontal="right" vertical="center" wrapText="1"/>
    </xf>
    <xf numFmtId="0" fontId="0" fillId="0" borderId="0" xfId="0" applyFont="1" applyFill="1" applyAlignment="1"/>
    <xf numFmtId="0" fontId="18" fillId="0" borderId="18" xfId="0" applyFont="1" applyFill="1" applyBorder="1" applyAlignment="1">
      <alignment vertical="center" wrapText="1"/>
    </xf>
    <xf numFmtId="0" fontId="18" fillId="0" borderId="19" xfId="0" applyFont="1" applyFill="1" applyBorder="1" applyAlignment="1">
      <alignment vertical="center" wrapText="1"/>
    </xf>
    <xf numFmtId="0" fontId="18" fillId="0" borderId="19" xfId="0" applyFont="1" applyFill="1" applyBorder="1" applyAlignment="1">
      <alignment horizontal="center" vertical="center" wrapText="1"/>
    </xf>
    <xf numFmtId="4" fontId="18" fillId="0" borderId="19" xfId="0" applyNumberFormat="1" applyFont="1" applyFill="1" applyBorder="1" applyAlignment="1">
      <alignment horizontal="right" vertical="center" wrapText="1"/>
    </xf>
    <xf numFmtId="4" fontId="18" fillId="0" borderId="20" xfId="0" applyNumberFormat="1" applyFont="1" applyFill="1" applyBorder="1" applyAlignment="1">
      <alignment horizontal="right" vertical="center" wrapText="1"/>
    </xf>
    <xf numFmtId="0" fontId="0" fillId="0" borderId="0" xfId="0" applyFill="1" applyAlignment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top" wrapText="1"/>
    </xf>
    <xf numFmtId="4" fontId="18" fillId="0" borderId="7" xfId="0" applyNumberFormat="1" applyFont="1" applyBorder="1" applyAlignment="1">
      <alignment horizontal="center" vertical="top" wrapText="1"/>
    </xf>
    <xf numFmtId="4" fontId="18" fillId="0" borderId="8" xfId="0" applyNumberFormat="1" applyFont="1" applyBorder="1" applyAlignment="1">
      <alignment horizontal="center" vertical="top" wrapText="1"/>
    </xf>
    <xf numFmtId="0" fontId="1" fillId="0" borderId="0" xfId="4482"/>
    <xf numFmtId="0" fontId="18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center" vertical="top" wrapText="1"/>
    </xf>
    <xf numFmtId="0" fontId="17" fillId="23" borderId="0" xfId="0" applyFont="1" applyFill="1"/>
    <xf numFmtId="0" fontId="23" fillId="0" borderId="0" xfId="3043" applyFont="1" applyFill="1" applyBorder="1" applyAlignment="1">
      <alignment vertical="center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top" wrapText="1"/>
    </xf>
    <xf numFmtId="4" fontId="20" fillId="0" borderId="0" xfId="0" applyNumberFormat="1" applyFont="1" applyAlignment="1">
      <alignment horizontal="right" vertical="top" wrapText="1"/>
    </xf>
    <xf numFmtId="4" fontId="18" fillId="0" borderId="28" xfId="0" applyNumberFormat="1" applyFont="1" applyBorder="1" applyAlignment="1">
      <alignment horizontal="center" vertical="top" wrapText="1"/>
    </xf>
    <xf numFmtId="4" fontId="18" fillId="0" borderId="29" xfId="0" applyNumberFormat="1" applyFont="1" applyBorder="1" applyAlignment="1">
      <alignment horizontal="center" vertical="top" wrapText="1"/>
    </xf>
    <xf numFmtId="2" fontId="18" fillId="0" borderId="15" xfId="0" applyNumberFormat="1" applyFont="1" applyBorder="1" applyAlignment="1">
      <alignment horizontal="left" vertical="top" wrapText="1"/>
    </xf>
    <xf numFmtId="2" fontId="18" fillId="0" borderId="16" xfId="0" applyNumberFormat="1" applyFont="1" applyBorder="1" applyAlignment="1">
      <alignment vertical="top" wrapText="1"/>
    </xf>
    <xf numFmtId="2" fontId="18" fillId="0" borderId="16" xfId="0" applyNumberFormat="1" applyFont="1" applyBorder="1" applyAlignment="1">
      <alignment horizontal="center" vertical="top" wrapText="1"/>
    </xf>
    <xf numFmtId="2" fontId="20" fillId="0" borderId="15" xfId="0" applyNumberFormat="1" applyFont="1" applyBorder="1" applyAlignment="1">
      <alignment horizontal="left" vertical="top" wrapText="1"/>
    </xf>
    <xf numFmtId="2" fontId="20" fillId="0" borderId="16" xfId="0" applyNumberFormat="1" applyFont="1" applyBorder="1" applyAlignment="1">
      <alignment vertical="top" wrapText="1"/>
    </xf>
    <xf numFmtId="2" fontId="20" fillId="0" borderId="16" xfId="0" applyNumberFormat="1" applyFont="1" applyBorder="1" applyAlignment="1">
      <alignment horizontal="center" vertical="top" wrapText="1"/>
    </xf>
    <xf numFmtId="2" fontId="18" fillId="0" borderId="18" xfId="0" applyNumberFormat="1" applyFont="1" applyBorder="1" applyAlignment="1">
      <alignment horizontal="left" vertical="top" wrapText="1"/>
    </xf>
    <xf numFmtId="2" fontId="18" fillId="0" borderId="19" xfId="0" applyNumberFormat="1" applyFont="1" applyBorder="1" applyAlignment="1">
      <alignment vertical="top" wrapText="1"/>
    </xf>
    <xf numFmtId="2" fontId="18" fillId="0" borderId="19" xfId="0" applyNumberFormat="1" applyFont="1" applyBorder="1" applyAlignment="1">
      <alignment horizontal="center" vertical="top" wrapText="1"/>
    </xf>
    <xf numFmtId="0" fontId="25" fillId="23" borderId="0" xfId="0" applyFont="1" applyFill="1" applyAlignment="1">
      <alignment vertical="top" wrapText="1"/>
    </xf>
    <xf numFmtId="3" fontId="26" fillId="23" borderId="0" xfId="0" applyNumberFormat="1" applyFont="1" applyFill="1" applyAlignment="1">
      <alignment horizontal="right" vertical="top" wrapText="1"/>
    </xf>
    <xf numFmtId="4" fontId="0" fillId="23" borderId="0" xfId="0" applyNumberFormat="1" applyFill="1" applyAlignment="1">
      <alignment horizontal="right" vertical="top" wrapText="1"/>
    </xf>
    <xf numFmtId="4" fontId="0" fillId="0" borderId="0" xfId="0" applyNumberFormat="1" applyAlignment="1">
      <alignment horizontal="right" vertical="top" wrapText="1"/>
    </xf>
    <xf numFmtId="0" fontId="18" fillId="0" borderId="21" xfId="0" applyFont="1" applyBorder="1" applyAlignment="1">
      <alignment vertical="top" wrapText="1"/>
    </xf>
    <xf numFmtId="0" fontId="18" fillId="0" borderId="22" xfId="0" applyFont="1" applyBorder="1" applyAlignment="1">
      <alignment horizontal="center" vertical="top" wrapText="1"/>
    </xf>
    <xf numFmtId="4" fontId="18" fillId="0" borderId="22" xfId="0" applyNumberFormat="1" applyFont="1" applyBorder="1" applyAlignment="1">
      <alignment horizontal="right" vertical="top" wrapText="1"/>
    </xf>
    <xf numFmtId="4" fontId="18" fillId="0" borderId="26" xfId="0" applyNumberFormat="1" applyFont="1" applyBorder="1" applyAlignment="1">
      <alignment horizontal="right" vertical="top" wrapText="1"/>
    </xf>
    <xf numFmtId="0" fontId="18" fillId="23" borderId="16" xfId="0" applyFont="1" applyFill="1" applyBorder="1" applyAlignment="1">
      <alignment horizontal="center" vertical="top" wrapText="1"/>
    </xf>
    <xf numFmtId="4" fontId="18" fillId="23" borderId="16" xfId="0" applyNumberFormat="1" applyFont="1" applyFill="1" applyBorder="1" applyAlignment="1">
      <alignment horizontal="right" vertical="top" wrapText="1"/>
    </xf>
    <xf numFmtId="4" fontId="18" fillId="23" borderId="17" xfId="0" applyNumberFormat="1" applyFont="1" applyFill="1" applyBorder="1" applyAlignment="1">
      <alignment horizontal="right" vertical="top" wrapText="1"/>
    </xf>
    <xf numFmtId="0" fontId="22" fillId="23" borderId="0" xfId="0" applyFont="1" applyFill="1" applyAlignment="1">
      <alignment vertical="top" wrapText="1"/>
    </xf>
    <xf numFmtId="0" fontId="22" fillId="23" borderId="0" xfId="4482" applyFont="1" applyFill="1" applyAlignment="1">
      <alignment vertical="top" wrapText="1"/>
    </xf>
    <xf numFmtId="0" fontId="1" fillId="23" borderId="0" xfId="4482" applyFill="1" applyAlignment="1">
      <alignment vertical="top" wrapText="1"/>
    </xf>
    <xf numFmtId="4" fontId="18" fillId="0" borderId="0" xfId="0" applyNumberFormat="1" applyFont="1" applyBorder="1" applyAlignment="1">
      <alignment horizontal="right" vertical="top" wrapText="1"/>
    </xf>
    <xf numFmtId="0" fontId="18" fillId="0" borderId="13" xfId="0" applyFont="1" applyFill="1" applyBorder="1" applyAlignment="1">
      <alignment vertical="top" wrapText="1"/>
    </xf>
    <xf numFmtId="0" fontId="18" fillId="0" borderId="13" xfId="0" applyFont="1" applyFill="1" applyBorder="1" applyAlignment="1">
      <alignment horizontal="center" vertical="top" wrapText="1"/>
    </xf>
    <xf numFmtId="4" fontId="18" fillId="0" borderId="13" xfId="0" applyNumberFormat="1" applyFont="1" applyFill="1" applyBorder="1" applyAlignment="1">
      <alignment horizontal="right" vertical="top" wrapText="1"/>
    </xf>
    <xf numFmtId="4" fontId="18" fillId="0" borderId="14" xfId="0" applyNumberFormat="1" applyFont="1" applyFill="1" applyBorder="1" applyAlignment="1">
      <alignment horizontal="right" vertical="top" wrapText="1"/>
    </xf>
    <xf numFmtId="0" fontId="17" fillId="0" borderId="0" xfId="0" applyFont="1" applyAlignment="1">
      <alignment horizontal="center" vertical="top" wrapText="1"/>
    </xf>
    <xf numFmtId="4" fontId="17" fillId="0" borderId="0" xfId="0" applyNumberFormat="1" applyFont="1" applyAlignment="1">
      <alignment horizontal="right" vertical="top" wrapText="1"/>
    </xf>
    <xf numFmtId="0" fontId="17" fillId="0" borderId="0" xfId="0" applyFont="1" applyFill="1" applyAlignment="1">
      <alignment horizontal="left" vertical="top" wrapText="1"/>
    </xf>
    <xf numFmtId="0" fontId="0" fillId="0" borderId="0" xfId="0" applyFill="1"/>
    <xf numFmtId="0" fontId="17" fillId="0" borderId="0" xfId="0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horizontal="right" vertical="top" wrapText="1"/>
    </xf>
    <xf numFmtId="0" fontId="24" fillId="0" borderId="0" xfId="0" applyFont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18" fillId="0" borderId="12" xfId="0" applyFont="1" applyFill="1" applyBorder="1" applyAlignment="1">
      <alignment vertical="top" wrapText="1"/>
    </xf>
    <xf numFmtId="0" fontId="20" fillId="0" borderId="16" xfId="0" applyFont="1" applyFill="1" applyBorder="1" applyAlignment="1">
      <alignment vertical="top" wrapText="1"/>
    </xf>
    <xf numFmtId="0" fontId="23" fillId="0" borderId="33" xfId="3043" applyFont="1" applyFill="1" applyBorder="1" applyAlignment="1">
      <alignment vertical="center" wrapText="1"/>
    </xf>
    <xf numFmtId="0" fontId="20" fillId="0" borderId="18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0" fillId="0" borderId="15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18" fillId="0" borderId="0" xfId="0" applyFont="1" applyAlignment="1"/>
    <xf numFmtId="0" fontId="20" fillId="0" borderId="0" xfId="0" applyFont="1" applyAlignment="1"/>
    <xf numFmtId="0" fontId="20" fillId="0" borderId="0" xfId="0" applyFont="1" applyFill="1" applyAlignment="1">
      <alignment vertical="top"/>
    </xf>
    <xf numFmtId="0" fontId="18" fillId="0" borderId="0" xfId="0" applyFont="1" applyFill="1"/>
    <xf numFmtId="0" fontId="18" fillId="0" borderId="15" xfId="0" applyFont="1" applyFill="1" applyBorder="1" applyAlignment="1">
      <alignment vertical="center"/>
    </xf>
    <xf numFmtId="0" fontId="18" fillId="0" borderId="16" xfId="0" applyFont="1" applyFill="1" applyBorder="1" applyAlignment="1">
      <alignment horizontal="center" vertical="center"/>
    </xf>
    <xf numFmtId="4" fontId="18" fillId="0" borderId="16" xfId="0" applyNumberFormat="1" applyFont="1" applyFill="1" applyBorder="1" applyAlignment="1">
      <alignment horizontal="right" vertical="center"/>
    </xf>
    <xf numFmtId="4" fontId="18" fillId="0" borderId="17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16" xfId="0" applyFont="1" applyFill="1" applyBorder="1" applyAlignment="1">
      <alignment horizontal="center" vertical="center"/>
    </xf>
    <xf numFmtId="4" fontId="20" fillId="0" borderId="16" xfId="0" applyNumberFormat="1" applyFont="1" applyFill="1" applyBorder="1" applyAlignment="1">
      <alignment horizontal="right" vertical="center"/>
    </xf>
    <xf numFmtId="0" fontId="18" fillId="0" borderId="1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4" fontId="18" fillId="0" borderId="19" xfId="0" applyNumberFormat="1" applyFont="1" applyFill="1" applyBorder="1" applyAlignment="1">
      <alignment horizontal="right" vertical="center"/>
    </xf>
    <xf numFmtId="4" fontId="18" fillId="0" borderId="2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8" fillId="0" borderId="12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center" vertical="center" wrapText="1"/>
    </xf>
    <xf numFmtId="4" fontId="20" fillId="0" borderId="0" xfId="0" applyNumberFormat="1" applyFont="1" applyFill="1" applyAlignment="1">
      <alignment horizontal="right" vertical="center"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vertical="center" wrapText="1"/>
    </xf>
    <xf numFmtId="4" fontId="18" fillId="0" borderId="0" xfId="0" applyNumberFormat="1" applyFont="1" applyFill="1" applyAlignment="1">
      <alignment horizontal="right" vertical="center" wrapText="1"/>
    </xf>
    <xf numFmtId="4" fontId="18" fillId="0" borderId="4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4" fontId="18" fillId="0" borderId="13" xfId="0" applyNumberFormat="1" applyFont="1" applyFill="1" applyBorder="1" applyAlignment="1">
      <alignment horizontal="right" vertical="center" wrapText="1"/>
    </xf>
    <xf numFmtId="4" fontId="18" fillId="0" borderId="14" xfId="0" applyNumberFormat="1" applyFont="1" applyFill="1" applyBorder="1" applyAlignment="1">
      <alignment horizontal="right" vertical="center" wrapText="1"/>
    </xf>
    <xf numFmtId="0" fontId="23" fillId="0" borderId="16" xfId="3043" applyNumberFormat="1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left" wrapText="1"/>
    </xf>
    <xf numFmtId="0" fontId="23" fillId="0" borderId="19" xfId="3043" applyNumberFormat="1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wrapText="1"/>
    </xf>
    <xf numFmtId="0" fontId="23" fillId="0" borderId="15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0" fontId="17" fillId="0" borderId="0" xfId="0" applyFont="1" applyFill="1" applyAlignment="1">
      <alignment wrapText="1"/>
    </xf>
    <xf numFmtId="0" fontId="0" fillId="24" borderId="0" xfId="0" applyFill="1" applyAlignment="1"/>
    <xf numFmtId="0" fontId="18" fillId="0" borderId="15" xfId="0" applyFont="1" applyFill="1" applyBorder="1" applyAlignment="1">
      <alignment horizontal="left" vertical="top" wrapText="1"/>
    </xf>
    <xf numFmtId="0" fontId="20" fillId="0" borderId="15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center" vertical="top" wrapText="1"/>
    </xf>
    <xf numFmtId="4" fontId="20" fillId="0" borderId="16" xfId="0" applyNumberFormat="1" applyFont="1" applyFill="1" applyBorder="1" applyAlignment="1">
      <alignment horizontal="right" vertical="top" wrapText="1"/>
    </xf>
    <xf numFmtId="4" fontId="20" fillId="0" borderId="17" xfId="0" applyNumberFormat="1" applyFont="1" applyFill="1" applyBorder="1" applyAlignment="1">
      <alignment horizontal="right" vertical="top" wrapText="1"/>
    </xf>
    <xf numFmtId="0" fontId="18" fillId="0" borderId="18" xfId="0" applyFont="1" applyFill="1" applyBorder="1" applyAlignment="1">
      <alignment horizontal="left" vertical="top" wrapText="1"/>
    </xf>
    <xf numFmtId="0" fontId="28" fillId="0" borderId="34" xfId="0" applyFont="1" applyFill="1" applyBorder="1" applyAlignment="1">
      <alignment vertical="top" wrapText="1"/>
    </xf>
    <xf numFmtId="0" fontId="28" fillId="0" borderId="35" xfId="0" applyFont="1" applyFill="1" applyBorder="1" applyAlignment="1">
      <alignment vertical="top" wrapText="1"/>
    </xf>
    <xf numFmtId="0" fontId="28" fillId="0" borderId="35" xfId="0" applyFont="1" applyFill="1" applyBorder="1" applyAlignment="1">
      <alignment horizontal="center" vertical="top" wrapText="1"/>
    </xf>
    <xf numFmtId="4" fontId="28" fillId="0" borderId="35" xfId="0" applyNumberFormat="1" applyFont="1" applyFill="1" applyBorder="1" applyAlignment="1">
      <alignment horizontal="right" vertical="top" wrapText="1"/>
    </xf>
    <xf numFmtId="4" fontId="28" fillId="0" borderId="36" xfId="0" applyNumberFormat="1" applyFont="1" applyFill="1" applyBorder="1" applyAlignment="1">
      <alignment horizontal="right" vertical="top" wrapText="1"/>
    </xf>
    <xf numFmtId="0" fontId="29" fillId="0" borderId="34" xfId="0" applyFont="1" applyFill="1" applyBorder="1" applyAlignment="1">
      <alignment vertical="top" wrapText="1"/>
    </xf>
    <xf numFmtId="0" fontId="29" fillId="0" borderId="35" xfId="0" applyFont="1" applyFill="1" applyBorder="1" applyAlignment="1">
      <alignment vertical="top" wrapText="1"/>
    </xf>
    <xf numFmtId="0" fontId="29" fillId="0" borderId="35" xfId="0" applyFont="1" applyFill="1" applyBorder="1" applyAlignment="1">
      <alignment horizontal="center" vertical="top" wrapText="1"/>
    </xf>
    <xf numFmtId="4" fontId="29" fillId="0" borderId="35" xfId="0" applyNumberFormat="1" applyFont="1" applyFill="1" applyBorder="1" applyAlignment="1">
      <alignment horizontal="right" vertical="top" wrapText="1"/>
    </xf>
    <xf numFmtId="4" fontId="29" fillId="0" borderId="36" xfId="0" applyNumberFormat="1" applyFont="1" applyFill="1" applyBorder="1" applyAlignment="1">
      <alignment horizontal="right" vertical="top" wrapText="1"/>
    </xf>
    <xf numFmtId="0" fontId="28" fillId="0" borderId="37" xfId="0" applyFont="1" applyFill="1" applyBorder="1" applyAlignment="1">
      <alignment vertical="top" wrapText="1"/>
    </xf>
    <xf numFmtId="0" fontId="28" fillId="0" borderId="38" xfId="0" applyFont="1" applyFill="1" applyBorder="1" applyAlignment="1">
      <alignment vertical="top" wrapText="1"/>
    </xf>
    <xf numFmtId="0" fontId="28" fillId="0" borderId="38" xfId="0" applyFont="1" applyFill="1" applyBorder="1" applyAlignment="1">
      <alignment horizontal="center" vertical="top" wrapText="1"/>
    </xf>
    <xf numFmtId="4" fontId="28" fillId="0" borderId="38" xfId="0" applyNumberFormat="1" applyFont="1" applyFill="1" applyBorder="1" applyAlignment="1">
      <alignment horizontal="right" vertical="top" wrapText="1"/>
    </xf>
    <xf numFmtId="4" fontId="28" fillId="0" borderId="39" xfId="0" applyNumberFormat="1" applyFont="1" applyFill="1" applyBorder="1" applyAlignment="1">
      <alignment horizontal="right" vertical="top" wrapText="1"/>
    </xf>
    <xf numFmtId="0" fontId="18" fillId="0" borderId="0" xfId="0" applyFont="1" applyFill="1" applyAlignment="1">
      <alignment wrapText="1"/>
    </xf>
    <xf numFmtId="0" fontId="0" fillId="0" borderId="0" xfId="0"/>
    <xf numFmtId="0" fontId="18" fillId="0" borderId="41" xfId="0" applyFont="1" applyFill="1" applyBorder="1" applyAlignment="1">
      <alignment vertical="center" wrapText="1"/>
    </xf>
    <xf numFmtId="0" fontId="18" fillId="0" borderId="40" xfId="0" applyFont="1" applyFill="1" applyBorder="1" applyAlignment="1">
      <alignment vertical="center" wrapText="1"/>
    </xf>
    <xf numFmtId="0" fontId="18" fillId="0" borderId="40" xfId="0" applyFont="1" applyFill="1" applyBorder="1" applyAlignment="1">
      <alignment horizontal="center" vertical="center" wrapText="1"/>
    </xf>
    <xf numFmtId="4" fontId="18" fillId="0" borderId="40" xfId="0" applyNumberFormat="1" applyFont="1" applyFill="1" applyBorder="1" applyAlignment="1">
      <alignment horizontal="right" vertical="center" wrapText="1"/>
    </xf>
    <xf numFmtId="4" fontId="18" fillId="0" borderId="42" xfId="0" applyNumberFormat="1" applyFont="1" applyFill="1" applyBorder="1" applyAlignment="1">
      <alignment horizontal="right" vertical="center" wrapText="1"/>
    </xf>
    <xf numFmtId="0" fontId="20" fillId="25" borderId="0" xfId="0" applyFont="1" applyFill="1" applyAlignment="1">
      <alignment vertical="top" wrapText="1"/>
    </xf>
    <xf numFmtId="0" fontId="20" fillId="26" borderId="15" xfId="0" applyFont="1" applyFill="1" applyBorder="1" applyAlignment="1">
      <alignment vertical="top" wrapText="1"/>
    </xf>
    <xf numFmtId="0" fontId="20" fillId="26" borderId="16" xfId="0" applyFont="1" applyFill="1" applyBorder="1" applyAlignment="1">
      <alignment vertical="top" wrapText="1"/>
    </xf>
    <xf numFmtId="0" fontId="20" fillId="26" borderId="16" xfId="0" applyFont="1" applyFill="1" applyBorder="1" applyAlignment="1">
      <alignment horizontal="center" vertical="top" wrapText="1"/>
    </xf>
    <xf numFmtId="4" fontId="20" fillId="26" borderId="16" xfId="0" applyNumberFormat="1" applyFont="1" applyFill="1" applyBorder="1" applyAlignment="1">
      <alignment horizontal="right" vertical="top" wrapText="1"/>
    </xf>
    <xf numFmtId="4" fontId="20" fillId="26" borderId="17" xfId="0" applyNumberFormat="1" applyFont="1" applyFill="1" applyBorder="1" applyAlignment="1">
      <alignment horizontal="right" vertical="top" wrapText="1"/>
    </xf>
    <xf numFmtId="0" fontId="20" fillId="26" borderId="0" xfId="0" applyFont="1" applyFill="1" applyAlignment="1">
      <alignment vertical="top" wrapText="1"/>
    </xf>
    <xf numFmtId="4" fontId="20" fillId="27" borderId="16" xfId="0" applyNumberFormat="1" applyFont="1" applyFill="1" applyBorder="1" applyAlignment="1">
      <alignment horizontal="right" vertical="top" wrapText="1"/>
    </xf>
    <xf numFmtId="4" fontId="20" fillId="27" borderId="17" xfId="0" applyNumberFormat="1" applyFont="1" applyFill="1" applyBorder="1" applyAlignment="1">
      <alignment horizontal="right" vertical="top" wrapText="1"/>
    </xf>
    <xf numFmtId="0" fontId="0" fillId="26" borderId="0" xfId="0" applyFill="1"/>
    <xf numFmtId="0" fontId="32" fillId="27" borderId="43" xfId="0" applyFont="1" applyFill="1" applyBorder="1" applyAlignment="1">
      <alignment vertical="top" wrapText="1"/>
    </xf>
    <xf numFmtId="0" fontId="0" fillId="27" borderId="43" xfId="0" applyFont="1" applyFill="1" applyBorder="1" applyAlignment="1">
      <alignment vertical="top" wrapText="1"/>
    </xf>
    <xf numFmtId="0" fontId="33" fillId="0" borderId="44" xfId="0" applyFont="1" applyFill="1" applyBorder="1" applyAlignment="1">
      <alignment vertical="top" wrapText="1"/>
    </xf>
    <xf numFmtId="0" fontId="30" fillId="0" borderId="44" xfId="0" applyFont="1" applyFill="1" applyBorder="1" applyAlignment="1">
      <alignment vertical="top" wrapText="1"/>
    </xf>
    <xf numFmtId="0" fontId="33" fillId="27" borderId="43" xfId="0" applyFont="1" applyFill="1" applyBorder="1" applyAlignment="1">
      <alignment vertical="top" wrapText="1"/>
    </xf>
    <xf numFmtId="0" fontId="30" fillId="27" borderId="43" xfId="0" applyFont="1" applyFill="1" applyBorder="1" applyAlignment="1">
      <alignment vertical="top" wrapText="1"/>
    </xf>
    <xf numFmtId="0" fontId="18" fillId="27" borderId="16" xfId="0" applyFont="1" applyFill="1" applyBorder="1" applyAlignment="1">
      <alignment vertical="top" wrapText="1"/>
    </xf>
    <xf numFmtId="0" fontId="18" fillId="27" borderId="16" xfId="0" applyFont="1" applyFill="1" applyBorder="1" applyAlignment="1">
      <alignment horizontal="center" vertical="top" wrapText="1"/>
    </xf>
    <xf numFmtId="4" fontId="18" fillId="27" borderId="16" xfId="0" applyNumberFormat="1" applyFont="1" applyFill="1" applyBorder="1" applyAlignment="1">
      <alignment horizontal="right" vertical="top" wrapText="1"/>
    </xf>
    <xf numFmtId="4" fontId="18" fillId="27" borderId="17" xfId="0" applyNumberFormat="1" applyFont="1" applyFill="1" applyBorder="1" applyAlignment="1">
      <alignment horizontal="right" vertical="top" wrapText="1"/>
    </xf>
    <xf numFmtId="0" fontId="18" fillId="27" borderId="0" xfId="0" applyFont="1" applyFill="1" applyAlignment="1"/>
    <xf numFmtId="0" fontId="20" fillId="27" borderId="0" xfId="0" applyFont="1" applyFill="1" applyAlignment="1"/>
    <xf numFmtId="0" fontId="18" fillId="0" borderId="40" xfId="0" applyFont="1" applyBorder="1" applyAlignment="1">
      <alignment horizontal="center" vertical="top" wrapText="1"/>
    </xf>
    <xf numFmtId="0" fontId="20" fillId="0" borderId="15" xfId="0" applyFont="1" applyFill="1" applyBorder="1" applyAlignment="1">
      <alignment vertical="top" wrapText="1"/>
    </xf>
    <xf numFmtId="0" fontId="18" fillId="0" borderId="40" xfId="0" applyFont="1" applyFill="1" applyBorder="1" applyAlignment="1">
      <alignment horizontal="center" vertical="top" wrapText="1"/>
    </xf>
    <xf numFmtId="0" fontId="20" fillId="27" borderId="0" xfId="0" applyFont="1" applyFill="1" applyAlignment="1">
      <alignment vertical="top" wrapText="1"/>
    </xf>
    <xf numFmtId="170" fontId="18" fillId="0" borderId="20" xfId="0" applyNumberFormat="1" applyFont="1" applyBorder="1" applyAlignment="1">
      <alignment horizontal="right" vertical="top" wrapText="1"/>
    </xf>
    <xf numFmtId="2" fontId="20" fillId="27" borderId="15" xfId="0" applyNumberFormat="1" applyFont="1" applyFill="1" applyBorder="1" applyAlignment="1">
      <alignment horizontal="left" vertical="top" wrapText="1"/>
    </xf>
    <xf numFmtId="2" fontId="20" fillId="27" borderId="16" xfId="0" applyNumberFormat="1" applyFont="1" applyFill="1" applyBorder="1" applyAlignment="1">
      <alignment vertical="top" wrapText="1"/>
    </xf>
    <xf numFmtId="2" fontId="20" fillId="27" borderId="16" xfId="0" applyNumberFormat="1" applyFont="1" applyFill="1" applyBorder="1" applyAlignment="1">
      <alignment horizontal="center" vertical="top" wrapText="1"/>
    </xf>
    <xf numFmtId="0" fontId="20" fillId="27" borderId="16" xfId="0" applyFont="1" applyFill="1" applyBorder="1" applyAlignment="1">
      <alignment vertical="center" wrapText="1"/>
    </xf>
    <xf numFmtId="0" fontId="18" fillId="27" borderId="15" xfId="0" applyFont="1" applyFill="1" applyBorder="1" applyAlignment="1">
      <alignment vertical="top" wrapText="1"/>
    </xf>
    <xf numFmtId="0" fontId="17" fillId="27" borderId="0" xfId="0" applyFont="1" applyFill="1"/>
    <xf numFmtId="0" fontId="18" fillId="27" borderId="18" xfId="0" applyFont="1" applyFill="1" applyBorder="1" applyAlignment="1">
      <alignment vertical="top" wrapText="1"/>
    </xf>
    <xf numFmtId="0" fontId="18" fillId="27" borderId="19" xfId="0" applyFont="1" applyFill="1" applyBorder="1" applyAlignment="1">
      <alignment vertical="top" wrapText="1"/>
    </xf>
    <xf numFmtId="0" fontId="18" fillId="27" borderId="19" xfId="0" applyFont="1" applyFill="1" applyBorder="1" applyAlignment="1">
      <alignment horizontal="center" vertical="top" wrapText="1"/>
    </xf>
    <xf numFmtId="4" fontId="18" fillId="27" borderId="19" xfId="0" applyNumberFormat="1" applyFont="1" applyFill="1" applyBorder="1" applyAlignment="1">
      <alignment horizontal="right" vertical="top" wrapText="1"/>
    </xf>
    <xf numFmtId="4" fontId="18" fillId="27" borderId="20" xfId="0" applyNumberFormat="1" applyFont="1" applyFill="1" applyBorder="1" applyAlignment="1">
      <alignment horizontal="right" vertical="top" wrapText="1"/>
    </xf>
    <xf numFmtId="0" fontId="34" fillId="27" borderId="18" xfId="0" applyFont="1" applyFill="1" applyBorder="1" applyAlignment="1">
      <alignment vertical="top" wrapText="1"/>
    </xf>
    <xf numFmtId="0" fontId="34" fillId="27" borderId="19" xfId="0" applyFont="1" applyFill="1" applyBorder="1" applyAlignment="1">
      <alignment vertical="top" wrapText="1"/>
    </xf>
    <xf numFmtId="0" fontId="34" fillId="27" borderId="19" xfId="0" applyFont="1" applyFill="1" applyBorder="1" applyAlignment="1">
      <alignment horizontal="center" vertical="top" wrapText="1"/>
    </xf>
    <xf numFmtId="4" fontId="34" fillId="27" borderId="19" xfId="0" applyNumberFormat="1" applyFont="1" applyFill="1" applyBorder="1" applyAlignment="1">
      <alignment horizontal="right" vertical="top" wrapText="1"/>
    </xf>
    <xf numFmtId="4" fontId="34" fillId="27" borderId="20" xfId="0" applyNumberFormat="1" applyFont="1" applyFill="1" applyBorder="1" applyAlignment="1">
      <alignment horizontal="right" vertical="top" wrapText="1"/>
    </xf>
    <xf numFmtId="0" fontId="31" fillId="27" borderId="0" xfId="0" applyFont="1" applyFill="1"/>
    <xf numFmtId="0" fontId="20" fillId="27" borderId="43" xfId="0" applyFont="1" applyFill="1" applyBorder="1" applyAlignment="1">
      <alignment vertical="top" wrapText="1"/>
    </xf>
    <xf numFmtId="2" fontId="18" fillId="0" borderId="15" xfId="0" applyNumberFormat="1" applyFont="1" applyFill="1" applyBorder="1" applyAlignment="1">
      <alignment horizontal="left" vertical="top" wrapText="1"/>
    </xf>
    <xf numFmtId="2" fontId="18" fillId="0" borderId="16" xfId="0" applyNumberFormat="1" applyFont="1" applyFill="1" applyBorder="1" applyAlignment="1">
      <alignment vertical="top" wrapText="1"/>
    </xf>
    <xf numFmtId="2" fontId="18" fillId="0" borderId="16" xfId="0" applyNumberFormat="1" applyFont="1" applyFill="1" applyBorder="1" applyAlignment="1">
      <alignment horizontal="center" vertical="top" wrapText="1"/>
    </xf>
    <xf numFmtId="2" fontId="20" fillId="0" borderId="15" xfId="0" applyNumberFormat="1" applyFont="1" applyFill="1" applyBorder="1" applyAlignment="1">
      <alignment horizontal="left" vertical="top" wrapText="1"/>
    </xf>
    <xf numFmtId="2" fontId="20" fillId="0" borderId="16" xfId="0" applyNumberFormat="1" applyFont="1" applyFill="1" applyBorder="1" applyAlignment="1">
      <alignment vertical="top" wrapText="1"/>
    </xf>
    <xf numFmtId="2" fontId="20" fillId="0" borderId="16" xfId="0" applyNumberFormat="1" applyFont="1" applyFill="1" applyBorder="1" applyAlignment="1">
      <alignment horizontal="center" vertical="top" wrapText="1"/>
    </xf>
    <xf numFmtId="2" fontId="18" fillId="0" borderId="18" xfId="0" applyNumberFormat="1" applyFont="1" applyFill="1" applyBorder="1" applyAlignment="1">
      <alignment horizontal="left" vertical="top" wrapText="1"/>
    </xf>
    <xf numFmtId="2" fontId="18" fillId="0" borderId="19" xfId="0" applyNumberFormat="1" applyFont="1" applyFill="1" applyBorder="1" applyAlignment="1">
      <alignment vertical="top" wrapText="1"/>
    </xf>
    <xf numFmtId="2" fontId="18" fillId="0" borderId="19" xfId="0" applyNumberFormat="1" applyFont="1" applyFill="1" applyBorder="1" applyAlignment="1">
      <alignment horizontal="center" vertical="top" wrapText="1"/>
    </xf>
    <xf numFmtId="0" fontId="18" fillId="0" borderId="0" xfId="0" applyNumberFormat="1" applyFont="1" applyFill="1" applyAlignment="1">
      <alignment vertical="top" wrapText="1"/>
    </xf>
    <xf numFmtId="0" fontId="18" fillId="0" borderId="0" xfId="0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0" fontId="18" fillId="0" borderId="13" xfId="0" applyNumberFormat="1" applyFont="1" applyFill="1" applyBorder="1" applyAlignment="1">
      <alignment vertical="top" wrapText="1"/>
    </xf>
    <xf numFmtId="4" fontId="18" fillId="0" borderId="13" xfId="0" applyNumberFormat="1" applyFont="1" applyFill="1" applyBorder="1" applyAlignment="1">
      <alignment vertical="top" wrapText="1"/>
    </xf>
    <xf numFmtId="4" fontId="18" fillId="0" borderId="14" xfId="0" applyNumberFormat="1" applyFont="1" applyFill="1" applyBorder="1" applyAlignment="1">
      <alignment vertical="top" wrapText="1"/>
    </xf>
    <xf numFmtId="0" fontId="20" fillId="0" borderId="16" xfId="0" applyNumberFormat="1" applyFont="1" applyFill="1" applyBorder="1" applyAlignment="1">
      <alignment vertical="top" wrapText="1"/>
    </xf>
    <xf numFmtId="4" fontId="20" fillId="0" borderId="16" xfId="0" applyNumberFormat="1" applyFont="1" applyFill="1" applyBorder="1" applyAlignment="1">
      <alignment vertical="top" wrapText="1"/>
    </xf>
    <xf numFmtId="4" fontId="20" fillId="0" borderId="17" xfId="0" applyNumberFormat="1" applyFont="1" applyFill="1" applyBorder="1" applyAlignment="1">
      <alignment vertical="top" wrapText="1"/>
    </xf>
    <xf numFmtId="0" fontId="18" fillId="0" borderId="16" xfId="0" applyNumberFormat="1" applyFont="1" applyFill="1" applyBorder="1" applyAlignment="1">
      <alignment vertical="top" wrapText="1"/>
    </xf>
    <xf numFmtId="4" fontId="18" fillId="0" borderId="17" xfId="0" applyNumberFormat="1" applyFont="1" applyFill="1" applyBorder="1" applyAlignment="1">
      <alignment vertical="top" wrapText="1"/>
    </xf>
    <xf numFmtId="0" fontId="18" fillId="0" borderId="24" xfId="0" applyNumberFormat="1" applyFont="1" applyFill="1" applyBorder="1" applyAlignment="1">
      <alignment vertical="top" wrapText="1"/>
    </xf>
    <xf numFmtId="0" fontId="18" fillId="0" borderId="24" xfId="0" applyFont="1" applyFill="1" applyBorder="1" applyAlignment="1">
      <alignment horizontal="center" vertical="top" wrapText="1"/>
    </xf>
    <xf numFmtId="4" fontId="18" fillId="0" borderId="24" xfId="0" applyNumberFormat="1" applyFont="1" applyFill="1" applyBorder="1" applyAlignment="1">
      <alignment horizontal="right" vertical="top" wrapText="1"/>
    </xf>
    <xf numFmtId="4" fontId="18" fillId="0" borderId="25" xfId="0" applyNumberFormat="1" applyFont="1" applyFill="1" applyBorder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4" fontId="0" fillId="0" borderId="0" xfId="0" applyNumberFormat="1" applyFill="1" applyAlignment="1">
      <alignment vertical="top" wrapText="1"/>
    </xf>
    <xf numFmtId="0" fontId="0" fillId="0" borderId="0" xfId="0" applyFill="1" applyAlignment="1">
      <alignment vertical="top" wrapText="1"/>
    </xf>
    <xf numFmtId="4" fontId="0" fillId="0" borderId="0" xfId="0" applyNumberFormat="1" applyFill="1" applyAlignment="1">
      <alignment horizontal="right" vertical="top" wrapText="1"/>
    </xf>
    <xf numFmtId="0" fontId="18" fillId="0" borderId="0" xfId="0" applyFont="1" applyFill="1" applyAlignment="1">
      <alignment horizontal="left" vertical="top" wrapText="1"/>
    </xf>
    <xf numFmtId="4" fontId="18" fillId="0" borderId="0" xfId="0" applyNumberFormat="1" applyFont="1" applyFill="1" applyAlignment="1">
      <alignment horizontal="right" vertical="top" wrapText="1"/>
    </xf>
    <xf numFmtId="4" fontId="18" fillId="0" borderId="4" xfId="0" applyNumberFormat="1" applyFont="1" applyFill="1" applyBorder="1" applyAlignment="1">
      <alignment horizontal="center" vertical="top" wrapText="1"/>
    </xf>
    <xf numFmtId="4" fontId="18" fillId="0" borderId="5" xfId="0" applyNumberFormat="1" applyFont="1" applyFill="1" applyBorder="1" applyAlignment="1">
      <alignment horizontal="center" vertical="top" wrapText="1"/>
    </xf>
    <xf numFmtId="0" fontId="20" fillId="0" borderId="19" xfId="0" applyFont="1" applyFill="1" applyBorder="1" applyAlignment="1">
      <alignment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vertical="top" wrapText="1"/>
    </xf>
    <xf numFmtId="0" fontId="20" fillId="0" borderId="19" xfId="0" applyFont="1" applyFill="1" applyBorder="1" applyAlignment="1">
      <alignment horizontal="center" vertical="top" wrapText="1"/>
    </xf>
    <xf numFmtId="0" fontId="25" fillId="0" borderId="0" xfId="0" applyFont="1" applyFill="1" applyAlignment="1">
      <alignment vertical="top" wrapText="1"/>
    </xf>
    <xf numFmtId="3" fontId="26" fillId="0" borderId="0" xfId="0" applyNumberFormat="1" applyFont="1" applyFill="1" applyAlignment="1">
      <alignment horizontal="right" vertical="top" wrapText="1"/>
    </xf>
    <xf numFmtId="0" fontId="22" fillId="0" borderId="0" xfId="0" applyFont="1" applyFill="1" applyAlignment="1">
      <alignment vertical="top" wrapText="1"/>
    </xf>
    <xf numFmtId="0" fontId="22" fillId="0" borderId="0" xfId="4482" applyFont="1" applyFill="1" applyAlignment="1">
      <alignment vertical="top" wrapText="1"/>
    </xf>
    <xf numFmtId="0" fontId="1" fillId="0" borderId="0" xfId="4482" applyFill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4" fontId="18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right"/>
    </xf>
    <xf numFmtId="0" fontId="18" fillId="0" borderId="13" xfId="0" applyFont="1" applyFill="1" applyBorder="1" applyAlignment="1">
      <alignment horizontal="center"/>
    </xf>
    <xf numFmtId="4" fontId="18" fillId="0" borderId="13" xfId="0" applyNumberFormat="1" applyFont="1" applyFill="1" applyBorder="1" applyAlignment="1">
      <alignment horizontal="right"/>
    </xf>
    <xf numFmtId="4" fontId="18" fillId="0" borderId="14" xfId="0" applyNumberFormat="1" applyFont="1" applyFill="1" applyBorder="1" applyAlignment="1">
      <alignment horizontal="right"/>
    </xf>
    <xf numFmtId="0" fontId="18" fillId="0" borderId="16" xfId="0" applyFont="1" applyFill="1" applyBorder="1" applyAlignment="1">
      <alignment horizontal="center"/>
    </xf>
    <xf numFmtId="4" fontId="18" fillId="0" borderId="16" xfId="0" applyNumberFormat="1" applyFont="1" applyFill="1" applyBorder="1" applyAlignment="1">
      <alignment horizontal="right"/>
    </xf>
    <xf numFmtId="4" fontId="18" fillId="0" borderId="17" xfId="0" applyNumberFormat="1" applyFont="1" applyFill="1" applyBorder="1" applyAlignment="1">
      <alignment horizontal="right"/>
    </xf>
    <xf numFmtId="0" fontId="20" fillId="0" borderId="16" xfId="0" applyFont="1" applyFill="1" applyBorder="1" applyAlignment="1">
      <alignment horizontal="center"/>
    </xf>
    <xf numFmtId="4" fontId="20" fillId="0" borderId="16" xfId="0" applyNumberFormat="1" applyFont="1" applyFill="1" applyBorder="1" applyAlignment="1">
      <alignment horizontal="right"/>
    </xf>
    <xf numFmtId="4" fontId="20" fillId="0" borderId="17" xfId="0" applyNumberFormat="1" applyFont="1" applyFill="1" applyBorder="1" applyAlignment="1">
      <alignment horizontal="right"/>
    </xf>
    <xf numFmtId="0" fontId="18" fillId="0" borderId="19" xfId="0" applyFont="1" applyFill="1" applyBorder="1" applyAlignment="1">
      <alignment horizontal="center"/>
    </xf>
    <xf numFmtId="4" fontId="18" fillId="0" borderId="19" xfId="0" applyNumberFormat="1" applyFont="1" applyFill="1" applyBorder="1" applyAlignment="1">
      <alignment horizontal="right"/>
    </xf>
    <xf numFmtId="4" fontId="18" fillId="0" borderId="20" xfId="0" applyNumberFormat="1" applyFont="1" applyFill="1" applyBorder="1" applyAlignment="1">
      <alignment horizontal="right"/>
    </xf>
    <xf numFmtId="4" fontId="20" fillId="0" borderId="17" xfId="0" applyNumberFormat="1" applyFont="1" applyFill="1" applyBorder="1" applyAlignment="1">
      <alignment horizontal="right" vertical="center"/>
    </xf>
    <xf numFmtId="0" fontId="23" fillId="0" borderId="16" xfId="0" applyFont="1" applyFill="1" applyBorder="1" applyAlignment="1">
      <alignment horizontal="left" wrapText="1"/>
    </xf>
    <xf numFmtId="0" fontId="23" fillId="0" borderId="0" xfId="3043" applyFont="1" applyFill="1" applyAlignment="1">
      <alignment vertical="center" wrapText="1"/>
    </xf>
    <xf numFmtId="0" fontId="23" fillId="0" borderId="0" xfId="0" applyFont="1" applyFill="1" applyAlignment="1">
      <alignment horizontal="center" wrapText="1"/>
    </xf>
    <xf numFmtId="0" fontId="18" fillId="0" borderId="12" xfId="0" applyFont="1" applyFill="1" applyBorder="1" applyAlignment="1">
      <alignment horizontal="left" vertical="top" wrapText="1"/>
    </xf>
    <xf numFmtId="0" fontId="0" fillId="0" borderId="43" xfId="0" applyFont="1" applyFill="1" applyBorder="1" applyAlignment="1">
      <alignment vertical="top" wrapText="1"/>
    </xf>
    <xf numFmtId="0" fontId="18" fillId="0" borderId="23" xfId="0" applyFont="1" applyFill="1" applyBorder="1" applyAlignment="1">
      <alignment horizontal="left" vertical="top" wrapText="1"/>
    </xf>
    <xf numFmtId="0" fontId="35" fillId="0" borderId="45" xfId="0" applyFont="1" applyFill="1" applyBorder="1" applyAlignment="1">
      <alignment vertical="top" wrapText="1"/>
    </xf>
    <xf numFmtId="0" fontId="35" fillId="0" borderId="43" xfId="0" applyFont="1" applyFill="1" applyBorder="1" applyAlignment="1">
      <alignment vertical="top" wrapText="1"/>
    </xf>
    <xf numFmtId="0" fontId="18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2" fontId="18" fillId="0" borderId="6" xfId="0" applyNumberFormat="1" applyFont="1" applyBorder="1" applyAlignment="1">
      <alignment horizontal="center" vertical="top" wrapText="1"/>
    </xf>
    <xf numFmtId="2" fontId="18" fillId="0" borderId="27" xfId="0" applyNumberFormat="1" applyFont="1" applyBorder="1" applyAlignment="1">
      <alignment horizontal="center" vertical="top" wrapText="1"/>
    </xf>
    <xf numFmtId="2" fontId="18" fillId="0" borderId="7" xfId="0" applyNumberFormat="1" applyFont="1" applyBorder="1" applyAlignment="1">
      <alignment horizontal="center" vertical="top" wrapText="1"/>
    </xf>
    <xf numFmtId="2" fontId="18" fillId="0" borderId="28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8" fillId="0" borderId="6" xfId="0" applyFont="1" applyBorder="1" applyAlignment="1">
      <alignment horizontal="center" vertical="top" wrapText="1"/>
    </xf>
    <xf numFmtId="0" fontId="18" fillId="0" borderId="30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top" wrapText="1"/>
    </xf>
    <xf numFmtId="0" fontId="18" fillId="0" borderId="31" xfId="0" applyFont="1" applyBorder="1" applyAlignment="1">
      <alignment horizontal="center" vertical="top" wrapText="1"/>
    </xf>
    <xf numFmtId="4" fontId="18" fillId="0" borderId="7" xfId="0" applyNumberFormat="1" applyFont="1" applyBorder="1" applyAlignment="1">
      <alignment horizontal="center" vertical="top" wrapText="1"/>
    </xf>
    <xf numFmtId="4" fontId="18" fillId="0" borderId="31" xfId="0" applyNumberFormat="1" applyFont="1" applyBorder="1" applyAlignment="1">
      <alignment horizontal="center" vertical="top" wrapText="1"/>
    </xf>
    <xf numFmtId="4" fontId="18" fillId="0" borderId="8" xfId="0" applyNumberFormat="1" applyFont="1" applyBorder="1" applyAlignment="1">
      <alignment horizontal="center" vertical="top" wrapText="1"/>
    </xf>
    <xf numFmtId="4" fontId="18" fillId="0" borderId="32" xfId="0" applyNumberFormat="1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7" xfId="0" applyNumberFormat="1" applyFont="1" applyFill="1" applyBorder="1" applyAlignment="1">
      <alignment horizontal="center" vertical="top" wrapText="1"/>
    </xf>
    <xf numFmtId="0" fontId="18" fillId="0" borderId="10" xfId="0" applyNumberFormat="1" applyFont="1" applyFill="1" applyBorder="1" applyAlignment="1">
      <alignment horizontal="center" vertical="top" wrapText="1"/>
    </xf>
    <xf numFmtId="0" fontId="18" fillId="0" borderId="7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4" fontId="18" fillId="0" borderId="7" xfId="0" applyNumberFormat="1" applyFont="1" applyFill="1" applyBorder="1" applyAlignment="1">
      <alignment horizontal="center" vertical="top" wrapText="1"/>
    </xf>
    <xf numFmtId="4" fontId="18" fillId="0" borderId="10" xfId="0" applyNumberFormat="1" applyFont="1" applyFill="1" applyBorder="1" applyAlignment="1">
      <alignment horizontal="center" vertical="top" wrapText="1"/>
    </xf>
    <xf numFmtId="4" fontId="18" fillId="0" borderId="8" xfId="0" applyNumberFormat="1" applyFont="1" applyFill="1" applyBorder="1" applyAlignment="1">
      <alignment horizontal="center" vertical="top" wrapText="1"/>
    </xf>
    <xf numFmtId="4" fontId="18" fillId="0" borderId="11" xfId="0" applyNumberFormat="1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0" fillId="0" borderId="0" xfId="0"/>
    <xf numFmtId="0" fontId="19" fillId="0" borderId="0" xfId="0" applyFont="1" applyAlignment="1">
      <alignment horizontal="center"/>
    </xf>
    <xf numFmtId="0" fontId="17" fillId="0" borderId="6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4" fontId="17" fillId="0" borderId="7" xfId="0" applyNumberFormat="1" applyFont="1" applyBorder="1" applyAlignment="1">
      <alignment horizontal="center" vertical="top" wrapText="1"/>
    </xf>
    <xf numFmtId="4" fontId="17" fillId="0" borderId="10" xfId="0" applyNumberFormat="1" applyFont="1" applyBorder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top" wrapText="1"/>
    </xf>
    <xf numFmtId="4" fontId="17" fillId="0" borderId="11" xfId="0" applyNumberFormat="1" applyFont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</cellXfs>
  <cellStyles count="4483">
    <cellStyle name="20% - Accent1 10" xfId="1"/>
    <cellStyle name="20% - Accent1 11" xfId="2"/>
    <cellStyle name="20% - Accent1 12" xfId="3"/>
    <cellStyle name="20% - Accent1 13" xfId="4"/>
    <cellStyle name="20% - Accent1 2" xfId="5"/>
    <cellStyle name="20% - Accent1 3" xfId="6"/>
    <cellStyle name="20% - Accent1 3 2" xfId="7"/>
    <cellStyle name="20% - Accent1 3 3" xfId="8"/>
    <cellStyle name="20% - Accent1 3 4" xfId="9"/>
    <cellStyle name="20% - Accent1 3 5" xfId="10"/>
    <cellStyle name="20% - Accent1 3 6" xfId="11"/>
    <cellStyle name="20% - Accent1 3 7" xfId="12"/>
    <cellStyle name="20% - Accent1 4" xfId="13"/>
    <cellStyle name="20% - Accent1 4 2" xfId="14"/>
    <cellStyle name="20% - Accent1 4 3" xfId="15"/>
    <cellStyle name="20% - Accent1 4 4" xfId="16"/>
    <cellStyle name="20% - Accent1 4 5" xfId="17"/>
    <cellStyle name="20% - Accent1 4 6" xfId="18"/>
    <cellStyle name="20% - Accent1 4 7" xfId="19"/>
    <cellStyle name="20% - Accent1 5" xfId="20"/>
    <cellStyle name="20% - Accent1 5 2" xfId="21"/>
    <cellStyle name="20% - Accent1 5 3" xfId="22"/>
    <cellStyle name="20% - Accent1 5 4" xfId="23"/>
    <cellStyle name="20% - Accent1 5 5" xfId="24"/>
    <cellStyle name="20% - Accent1 5 6" xfId="25"/>
    <cellStyle name="20% - Accent1 5 7" xfId="26"/>
    <cellStyle name="20% - Accent1 6" xfId="27"/>
    <cellStyle name="20% - Accent1 6 2" xfId="28"/>
    <cellStyle name="20% - Accent1 6 3" xfId="29"/>
    <cellStyle name="20% - Accent1 6 4" xfId="30"/>
    <cellStyle name="20% - Accent1 6 5" xfId="31"/>
    <cellStyle name="20% - Accent1 6 6" xfId="32"/>
    <cellStyle name="20% - Accent1 6 7" xfId="33"/>
    <cellStyle name="20% - Accent1 7" xfId="34"/>
    <cellStyle name="20% - Accent1 7 2" xfId="35"/>
    <cellStyle name="20% - Accent1 7 3" xfId="36"/>
    <cellStyle name="20% - Accent1 7 4" xfId="37"/>
    <cellStyle name="20% - Accent1 7 5" xfId="38"/>
    <cellStyle name="20% - Accent1 7 6" xfId="39"/>
    <cellStyle name="20% - Accent1 7 7" xfId="40"/>
    <cellStyle name="20% - Accent1 8" xfId="41"/>
    <cellStyle name="20% - Accent1 9" xfId="42"/>
    <cellStyle name="20% - Accent2 10" xfId="43"/>
    <cellStyle name="20% - Accent2 11" xfId="44"/>
    <cellStyle name="20% - Accent2 12" xfId="45"/>
    <cellStyle name="20% - Accent2 13" xfId="46"/>
    <cellStyle name="20% - Accent2 2" xfId="47"/>
    <cellStyle name="20% - Accent2 3" xfId="48"/>
    <cellStyle name="20% - Accent2 3 2" xfId="49"/>
    <cellStyle name="20% - Accent2 3 3" xfId="50"/>
    <cellStyle name="20% - Accent2 3 4" xfId="51"/>
    <cellStyle name="20% - Accent2 3 5" xfId="52"/>
    <cellStyle name="20% - Accent2 3 6" xfId="53"/>
    <cellStyle name="20% - Accent2 3 7" xfId="54"/>
    <cellStyle name="20% - Accent2 4" xfId="55"/>
    <cellStyle name="20% - Accent2 4 2" xfId="56"/>
    <cellStyle name="20% - Accent2 4 3" xfId="57"/>
    <cellStyle name="20% - Accent2 4 4" xfId="58"/>
    <cellStyle name="20% - Accent2 4 5" xfId="59"/>
    <cellStyle name="20% - Accent2 4 6" xfId="60"/>
    <cellStyle name="20% - Accent2 4 7" xfId="61"/>
    <cellStyle name="20% - Accent2 5" xfId="62"/>
    <cellStyle name="20% - Accent2 5 2" xfId="63"/>
    <cellStyle name="20% - Accent2 5 3" xfId="64"/>
    <cellStyle name="20% - Accent2 5 4" xfId="65"/>
    <cellStyle name="20% - Accent2 5 5" xfId="66"/>
    <cellStyle name="20% - Accent2 5 6" xfId="67"/>
    <cellStyle name="20% - Accent2 5 7" xfId="68"/>
    <cellStyle name="20% - Accent2 6" xfId="69"/>
    <cellStyle name="20% - Accent2 6 2" xfId="70"/>
    <cellStyle name="20% - Accent2 6 3" xfId="71"/>
    <cellStyle name="20% - Accent2 6 4" xfId="72"/>
    <cellStyle name="20% - Accent2 6 5" xfId="73"/>
    <cellStyle name="20% - Accent2 6 6" xfId="74"/>
    <cellStyle name="20% - Accent2 6 7" xfId="75"/>
    <cellStyle name="20% - Accent2 7" xfId="76"/>
    <cellStyle name="20% - Accent2 7 2" xfId="77"/>
    <cellStyle name="20% - Accent2 7 3" xfId="78"/>
    <cellStyle name="20% - Accent2 7 4" xfId="79"/>
    <cellStyle name="20% - Accent2 7 5" xfId="80"/>
    <cellStyle name="20% - Accent2 7 6" xfId="81"/>
    <cellStyle name="20% - Accent2 7 7" xfId="82"/>
    <cellStyle name="20% - Accent2 8" xfId="83"/>
    <cellStyle name="20% - Accent2 9" xfId="84"/>
    <cellStyle name="20% - Accent3 10" xfId="85"/>
    <cellStyle name="20% - Accent3 11" xfId="86"/>
    <cellStyle name="20% - Accent3 12" xfId="87"/>
    <cellStyle name="20% - Accent3 13" xfId="88"/>
    <cellStyle name="20% - Accent3 2" xfId="89"/>
    <cellStyle name="20% - Accent3 3" xfId="90"/>
    <cellStyle name="20% - Accent3 3 2" xfId="91"/>
    <cellStyle name="20% - Accent3 3 3" xfId="92"/>
    <cellStyle name="20% - Accent3 3 4" xfId="93"/>
    <cellStyle name="20% - Accent3 3 5" xfId="94"/>
    <cellStyle name="20% - Accent3 3 6" xfId="95"/>
    <cellStyle name="20% - Accent3 3 7" xfId="96"/>
    <cellStyle name="20% - Accent3 4" xfId="97"/>
    <cellStyle name="20% - Accent3 4 2" xfId="98"/>
    <cellStyle name="20% - Accent3 4 3" xfId="99"/>
    <cellStyle name="20% - Accent3 4 4" xfId="100"/>
    <cellStyle name="20% - Accent3 4 5" xfId="101"/>
    <cellStyle name="20% - Accent3 4 6" xfId="102"/>
    <cellStyle name="20% - Accent3 4 7" xfId="103"/>
    <cellStyle name="20% - Accent3 5" xfId="104"/>
    <cellStyle name="20% - Accent3 5 2" xfId="105"/>
    <cellStyle name="20% - Accent3 5 3" xfId="106"/>
    <cellStyle name="20% - Accent3 5 4" xfId="107"/>
    <cellStyle name="20% - Accent3 5 5" xfId="108"/>
    <cellStyle name="20% - Accent3 5 6" xfId="109"/>
    <cellStyle name="20% - Accent3 5 7" xfId="110"/>
    <cellStyle name="20% - Accent3 6" xfId="111"/>
    <cellStyle name="20% - Accent3 6 2" xfId="112"/>
    <cellStyle name="20% - Accent3 6 3" xfId="113"/>
    <cellStyle name="20% - Accent3 6 4" xfId="114"/>
    <cellStyle name="20% - Accent3 6 5" xfId="115"/>
    <cellStyle name="20% - Accent3 6 6" xfId="116"/>
    <cellStyle name="20% - Accent3 6 7" xfId="117"/>
    <cellStyle name="20% - Accent3 7" xfId="118"/>
    <cellStyle name="20% - Accent3 7 2" xfId="119"/>
    <cellStyle name="20% - Accent3 7 3" xfId="120"/>
    <cellStyle name="20% - Accent3 7 4" xfId="121"/>
    <cellStyle name="20% - Accent3 7 5" xfId="122"/>
    <cellStyle name="20% - Accent3 7 6" xfId="123"/>
    <cellStyle name="20% - Accent3 7 7" xfId="124"/>
    <cellStyle name="20% - Accent3 8" xfId="125"/>
    <cellStyle name="20% - Accent3 9" xfId="126"/>
    <cellStyle name="20% - Accent4 10" xfId="127"/>
    <cellStyle name="20% - Accent4 11" xfId="128"/>
    <cellStyle name="20% - Accent4 12" xfId="129"/>
    <cellStyle name="20% - Accent4 13" xfId="130"/>
    <cellStyle name="20% - Accent4 2" xfId="131"/>
    <cellStyle name="20% - Accent4 3" xfId="132"/>
    <cellStyle name="20% - Accent4 3 2" xfId="133"/>
    <cellStyle name="20% - Accent4 3 3" xfId="134"/>
    <cellStyle name="20% - Accent4 3 4" xfId="135"/>
    <cellStyle name="20% - Accent4 3 5" xfId="136"/>
    <cellStyle name="20% - Accent4 3 6" xfId="137"/>
    <cellStyle name="20% - Accent4 3 7" xfId="138"/>
    <cellStyle name="20% - Accent4 4" xfId="139"/>
    <cellStyle name="20% - Accent4 4 2" xfId="140"/>
    <cellStyle name="20% - Accent4 4 3" xfId="141"/>
    <cellStyle name="20% - Accent4 4 4" xfId="142"/>
    <cellStyle name="20% - Accent4 4 5" xfId="143"/>
    <cellStyle name="20% - Accent4 4 6" xfId="144"/>
    <cellStyle name="20% - Accent4 4 7" xfId="145"/>
    <cellStyle name="20% - Accent4 5" xfId="146"/>
    <cellStyle name="20% - Accent4 5 2" xfId="147"/>
    <cellStyle name="20% - Accent4 5 3" xfId="148"/>
    <cellStyle name="20% - Accent4 5 4" xfId="149"/>
    <cellStyle name="20% - Accent4 5 5" xfId="150"/>
    <cellStyle name="20% - Accent4 5 6" xfId="151"/>
    <cellStyle name="20% - Accent4 5 7" xfId="152"/>
    <cellStyle name="20% - Accent4 6" xfId="153"/>
    <cellStyle name="20% - Accent4 6 2" xfId="154"/>
    <cellStyle name="20% - Accent4 6 3" xfId="155"/>
    <cellStyle name="20% - Accent4 6 4" xfId="156"/>
    <cellStyle name="20% - Accent4 6 5" xfId="157"/>
    <cellStyle name="20% - Accent4 6 6" xfId="158"/>
    <cellStyle name="20% - Accent4 6 7" xfId="159"/>
    <cellStyle name="20% - Accent4 7" xfId="160"/>
    <cellStyle name="20% - Accent4 7 2" xfId="161"/>
    <cellStyle name="20% - Accent4 7 3" xfId="162"/>
    <cellStyle name="20% - Accent4 7 4" xfId="163"/>
    <cellStyle name="20% - Accent4 7 5" xfId="164"/>
    <cellStyle name="20% - Accent4 7 6" xfId="165"/>
    <cellStyle name="20% - Accent4 7 7" xfId="166"/>
    <cellStyle name="20% - Accent4 8" xfId="167"/>
    <cellStyle name="20% - Accent4 9" xfId="168"/>
    <cellStyle name="20% - Accent5 10" xfId="169"/>
    <cellStyle name="20% - Accent5 11" xfId="170"/>
    <cellStyle name="20% - Accent5 12" xfId="171"/>
    <cellStyle name="20% - Accent5 13" xfId="172"/>
    <cellStyle name="20% - Accent5 2" xfId="173"/>
    <cellStyle name="20% - Accent5 3" xfId="174"/>
    <cellStyle name="20% - Accent5 3 2" xfId="175"/>
    <cellStyle name="20% - Accent5 3 3" xfId="176"/>
    <cellStyle name="20% - Accent5 3 4" xfId="177"/>
    <cellStyle name="20% - Accent5 3 5" xfId="178"/>
    <cellStyle name="20% - Accent5 3 6" xfId="179"/>
    <cellStyle name="20% - Accent5 3 7" xfId="180"/>
    <cellStyle name="20% - Accent5 4" xfId="181"/>
    <cellStyle name="20% - Accent5 4 2" xfId="182"/>
    <cellStyle name="20% - Accent5 4 3" xfId="183"/>
    <cellStyle name="20% - Accent5 4 4" xfId="184"/>
    <cellStyle name="20% - Accent5 4 5" xfId="185"/>
    <cellStyle name="20% - Accent5 4 6" xfId="186"/>
    <cellStyle name="20% - Accent5 4 7" xfId="187"/>
    <cellStyle name="20% - Accent5 5" xfId="188"/>
    <cellStyle name="20% - Accent5 5 2" xfId="189"/>
    <cellStyle name="20% - Accent5 5 3" xfId="190"/>
    <cellStyle name="20% - Accent5 5 4" xfId="191"/>
    <cellStyle name="20% - Accent5 5 5" xfId="192"/>
    <cellStyle name="20% - Accent5 5 6" xfId="193"/>
    <cellStyle name="20% - Accent5 5 7" xfId="194"/>
    <cellStyle name="20% - Accent5 6" xfId="195"/>
    <cellStyle name="20% - Accent5 6 2" xfId="196"/>
    <cellStyle name="20% - Accent5 6 3" xfId="197"/>
    <cellStyle name="20% - Accent5 6 4" xfId="198"/>
    <cellStyle name="20% - Accent5 6 5" xfId="199"/>
    <cellStyle name="20% - Accent5 6 6" xfId="200"/>
    <cellStyle name="20% - Accent5 6 7" xfId="201"/>
    <cellStyle name="20% - Accent5 7" xfId="202"/>
    <cellStyle name="20% - Accent5 7 2" xfId="203"/>
    <cellStyle name="20% - Accent5 7 3" xfId="204"/>
    <cellStyle name="20% - Accent5 7 4" xfId="205"/>
    <cellStyle name="20% - Accent5 7 5" xfId="206"/>
    <cellStyle name="20% - Accent5 7 6" xfId="207"/>
    <cellStyle name="20% - Accent5 7 7" xfId="208"/>
    <cellStyle name="20% - Accent5 8" xfId="209"/>
    <cellStyle name="20% - Accent5 9" xfId="210"/>
    <cellStyle name="20% - Accent6 10" xfId="211"/>
    <cellStyle name="20% - Accent6 11" xfId="212"/>
    <cellStyle name="20% - Accent6 12" xfId="213"/>
    <cellStyle name="20% - Accent6 13" xfId="214"/>
    <cellStyle name="20% - Accent6 2" xfId="215"/>
    <cellStyle name="20% - Accent6 3" xfId="216"/>
    <cellStyle name="20% - Accent6 3 2" xfId="217"/>
    <cellStyle name="20% - Accent6 3 3" xfId="218"/>
    <cellStyle name="20% - Accent6 3 4" xfId="219"/>
    <cellStyle name="20% - Accent6 3 5" xfId="220"/>
    <cellStyle name="20% - Accent6 3 6" xfId="221"/>
    <cellStyle name="20% - Accent6 3 7" xfId="222"/>
    <cellStyle name="20% - Accent6 4" xfId="223"/>
    <cellStyle name="20% - Accent6 4 2" xfId="224"/>
    <cellStyle name="20% - Accent6 4 3" xfId="225"/>
    <cellStyle name="20% - Accent6 4 4" xfId="226"/>
    <cellStyle name="20% - Accent6 4 5" xfId="227"/>
    <cellStyle name="20% - Accent6 4 6" xfId="228"/>
    <cellStyle name="20% - Accent6 4 7" xfId="229"/>
    <cellStyle name="20% - Accent6 5" xfId="230"/>
    <cellStyle name="20% - Accent6 5 2" xfId="231"/>
    <cellStyle name="20% - Accent6 5 3" xfId="232"/>
    <cellStyle name="20% - Accent6 5 4" xfId="233"/>
    <cellStyle name="20% - Accent6 5 5" xfId="234"/>
    <cellStyle name="20% - Accent6 5 6" xfId="235"/>
    <cellStyle name="20% - Accent6 5 7" xfId="236"/>
    <cellStyle name="20% - Accent6 6" xfId="237"/>
    <cellStyle name="20% - Accent6 6 2" xfId="238"/>
    <cellStyle name="20% - Accent6 6 3" xfId="239"/>
    <cellStyle name="20% - Accent6 6 4" xfId="240"/>
    <cellStyle name="20% - Accent6 6 5" xfId="241"/>
    <cellStyle name="20% - Accent6 6 6" xfId="242"/>
    <cellStyle name="20% - Accent6 6 7" xfId="243"/>
    <cellStyle name="20% - Accent6 7" xfId="244"/>
    <cellStyle name="20% - Accent6 7 2" xfId="245"/>
    <cellStyle name="20% - Accent6 7 3" xfId="246"/>
    <cellStyle name="20% - Accent6 7 4" xfId="247"/>
    <cellStyle name="20% - Accent6 7 5" xfId="248"/>
    <cellStyle name="20% - Accent6 7 6" xfId="249"/>
    <cellStyle name="20% - Accent6 7 7" xfId="250"/>
    <cellStyle name="20% - Accent6 8" xfId="251"/>
    <cellStyle name="20% - Accent6 9" xfId="252"/>
    <cellStyle name="40% - Accent1 10" xfId="253"/>
    <cellStyle name="40% - Accent1 11" xfId="254"/>
    <cellStyle name="40% - Accent1 12" xfId="255"/>
    <cellStyle name="40% - Accent1 13" xfId="256"/>
    <cellStyle name="40% - Accent1 2" xfId="257"/>
    <cellStyle name="40% - Accent1 3" xfId="258"/>
    <cellStyle name="40% - Accent1 3 2" xfId="259"/>
    <cellStyle name="40% - Accent1 3 3" xfId="260"/>
    <cellStyle name="40% - Accent1 3 4" xfId="261"/>
    <cellStyle name="40% - Accent1 3 5" xfId="262"/>
    <cellStyle name="40% - Accent1 3 6" xfId="263"/>
    <cellStyle name="40% - Accent1 3 7" xfId="264"/>
    <cellStyle name="40% - Accent1 4" xfId="265"/>
    <cellStyle name="40% - Accent1 4 2" xfId="266"/>
    <cellStyle name="40% - Accent1 4 3" xfId="267"/>
    <cellStyle name="40% - Accent1 4 4" xfId="268"/>
    <cellStyle name="40% - Accent1 4 5" xfId="269"/>
    <cellStyle name="40% - Accent1 4 6" xfId="270"/>
    <cellStyle name="40% - Accent1 4 7" xfId="271"/>
    <cellStyle name="40% - Accent1 5" xfId="272"/>
    <cellStyle name="40% - Accent1 5 2" xfId="273"/>
    <cellStyle name="40% - Accent1 5 3" xfId="274"/>
    <cellStyle name="40% - Accent1 5 4" xfId="275"/>
    <cellStyle name="40% - Accent1 5 5" xfId="276"/>
    <cellStyle name="40% - Accent1 5 6" xfId="277"/>
    <cellStyle name="40% - Accent1 5 7" xfId="278"/>
    <cellStyle name="40% - Accent1 6" xfId="279"/>
    <cellStyle name="40% - Accent1 6 2" xfId="280"/>
    <cellStyle name="40% - Accent1 6 3" xfId="281"/>
    <cellStyle name="40% - Accent1 6 4" xfId="282"/>
    <cellStyle name="40% - Accent1 6 5" xfId="283"/>
    <cellStyle name="40% - Accent1 6 6" xfId="284"/>
    <cellStyle name="40% - Accent1 6 7" xfId="285"/>
    <cellStyle name="40% - Accent1 7" xfId="286"/>
    <cellStyle name="40% - Accent1 7 2" xfId="287"/>
    <cellStyle name="40% - Accent1 7 3" xfId="288"/>
    <cellStyle name="40% - Accent1 7 4" xfId="289"/>
    <cellStyle name="40% - Accent1 7 5" xfId="290"/>
    <cellStyle name="40% - Accent1 7 6" xfId="291"/>
    <cellStyle name="40% - Accent1 7 7" xfId="292"/>
    <cellStyle name="40% - Accent1 8" xfId="293"/>
    <cellStyle name="40% - Accent1 9" xfId="294"/>
    <cellStyle name="40% - Accent2 10" xfId="295"/>
    <cellStyle name="40% - Accent2 11" xfId="296"/>
    <cellStyle name="40% - Accent2 12" xfId="297"/>
    <cellStyle name="40% - Accent2 13" xfId="298"/>
    <cellStyle name="40% - Accent2 2" xfId="299"/>
    <cellStyle name="40% - Accent2 3" xfId="300"/>
    <cellStyle name="40% - Accent2 3 2" xfId="301"/>
    <cellStyle name="40% - Accent2 3 3" xfId="302"/>
    <cellStyle name="40% - Accent2 3 4" xfId="303"/>
    <cellStyle name="40% - Accent2 3 5" xfId="304"/>
    <cellStyle name="40% - Accent2 3 6" xfId="305"/>
    <cellStyle name="40% - Accent2 3 7" xfId="306"/>
    <cellStyle name="40% - Accent2 4" xfId="307"/>
    <cellStyle name="40% - Accent2 4 2" xfId="308"/>
    <cellStyle name="40% - Accent2 4 3" xfId="309"/>
    <cellStyle name="40% - Accent2 4 4" xfId="310"/>
    <cellStyle name="40% - Accent2 4 5" xfId="311"/>
    <cellStyle name="40% - Accent2 4 6" xfId="312"/>
    <cellStyle name="40% - Accent2 4 7" xfId="313"/>
    <cellStyle name="40% - Accent2 5" xfId="314"/>
    <cellStyle name="40% - Accent2 5 2" xfId="315"/>
    <cellStyle name="40% - Accent2 5 3" xfId="316"/>
    <cellStyle name="40% - Accent2 5 4" xfId="317"/>
    <cellStyle name="40% - Accent2 5 5" xfId="318"/>
    <cellStyle name="40% - Accent2 5 6" xfId="319"/>
    <cellStyle name="40% - Accent2 5 7" xfId="320"/>
    <cellStyle name="40% - Accent2 6" xfId="321"/>
    <cellStyle name="40% - Accent2 6 2" xfId="322"/>
    <cellStyle name="40% - Accent2 6 3" xfId="323"/>
    <cellStyle name="40% - Accent2 6 4" xfId="324"/>
    <cellStyle name="40% - Accent2 6 5" xfId="325"/>
    <cellStyle name="40% - Accent2 6 6" xfId="326"/>
    <cellStyle name="40% - Accent2 6 7" xfId="327"/>
    <cellStyle name="40% - Accent2 7" xfId="328"/>
    <cellStyle name="40% - Accent2 7 2" xfId="329"/>
    <cellStyle name="40% - Accent2 7 3" xfId="330"/>
    <cellStyle name="40% - Accent2 7 4" xfId="331"/>
    <cellStyle name="40% - Accent2 7 5" xfId="332"/>
    <cellStyle name="40% - Accent2 7 6" xfId="333"/>
    <cellStyle name="40% - Accent2 7 7" xfId="334"/>
    <cellStyle name="40% - Accent2 8" xfId="335"/>
    <cellStyle name="40% - Accent2 9" xfId="336"/>
    <cellStyle name="40% - Accent3 10" xfId="337"/>
    <cellStyle name="40% - Accent3 11" xfId="338"/>
    <cellStyle name="40% - Accent3 12" xfId="339"/>
    <cellStyle name="40% - Accent3 13" xfId="340"/>
    <cellStyle name="40% - Accent3 2" xfId="341"/>
    <cellStyle name="40% - Accent3 3" xfId="342"/>
    <cellStyle name="40% - Accent3 3 2" xfId="343"/>
    <cellStyle name="40% - Accent3 3 3" xfId="344"/>
    <cellStyle name="40% - Accent3 3 4" xfId="345"/>
    <cellStyle name="40% - Accent3 3 5" xfId="346"/>
    <cellStyle name="40% - Accent3 3 6" xfId="347"/>
    <cellStyle name="40% - Accent3 3 7" xfId="348"/>
    <cellStyle name="40% - Accent3 4" xfId="349"/>
    <cellStyle name="40% - Accent3 4 2" xfId="350"/>
    <cellStyle name="40% - Accent3 4 3" xfId="351"/>
    <cellStyle name="40% - Accent3 4 4" xfId="352"/>
    <cellStyle name="40% - Accent3 4 5" xfId="353"/>
    <cellStyle name="40% - Accent3 4 6" xfId="354"/>
    <cellStyle name="40% - Accent3 4 7" xfId="355"/>
    <cellStyle name="40% - Accent3 5" xfId="356"/>
    <cellStyle name="40% - Accent3 5 2" xfId="357"/>
    <cellStyle name="40% - Accent3 5 3" xfId="358"/>
    <cellStyle name="40% - Accent3 5 4" xfId="359"/>
    <cellStyle name="40% - Accent3 5 5" xfId="360"/>
    <cellStyle name="40% - Accent3 5 6" xfId="361"/>
    <cellStyle name="40% - Accent3 5 7" xfId="362"/>
    <cellStyle name="40% - Accent3 6" xfId="363"/>
    <cellStyle name="40% - Accent3 6 2" xfId="364"/>
    <cellStyle name="40% - Accent3 6 3" xfId="365"/>
    <cellStyle name="40% - Accent3 6 4" xfId="366"/>
    <cellStyle name="40% - Accent3 6 5" xfId="367"/>
    <cellStyle name="40% - Accent3 6 6" xfId="368"/>
    <cellStyle name="40% - Accent3 6 7" xfId="369"/>
    <cellStyle name="40% - Accent3 7" xfId="370"/>
    <cellStyle name="40% - Accent3 7 2" xfId="371"/>
    <cellStyle name="40% - Accent3 7 3" xfId="372"/>
    <cellStyle name="40% - Accent3 7 4" xfId="373"/>
    <cellStyle name="40% - Accent3 7 5" xfId="374"/>
    <cellStyle name="40% - Accent3 7 6" xfId="375"/>
    <cellStyle name="40% - Accent3 7 7" xfId="376"/>
    <cellStyle name="40% - Accent3 8" xfId="377"/>
    <cellStyle name="40% - Accent3 9" xfId="378"/>
    <cellStyle name="40% - Accent4 10" xfId="379"/>
    <cellStyle name="40% - Accent4 11" xfId="380"/>
    <cellStyle name="40% - Accent4 12" xfId="381"/>
    <cellStyle name="40% - Accent4 13" xfId="382"/>
    <cellStyle name="40% - Accent4 2" xfId="383"/>
    <cellStyle name="40% - Accent4 3" xfId="384"/>
    <cellStyle name="40% - Accent4 3 2" xfId="385"/>
    <cellStyle name="40% - Accent4 3 3" xfId="386"/>
    <cellStyle name="40% - Accent4 3 4" xfId="387"/>
    <cellStyle name="40% - Accent4 3 5" xfId="388"/>
    <cellStyle name="40% - Accent4 3 6" xfId="389"/>
    <cellStyle name="40% - Accent4 3 7" xfId="390"/>
    <cellStyle name="40% - Accent4 4" xfId="391"/>
    <cellStyle name="40% - Accent4 4 2" xfId="392"/>
    <cellStyle name="40% - Accent4 4 3" xfId="393"/>
    <cellStyle name="40% - Accent4 4 4" xfId="394"/>
    <cellStyle name="40% - Accent4 4 5" xfId="395"/>
    <cellStyle name="40% - Accent4 4 6" xfId="396"/>
    <cellStyle name="40% - Accent4 4 7" xfId="397"/>
    <cellStyle name="40% - Accent4 5" xfId="398"/>
    <cellStyle name="40% - Accent4 5 2" xfId="399"/>
    <cellStyle name="40% - Accent4 5 3" xfId="400"/>
    <cellStyle name="40% - Accent4 5 4" xfId="401"/>
    <cellStyle name="40% - Accent4 5 5" xfId="402"/>
    <cellStyle name="40% - Accent4 5 6" xfId="403"/>
    <cellStyle name="40% - Accent4 5 7" xfId="404"/>
    <cellStyle name="40% - Accent4 6" xfId="405"/>
    <cellStyle name="40% - Accent4 6 2" xfId="406"/>
    <cellStyle name="40% - Accent4 6 3" xfId="407"/>
    <cellStyle name="40% - Accent4 6 4" xfId="408"/>
    <cellStyle name="40% - Accent4 6 5" xfId="409"/>
    <cellStyle name="40% - Accent4 6 6" xfId="410"/>
    <cellStyle name="40% - Accent4 6 7" xfId="411"/>
    <cellStyle name="40% - Accent4 7" xfId="412"/>
    <cellStyle name="40% - Accent4 7 2" xfId="413"/>
    <cellStyle name="40% - Accent4 7 3" xfId="414"/>
    <cellStyle name="40% - Accent4 7 4" xfId="415"/>
    <cellStyle name="40% - Accent4 7 5" xfId="416"/>
    <cellStyle name="40% - Accent4 7 6" xfId="417"/>
    <cellStyle name="40% - Accent4 7 7" xfId="418"/>
    <cellStyle name="40% - Accent4 8" xfId="419"/>
    <cellStyle name="40% - Accent4 9" xfId="420"/>
    <cellStyle name="40% - Accent5 10" xfId="421"/>
    <cellStyle name="40% - Accent5 11" xfId="422"/>
    <cellStyle name="40% - Accent5 12" xfId="423"/>
    <cellStyle name="40% - Accent5 13" xfId="424"/>
    <cellStyle name="40% - Accent5 2" xfId="425"/>
    <cellStyle name="40% - Accent5 3" xfId="426"/>
    <cellStyle name="40% - Accent5 3 2" xfId="427"/>
    <cellStyle name="40% - Accent5 3 3" xfId="428"/>
    <cellStyle name="40% - Accent5 3 4" xfId="429"/>
    <cellStyle name="40% - Accent5 3 5" xfId="430"/>
    <cellStyle name="40% - Accent5 3 6" xfId="431"/>
    <cellStyle name="40% - Accent5 3 7" xfId="432"/>
    <cellStyle name="40% - Accent5 4" xfId="433"/>
    <cellStyle name="40% - Accent5 4 2" xfId="434"/>
    <cellStyle name="40% - Accent5 4 3" xfId="435"/>
    <cellStyle name="40% - Accent5 4 4" xfId="436"/>
    <cellStyle name="40% - Accent5 4 5" xfId="437"/>
    <cellStyle name="40% - Accent5 4 6" xfId="438"/>
    <cellStyle name="40% - Accent5 4 7" xfId="439"/>
    <cellStyle name="40% - Accent5 5" xfId="440"/>
    <cellStyle name="40% - Accent5 5 2" xfId="441"/>
    <cellStyle name="40% - Accent5 5 3" xfId="442"/>
    <cellStyle name="40% - Accent5 5 4" xfId="443"/>
    <cellStyle name="40% - Accent5 5 5" xfId="444"/>
    <cellStyle name="40% - Accent5 5 6" xfId="445"/>
    <cellStyle name="40% - Accent5 5 7" xfId="446"/>
    <cellStyle name="40% - Accent5 6" xfId="447"/>
    <cellStyle name="40% - Accent5 6 2" xfId="448"/>
    <cellStyle name="40% - Accent5 6 3" xfId="449"/>
    <cellStyle name="40% - Accent5 6 4" xfId="450"/>
    <cellStyle name="40% - Accent5 6 5" xfId="451"/>
    <cellStyle name="40% - Accent5 6 6" xfId="452"/>
    <cellStyle name="40% - Accent5 6 7" xfId="453"/>
    <cellStyle name="40% - Accent5 7" xfId="454"/>
    <cellStyle name="40% - Accent5 7 2" xfId="455"/>
    <cellStyle name="40% - Accent5 7 3" xfId="456"/>
    <cellStyle name="40% - Accent5 7 4" xfId="457"/>
    <cellStyle name="40% - Accent5 7 5" xfId="458"/>
    <cellStyle name="40% - Accent5 7 6" xfId="459"/>
    <cellStyle name="40% - Accent5 7 7" xfId="460"/>
    <cellStyle name="40% - Accent5 8" xfId="461"/>
    <cellStyle name="40% - Accent5 9" xfId="462"/>
    <cellStyle name="40% - Accent6 10" xfId="463"/>
    <cellStyle name="40% - Accent6 11" xfId="464"/>
    <cellStyle name="40% - Accent6 12" xfId="465"/>
    <cellStyle name="40% - Accent6 13" xfId="466"/>
    <cellStyle name="40% - Accent6 2" xfId="467"/>
    <cellStyle name="40% - Accent6 3" xfId="468"/>
    <cellStyle name="40% - Accent6 3 2" xfId="469"/>
    <cellStyle name="40% - Accent6 3 3" xfId="470"/>
    <cellStyle name="40% - Accent6 3 4" xfId="471"/>
    <cellStyle name="40% - Accent6 3 5" xfId="472"/>
    <cellStyle name="40% - Accent6 3 6" xfId="473"/>
    <cellStyle name="40% - Accent6 3 7" xfId="474"/>
    <cellStyle name="40% - Accent6 4" xfId="475"/>
    <cellStyle name="40% - Accent6 4 2" xfId="476"/>
    <cellStyle name="40% - Accent6 4 3" xfId="477"/>
    <cellStyle name="40% - Accent6 4 4" xfId="478"/>
    <cellStyle name="40% - Accent6 4 5" xfId="479"/>
    <cellStyle name="40% - Accent6 4 6" xfId="480"/>
    <cellStyle name="40% - Accent6 4 7" xfId="481"/>
    <cellStyle name="40% - Accent6 5" xfId="482"/>
    <cellStyle name="40% - Accent6 5 2" xfId="483"/>
    <cellStyle name="40% - Accent6 5 3" xfId="484"/>
    <cellStyle name="40% - Accent6 5 4" xfId="485"/>
    <cellStyle name="40% - Accent6 5 5" xfId="486"/>
    <cellStyle name="40% - Accent6 5 6" xfId="487"/>
    <cellStyle name="40% - Accent6 5 7" xfId="488"/>
    <cellStyle name="40% - Accent6 6" xfId="489"/>
    <cellStyle name="40% - Accent6 6 2" xfId="490"/>
    <cellStyle name="40% - Accent6 6 3" xfId="491"/>
    <cellStyle name="40% - Accent6 6 4" xfId="492"/>
    <cellStyle name="40% - Accent6 6 5" xfId="493"/>
    <cellStyle name="40% - Accent6 6 6" xfId="494"/>
    <cellStyle name="40% - Accent6 6 7" xfId="495"/>
    <cellStyle name="40% - Accent6 7" xfId="496"/>
    <cellStyle name="40% - Accent6 7 2" xfId="497"/>
    <cellStyle name="40% - Accent6 7 3" xfId="498"/>
    <cellStyle name="40% - Accent6 7 4" xfId="499"/>
    <cellStyle name="40% - Accent6 7 5" xfId="500"/>
    <cellStyle name="40% - Accent6 7 6" xfId="501"/>
    <cellStyle name="40% - Accent6 7 7" xfId="502"/>
    <cellStyle name="40% - Accent6 8" xfId="503"/>
    <cellStyle name="40% - Accent6 9" xfId="504"/>
    <cellStyle name="60% - Accent1 10" xfId="505"/>
    <cellStyle name="60% - Accent1 11" xfId="506"/>
    <cellStyle name="60% - Accent1 12" xfId="507"/>
    <cellStyle name="60% - Accent1 13" xfId="508"/>
    <cellStyle name="60% - Accent1 2" xfId="509"/>
    <cellStyle name="60% - Accent1 3" xfId="510"/>
    <cellStyle name="60% - Accent1 3 2" xfId="511"/>
    <cellStyle name="60% - Accent1 3 3" xfId="512"/>
    <cellStyle name="60% - Accent1 3 4" xfId="513"/>
    <cellStyle name="60% - Accent1 3 5" xfId="514"/>
    <cellStyle name="60% - Accent1 3 6" xfId="515"/>
    <cellStyle name="60% - Accent1 3 7" xfId="516"/>
    <cellStyle name="60% - Accent1 4" xfId="517"/>
    <cellStyle name="60% - Accent1 4 2" xfId="518"/>
    <cellStyle name="60% - Accent1 4 3" xfId="519"/>
    <cellStyle name="60% - Accent1 4 4" xfId="520"/>
    <cellStyle name="60% - Accent1 4 5" xfId="521"/>
    <cellStyle name="60% - Accent1 4 6" xfId="522"/>
    <cellStyle name="60% - Accent1 4 7" xfId="523"/>
    <cellStyle name="60% - Accent1 5" xfId="524"/>
    <cellStyle name="60% - Accent1 5 2" xfId="525"/>
    <cellStyle name="60% - Accent1 5 3" xfId="526"/>
    <cellStyle name="60% - Accent1 5 4" xfId="527"/>
    <cellStyle name="60% - Accent1 5 5" xfId="528"/>
    <cellStyle name="60% - Accent1 5 6" xfId="529"/>
    <cellStyle name="60% - Accent1 5 7" xfId="530"/>
    <cellStyle name="60% - Accent1 6" xfId="531"/>
    <cellStyle name="60% - Accent1 6 2" xfId="532"/>
    <cellStyle name="60% - Accent1 6 3" xfId="533"/>
    <cellStyle name="60% - Accent1 6 4" xfId="534"/>
    <cellStyle name="60% - Accent1 6 5" xfId="535"/>
    <cellStyle name="60% - Accent1 6 6" xfId="536"/>
    <cellStyle name="60% - Accent1 6 7" xfId="537"/>
    <cellStyle name="60% - Accent1 7" xfId="538"/>
    <cellStyle name="60% - Accent1 7 2" xfId="539"/>
    <cellStyle name="60% - Accent1 7 3" xfId="540"/>
    <cellStyle name="60% - Accent1 7 4" xfId="541"/>
    <cellStyle name="60% - Accent1 7 5" xfId="542"/>
    <cellStyle name="60% - Accent1 7 6" xfId="543"/>
    <cellStyle name="60% - Accent1 7 7" xfId="544"/>
    <cellStyle name="60% - Accent1 8" xfId="545"/>
    <cellStyle name="60% - Accent1 9" xfId="546"/>
    <cellStyle name="60% - Accent2 10" xfId="547"/>
    <cellStyle name="60% - Accent2 11" xfId="548"/>
    <cellStyle name="60% - Accent2 12" xfId="549"/>
    <cellStyle name="60% - Accent2 13" xfId="550"/>
    <cellStyle name="60% - Accent2 2" xfId="551"/>
    <cellStyle name="60% - Accent2 3" xfId="552"/>
    <cellStyle name="60% - Accent2 3 2" xfId="553"/>
    <cellStyle name="60% - Accent2 3 3" xfId="554"/>
    <cellStyle name="60% - Accent2 3 4" xfId="555"/>
    <cellStyle name="60% - Accent2 3 5" xfId="556"/>
    <cellStyle name="60% - Accent2 3 6" xfId="557"/>
    <cellStyle name="60% - Accent2 3 7" xfId="558"/>
    <cellStyle name="60% - Accent2 4" xfId="559"/>
    <cellStyle name="60% - Accent2 4 2" xfId="560"/>
    <cellStyle name="60% - Accent2 4 3" xfId="561"/>
    <cellStyle name="60% - Accent2 4 4" xfId="562"/>
    <cellStyle name="60% - Accent2 4 5" xfId="563"/>
    <cellStyle name="60% - Accent2 4 6" xfId="564"/>
    <cellStyle name="60% - Accent2 4 7" xfId="565"/>
    <cellStyle name="60% - Accent2 5" xfId="566"/>
    <cellStyle name="60% - Accent2 5 2" xfId="567"/>
    <cellStyle name="60% - Accent2 5 3" xfId="568"/>
    <cellStyle name="60% - Accent2 5 4" xfId="569"/>
    <cellStyle name="60% - Accent2 5 5" xfId="570"/>
    <cellStyle name="60% - Accent2 5 6" xfId="571"/>
    <cellStyle name="60% - Accent2 5 7" xfId="572"/>
    <cellStyle name="60% - Accent2 6" xfId="573"/>
    <cellStyle name="60% - Accent2 6 2" xfId="574"/>
    <cellStyle name="60% - Accent2 6 3" xfId="575"/>
    <cellStyle name="60% - Accent2 6 4" xfId="576"/>
    <cellStyle name="60% - Accent2 6 5" xfId="577"/>
    <cellStyle name="60% - Accent2 6 6" xfId="578"/>
    <cellStyle name="60% - Accent2 6 7" xfId="579"/>
    <cellStyle name="60% - Accent2 7" xfId="580"/>
    <cellStyle name="60% - Accent2 7 2" xfId="581"/>
    <cellStyle name="60% - Accent2 7 3" xfId="582"/>
    <cellStyle name="60% - Accent2 7 4" xfId="583"/>
    <cellStyle name="60% - Accent2 7 5" xfId="584"/>
    <cellStyle name="60% - Accent2 7 6" xfId="585"/>
    <cellStyle name="60% - Accent2 7 7" xfId="586"/>
    <cellStyle name="60% - Accent2 8" xfId="587"/>
    <cellStyle name="60% - Accent2 9" xfId="588"/>
    <cellStyle name="60% - Accent3 10" xfId="589"/>
    <cellStyle name="60% - Accent3 11" xfId="590"/>
    <cellStyle name="60% - Accent3 12" xfId="591"/>
    <cellStyle name="60% - Accent3 13" xfId="592"/>
    <cellStyle name="60% - Accent3 2" xfId="593"/>
    <cellStyle name="60% - Accent3 3" xfId="594"/>
    <cellStyle name="60% - Accent3 3 2" xfId="595"/>
    <cellStyle name="60% - Accent3 3 3" xfId="596"/>
    <cellStyle name="60% - Accent3 3 4" xfId="597"/>
    <cellStyle name="60% - Accent3 3 5" xfId="598"/>
    <cellStyle name="60% - Accent3 3 6" xfId="599"/>
    <cellStyle name="60% - Accent3 3 7" xfId="600"/>
    <cellStyle name="60% - Accent3 4" xfId="601"/>
    <cellStyle name="60% - Accent3 4 2" xfId="602"/>
    <cellStyle name="60% - Accent3 4 3" xfId="603"/>
    <cellStyle name="60% - Accent3 4 4" xfId="604"/>
    <cellStyle name="60% - Accent3 4 5" xfId="605"/>
    <cellStyle name="60% - Accent3 4 6" xfId="606"/>
    <cellStyle name="60% - Accent3 4 7" xfId="607"/>
    <cellStyle name="60% - Accent3 5" xfId="608"/>
    <cellStyle name="60% - Accent3 5 2" xfId="609"/>
    <cellStyle name="60% - Accent3 5 3" xfId="610"/>
    <cellStyle name="60% - Accent3 5 4" xfId="611"/>
    <cellStyle name="60% - Accent3 5 5" xfId="612"/>
    <cellStyle name="60% - Accent3 5 6" xfId="613"/>
    <cellStyle name="60% - Accent3 5 7" xfId="614"/>
    <cellStyle name="60% - Accent3 6" xfId="615"/>
    <cellStyle name="60% - Accent3 6 2" xfId="616"/>
    <cellStyle name="60% - Accent3 6 3" xfId="617"/>
    <cellStyle name="60% - Accent3 6 4" xfId="618"/>
    <cellStyle name="60% - Accent3 6 5" xfId="619"/>
    <cellStyle name="60% - Accent3 6 6" xfId="620"/>
    <cellStyle name="60% - Accent3 6 7" xfId="621"/>
    <cellStyle name="60% - Accent3 7" xfId="622"/>
    <cellStyle name="60% - Accent3 7 2" xfId="623"/>
    <cellStyle name="60% - Accent3 7 3" xfId="624"/>
    <cellStyle name="60% - Accent3 7 4" xfId="625"/>
    <cellStyle name="60% - Accent3 7 5" xfId="626"/>
    <cellStyle name="60% - Accent3 7 6" xfId="627"/>
    <cellStyle name="60% - Accent3 7 7" xfId="628"/>
    <cellStyle name="60% - Accent3 8" xfId="629"/>
    <cellStyle name="60% - Accent3 9" xfId="630"/>
    <cellStyle name="60% - Accent4 10" xfId="631"/>
    <cellStyle name="60% - Accent4 11" xfId="632"/>
    <cellStyle name="60% - Accent4 12" xfId="633"/>
    <cellStyle name="60% - Accent4 13" xfId="634"/>
    <cellStyle name="60% - Accent4 2" xfId="635"/>
    <cellStyle name="60% - Accent4 3" xfId="636"/>
    <cellStyle name="60% - Accent4 3 2" xfId="637"/>
    <cellStyle name="60% - Accent4 3 3" xfId="638"/>
    <cellStyle name="60% - Accent4 3 4" xfId="639"/>
    <cellStyle name="60% - Accent4 3 5" xfId="640"/>
    <cellStyle name="60% - Accent4 3 6" xfId="641"/>
    <cellStyle name="60% - Accent4 3 7" xfId="642"/>
    <cellStyle name="60% - Accent4 4" xfId="643"/>
    <cellStyle name="60% - Accent4 4 2" xfId="644"/>
    <cellStyle name="60% - Accent4 4 3" xfId="645"/>
    <cellStyle name="60% - Accent4 4 4" xfId="646"/>
    <cellStyle name="60% - Accent4 4 5" xfId="647"/>
    <cellStyle name="60% - Accent4 4 6" xfId="648"/>
    <cellStyle name="60% - Accent4 4 7" xfId="649"/>
    <cellStyle name="60% - Accent4 5" xfId="650"/>
    <cellStyle name="60% - Accent4 5 2" xfId="651"/>
    <cellStyle name="60% - Accent4 5 3" xfId="652"/>
    <cellStyle name="60% - Accent4 5 4" xfId="653"/>
    <cellStyle name="60% - Accent4 5 5" xfId="654"/>
    <cellStyle name="60% - Accent4 5 6" xfId="655"/>
    <cellStyle name="60% - Accent4 5 7" xfId="656"/>
    <cellStyle name="60% - Accent4 6" xfId="657"/>
    <cellStyle name="60% - Accent4 6 2" xfId="658"/>
    <cellStyle name="60% - Accent4 6 3" xfId="659"/>
    <cellStyle name="60% - Accent4 6 4" xfId="660"/>
    <cellStyle name="60% - Accent4 6 5" xfId="661"/>
    <cellStyle name="60% - Accent4 6 6" xfId="662"/>
    <cellStyle name="60% - Accent4 6 7" xfId="663"/>
    <cellStyle name="60% - Accent4 7" xfId="664"/>
    <cellStyle name="60% - Accent4 7 2" xfId="665"/>
    <cellStyle name="60% - Accent4 7 3" xfId="666"/>
    <cellStyle name="60% - Accent4 7 4" xfId="667"/>
    <cellStyle name="60% - Accent4 7 5" xfId="668"/>
    <cellStyle name="60% - Accent4 7 6" xfId="669"/>
    <cellStyle name="60% - Accent4 7 7" xfId="670"/>
    <cellStyle name="60% - Accent4 8" xfId="671"/>
    <cellStyle name="60% - Accent4 9" xfId="672"/>
    <cellStyle name="60% - Accent5 10" xfId="673"/>
    <cellStyle name="60% - Accent5 11" xfId="674"/>
    <cellStyle name="60% - Accent5 12" xfId="675"/>
    <cellStyle name="60% - Accent5 13" xfId="676"/>
    <cellStyle name="60% - Accent5 2" xfId="677"/>
    <cellStyle name="60% - Accent5 3" xfId="678"/>
    <cellStyle name="60% - Accent5 3 2" xfId="679"/>
    <cellStyle name="60% - Accent5 3 3" xfId="680"/>
    <cellStyle name="60% - Accent5 3 4" xfId="681"/>
    <cellStyle name="60% - Accent5 3 5" xfId="682"/>
    <cellStyle name="60% - Accent5 3 6" xfId="683"/>
    <cellStyle name="60% - Accent5 3 7" xfId="684"/>
    <cellStyle name="60% - Accent5 4" xfId="685"/>
    <cellStyle name="60% - Accent5 4 2" xfId="686"/>
    <cellStyle name="60% - Accent5 4 3" xfId="687"/>
    <cellStyle name="60% - Accent5 4 4" xfId="688"/>
    <cellStyle name="60% - Accent5 4 5" xfId="689"/>
    <cellStyle name="60% - Accent5 4 6" xfId="690"/>
    <cellStyle name="60% - Accent5 4 7" xfId="691"/>
    <cellStyle name="60% - Accent5 5" xfId="692"/>
    <cellStyle name="60% - Accent5 5 2" xfId="693"/>
    <cellStyle name="60% - Accent5 5 3" xfId="694"/>
    <cellStyle name="60% - Accent5 5 4" xfId="695"/>
    <cellStyle name="60% - Accent5 5 5" xfId="696"/>
    <cellStyle name="60% - Accent5 5 6" xfId="697"/>
    <cellStyle name="60% - Accent5 5 7" xfId="698"/>
    <cellStyle name="60% - Accent5 6" xfId="699"/>
    <cellStyle name="60% - Accent5 6 2" xfId="700"/>
    <cellStyle name="60% - Accent5 6 3" xfId="701"/>
    <cellStyle name="60% - Accent5 6 4" xfId="702"/>
    <cellStyle name="60% - Accent5 6 5" xfId="703"/>
    <cellStyle name="60% - Accent5 6 6" xfId="704"/>
    <cellStyle name="60% - Accent5 6 7" xfId="705"/>
    <cellStyle name="60% - Accent5 7" xfId="706"/>
    <cellStyle name="60% - Accent5 7 2" xfId="707"/>
    <cellStyle name="60% - Accent5 7 3" xfId="708"/>
    <cellStyle name="60% - Accent5 7 4" xfId="709"/>
    <cellStyle name="60% - Accent5 7 5" xfId="710"/>
    <cellStyle name="60% - Accent5 7 6" xfId="711"/>
    <cellStyle name="60% - Accent5 7 7" xfId="712"/>
    <cellStyle name="60% - Accent5 8" xfId="713"/>
    <cellStyle name="60% - Accent5 9" xfId="714"/>
    <cellStyle name="60% - Accent6 10" xfId="715"/>
    <cellStyle name="60% - Accent6 11" xfId="716"/>
    <cellStyle name="60% - Accent6 12" xfId="717"/>
    <cellStyle name="60% - Accent6 13" xfId="718"/>
    <cellStyle name="60% - Accent6 2" xfId="719"/>
    <cellStyle name="60% - Accent6 3" xfId="720"/>
    <cellStyle name="60% - Accent6 3 2" xfId="721"/>
    <cellStyle name="60% - Accent6 3 3" xfId="722"/>
    <cellStyle name="60% - Accent6 3 4" xfId="723"/>
    <cellStyle name="60% - Accent6 3 5" xfId="724"/>
    <cellStyle name="60% - Accent6 3 6" xfId="725"/>
    <cellStyle name="60% - Accent6 3 7" xfId="726"/>
    <cellStyle name="60% - Accent6 4" xfId="727"/>
    <cellStyle name="60% - Accent6 4 2" xfId="728"/>
    <cellStyle name="60% - Accent6 4 3" xfId="729"/>
    <cellStyle name="60% - Accent6 4 4" xfId="730"/>
    <cellStyle name="60% - Accent6 4 5" xfId="731"/>
    <cellStyle name="60% - Accent6 4 6" xfId="732"/>
    <cellStyle name="60% - Accent6 4 7" xfId="733"/>
    <cellStyle name="60% - Accent6 5" xfId="734"/>
    <cellStyle name="60% - Accent6 5 2" xfId="735"/>
    <cellStyle name="60% - Accent6 5 3" xfId="736"/>
    <cellStyle name="60% - Accent6 5 4" xfId="737"/>
    <cellStyle name="60% - Accent6 5 5" xfId="738"/>
    <cellStyle name="60% - Accent6 5 6" xfId="739"/>
    <cellStyle name="60% - Accent6 5 7" xfId="740"/>
    <cellStyle name="60% - Accent6 6" xfId="741"/>
    <cellStyle name="60% - Accent6 6 2" xfId="742"/>
    <cellStyle name="60% - Accent6 6 3" xfId="743"/>
    <cellStyle name="60% - Accent6 6 4" xfId="744"/>
    <cellStyle name="60% - Accent6 6 5" xfId="745"/>
    <cellStyle name="60% - Accent6 6 6" xfId="746"/>
    <cellStyle name="60% - Accent6 6 7" xfId="747"/>
    <cellStyle name="60% - Accent6 7" xfId="748"/>
    <cellStyle name="60% - Accent6 7 2" xfId="749"/>
    <cellStyle name="60% - Accent6 7 3" xfId="750"/>
    <cellStyle name="60% - Accent6 7 4" xfId="751"/>
    <cellStyle name="60% - Accent6 7 5" xfId="752"/>
    <cellStyle name="60% - Accent6 7 6" xfId="753"/>
    <cellStyle name="60% - Accent6 7 7" xfId="754"/>
    <cellStyle name="60% - Accent6 8" xfId="755"/>
    <cellStyle name="60% - Accent6 9" xfId="756"/>
    <cellStyle name="Accent1 10" xfId="757"/>
    <cellStyle name="Accent1 10 2" xfId="758"/>
    <cellStyle name="Accent1 10 3" xfId="759"/>
    <cellStyle name="Accent1 10 4" xfId="760"/>
    <cellStyle name="Accent1 10 5" xfId="761"/>
    <cellStyle name="Accent1 11" xfId="762"/>
    <cellStyle name="Accent1 11 2" xfId="763"/>
    <cellStyle name="Accent1 11 3" xfId="764"/>
    <cellStyle name="Accent1 11 4" xfId="765"/>
    <cellStyle name="Accent1 11 5" xfId="766"/>
    <cellStyle name="Accent1 12" xfId="767"/>
    <cellStyle name="Accent1 12 2" xfId="768"/>
    <cellStyle name="Accent1 12 3" xfId="769"/>
    <cellStyle name="Accent1 12 4" xfId="770"/>
    <cellStyle name="Accent1 12 5" xfId="771"/>
    <cellStyle name="Accent1 13" xfId="772"/>
    <cellStyle name="Accent1 13 2" xfId="773"/>
    <cellStyle name="Accent1 13 3" xfId="774"/>
    <cellStyle name="Accent1 13 4" xfId="775"/>
    <cellStyle name="Accent1 13 5" xfId="776"/>
    <cellStyle name="Accent1 2" xfId="777"/>
    <cellStyle name="Accent1 2 2" xfId="778"/>
    <cellStyle name="Accent1 2 3" xfId="779"/>
    <cellStyle name="Accent1 2 4" xfId="780"/>
    <cellStyle name="Accent1 2 5" xfId="781"/>
    <cellStyle name="Accent1 3" xfId="782"/>
    <cellStyle name="Accent1 3 10" xfId="783"/>
    <cellStyle name="Accent1 3 11" xfId="784"/>
    <cellStyle name="Accent1 3 2" xfId="785"/>
    <cellStyle name="Accent1 3 2 2" xfId="786"/>
    <cellStyle name="Accent1 3 2 3" xfId="787"/>
    <cellStyle name="Accent1 3 2 4" xfId="788"/>
    <cellStyle name="Accent1 3 2 5" xfId="789"/>
    <cellStyle name="Accent1 3 3" xfId="790"/>
    <cellStyle name="Accent1 3 3 2" xfId="791"/>
    <cellStyle name="Accent1 3 3 3" xfId="792"/>
    <cellStyle name="Accent1 3 3 4" xfId="793"/>
    <cellStyle name="Accent1 3 3 5" xfId="794"/>
    <cellStyle name="Accent1 3 4" xfId="795"/>
    <cellStyle name="Accent1 3 4 2" xfId="796"/>
    <cellStyle name="Accent1 3 4 3" xfId="797"/>
    <cellStyle name="Accent1 3 4 4" xfId="798"/>
    <cellStyle name="Accent1 3 4 5" xfId="799"/>
    <cellStyle name="Accent1 3 5" xfId="800"/>
    <cellStyle name="Accent1 3 5 2" xfId="801"/>
    <cellStyle name="Accent1 3 5 3" xfId="802"/>
    <cellStyle name="Accent1 3 5 4" xfId="803"/>
    <cellStyle name="Accent1 3 5 5" xfId="804"/>
    <cellStyle name="Accent1 3 6" xfId="805"/>
    <cellStyle name="Accent1 3 6 2" xfId="806"/>
    <cellStyle name="Accent1 3 6 3" xfId="807"/>
    <cellStyle name="Accent1 3 6 4" xfId="808"/>
    <cellStyle name="Accent1 3 6 5" xfId="809"/>
    <cellStyle name="Accent1 3 7" xfId="810"/>
    <cellStyle name="Accent1 3 7 2" xfId="811"/>
    <cellStyle name="Accent1 3 7 3" xfId="812"/>
    <cellStyle name="Accent1 3 7 4" xfId="813"/>
    <cellStyle name="Accent1 3 7 5" xfId="814"/>
    <cellStyle name="Accent1 3 8" xfId="815"/>
    <cellStyle name="Accent1 3 9" xfId="816"/>
    <cellStyle name="Accent1 4" xfId="817"/>
    <cellStyle name="Accent1 4 10" xfId="818"/>
    <cellStyle name="Accent1 4 11" xfId="819"/>
    <cellStyle name="Accent1 4 2" xfId="820"/>
    <cellStyle name="Accent1 4 2 2" xfId="821"/>
    <cellStyle name="Accent1 4 2 3" xfId="822"/>
    <cellStyle name="Accent1 4 2 4" xfId="823"/>
    <cellStyle name="Accent1 4 2 5" xfId="824"/>
    <cellStyle name="Accent1 4 3" xfId="825"/>
    <cellStyle name="Accent1 4 3 2" xfId="826"/>
    <cellStyle name="Accent1 4 3 3" xfId="827"/>
    <cellStyle name="Accent1 4 3 4" xfId="828"/>
    <cellStyle name="Accent1 4 3 5" xfId="829"/>
    <cellStyle name="Accent1 4 4" xfId="830"/>
    <cellStyle name="Accent1 4 4 2" xfId="831"/>
    <cellStyle name="Accent1 4 4 3" xfId="832"/>
    <cellStyle name="Accent1 4 4 4" xfId="833"/>
    <cellStyle name="Accent1 4 4 5" xfId="834"/>
    <cellStyle name="Accent1 4 5" xfId="835"/>
    <cellStyle name="Accent1 4 5 2" xfId="836"/>
    <cellStyle name="Accent1 4 5 3" xfId="837"/>
    <cellStyle name="Accent1 4 5 4" xfId="838"/>
    <cellStyle name="Accent1 4 5 5" xfId="839"/>
    <cellStyle name="Accent1 4 6" xfId="840"/>
    <cellStyle name="Accent1 4 6 2" xfId="841"/>
    <cellStyle name="Accent1 4 6 3" xfId="842"/>
    <cellStyle name="Accent1 4 6 4" xfId="843"/>
    <cellStyle name="Accent1 4 6 5" xfId="844"/>
    <cellStyle name="Accent1 4 7" xfId="845"/>
    <cellStyle name="Accent1 4 7 2" xfId="846"/>
    <cellStyle name="Accent1 4 7 3" xfId="847"/>
    <cellStyle name="Accent1 4 7 4" xfId="848"/>
    <cellStyle name="Accent1 4 7 5" xfId="849"/>
    <cellStyle name="Accent1 4 8" xfId="850"/>
    <cellStyle name="Accent1 4 9" xfId="851"/>
    <cellStyle name="Accent1 5" xfId="852"/>
    <cellStyle name="Accent1 5 10" xfId="853"/>
    <cellStyle name="Accent1 5 11" xfId="854"/>
    <cellStyle name="Accent1 5 2" xfId="855"/>
    <cellStyle name="Accent1 5 2 2" xfId="856"/>
    <cellStyle name="Accent1 5 2 3" xfId="857"/>
    <cellStyle name="Accent1 5 2 4" xfId="858"/>
    <cellStyle name="Accent1 5 2 5" xfId="859"/>
    <cellStyle name="Accent1 5 3" xfId="860"/>
    <cellStyle name="Accent1 5 3 2" xfId="861"/>
    <cellStyle name="Accent1 5 3 3" xfId="862"/>
    <cellStyle name="Accent1 5 3 4" xfId="863"/>
    <cellStyle name="Accent1 5 3 5" xfId="864"/>
    <cellStyle name="Accent1 5 4" xfId="865"/>
    <cellStyle name="Accent1 5 4 2" xfId="866"/>
    <cellStyle name="Accent1 5 4 3" xfId="867"/>
    <cellStyle name="Accent1 5 4 4" xfId="868"/>
    <cellStyle name="Accent1 5 4 5" xfId="869"/>
    <cellStyle name="Accent1 5 5" xfId="870"/>
    <cellStyle name="Accent1 5 5 2" xfId="871"/>
    <cellStyle name="Accent1 5 5 3" xfId="872"/>
    <cellStyle name="Accent1 5 5 4" xfId="873"/>
    <cellStyle name="Accent1 5 5 5" xfId="874"/>
    <cellStyle name="Accent1 5 6" xfId="875"/>
    <cellStyle name="Accent1 5 6 2" xfId="876"/>
    <cellStyle name="Accent1 5 6 3" xfId="877"/>
    <cellStyle name="Accent1 5 6 4" xfId="878"/>
    <cellStyle name="Accent1 5 6 5" xfId="879"/>
    <cellStyle name="Accent1 5 7" xfId="880"/>
    <cellStyle name="Accent1 5 7 2" xfId="881"/>
    <cellStyle name="Accent1 5 7 3" xfId="882"/>
    <cellStyle name="Accent1 5 7 4" xfId="883"/>
    <cellStyle name="Accent1 5 7 5" xfId="884"/>
    <cellStyle name="Accent1 5 8" xfId="885"/>
    <cellStyle name="Accent1 5 9" xfId="886"/>
    <cellStyle name="Accent1 6" xfId="887"/>
    <cellStyle name="Accent1 6 10" xfId="888"/>
    <cellStyle name="Accent1 6 11" xfId="889"/>
    <cellStyle name="Accent1 6 2" xfId="890"/>
    <cellStyle name="Accent1 6 2 2" xfId="891"/>
    <cellStyle name="Accent1 6 2 3" xfId="892"/>
    <cellStyle name="Accent1 6 2 4" xfId="893"/>
    <cellStyle name="Accent1 6 2 5" xfId="894"/>
    <cellStyle name="Accent1 6 3" xfId="895"/>
    <cellStyle name="Accent1 6 3 2" xfId="896"/>
    <cellStyle name="Accent1 6 3 3" xfId="897"/>
    <cellStyle name="Accent1 6 3 4" xfId="898"/>
    <cellStyle name="Accent1 6 3 5" xfId="899"/>
    <cellStyle name="Accent1 6 4" xfId="900"/>
    <cellStyle name="Accent1 6 4 2" xfId="901"/>
    <cellStyle name="Accent1 6 4 3" xfId="902"/>
    <cellStyle name="Accent1 6 4 4" xfId="903"/>
    <cellStyle name="Accent1 6 4 5" xfId="904"/>
    <cellStyle name="Accent1 6 5" xfId="905"/>
    <cellStyle name="Accent1 6 5 2" xfId="906"/>
    <cellStyle name="Accent1 6 5 3" xfId="907"/>
    <cellStyle name="Accent1 6 5 4" xfId="908"/>
    <cellStyle name="Accent1 6 5 5" xfId="909"/>
    <cellStyle name="Accent1 6 6" xfId="910"/>
    <cellStyle name="Accent1 6 6 2" xfId="911"/>
    <cellStyle name="Accent1 6 6 3" xfId="912"/>
    <cellStyle name="Accent1 6 6 4" xfId="913"/>
    <cellStyle name="Accent1 6 6 5" xfId="914"/>
    <cellStyle name="Accent1 6 7" xfId="915"/>
    <cellStyle name="Accent1 6 7 2" xfId="916"/>
    <cellStyle name="Accent1 6 7 3" xfId="917"/>
    <cellStyle name="Accent1 6 7 4" xfId="918"/>
    <cellStyle name="Accent1 6 7 5" xfId="919"/>
    <cellStyle name="Accent1 6 8" xfId="920"/>
    <cellStyle name="Accent1 6 9" xfId="921"/>
    <cellStyle name="Accent1 7" xfId="922"/>
    <cellStyle name="Accent1 7 10" xfId="923"/>
    <cellStyle name="Accent1 7 11" xfId="924"/>
    <cellStyle name="Accent1 7 2" xfId="925"/>
    <cellStyle name="Accent1 7 2 2" xfId="926"/>
    <cellStyle name="Accent1 7 2 3" xfId="927"/>
    <cellStyle name="Accent1 7 2 4" xfId="928"/>
    <cellStyle name="Accent1 7 2 5" xfId="929"/>
    <cellStyle name="Accent1 7 3" xfId="930"/>
    <cellStyle name="Accent1 7 3 2" xfId="931"/>
    <cellStyle name="Accent1 7 3 3" xfId="932"/>
    <cellStyle name="Accent1 7 3 4" xfId="933"/>
    <cellStyle name="Accent1 7 3 5" xfId="934"/>
    <cellStyle name="Accent1 7 4" xfId="935"/>
    <cellStyle name="Accent1 7 4 2" xfId="936"/>
    <cellStyle name="Accent1 7 4 3" xfId="937"/>
    <cellStyle name="Accent1 7 4 4" xfId="938"/>
    <cellStyle name="Accent1 7 4 5" xfId="939"/>
    <cellStyle name="Accent1 7 5" xfId="940"/>
    <cellStyle name="Accent1 7 5 2" xfId="941"/>
    <cellStyle name="Accent1 7 5 3" xfId="942"/>
    <cellStyle name="Accent1 7 5 4" xfId="943"/>
    <cellStyle name="Accent1 7 5 5" xfId="944"/>
    <cellStyle name="Accent1 7 6" xfId="945"/>
    <cellStyle name="Accent1 7 6 2" xfId="946"/>
    <cellStyle name="Accent1 7 6 3" xfId="947"/>
    <cellStyle name="Accent1 7 6 4" xfId="948"/>
    <cellStyle name="Accent1 7 6 5" xfId="949"/>
    <cellStyle name="Accent1 7 7" xfId="950"/>
    <cellStyle name="Accent1 7 7 2" xfId="951"/>
    <cellStyle name="Accent1 7 7 3" xfId="952"/>
    <cellStyle name="Accent1 7 7 4" xfId="953"/>
    <cellStyle name="Accent1 7 7 5" xfId="954"/>
    <cellStyle name="Accent1 7 8" xfId="955"/>
    <cellStyle name="Accent1 7 9" xfId="956"/>
    <cellStyle name="Accent1 8" xfId="957"/>
    <cellStyle name="Accent1 8 2" xfId="958"/>
    <cellStyle name="Accent1 8 3" xfId="959"/>
    <cellStyle name="Accent1 8 4" xfId="960"/>
    <cellStyle name="Accent1 8 5" xfId="961"/>
    <cellStyle name="Accent1 9" xfId="962"/>
    <cellStyle name="Accent1 9 2" xfId="963"/>
    <cellStyle name="Accent1 9 3" xfId="964"/>
    <cellStyle name="Accent1 9 4" xfId="965"/>
    <cellStyle name="Accent1 9 5" xfId="966"/>
    <cellStyle name="Accent2 10" xfId="967"/>
    <cellStyle name="Accent2 11" xfId="968"/>
    <cellStyle name="Accent2 12" xfId="969"/>
    <cellStyle name="Accent2 13" xfId="970"/>
    <cellStyle name="Accent2 2" xfId="971"/>
    <cellStyle name="Accent2 3" xfId="972"/>
    <cellStyle name="Accent2 3 2" xfId="973"/>
    <cellStyle name="Accent2 3 3" xfId="974"/>
    <cellStyle name="Accent2 3 4" xfId="975"/>
    <cellStyle name="Accent2 3 5" xfId="976"/>
    <cellStyle name="Accent2 3 6" xfId="977"/>
    <cellStyle name="Accent2 3 7" xfId="978"/>
    <cellStyle name="Accent2 4" xfId="979"/>
    <cellStyle name="Accent2 4 2" xfId="980"/>
    <cellStyle name="Accent2 4 3" xfId="981"/>
    <cellStyle name="Accent2 4 4" xfId="982"/>
    <cellStyle name="Accent2 4 5" xfId="983"/>
    <cellStyle name="Accent2 4 6" xfId="984"/>
    <cellStyle name="Accent2 4 7" xfId="985"/>
    <cellStyle name="Accent2 5" xfId="986"/>
    <cellStyle name="Accent2 5 2" xfId="987"/>
    <cellStyle name="Accent2 5 3" xfId="988"/>
    <cellStyle name="Accent2 5 4" xfId="989"/>
    <cellStyle name="Accent2 5 5" xfId="990"/>
    <cellStyle name="Accent2 5 6" xfId="991"/>
    <cellStyle name="Accent2 5 7" xfId="992"/>
    <cellStyle name="Accent2 6" xfId="993"/>
    <cellStyle name="Accent2 6 2" xfId="994"/>
    <cellStyle name="Accent2 6 3" xfId="995"/>
    <cellStyle name="Accent2 6 4" xfId="996"/>
    <cellStyle name="Accent2 6 5" xfId="997"/>
    <cellStyle name="Accent2 6 6" xfId="998"/>
    <cellStyle name="Accent2 6 7" xfId="999"/>
    <cellStyle name="Accent2 7" xfId="1000"/>
    <cellStyle name="Accent2 7 2" xfId="1001"/>
    <cellStyle name="Accent2 7 3" xfId="1002"/>
    <cellStyle name="Accent2 7 4" xfId="1003"/>
    <cellStyle name="Accent2 7 5" xfId="1004"/>
    <cellStyle name="Accent2 7 6" xfId="1005"/>
    <cellStyle name="Accent2 7 7" xfId="1006"/>
    <cellStyle name="Accent2 8" xfId="1007"/>
    <cellStyle name="Accent2 9" xfId="1008"/>
    <cellStyle name="Accent3 10" xfId="1009"/>
    <cellStyle name="Accent3 11" xfId="1010"/>
    <cellStyle name="Accent3 12" xfId="1011"/>
    <cellStyle name="Accent3 13" xfId="1012"/>
    <cellStyle name="Accent3 2" xfId="1013"/>
    <cellStyle name="Accent3 3" xfId="1014"/>
    <cellStyle name="Accent3 3 2" xfId="1015"/>
    <cellStyle name="Accent3 3 3" xfId="1016"/>
    <cellStyle name="Accent3 3 4" xfId="1017"/>
    <cellStyle name="Accent3 3 5" xfId="1018"/>
    <cellStyle name="Accent3 3 6" xfId="1019"/>
    <cellStyle name="Accent3 3 7" xfId="1020"/>
    <cellStyle name="Accent3 4" xfId="1021"/>
    <cellStyle name="Accent3 4 2" xfId="1022"/>
    <cellStyle name="Accent3 4 3" xfId="1023"/>
    <cellStyle name="Accent3 4 4" xfId="1024"/>
    <cellStyle name="Accent3 4 5" xfId="1025"/>
    <cellStyle name="Accent3 4 6" xfId="1026"/>
    <cellStyle name="Accent3 4 7" xfId="1027"/>
    <cellStyle name="Accent3 5" xfId="1028"/>
    <cellStyle name="Accent3 5 2" xfId="1029"/>
    <cellStyle name="Accent3 5 3" xfId="1030"/>
    <cellStyle name="Accent3 5 4" xfId="1031"/>
    <cellStyle name="Accent3 5 5" xfId="1032"/>
    <cellStyle name="Accent3 5 6" xfId="1033"/>
    <cellStyle name="Accent3 5 7" xfId="1034"/>
    <cellStyle name="Accent3 6" xfId="1035"/>
    <cellStyle name="Accent3 6 2" xfId="1036"/>
    <cellStyle name="Accent3 6 3" xfId="1037"/>
    <cellStyle name="Accent3 6 4" xfId="1038"/>
    <cellStyle name="Accent3 6 5" xfId="1039"/>
    <cellStyle name="Accent3 6 6" xfId="1040"/>
    <cellStyle name="Accent3 6 7" xfId="1041"/>
    <cellStyle name="Accent3 7" xfId="1042"/>
    <cellStyle name="Accent3 7 2" xfId="1043"/>
    <cellStyle name="Accent3 7 3" xfId="1044"/>
    <cellStyle name="Accent3 7 4" xfId="1045"/>
    <cellStyle name="Accent3 7 5" xfId="1046"/>
    <cellStyle name="Accent3 7 6" xfId="1047"/>
    <cellStyle name="Accent3 7 7" xfId="1048"/>
    <cellStyle name="Accent3 8" xfId="1049"/>
    <cellStyle name="Accent3 9" xfId="1050"/>
    <cellStyle name="Accent4 10" xfId="1051"/>
    <cellStyle name="Accent4 11" xfId="1052"/>
    <cellStyle name="Accent4 12" xfId="1053"/>
    <cellStyle name="Accent4 13" xfId="1054"/>
    <cellStyle name="Accent4 2" xfId="1055"/>
    <cellStyle name="Accent4 3" xfId="1056"/>
    <cellStyle name="Accent4 3 2" xfId="1057"/>
    <cellStyle name="Accent4 3 3" xfId="1058"/>
    <cellStyle name="Accent4 3 4" xfId="1059"/>
    <cellStyle name="Accent4 3 5" xfId="1060"/>
    <cellStyle name="Accent4 3 6" xfId="1061"/>
    <cellStyle name="Accent4 3 7" xfId="1062"/>
    <cellStyle name="Accent4 4" xfId="1063"/>
    <cellStyle name="Accent4 4 2" xfId="1064"/>
    <cellStyle name="Accent4 4 3" xfId="1065"/>
    <cellStyle name="Accent4 4 4" xfId="1066"/>
    <cellStyle name="Accent4 4 5" xfId="1067"/>
    <cellStyle name="Accent4 4 6" xfId="1068"/>
    <cellStyle name="Accent4 4 7" xfId="1069"/>
    <cellStyle name="Accent4 5" xfId="1070"/>
    <cellStyle name="Accent4 5 2" xfId="1071"/>
    <cellStyle name="Accent4 5 3" xfId="1072"/>
    <cellStyle name="Accent4 5 4" xfId="1073"/>
    <cellStyle name="Accent4 5 5" xfId="1074"/>
    <cellStyle name="Accent4 5 6" xfId="1075"/>
    <cellStyle name="Accent4 5 7" xfId="1076"/>
    <cellStyle name="Accent4 6" xfId="1077"/>
    <cellStyle name="Accent4 6 2" xfId="1078"/>
    <cellStyle name="Accent4 6 3" xfId="1079"/>
    <cellStyle name="Accent4 6 4" xfId="1080"/>
    <cellStyle name="Accent4 6 5" xfId="1081"/>
    <cellStyle name="Accent4 6 6" xfId="1082"/>
    <cellStyle name="Accent4 6 7" xfId="1083"/>
    <cellStyle name="Accent4 7" xfId="1084"/>
    <cellStyle name="Accent4 7 2" xfId="1085"/>
    <cellStyle name="Accent4 7 3" xfId="1086"/>
    <cellStyle name="Accent4 7 4" xfId="1087"/>
    <cellStyle name="Accent4 7 5" xfId="1088"/>
    <cellStyle name="Accent4 7 6" xfId="1089"/>
    <cellStyle name="Accent4 7 7" xfId="1090"/>
    <cellStyle name="Accent4 8" xfId="1091"/>
    <cellStyle name="Accent4 9" xfId="1092"/>
    <cellStyle name="Accent5 10" xfId="1093"/>
    <cellStyle name="Accent5 11" xfId="1094"/>
    <cellStyle name="Accent5 12" xfId="1095"/>
    <cellStyle name="Accent5 13" xfId="1096"/>
    <cellStyle name="Accent5 2" xfId="1097"/>
    <cellStyle name="Accent5 3" xfId="1098"/>
    <cellStyle name="Accent5 3 2" xfId="1099"/>
    <cellStyle name="Accent5 3 3" xfId="1100"/>
    <cellStyle name="Accent5 3 4" xfId="1101"/>
    <cellStyle name="Accent5 3 5" xfId="1102"/>
    <cellStyle name="Accent5 3 6" xfId="1103"/>
    <cellStyle name="Accent5 3 7" xfId="1104"/>
    <cellStyle name="Accent5 4" xfId="1105"/>
    <cellStyle name="Accent5 4 2" xfId="1106"/>
    <cellStyle name="Accent5 4 3" xfId="1107"/>
    <cellStyle name="Accent5 4 4" xfId="1108"/>
    <cellStyle name="Accent5 4 5" xfId="1109"/>
    <cellStyle name="Accent5 4 6" xfId="1110"/>
    <cellStyle name="Accent5 4 7" xfId="1111"/>
    <cellStyle name="Accent5 5" xfId="1112"/>
    <cellStyle name="Accent5 5 2" xfId="1113"/>
    <cellStyle name="Accent5 5 3" xfId="1114"/>
    <cellStyle name="Accent5 5 4" xfId="1115"/>
    <cellStyle name="Accent5 5 5" xfId="1116"/>
    <cellStyle name="Accent5 5 6" xfId="1117"/>
    <cellStyle name="Accent5 5 7" xfId="1118"/>
    <cellStyle name="Accent5 6" xfId="1119"/>
    <cellStyle name="Accent5 6 2" xfId="1120"/>
    <cellStyle name="Accent5 6 3" xfId="1121"/>
    <cellStyle name="Accent5 6 4" xfId="1122"/>
    <cellStyle name="Accent5 6 5" xfId="1123"/>
    <cellStyle name="Accent5 6 6" xfId="1124"/>
    <cellStyle name="Accent5 6 7" xfId="1125"/>
    <cellStyle name="Accent5 7" xfId="1126"/>
    <cellStyle name="Accent5 7 2" xfId="1127"/>
    <cellStyle name="Accent5 7 3" xfId="1128"/>
    <cellStyle name="Accent5 7 4" xfId="1129"/>
    <cellStyle name="Accent5 7 5" xfId="1130"/>
    <cellStyle name="Accent5 7 6" xfId="1131"/>
    <cellStyle name="Accent5 7 7" xfId="1132"/>
    <cellStyle name="Accent5 8" xfId="1133"/>
    <cellStyle name="Accent5 9" xfId="1134"/>
    <cellStyle name="Accent6 10" xfId="1135"/>
    <cellStyle name="Accent6 11" xfId="1136"/>
    <cellStyle name="Accent6 12" xfId="1137"/>
    <cellStyle name="Accent6 13" xfId="1138"/>
    <cellStyle name="Accent6 2" xfId="1139"/>
    <cellStyle name="Accent6 3" xfId="1140"/>
    <cellStyle name="Accent6 3 2" xfId="1141"/>
    <cellStyle name="Accent6 3 3" xfId="1142"/>
    <cellStyle name="Accent6 3 4" xfId="1143"/>
    <cellStyle name="Accent6 3 5" xfId="1144"/>
    <cellStyle name="Accent6 3 6" xfId="1145"/>
    <cellStyle name="Accent6 3 7" xfId="1146"/>
    <cellStyle name="Accent6 4" xfId="1147"/>
    <cellStyle name="Accent6 4 2" xfId="1148"/>
    <cellStyle name="Accent6 4 3" xfId="1149"/>
    <cellStyle name="Accent6 4 4" xfId="1150"/>
    <cellStyle name="Accent6 4 5" xfId="1151"/>
    <cellStyle name="Accent6 4 6" xfId="1152"/>
    <cellStyle name="Accent6 4 7" xfId="1153"/>
    <cellStyle name="Accent6 5" xfId="1154"/>
    <cellStyle name="Accent6 5 2" xfId="1155"/>
    <cellStyle name="Accent6 5 3" xfId="1156"/>
    <cellStyle name="Accent6 5 4" xfId="1157"/>
    <cellStyle name="Accent6 5 5" xfId="1158"/>
    <cellStyle name="Accent6 5 6" xfId="1159"/>
    <cellStyle name="Accent6 5 7" xfId="1160"/>
    <cellStyle name="Accent6 6" xfId="1161"/>
    <cellStyle name="Accent6 6 2" xfId="1162"/>
    <cellStyle name="Accent6 6 3" xfId="1163"/>
    <cellStyle name="Accent6 6 4" xfId="1164"/>
    <cellStyle name="Accent6 6 5" xfId="1165"/>
    <cellStyle name="Accent6 6 6" xfId="1166"/>
    <cellStyle name="Accent6 6 7" xfId="1167"/>
    <cellStyle name="Accent6 7" xfId="1168"/>
    <cellStyle name="Accent6 7 2" xfId="1169"/>
    <cellStyle name="Accent6 7 3" xfId="1170"/>
    <cellStyle name="Accent6 7 4" xfId="1171"/>
    <cellStyle name="Accent6 7 5" xfId="1172"/>
    <cellStyle name="Accent6 7 6" xfId="1173"/>
    <cellStyle name="Accent6 7 7" xfId="1174"/>
    <cellStyle name="Accent6 8" xfId="1175"/>
    <cellStyle name="Accent6 9" xfId="1176"/>
    <cellStyle name="AeE­ [0]_INQUIRY ¿?¾÷AßAø " xfId="1177"/>
    <cellStyle name="AeE­_INQUIRY ¿?¾÷AßAø " xfId="1178"/>
    <cellStyle name="AÞ¸¶ [0]_INQUIRY ¿?¾÷AßAø " xfId="1179"/>
    <cellStyle name="AÞ¸¶_INQUIRY ¿?¾÷AßAø " xfId="1180"/>
    <cellStyle name="Bad 10" xfId="1181"/>
    <cellStyle name="Bad 11" xfId="1182"/>
    <cellStyle name="Bad 12" xfId="1183"/>
    <cellStyle name="Bad 13" xfId="1184"/>
    <cellStyle name="Bad 2" xfId="1185"/>
    <cellStyle name="Bad 3" xfId="1186"/>
    <cellStyle name="Bad 3 2" xfId="1187"/>
    <cellStyle name="Bad 3 3" xfId="1188"/>
    <cellStyle name="Bad 3 4" xfId="1189"/>
    <cellStyle name="Bad 3 5" xfId="1190"/>
    <cellStyle name="Bad 3 6" xfId="1191"/>
    <cellStyle name="Bad 3 7" xfId="1192"/>
    <cellStyle name="Bad 4" xfId="1193"/>
    <cellStyle name="Bad 4 2" xfId="1194"/>
    <cellStyle name="Bad 4 3" xfId="1195"/>
    <cellStyle name="Bad 4 4" xfId="1196"/>
    <cellStyle name="Bad 4 5" xfId="1197"/>
    <cellStyle name="Bad 4 6" xfId="1198"/>
    <cellStyle name="Bad 4 7" xfId="1199"/>
    <cellStyle name="Bad 5" xfId="1200"/>
    <cellStyle name="Bad 5 2" xfId="1201"/>
    <cellStyle name="Bad 5 3" xfId="1202"/>
    <cellStyle name="Bad 5 4" xfId="1203"/>
    <cellStyle name="Bad 5 5" xfId="1204"/>
    <cellStyle name="Bad 5 6" xfId="1205"/>
    <cellStyle name="Bad 5 7" xfId="1206"/>
    <cellStyle name="Bad 6" xfId="1207"/>
    <cellStyle name="Bad 6 2" xfId="1208"/>
    <cellStyle name="Bad 6 3" xfId="1209"/>
    <cellStyle name="Bad 6 4" xfId="1210"/>
    <cellStyle name="Bad 6 5" xfId="1211"/>
    <cellStyle name="Bad 6 6" xfId="1212"/>
    <cellStyle name="Bad 6 7" xfId="1213"/>
    <cellStyle name="Bad 7" xfId="1214"/>
    <cellStyle name="Bad 7 2" xfId="1215"/>
    <cellStyle name="Bad 7 3" xfId="1216"/>
    <cellStyle name="Bad 7 4" xfId="1217"/>
    <cellStyle name="Bad 7 5" xfId="1218"/>
    <cellStyle name="Bad 7 6" xfId="1219"/>
    <cellStyle name="Bad 7 7" xfId="1220"/>
    <cellStyle name="Bad 8" xfId="1221"/>
    <cellStyle name="Bad 9" xfId="1222"/>
    <cellStyle name="C?AØ_¿?¾÷CoE² " xfId="1223"/>
    <cellStyle name="C￥AØ_¿μ¾÷CoE² " xfId="1224"/>
    <cellStyle name="Calculation 10" xfId="1225"/>
    <cellStyle name="Calculation 11" xfId="1226"/>
    <cellStyle name="Calculation 12" xfId="1227"/>
    <cellStyle name="Calculation 13" xfId="1228"/>
    <cellStyle name="Calculation 2" xfId="1229"/>
    <cellStyle name="Calculation 3" xfId="1230"/>
    <cellStyle name="Calculation 3 2" xfId="1231"/>
    <cellStyle name="Calculation 3 3" xfId="1232"/>
    <cellStyle name="Calculation 3 4" xfId="1233"/>
    <cellStyle name="Calculation 3 5" xfId="1234"/>
    <cellStyle name="Calculation 3 6" xfId="1235"/>
    <cellStyle name="Calculation 3 7" xfId="1236"/>
    <cellStyle name="Calculation 4" xfId="1237"/>
    <cellStyle name="Calculation 4 2" xfId="1238"/>
    <cellStyle name="Calculation 4 3" xfId="1239"/>
    <cellStyle name="Calculation 4 4" xfId="1240"/>
    <cellStyle name="Calculation 4 5" xfId="1241"/>
    <cellStyle name="Calculation 4 6" xfId="1242"/>
    <cellStyle name="Calculation 4 7" xfId="1243"/>
    <cellStyle name="Calculation 5" xfId="1244"/>
    <cellStyle name="Calculation 5 2" xfId="1245"/>
    <cellStyle name="Calculation 5 3" xfId="1246"/>
    <cellStyle name="Calculation 5 4" xfId="1247"/>
    <cellStyle name="Calculation 5 5" xfId="1248"/>
    <cellStyle name="Calculation 5 6" xfId="1249"/>
    <cellStyle name="Calculation 5 7" xfId="1250"/>
    <cellStyle name="Calculation 6" xfId="1251"/>
    <cellStyle name="Calculation 6 2" xfId="1252"/>
    <cellStyle name="Calculation 6 3" xfId="1253"/>
    <cellStyle name="Calculation 6 4" xfId="1254"/>
    <cellStyle name="Calculation 6 5" xfId="1255"/>
    <cellStyle name="Calculation 6 6" xfId="1256"/>
    <cellStyle name="Calculation 6 7" xfId="1257"/>
    <cellStyle name="Calculation 7" xfId="1258"/>
    <cellStyle name="Calculation 7 2" xfId="1259"/>
    <cellStyle name="Calculation 7 3" xfId="1260"/>
    <cellStyle name="Calculation 7 4" xfId="1261"/>
    <cellStyle name="Calculation 7 5" xfId="1262"/>
    <cellStyle name="Calculation 7 6" xfId="1263"/>
    <cellStyle name="Calculation 7 7" xfId="1264"/>
    <cellStyle name="Calculation 8" xfId="1265"/>
    <cellStyle name="Calculation 9" xfId="1266"/>
    <cellStyle name="Check Cell 10" xfId="1267"/>
    <cellStyle name="Check Cell 11" xfId="1268"/>
    <cellStyle name="Check Cell 12" xfId="1269"/>
    <cellStyle name="Check Cell 13" xfId="1270"/>
    <cellStyle name="Check Cell 2" xfId="1271"/>
    <cellStyle name="Check Cell 3" xfId="1272"/>
    <cellStyle name="Check Cell 3 2" xfId="1273"/>
    <cellStyle name="Check Cell 3 3" xfId="1274"/>
    <cellStyle name="Check Cell 3 4" xfId="1275"/>
    <cellStyle name="Check Cell 3 5" xfId="1276"/>
    <cellStyle name="Check Cell 3 6" xfId="1277"/>
    <cellStyle name="Check Cell 3 7" xfId="1278"/>
    <cellStyle name="Check Cell 4" xfId="1279"/>
    <cellStyle name="Check Cell 4 2" xfId="1280"/>
    <cellStyle name="Check Cell 4 3" xfId="1281"/>
    <cellStyle name="Check Cell 4 4" xfId="1282"/>
    <cellStyle name="Check Cell 4 5" xfId="1283"/>
    <cellStyle name="Check Cell 4 6" xfId="1284"/>
    <cellStyle name="Check Cell 4 7" xfId="1285"/>
    <cellStyle name="Check Cell 5" xfId="1286"/>
    <cellStyle name="Check Cell 5 2" xfId="1287"/>
    <cellStyle name="Check Cell 5 3" xfId="1288"/>
    <cellStyle name="Check Cell 5 4" xfId="1289"/>
    <cellStyle name="Check Cell 5 5" xfId="1290"/>
    <cellStyle name="Check Cell 5 6" xfId="1291"/>
    <cellStyle name="Check Cell 5 7" xfId="1292"/>
    <cellStyle name="Check Cell 6" xfId="1293"/>
    <cellStyle name="Check Cell 6 2" xfId="1294"/>
    <cellStyle name="Check Cell 6 3" xfId="1295"/>
    <cellStyle name="Check Cell 6 4" xfId="1296"/>
    <cellStyle name="Check Cell 6 5" xfId="1297"/>
    <cellStyle name="Check Cell 6 6" xfId="1298"/>
    <cellStyle name="Check Cell 6 7" xfId="1299"/>
    <cellStyle name="Check Cell 7" xfId="1300"/>
    <cellStyle name="Check Cell 7 2" xfId="1301"/>
    <cellStyle name="Check Cell 7 3" xfId="1302"/>
    <cellStyle name="Check Cell 7 4" xfId="1303"/>
    <cellStyle name="Check Cell 7 5" xfId="1304"/>
    <cellStyle name="Check Cell 7 6" xfId="1305"/>
    <cellStyle name="Check Cell 7 7" xfId="1306"/>
    <cellStyle name="Check Cell 8" xfId="1307"/>
    <cellStyle name="Check Cell 9" xfId="1308"/>
    <cellStyle name="Comma" xfId="4481" builtinId="3"/>
    <cellStyle name="Comma [0] 10" xfId="1309"/>
    <cellStyle name="Comma [0] 10 2" xfId="1310"/>
    <cellStyle name="Comma [0] 10 3" xfId="1311"/>
    <cellStyle name="Comma [0] 10 3 2" xfId="1312"/>
    <cellStyle name="Comma [0] 10 3 3" xfId="1313"/>
    <cellStyle name="Comma [0] 10 3 4" xfId="1314"/>
    <cellStyle name="Comma [0] 10 3 5" xfId="1315"/>
    <cellStyle name="Comma [0] 11" xfId="1316"/>
    <cellStyle name="Comma [0] 12" xfId="1317"/>
    <cellStyle name="Comma [0] 13" xfId="1318"/>
    <cellStyle name="Comma [0] 14" xfId="1319"/>
    <cellStyle name="Comma [0] 15" xfId="1320"/>
    <cellStyle name="Comma [0] 16" xfId="1321"/>
    <cellStyle name="Comma [0] 16 10" xfId="1322"/>
    <cellStyle name="Comma [0] 16 11" xfId="1323"/>
    <cellStyle name="Comma [0] 16 12" xfId="1324"/>
    <cellStyle name="Comma [0] 16 13" xfId="1325"/>
    <cellStyle name="Comma [0] 16 14" xfId="1326"/>
    <cellStyle name="Comma [0] 16 15" xfId="1327"/>
    <cellStyle name="Comma [0] 16 2" xfId="1328"/>
    <cellStyle name="Comma [0] 16 2 2" xfId="1329"/>
    <cellStyle name="Comma [0] 16 2 3" xfId="1330"/>
    <cellStyle name="Comma [0] 16 2 4" xfId="1331"/>
    <cellStyle name="Comma [0] 16 2 5" xfId="1332"/>
    <cellStyle name="Comma [0] 16 2 6" xfId="1333"/>
    <cellStyle name="Comma [0] 16 2 7" xfId="1334"/>
    <cellStyle name="Comma [0] 16 2 8" xfId="1335"/>
    <cellStyle name="Comma [0] 16 3" xfId="1336"/>
    <cellStyle name="Comma [0] 16 3 2" xfId="1337"/>
    <cellStyle name="Comma [0] 16 3 3" xfId="1338"/>
    <cellStyle name="Comma [0] 16 3 4" xfId="1339"/>
    <cellStyle name="Comma [0] 16 3 5" xfId="1340"/>
    <cellStyle name="Comma [0] 16 3 6" xfId="1341"/>
    <cellStyle name="Comma [0] 16 3 7" xfId="1342"/>
    <cellStyle name="Comma [0] 16 3 8" xfId="1343"/>
    <cellStyle name="Comma [0] 16 4" xfId="1344"/>
    <cellStyle name="Comma [0] 16 4 2" xfId="1345"/>
    <cellStyle name="Comma [0] 16 4 3" xfId="1346"/>
    <cellStyle name="Comma [0] 16 4 4" xfId="1347"/>
    <cellStyle name="Comma [0] 16 4 5" xfId="1348"/>
    <cellStyle name="Comma [0] 16 4 6" xfId="1349"/>
    <cellStyle name="Comma [0] 16 4 7" xfId="1350"/>
    <cellStyle name="Comma [0] 16 4 8" xfId="1351"/>
    <cellStyle name="Comma [0] 16 5" xfId="1352"/>
    <cellStyle name="Comma [0] 16 6" xfId="1353"/>
    <cellStyle name="Comma [0] 16 7" xfId="1354"/>
    <cellStyle name="Comma [0] 16 8" xfId="1355"/>
    <cellStyle name="Comma [0] 16 9" xfId="1356"/>
    <cellStyle name="Comma [0] 17" xfId="1357"/>
    <cellStyle name="Comma [0] 17 10" xfId="1358"/>
    <cellStyle name="Comma [0] 17 11" xfId="1359"/>
    <cellStyle name="Comma [0] 17 11 2" xfId="1360"/>
    <cellStyle name="Comma [0] 17 11 3" xfId="1361"/>
    <cellStyle name="Comma [0] 17 11 4" xfId="1362"/>
    <cellStyle name="Comma [0] 17 11 5" xfId="1363"/>
    <cellStyle name="Comma [0] 17 12" xfId="1364"/>
    <cellStyle name="Comma [0] 17 12 2" xfId="1365"/>
    <cellStyle name="Comma [0] 17 12 3" xfId="1366"/>
    <cellStyle name="Comma [0] 17 12 4" xfId="1367"/>
    <cellStyle name="Comma [0] 17 12 5" xfId="1368"/>
    <cellStyle name="Comma [0] 17 13" xfId="1369"/>
    <cellStyle name="Comma [0] 17 13 2" xfId="1370"/>
    <cellStyle name="Comma [0] 17 13 3" xfId="1371"/>
    <cellStyle name="Comma [0] 17 13 4" xfId="1372"/>
    <cellStyle name="Comma [0] 17 13 5" xfId="1373"/>
    <cellStyle name="Comma [0] 17 14" xfId="1374"/>
    <cellStyle name="Comma [0] 17 14 2" xfId="1375"/>
    <cellStyle name="Comma [0] 17 14 3" xfId="1376"/>
    <cellStyle name="Comma [0] 17 14 4" xfId="1377"/>
    <cellStyle name="Comma [0] 17 14 5" xfId="1378"/>
    <cellStyle name="Comma [0] 17 15" xfId="1379"/>
    <cellStyle name="Comma [0] 17 15 2" xfId="1380"/>
    <cellStyle name="Comma [0] 17 15 3" xfId="1381"/>
    <cellStyle name="Comma [0] 17 15 4" xfId="1382"/>
    <cellStyle name="Comma [0] 17 15 5" xfId="1383"/>
    <cellStyle name="Comma [0] 17 2" xfId="1384"/>
    <cellStyle name="Comma [0] 17 2 10" xfId="1385"/>
    <cellStyle name="Comma [0] 17 2 11" xfId="1386"/>
    <cellStyle name="Comma [0] 17 2 12" xfId="1387"/>
    <cellStyle name="Comma [0] 17 2 2" xfId="1388"/>
    <cellStyle name="Comma [0] 17 2 2 2" xfId="1389"/>
    <cellStyle name="Comma [0] 17 2 2 3" xfId="1390"/>
    <cellStyle name="Comma [0] 17 2 2 4" xfId="1391"/>
    <cellStyle name="Comma [0] 17 2 2 5" xfId="1392"/>
    <cellStyle name="Comma [0] 17 2 3" xfId="1393"/>
    <cellStyle name="Comma [0] 17 2 3 2" xfId="1394"/>
    <cellStyle name="Comma [0] 17 2 3 3" xfId="1395"/>
    <cellStyle name="Comma [0] 17 2 3 4" xfId="1396"/>
    <cellStyle name="Comma [0] 17 2 3 5" xfId="1397"/>
    <cellStyle name="Comma [0] 17 2 4" xfId="1398"/>
    <cellStyle name="Comma [0] 17 2 4 2" xfId="1399"/>
    <cellStyle name="Comma [0] 17 2 4 3" xfId="1400"/>
    <cellStyle name="Comma [0] 17 2 4 4" xfId="1401"/>
    <cellStyle name="Comma [0] 17 2 4 5" xfId="1402"/>
    <cellStyle name="Comma [0] 17 2 5" xfId="1403"/>
    <cellStyle name="Comma [0] 17 2 5 2" xfId="1404"/>
    <cellStyle name="Comma [0] 17 2 5 3" xfId="1405"/>
    <cellStyle name="Comma [0] 17 2 5 4" xfId="1406"/>
    <cellStyle name="Comma [0] 17 2 5 5" xfId="1407"/>
    <cellStyle name="Comma [0] 17 2 6" xfId="1408"/>
    <cellStyle name="Comma [0] 17 2 6 2" xfId="1409"/>
    <cellStyle name="Comma [0] 17 2 6 3" xfId="1410"/>
    <cellStyle name="Comma [0] 17 2 6 4" xfId="1411"/>
    <cellStyle name="Comma [0] 17 2 6 5" xfId="1412"/>
    <cellStyle name="Comma [0] 17 2 7" xfId="1413"/>
    <cellStyle name="Comma [0] 17 2 7 2" xfId="1414"/>
    <cellStyle name="Comma [0] 17 2 7 3" xfId="1415"/>
    <cellStyle name="Comma [0] 17 2 7 4" xfId="1416"/>
    <cellStyle name="Comma [0] 17 2 7 5" xfId="1417"/>
    <cellStyle name="Comma [0] 17 2 8" xfId="1418"/>
    <cellStyle name="Comma [0] 17 2 8 2" xfId="1419"/>
    <cellStyle name="Comma [0] 17 2 8 3" xfId="1420"/>
    <cellStyle name="Comma [0] 17 2 8 4" xfId="1421"/>
    <cellStyle name="Comma [0] 17 2 8 5" xfId="1422"/>
    <cellStyle name="Comma [0] 17 2 9" xfId="1423"/>
    <cellStyle name="Comma [0] 17 3" xfId="1424"/>
    <cellStyle name="Comma [0] 17 3 10" xfId="1425"/>
    <cellStyle name="Comma [0] 17 3 11" xfId="1426"/>
    <cellStyle name="Comma [0] 17 3 12" xfId="1427"/>
    <cellStyle name="Comma [0] 17 3 2" xfId="1428"/>
    <cellStyle name="Comma [0] 17 3 2 2" xfId="1429"/>
    <cellStyle name="Comma [0] 17 3 2 3" xfId="1430"/>
    <cellStyle name="Comma [0] 17 3 2 4" xfId="1431"/>
    <cellStyle name="Comma [0] 17 3 2 5" xfId="1432"/>
    <cellStyle name="Comma [0] 17 3 3" xfId="1433"/>
    <cellStyle name="Comma [0] 17 3 3 2" xfId="1434"/>
    <cellStyle name="Comma [0] 17 3 3 3" xfId="1435"/>
    <cellStyle name="Comma [0] 17 3 3 4" xfId="1436"/>
    <cellStyle name="Comma [0] 17 3 3 5" xfId="1437"/>
    <cellStyle name="Comma [0] 17 3 4" xfId="1438"/>
    <cellStyle name="Comma [0] 17 3 4 2" xfId="1439"/>
    <cellStyle name="Comma [0] 17 3 4 3" xfId="1440"/>
    <cellStyle name="Comma [0] 17 3 4 4" xfId="1441"/>
    <cellStyle name="Comma [0] 17 3 4 5" xfId="1442"/>
    <cellStyle name="Comma [0] 17 3 5" xfId="1443"/>
    <cellStyle name="Comma [0] 17 3 5 2" xfId="1444"/>
    <cellStyle name="Comma [0] 17 3 5 3" xfId="1445"/>
    <cellStyle name="Comma [0] 17 3 5 4" xfId="1446"/>
    <cellStyle name="Comma [0] 17 3 5 5" xfId="1447"/>
    <cellStyle name="Comma [0] 17 3 6" xfId="1448"/>
    <cellStyle name="Comma [0] 17 3 6 2" xfId="1449"/>
    <cellStyle name="Comma [0] 17 3 6 3" xfId="1450"/>
    <cellStyle name="Comma [0] 17 3 6 4" xfId="1451"/>
    <cellStyle name="Comma [0] 17 3 6 5" xfId="1452"/>
    <cellStyle name="Comma [0] 17 3 7" xfId="1453"/>
    <cellStyle name="Comma [0] 17 3 7 2" xfId="1454"/>
    <cellStyle name="Comma [0] 17 3 7 3" xfId="1455"/>
    <cellStyle name="Comma [0] 17 3 7 4" xfId="1456"/>
    <cellStyle name="Comma [0] 17 3 7 5" xfId="1457"/>
    <cellStyle name="Comma [0] 17 3 8" xfId="1458"/>
    <cellStyle name="Comma [0] 17 3 8 2" xfId="1459"/>
    <cellStyle name="Comma [0] 17 3 8 3" xfId="1460"/>
    <cellStyle name="Comma [0] 17 3 8 4" xfId="1461"/>
    <cellStyle name="Comma [0] 17 3 8 5" xfId="1462"/>
    <cellStyle name="Comma [0] 17 3 9" xfId="1463"/>
    <cellStyle name="Comma [0] 17 4" xfId="1464"/>
    <cellStyle name="Comma [0] 17 4 10" xfId="1465"/>
    <cellStyle name="Comma [0] 17 4 11" xfId="1466"/>
    <cellStyle name="Comma [0] 17 4 12" xfId="1467"/>
    <cellStyle name="Comma [0] 17 4 2" xfId="1468"/>
    <cellStyle name="Comma [0] 17 4 2 2" xfId="1469"/>
    <cellStyle name="Comma [0] 17 4 2 3" xfId="1470"/>
    <cellStyle name="Comma [0] 17 4 2 4" xfId="1471"/>
    <cellStyle name="Comma [0] 17 4 2 5" xfId="1472"/>
    <cellStyle name="Comma [0] 17 4 3" xfId="1473"/>
    <cellStyle name="Comma [0] 17 4 3 2" xfId="1474"/>
    <cellStyle name="Comma [0] 17 4 3 3" xfId="1475"/>
    <cellStyle name="Comma [0] 17 4 3 4" xfId="1476"/>
    <cellStyle name="Comma [0] 17 4 3 5" xfId="1477"/>
    <cellStyle name="Comma [0] 17 4 4" xfId="1478"/>
    <cellStyle name="Comma [0] 17 4 4 2" xfId="1479"/>
    <cellStyle name="Comma [0] 17 4 4 3" xfId="1480"/>
    <cellStyle name="Comma [0] 17 4 4 4" xfId="1481"/>
    <cellStyle name="Comma [0] 17 4 4 5" xfId="1482"/>
    <cellStyle name="Comma [0] 17 4 5" xfId="1483"/>
    <cellStyle name="Comma [0] 17 4 5 2" xfId="1484"/>
    <cellStyle name="Comma [0] 17 4 5 3" xfId="1485"/>
    <cellStyle name="Comma [0] 17 4 5 4" xfId="1486"/>
    <cellStyle name="Comma [0] 17 4 5 5" xfId="1487"/>
    <cellStyle name="Comma [0] 17 4 6" xfId="1488"/>
    <cellStyle name="Comma [0] 17 4 6 2" xfId="1489"/>
    <cellStyle name="Comma [0] 17 4 6 3" xfId="1490"/>
    <cellStyle name="Comma [0] 17 4 6 4" xfId="1491"/>
    <cellStyle name="Comma [0] 17 4 6 5" xfId="1492"/>
    <cellStyle name="Comma [0] 17 4 7" xfId="1493"/>
    <cellStyle name="Comma [0] 17 4 7 2" xfId="1494"/>
    <cellStyle name="Comma [0] 17 4 7 3" xfId="1495"/>
    <cellStyle name="Comma [0] 17 4 7 4" xfId="1496"/>
    <cellStyle name="Comma [0] 17 4 7 5" xfId="1497"/>
    <cellStyle name="Comma [0] 17 4 8" xfId="1498"/>
    <cellStyle name="Comma [0] 17 4 8 2" xfId="1499"/>
    <cellStyle name="Comma [0] 17 4 8 3" xfId="1500"/>
    <cellStyle name="Comma [0] 17 4 8 4" xfId="1501"/>
    <cellStyle name="Comma [0] 17 4 8 5" xfId="1502"/>
    <cellStyle name="Comma [0] 17 4 9" xfId="1503"/>
    <cellStyle name="Comma [0] 17 5" xfId="1504"/>
    <cellStyle name="Comma [0] 17 5 2" xfId="1505"/>
    <cellStyle name="Comma [0] 17 5 3" xfId="1506"/>
    <cellStyle name="Comma [0] 17 5 4" xfId="1507"/>
    <cellStyle name="Comma [0] 17 5 5" xfId="1508"/>
    <cellStyle name="Comma [0] 17 6" xfId="1509"/>
    <cellStyle name="Comma [0] 17 6 2" xfId="1510"/>
    <cellStyle name="Comma [0] 17 6 3" xfId="1511"/>
    <cellStyle name="Comma [0] 17 6 4" xfId="1512"/>
    <cellStyle name="Comma [0] 17 6 5" xfId="1513"/>
    <cellStyle name="Comma [0] 17 7" xfId="1514"/>
    <cellStyle name="Comma [0] 17 7 2" xfId="1515"/>
    <cellStyle name="Comma [0] 17 7 3" xfId="1516"/>
    <cellStyle name="Comma [0] 17 7 4" xfId="1517"/>
    <cellStyle name="Comma [0] 17 7 5" xfId="1518"/>
    <cellStyle name="Comma [0] 17 8" xfId="1519"/>
    <cellStyle name="Comma [0] 17 8 2" xfId="1520"/>
    <cellStyle name="Comma [0] 17 8 3" xfId="1521"/>
    <cellStyle name="Comma [0] 17 8 4" xfId="1522"/>
    <cellStyle name="Comma [0] 17 8 5" xfId="1523"/>
    <cellStyle name="Comma [0] 17 9" xfId="1524"/>
    <cellStyle name="Comma [0] 17 9 2" xfId="1525"/>
    <cellStyle name="Comma [0] 17 9 3" xfId="1526"/>
    <cellStyle name="Comma [0] 17 9 4" xfId="1527"/>
    <cellStyle name="Comma [0] 17 9 5" xfId="1528"/>
    <cellStyle name="Comma [0] 18" xfId="1529"/>
    <cellStyle name="Comma [0] 18 10" xfId="1530"/>
    <cellStyle name="Comma [0] 18 10 2" xfId="1531"/>
    <cellStyle name="Comma [0] 18 10 3" xfId="1532"/>
    <cellStyle name="Comma [0] 18 10 4" xfId="1533"/>
    <cellStyle name="Comma [0] 18 10 5" xfId="1534"/>
    <cellStyle name="Comma [0] 18 11" xfId="1535"/>
    <cellStyle name="Comma [0] 18 11 2" xfId="1536"/>
    <cellStyle name="Comma [0] 18 11 3" xfId="1537"/>
    <cellStyle name="Comma [0] 18 11 4" xfId="1538"/>
    <cellStyle name="Comma [0] 18 11 5" xfId="1539"/>
    <cellStyle name="Comma [0] 18 12" xfId="1540"/>
    <cellStyle name="Comma [0] 18 12 2" xfId="1541"/>
    <cellStyle name="Comma [0] 18 12 3" xfId="1542"/>
    <cellStyle name="Comma [0] 18 12 4" xfId="1543"/>
    <cellStyle name="Comma [0] 18 12 5" xfId="1544"/>
    <cellStyle name="Comma [0] 18 13" xfId="1545"/>
    <cellStyle name="Comma [0] 18 13 2" xfId="1546"/>
    <cellStyle name="Comma [0] 18 13 3" xfId="1547"/>
    <cellStyle name="Comma [0] 18 13 4" xfId="1548"/>
    <cellStyle name="Comma [0] 18 13 5" xfId="1549"/>
    <cellStyle name="Comma [0] 18 14" xfId="1550"/>
    <cellStyle name="Comma [0] 18 14 2" xfId="1551"/>
    <cellStyle name="Comma [0] 18 14 3" xfId="1552"/>
    <cellStyle name="Comma [0] 18 14 4" xfId="1553"/>
    <cellStyle name="Comma [0] 18 14 5" xfId="1554"/>
    <cellStyle name="Comma [0] 18 15" xfId="1555"/>
    <cellStyle name="Comma [0] 18 15 2" xfId="1556"/>
    <cellStyle name="Comma [0] 18 15 3" xfId="1557"/>
    <cellStyle name="Comma [0] 18 15 4" xfId="1558"/>
    <cellStyle name="Comma [0] 18 15 5" xfId="1559"/>
    <cellStyle name="Comma [0] 18 16" xfId="1560"/>
    <cellStyle name="Comma [0] 18 17" xfId="1561"/>
    <cellStyle name="Comma [0] 18 18" xfId="1562"/>
    <cellStyle name="Comma [0] 18 19" xfId="1563"/>
    <cellStyle name="Comma [0] 18 2" xfId="1564"/>
    <cellStyle name="Comma [0] 18 2 10" xfId="1565"/>
    <cellStyle name="Comma [0] 18 2 11" xfId="1566"/>
    <cellStyle name="Comma [0] 18 2 12" xfId="1567"/>
    <cellStyle name="Comma [0] 18 2 2" xfId="1568"/>
    <cellStyle name="Comma [0] 18 2 2 2" xfId="1569"/>
    <cellStyle name="Comma [0] 18 2 2 3" xfId="1570"/>
    <cellStyle name="Comma [0] 18 2 2 4" xfId="1571"/>
    <cellStyle name="Comma [0] 18 2 2 5" xfId="1572"/>
    <cellStyle name="Comma [0] 18 2 3" xfId="1573"/>
    <cellStyle name="Comma [0] 18 2 3 2" xfId="1574"/>
    <cellStyle name="Comma [0] 18 2 3 3" xfId="1575"/>
    <cellStyle name="Comma [0] 18 2 3 4" xfId="1576"/>
    <cellStyle name="Comma [0] 18 2 3 5" xfId="1577"/>
    <cellStyle name="Comma [0] 18 2 4" xfId="1578"/>
    <cellStyle name="Comma [0] 18 2 4 2" xfId="1579"/>
    <cellStyle name="Comma [0] 18 2 4 3" xfId="1580"/>
    <cellStyle name="Comma [0] 18 2 4 4" xfId="1581"/>
    <cellStyle name="Comma [0] 18 2 4 5" xfId="1582"/>
    <cellStyle name="Comma [0] 18 2 5" xfId="1583"/>
    <cellStyle name="Comma [0] 18 2 5 2" xfId="1584"/>
    <cellStyle name="Comma [0] 18 2 5 3" xfId="1585"/>
    <cellStyle name="Comma [0] 18 2 5 4" xfId="1586"/>
    <cellStyle name="Comma [0] 18 2 5 5" xfId="1587"/>
    <cellStyle name="Comma [0] 18 2 6" xfId="1588"/>
    <cellStyle name="Comma [0] 18 2 6 2" xfId="1589"/>
    <cellStyle name="Comma [0] 18 2 6 3" xfId="1590"/>
    <cellStyle name="Comma [0] 18 2 6 4" xfId="1591"/>
    <cellStyle name="Comma [0] 18 2 6 5" xfId="1592"/>
    <cellStyle name="Comma [0] 18 2 7" xfId="1593"/>
    <cellStyle name="Comma [0] 18 2 7 2" xfId="1594"/>
    <cellStyle name="Comma [0] 18 2 7 3" xfId="1595"/>
    <cellStyle name="Comma [0] 18 2 7 4" xfId="1596"/>
    <cellStyle name="Comma [0] 18 2 7 5" xfId="1597"/>
    <cellStyle name="Comma [0] 18 2 8" xfId="1598"/>
    <cellStyle name="Comma [0] 18 2 8 2" xfId="1599"/>
    <cellStyle name="Comma [0] 18 2 8 3" xfId="1600"/>
    <cellStyle name="Comma [0] 18 2 8 4" xfId="1601"/>
    <cellStyle name="Comma [0] 18 2 8 5" xfId="1602"/>
    <cellStyle name="Comma [0] 18 2 9" xfId="1603"/>
    <cellStyle name="Comma [0] 18 3" xfId="1604"/>
    <cellStyle name="Comma [0] 18 3 10" xfId="1605"/>
    <cellStyle name="Comma [0] 18 3 11" xfId="1606"/>
    <cellStyle name="Comma [0] 18 3 12" xfId="1607"/>
    <cellStyle name="Comma [0] 18 3 2" xfId="1608"/>
    <cellStyle name="Comma [0] 18 3 2 2" xfId="1609"/>
    <cellStyle name="Comma [0] 18 3 2 3" xfId="1610"/>
    <cellStyle name="Comma [0] 18 3 2 4" xfId="1611"/>
    <cellStyle name="Comma [0] 18 3 2 5" xfId="1612"/>
    <cellStyle name="Comma [0] 18 3 3" xfId="1613"/>
    <cellStyle name="Comma [0] 18 3 3 2" xfId="1614"/>
    <cellStyle name="Comma [0] 18 3 3 3" xfId="1615"/>
    <cellStyle name="Comma [0] 18 3 3 4" xfId="1616"/>
    <cellStyle name="Comma [0] 18 3 3 5" xfId="1617"/>
    <cellStyle name="Comma [0] 18 3 4" xfId="1618"/>
    <cellStyle name="Comma [0] 18 3 4 2" xfId="1619"/>
    <cellStyle name="Comma [0] 18 3 4 3" xfId="1620"/>
    <cellStyle name="Comma [0] 18 3 4 4" xfId="1621"/>
    <cellStyle name="Comma [0] 18 3 4 5" xfId="1622"/>
    <cellStyle name="Comma [0] 18 3 5" xfId="1623"/>
    <cellStyle name="Comma [0] 18 3 5 2" xfId="1624"/>
    <cellStyle name="Comma [0] 18 3 5 3" xfId="1625"/>
    <cellStyle name="Comma [0] 18 3 5 4" xfId="1626"/>
    <cellStyle name="Comma [0] 18 3 5 5" xfId="1627"/>
    <cellStyle name="Comma [0] 18 3 6" xfId="1628"/>
    <cellStyle name="Comma [0] 18 3 6 2" xfId="1629"/>
    <cellStyle name="Comma [0] 18 3 6 3" xfId="1630"/>
    <cellStyle name="Comma [0] 18 3 6 4" xfId="1631"/>
    <cellStyle name="Comma [0] 18 3 6 5" xfId="1632"/>
    <cellStyle name="Comma [0] 18 3 7" xfId="1633"/>
    <cellStyle name="Comma [0] 18 3 7 2" xfId="1634"/>
    <cellStyle name="Comma [0] 18 3 7 3" xfId="1635"/>
    <cellStyle name="Comma [0] 18 3 7 4" xfId="1636"/>
    <cellStyle name="Comma [0] 18 3 7 5" xfId="1637"/>
    <cellStyle name="Comma [0] 18 3 8" xfId="1638"/>
    <cellStyle name="Comma [0] 18 3 8 2" xfId="1639"/>
    <cellStyle name="Comma [0] 18 3 8 3" xfId="1640"/>
    <cellStyle name="Comma [0] 18 3 8 4" xfId="1641"/>
    <cellStyle name="Comma [0] 18 3 8 5" xfId="1642"/>
    <cellStyle name="Comma [0] 18 3 9" xfId="1643"/>
    <cellStyle name="Comma [0] 18 4" xfId="1644"/>
    <cellStyle name="Comma [0] 18 4 10" xfId="1645"/>
    <cellStyle name="Comma [0] 18 4 11" xfId="1646"/>
    <cellStyle name="Comma [0] 18 4 12" xfId="1647"/>
    <cellStyle name="Comma [0] 18 4 2" xfId="1648"/>
    <cellStyle name="Comma [0] 18 4 2 2" xfId="1649"/>
    <cellStyle name="Comma [0] 18 4 2 3" xfId="1650"/>
    <cellStyle name="Comma [0] 18 4 2 4" xfId="1651"/>
    <cellStyle name="Comma [0] 18 4 2 5" xfId="1652"/>
    <cellStyle name="Comma [0] 18 4 3" xfId="1653"/>
    <cellStyle name="Comma [0] 18 4 3 2" xfId="1654"/>
    <cellStyle name="Comma [0] 18 4 3 3" xfId="1655"/>
    <cellStyle name="Comma [0] 18 4 3 4" xfId="1656"/>
    <cellStyle name="Comma [0] 18 4 3 5" xfId="1657"/>
    <cellStyle name="Comma [0] 18 4 4" xfId="1658"/>
    <cellStyle name="Comma [0] 18 4 4 2" xfId="1659"/>
    <cellStyle name="Comma [0] 18 4 4 3" xfId="1660"/>
    <cellStyle name="Comma [0] 18 4 4 4" xfId="1661"/>
    <cellStyle name="Comma [0] 18 4 4 5" xfId="1662"/>
    <cellStyle name="Comma [0] 18 4 5" xfId="1663"/>
    <cellStyle name="Comma [0] 18 4 5 2" xfId="1664"/>
    <cellStyle name="Comma [0] 18 4 5 3" xfId="1665"/>
    <cellStyle name="Comma [0] 18 4 5 4" xfId="1666"/>
    <cellStyle name="Comma [0] 18 4 5 5" xfId="1667"/>
    <cellStyle name="Comma [0] 18 4 6" xfId="1668"/>
    <cellStyle name="Comma [0] 18 4 6 2" xfId="1669"/>
    <cellStyle name="Comma [0] 18 4 6 3" xfId="1670"/>
    <cellStyle name="Comma [0] 18 4 6 4" xfId="1671"/>
    <cellStyle name="Comma [0] 18 4 6 5" xfId="1672"/>
    <cellStyle name="Comma [0] 18 4 7" xfId="1673"/>
    <cellStyle name="Comma [0] 18 4 7 2" xfId="1674"/>
    <cellStyle name="Comma [0] 18 4 7 3" xfId="1675"/>
    <cellStyle name="Comma [0] 18 4 7 4" xfId="1676"/>
    <cellStyle name="Comma [0] 18 4 7 5" xfId="1677"/>
    <cellStyle name="Comma [0] 18 4 8" xfId="1678"/>
    <cellStyle name="Comma [0] 18 4 8 2" xfId="1679"/>
    <cellStyle name="Comma [0] 18 4 8 3" xfId="1680"/>
    <cellStyle name="Comma [0] 18 4 8 4" xfId="1681"/>
    <cellStyle name="Comma [0] 18 4 8 5" xfId="1682"/>
    <cellStyle name="Comma [0] 18 4 9" xfId="1683"/>
    <cellStyle name="Comma [0] 18 5" xfId="1684"/>
    <cellStyle name="Comma [0] 18 5 2" xfId="1685"/>
    <cellStyle name="Comma [0] 18 5 3" xfId="1686"/>
    <cellStyle name="Comma [0] 18 5 4" xfId="1687"/>
    <cellStyle name="Comma [0] 18 5 5" xfId="1688"/>
    <cellStyle name="Comma [0] 18 6" xfId="1689"/>
    <cellStyle name="Comma [0] 18 6 2" xfId="1690"/>
    <cellStyle name="Comma [0] 18 6 3" xfId="1691"/>
    <cellStyle name="Comma [0] 18 6 4" xfId="1692"/>
    <cellStyle name="Comma [0] 18 6 5" xfId="1693"/>
    <cellStyle name="Comma [0] 18 7" xfId="1694"/>
    <cellStyle name="Comma [0] 18 7 2" xfId="1695"/>
    <cellStyle name="Comma [0] 18 7 3" xfId="1696"/>
    <cellStyle name="Comma [0] 18 7 4" xfId="1697"/>
    <cellStyle name="Comma [0] 18 7 5" xfId="1698"/>
    <cellStyle name="Comma [0] 18 8" xfId="1699"/>
    <cellStyle name="Comma [0] 18 8 2" xfId="1700"/>
    <cellStyle name="Comma [0] 18 8 3" xfId="1701"/>
    <cellStyle name="Comma [0] 18 8 4" xfId="1702"/>
    <cellStyle name="Comma [0] 18 8 5" xfId="1703"/>
    <cellStyle name="Comma [0] 18 9" xfId="1704"/>
    <cellStyle name="Comma [0] 18 9 2" xfId="1705"/>
    <cellStyle name="Comma [0] 18 9 3" xfId="1706"/>
    <cellStyle name="Comma [0] 18 9 4" xfId="1707"/>
    <cellStyle name="Comma [0] 18 9 5" xfId="1708"/>
    <cellStyle name="Comma [0] 19" xfId="1709"/>
    <cellStyle name="Comma [0] 19 10" xfId="1710"/>
    <cellStyle name="Comma [0] 19 10 2" xfId="1711"/>
    <cellStyle name="Comma [0] 19 10 3" xfId="1712"/>
    <cellStyle name="Comma [0] 19 10 4" xfId="1713"/>
    <cellStyle name="Comma [0] 19 10 5" xfId="1714"/>
    <cellStyle name="Comma [0] 19 11" xfId="1715"/>
    <cellStyle name="Comma [0] 19 11 2" xfId="1716"/>
    <cellStyle name="Comma [0] 19 11 3" xfId="1717"/>
    <cellStyle name="Comma [0] 19 11 4" xfId="1718"/>
    <cellStyle name="Comma [0] 19 11 5" xfId="1719"/>
    <cellStyle name="Comma [0] 19 12" xfId="1720"/>
    <cellStyle name="Comma [0] 19 12 2" xfId="1721"/>
    <cellStyle name="Comma [0] 19 12 3" xfId="1722"/>
    <cellStyle name="Comma [0] 19 12 4" xfId="1723"/>
    <cellStyle name="Comma [0] 19 12 5" xfId="1724"/>
    <cellStyle name="Comma [0] 19 13" xfId="1725"/>
    <cellStyle name="Comma [0] 19 13 2" xfId="1726"/>
    <cellStyle name="Comma [0] 19 13 3" xfId="1727"/>
    <cellStyle name="Comma [0] 19 13 4" xfId="1728"/>
    <cellStyle name="Comma [0] 19 13 5" xfId="1729"/>
    <cellStyle name="Comma [0] 19 14" xfId="1730"/>
    <cellStyle name="Comma [0] 19 14 2" xfId="1731"/>
    <cellStyle name="Comma [0] 19 14 3" xfId="1732"/>
    <cellStyle name="Comma [0] 19 14 4" xfId="1733"/>
    <cellStyle name="Comma [0] 19 14 5" xfId="1734"/>
    <cellStyle name="Comma [0] 19 15" xfId="1735"/>
    <cellStyle name="Comma [0] 19 15 2" xfId="1736"/>
    <cellStyle name="Comma [0] 19 15 3" xfId="1737"/>
    <cellStyle name="Comma [0] 19 15 4" xfId="1738"/>
    <cellStyle name="Comma [0] 19 15 5" xfId="1739"/>
    <cellStyle name="Comma [0] 19 16" xfId="1740"/>
    <cellStyle name="Comma [0] 19 17" xfId="1741"/>
    <cellStyle name="Comma [0] 19 18" xfId="1742"/>
    <cellStyle name="Comma [0] 19 19" xfId="1743"/>
    <cellStyle name="Comma [0] 19 2" xfId="1744"/>
    <cellStyle name="Comma [0] 19 2 10" xfId="1745"/>
    <cellStyle name="Comma [0] 19 2 11" xfId="1746"/>
    <cellStyle name="Comma [0] 19 2 12" xfId="1747"/>
    <cellStyle name="Comma [0] 19 2 2" xfId="1748"/>
    <cellStyle name="Comma [0] 19 2 2 2" xfId="1749"/>
    <cellStyle name="Comma [0] 19 2 2 3" xfId="1750"/>
    <cellStyle name="Comma [0] 19 2 2 4" xfId="1751"/>
    <cellStyle name="Comma [0] 19 2 2 5" xfId="1752"/>
    <cellStyle name="Comma [0] 19 2 3" xfId="1753"/>
    <cellStyle name="Comma [0] 19 2 3 2" xfId="1754"/>
    <cellStyle name="Comma [0] 19 2 3 3" xfId="1755"/>
    <cellStyle name="Comma [0] 19 2 3 4" xfId="1756"/>
    <cellStyle name="Comma [0] 19 2 3 5" xfId="1757"/>
    <cellStyle name="Comma [0] 19 2 4" xfId="1758"/>
    <cellStyle name="Comma [0] 19 2 4 2" xfId="1759"/>
    <cellStyle name="Comma [0] 19 2 4 3" xfId="1760"/>
    <cellStyle name="Comma [0] 19 2 4 4" xfId="1761"/>
    <cellStyle name="Comma [0] 19 2 4 5" xfId="1762"/>
    <cellStyle name="Comma [0] 19 2 5" xfId="1763"/>
    <cellStyle name="Comma [0] 19 2 5 2" xfId="1764"/>
    <cellStyle name="Comma [0] 19 2 5 3" xfId="1765"/>
    <cellStyle name="Comma [0] 19 2 5 4" xfId="1766"/>
    <cellStyle name="Comma [0] 19 2 5 5" xfId="1767"/>
    <cellStyle name="Comma [0] 19 2 6" xfId="1768"/>
    <cellStyle name="Comma [0] 19 2 6 2" xfId="1769"/>
    <cellStyle name="Comma [0] 19 2 6 3" xfId="1770"/>
    <cellStyle name="Comma [0] 19 2 6 4" xfId="1771"/>
    <cellStyle name="Comma [0] 19 2 6 5" xfId="1772"/>
    <cellStyle name="Comma [0] 19 2 7" xfId="1773"/>
    <cellStyle name="Comma [0] 19 2 7 2" xfId="1774"/>
    <cellStyle name="Comma [0] 19 2 7 3" xfId="1775"/>
    <cellStyle name="Comma [0] 19 2 7 4" xfId="1776"/>
    <cellStyle name="Comma [0] 19 2 7 5" xfId="1777"/>
    <cellStyle name="Comma [0] 19 2 8" xfId="1778"/>
    <cellStyle name="Comma [0] 19 2 8 2" xfId="1779"/>
    <cellStyle name="Comma [0] 19 2 8 3" xfId="1780"/>
    <cellStyle name="Comma [0] 19 2 8 4" xfId="1781"/>
    <cellStyle name="Comma [0] 19 2 8 5" xfId="1782"/>
    <cellStyle name="Comma [0] 19 2 9" xfId="1783"/>
    <cellStyle name="Comma [0] 19 3" xfId="1784"/>
    <cellStyle name="Comma [0] 19 3 10" xfId="1785"/>
    <cellStyle name="Comma [0] 19 3 11" xfId="1786"/>
    <cellStyle name="Comma [0] 19 3 12" xfId="1787"/>
    <cellStyle name="Comma [0] 19 3 2" xfId="1788"/>
    <cellStyle name="Comma [0] 19 3 2 2" xfId="1789"/>
    <cellStyle name="Comma [0] 19 3 2 3" xfId="1790"/>
    <cellStyle name="Comma [0] 19 3 2 4" xfId="1791"/>
    <cellStyle name="Comma [0] 19 3 2 5" xfId="1792"/>
    <cellStyle name="Comma [0] 19 3 3" xfId="1793"/>
    <cellStyle name="Comma [0] 19 3 3 2" xfId="1794"/>
    <cellStyle name="Comma [0] 19 3 3 3" xfId="1795"/>
    <cellStyle name="Comma [0] 19 3 3 4" xfId="1796"/>
    <cellStyle name="Comma [0] 19 3 3 5" xfId="1797"/>
    <cellStyle name="Comma [0] 19 3 4" xfId="1798"/>
    <cellStyle name="Comma [0] 19 3 4 2" xfId="1799"/>
    <cellStyle name="Comma [0] 19 3 4 3" xfId="1800"/>
    <cellStyle name="Comma [0] 19 3 4 4" xfId="1801"/>
    <cellStyle name="Comma [0] 19 3 4 5" xfId="1802"/>
    <cellStyle name="Comma [0] 19 3 5" xfId="1803"/>
    <cellStyle name="Comma [0] 19 3 5 2" xfId="1804"/>
    <cellStyle name="Comma [0] 19 3 5 3" xfId="1805"/>
    <cellStyle name="Comma [0] 19 3 5 4" xfId="1806"/>
    <cellStyle name="Comma [0] 19 3 5 5" xfId="1807"/>
    <cellStyle name="Comma [0] 19 3 6" xfId="1808"/>
    <cellStyle name="Comma [0] 19 3 6 2" xfId="1809"/>
    <cellStyle name="Comma [0] 19 3 6 3" xfId="1810"/>
    <cellStyle name="Comma [0] 19 3 6 4" xfId="1811"/>
    <cellStyle name="Comma [0] 19 3 6 5" xfId="1812"/>
    <cellStyle name="Comma [0] 19 3 7" xfId="1813"/>
    <cellStyle name="Comma [0] 19 3 7 2" xfId="1814"/>
    <cellStyle name="Comma [0] 19 3 7 3" xfId="1815"/>
    <cellStyle name="Comma [0] 19 3 7 4" xfId="1816"/>
    <cellStyle name="Comma [0] 19 3 7 5" xfId="1817"/>
    <cellStyle name="Comma [0] 19 3 8" xfId="1818"/>
    <cellStyle name="Comma [0] 19 3 8 2" xfId="1819"/>
    <cellStyle name="Comma [0] 19 3 8 3" xfId="1820"/>
    <cellStyle name="Comma [0] 19 3 8 4" xfId="1821"/>
    <cellStyle name="Comma [0] 19 3 8 5" xfId="1822"/>
    <cellStyle name="Comma [0] 19 3 9" xfId="1823"/>
    <cellStyle name="Comma [0] 19 4" xfId="1824"/>
    <cellStyle name="Comma [0] 19 4 10" xfId="1825"/>
    <cellStyle name="Comma [0] 19 4 11" xfId="1826"/>
    <cellStyle name="Comma [0] 19 4 12" xfId="1827"/>
    <cellStyle name="Comma [0] 19 4 2" xfId="1828"/>
    <cellStyle name="Comma [0] 19 4 2 2" xfId="1829"/>
    <cellStyle name="Comma [0] 19 4 2 3" xfId="1830"/>
    <cellStyle name="Comma [0] 19 4 2 4" xfId="1831"/>
    <cellStyle name="Comma [0] 19 4 2 5" xfId="1832"/>
    <cellStyle name="Comma [0] 19 4 3" xfId="1833"/>
    <cellStyle name="Comma [0] 19 4 3 2" xfId="1834"/>
    <cellStyle name="Comma [0] 19 4 3 3" xfId="1835"/>
    <cellStyle name="Comma [0] 19 4 3 4" xfId="1836"/>
    <cellStyle name="Comma [0] 19 4 3 5" xfId="1837"/>
    <cellStyle name="Comma [0] 19 4 4" xfId="1838"/>
    <cellStyle name="Comma [0] 19 4 4 2" xfId="1839"/>
    <cellStyle name="Comma [0] 19 4 4 3" xfId="1840"/>
    <cellStyle name="Comma [0] 19 4 4 4" xfId="1841"/>
    <cellStyle name="Comma [0] 19 4 4 5" xfId="1842"/>
    <cellStyle name="Comma [0] 19 4 5" xfId="1843"/>
    <cellStyle name="Comma [0] 19 4 5 2" xfId="1844"/>
    <cellStyle name="Comma [0] 19 4 5 3" xfId="1845"/>
    <cellStyle name="Comma [0] 19 4 5 4" xfId="1846"/>
    <cellStyle name="Comma [0] 19 4 5 5" xfId="1847"/>
    <cellStyle name="Comma [0] 19 4 6" xfId="1848"/>
    <cellStyle name="Comma [0] 19 4 6 2" xfId="1849"/>
    <cellStyle name="Comma [0] 19 4 6 3" xfId="1850"/>
    <cellStyle name="Comma [0] 19 4 6 4" xfId="1851"/>
    <cellStyle name="Comma [0] 19 4 6 5" xfId="1852"/>
    <cellStyle name="Comma [0] 19 4 7" xfId="1853"/>
    <cellStyle name="Comma [0] 19 4 7 2" xfId="1854"/>
    <cellStyle name="Comma [0] 19 4 7 3" xfId="1855"/>
    <cellStyle name="Comma [0] 19 4 7 4" xfId="1856"/>
    <cellStyle name="Comma [0] 19 4 7 5" xfId="1857"/>
    <cellStyle name="Comma [0] 19 4 8" xfId="1858"/>
    <cellStyle name="Comma [0] 19 4 8 2" xfId="1859"/>
    <cellStyle name="Comma [0] 19 4 8 3" xfId="1860"/>
    <cellStyle name="Comma [0] 19 4 8 4" xfId="1861"/>
    <cellStyle name="Comma [0] 19 4 8 5" xfId="1862"/>
    <cellStyle name="Comma [0] 19 4 9" xfId="1863"/>
    <cellStyle name="Comma [0] 19 5" xfId="1864"/>
    <cellStyle name="Comma [0] 19 5 2" xfId="1865"/>
    <cellStyle name="Comma [0] 19 5 3" xfId="1866"/>
    <cellStyle name="Comma [0] 19 5 4" xfId="1867"/>
    <cellStyle name="Comma [0] 19 5 5" xfId="1868"/>
    <cellStyle name="Comma [0] 19 6" xfId="1869"/>
    <cellStyle name="Comma [0] 19 6 2" xfId="1870"/>
    <cellStyle name="Comma [0] 19 6 3" xfId="1871"/>
    <cellStyle name="Comma [0] 19 6 4" xfId="1872"/>
    <cellStyle name="Comma [0] 19 6 5" xfId="1873"/>
    <cellStyle name="Comma [0] 19 7" xfId="1874"/>
    <cellStyle name="Comma [0] 19 7 2" xfId="1875"/>
    <cellStyle name="Comma [0] 19 7 3" xfId="1876"/>
    <cellStyle name="Comma [0] 19 7 4" xfId="1877"/>
    <cellStyle name="Comma [0] 19 7 5" xfId="1878"/>
    <cellStyle name="Comma [0] 19 8" xfId="1879"/>
    <cellStyle name="Comma [0] 19 8 2" xfId="1880"/>
    <cellStyle name="Comma [0] 19 8 3" xfId="1881"/>
    <cellStyle name="Comma [0] 19 8 4" xfId="1882"/>
    <cellStyle name="Comma [0] 19 8 5" xfId="1883"/>
    <cellStyle name="Comma [0] 19 9" xfId="1884"/>
    <cellStyle name="Comma [0] 19 9 2" xfId="1885"/>
    <cellStyle name="Comma [0] 19 9 3" xfId="1886"/>
    <cellStyle name="Comma [0] 19 9 4" xfId="1887"/>
    <cellStyle name="Comma [0] 19 9 5" xfId="1888"/>
    <cellStyle name="Comma [0] 2" xfId="1889"/>
    <cellStyle name="Comma [0] 2 10" xfId="1890"/>
    <cellStyle name="Comma [0] 2 10 2" xfId="1891"/>
    <cellStyle name="Comma [0] 2 10 3" xfId="1892"/>
    <cellStyle name="Comma [0] 2 10 4" xfId="1893"/>
    <cellStyle name="Comma [0] 2 10 5" xfId="1894"/>
    <cellStyle name="Comma [0] 2 11" xfId="1895"/>
    <cellStyle name="Comma [0] 2 11 2" xfId="1896"/>
    <cellStyle name="Comma [0] 2 11 3" xfId="1897"/>
    <cellStyle name="Comma [0] 2 11 4" xfId="1898"/>
    <cellStyle name="Comma [0] 2 11 5" xfId="1899"/>
    <cellStyle name="Comma [0] 2 12" xfId="1900"/>
    <cellStyle name="Comma [0] 2 12 2" xfId="1901"/>
    <cellStyle name="Comma [0] 2 12 3" xfId="1902"/>
    <cellStyle name="Comma [0] 2 12 4" xfId="1903"/>
    <cellStyle name="Comma [0] 2 12 5" xfId="1904"/>
    <cellStyle name="Comma [0] 2 13" xfId="1905"/>
    <cellStyle name="Comma [0] 2 13 2" xfId="1906"/>
    <cellStyle name="Comma [0] 2 13 3" xfId="1907"/>
    <cellStyle name="Comma [0] 2 13 4" xfId="1908"/>
    <cellStyle name="Comma [0] 2 13 5" xfId="1909"/>
    <cellStyle name="Comma [0] 2 14" xfId="1910"/>
    <cellStyle name="Comma [0] 2 14 2" xfId="1911"/>
    <cellStyle name="Comma [0] 2 14 3" xfId="1912"/>
    <cellStyle name="Comma [0] 2 14 4" xfId="1913"/>
    <cellStyle name="Comma [0] 2 14 5" xfId="1914"/>
    <cellStyle name="Comma [0] 2 15" xfId="1915"/>
    <cellStyle name="Comma [0] 2 15 2" xfId="1916"/>
    <cellStyle name="Comma [0] 2 15 3" xfId="1917"/>
    <cellStyle name="Comma [0] 2 15 4" xfId="1918"/>
    <cellStyle name="Comma [0] 2 15 5" xfId="1919"/>
    <cellStyle name="Comma [0] 2 16" xfId="1920"/>
    <cellStyle name="Comma [0] 2 16 2" xfId="1921"/>
    <cellStyle name="Comma [0] 2 16 3" xfId="1922"/>
    <cellStyle name="Comma [0] 2 16 4" xfId="1923"/>
    <cellStyle name="Comma [0] 2 16 5" xfId="1924"/>
    <cellStyle name="Comma [0] 2 17" xfId="1925"/>
    <cellStyle name="Comma [0] 2 17 2" xfId="1926"/>
    <cellStyle name="Comma [0] 2 17 3" xfId="1927"/>
    <cellStyle name="Comma [0] 2 17 4" xfId="1928"/>
    <cellStyle name="Comma [0] 2 17 5" xfId="1929"/>
    <cellStyle name="Comma [0] 2 18" xfId="1930"/>
    <cellStyle name="Comma [0] 2 18 2" xfId="1931"/>
    <cellStyle name="Comma [0] 2 18 3" xfId="1932"/>
    <cellStyle name="Comma [0] 2 18 4" xfId="1933"/>
    <cellStyle name="Comma [0] 2 18 5" xfId="1934"/>
    <cellStyle name="Comma [0] 2 19" xfId="1935"/>
    <cellStyle name="Comma [0] 2 19 2" xfId="1936"/>
    <cellStyle name="Comma [0] 2 19 3" xfId="1937"/>
    <cellStyle name="Comma [0] 2 19 4" xfId="1938"/>
    <cellStyle name="Comma [0] 2 19 5" xfId="1939"/>
    <cellStyle name="Comma [0] 2 2" xfId="1940"/>
    <cellStyle name="Comma [0] 2 2 2" xfId="1941"/>
    <cellStyle name="Comma [0] 2 2 2 2" xfId="1942"/>
    <cellStyle name="Comma [0] 2 2 2 3" xfId="1943"/>
    <cellStyle name="Comma [0] 2 2 2 4" xfId="1944"/>
    <cellStyle name="Comma [0] 2 2 2 5" xfId="1945"/>
    <cellStyle name="Comma [0] 2 2 3" xfId="1946"/>
    <cellStyle name="Comma [0] 2 2 4" xfId="1947"/>
    <cellStyle name="Comma [0] 2 2 5" xfId="1948"/>
    <cellStyle name="Comma [0] 2 2 6" xfId="1949"/>
    <cellStyle name="Comma [0] 2 20" xfId="1950"/>
    <cellStyle name="Comma [0] 2 20 2" xfId="1951"/>
    <cellStyle name="Comma [0] 2 20 3" xfId="1952"/>
    <cellStyle name="Comma [0] 2 20 4" xfId="1953"/>
    <cellStyle name="Comma [0] 2 20 5" xfId="1954"/>
    <cellStyle name="Comma [0] 2 21" xfId="1955"/>
    <cellStyle name="Comma [0] 2 21 2" xfId="1956"/>
    <cellStyle name="Comma [0] 2 21 3" xfId="1957"/>
    <cellStyle name="Comma [0] 2 21 4" xfId="1958"/>
    <cellStyle name="Comma [0] 2 21 5" xfId="1959"/>
    <cellStyle name="Comma [0] 2 22" xfId="1960"/>
    <cellStyle name="Comma [0] 2 22 2" xfId="1961"/>
    <cellStyle name="Comma [0] 2 22 3" xfId="1962"/>
    <cellStyle name="Comma [0] 2 22 4" xfId="1963"/>
    <cellStyle name="Comma [0] 2 22 5" xfId="1964"/>
    <cellStyle name="Comma [0] 2 23" xfId="1965"/>
    <cellStyle name="Comma [0] 2 23 2" xfId="1966"/>
    <cellStyle name="Comma [0] 2 23 2 2" xfId="1967"/>
    <cellStyle name="Comma [0] 2 23 2 3" xfId="1968"/>
    <cellStyle name="Comma [0] 2 23 2 4" xfId="1969"/>
    <cellStyle name="Comma [0] 2 23 2 5" xfId="1970"/>
    <cellStyle name="Comma [0] 2 23 3" xfId="1971"/>
    <cellStyle name="Comma [0] 2 23 4" xfId="1972"/>
    <cellStyle name="Comma [0] 2 23 5" xfId="1973"/>
    <cellStyle name="Comma [0] 2 23 6" xfId="1974"/>
    <cellStyle name="Comma [0] 2 24" xfId="1975"/>
    <cellStyle name="Comma [0] 2 24 2" xfId="1976"/>
    <cellStyle name="Comma [0] 2 24 3" xfId="1977"/>
    <cellStyle name="Comma [0] 2 24 4" xfId="1978"/>
    <cellStyle name="Comma [0] 2 24 5" xfId="1979"/>
    <cellStyle name="Comma [0] 2 25" xfId="1980"/>
    <cellStyle name="Comma [0] 2 25 2" xfId="1981"/>
    <cellStyle name="Comma [0] 2 25 3" xfId="1982"/>
    <cellStyle name="Comma [0] 2 25 4" xfId="1983"/>
    <cellStyle name="Comma [0] 2 25 5" xfId="1984"/>
    <cellStyle name="Comma [0] 2 26" xfId="1985"/>
    <cellStyle name="Comma [0] 2 27" xfId="1986"/>
    <cellStyle name="Comma [0] 2 28" xfId="1987"/>
    <cellStyle name="Comma [0] 2 29" xfId="1988"/>
    <cellStyle name="Comma [0] 2 3" xfId="1989"/>
    <cellStyle name="Comma [0] 2 3 2" xfId="1990"/>
    <cellStyle name="Comma [0] 2 3 3" xfId="1991"/>
    <cellStyle name="Comma [0] 2 3 4" xfId="1992"/>
    <cellStyle name="Comma [0] 2 3 5" xfId="1993"/>
    <cellStyle name="Comma [0] 2 4" xfId="1994"/>
    <cellStyle name="Comma [0] 2 4 2" xfId="1995"/>
    <cellStyle name="Comma [0] 2 4 3" xfId="1996"/>
    <cellStyle name="Comma [0] 2 4 4" xfId="1997"/>
    <cellStyle name="Comma [0] 2 4 5" xfId="1998"/>
    <cellStyle name="Comma [0] 2 5" xfId="1999"/>
    <cellStyle name="Comma [0] 2 5 2" xfId="2000"/>
    <cellStyle name="Comma [0] 2 5 3" xfId="2001"/>
    <cellStyle name="Comma [0] 2 5 4" xfId="2002"/>
    <cellStyle name="Comma [0] 2 5 5" xfId="2003"/>
    <cellStyle name="Comma [0] 2 6" xfId="2004"/>
    <cellStyle name="Comma [0] 2 6 2" xfId="2005"/>
    <cellStyle name="Comma [0] 2 6 3" xfId="2006"/>
    <cellStyle name="Comma [0] 2 6 4" xfId="2007"/>
    <cellStyle name="Comma [0] 2 6 5" xfId="2008"/>
    <cellStyle name="Comma [0] 2 7" xfId="2009"/>
    <cellStyle name="Comma [0] 2 7 2" xfId="2010"/>
    <cellStyle name="Comma [0] 2 7 3" xfId="2011"/>
    <cellStyle name="Comma [0] 2 7 4" xfId="2012"/>
    <cellStyle name="Comma [0] 2 7 5" xfId="2013"/>
    <cellStyle name="Comma [0] 2 8" xfId="2014"/>
    <cellStyle name="Comma [0] 2 8 2" xfId="2015"/>
    <cellStyle name="Comma [0] 2 8 3" xfId="2016"/>
    <cellStyle name="Comma [0] 2 8 4" xfId="2017"/>
    <cellStyle name="Comma [0] 2 8 5" xfId="2018"/>
    <cellStyle name="Comma [0] 2 9" xfId="2019"/>
    <cellStyle name="Comma [0] 2 9 2" xfId="2020"/>
    <cellStyle name="Comma [0] 2 9 3" xfId="2021"/>
    <cellStyle name="Comma [0] 2 9 4" xfId="2022"/>
    <cellStyle name="Comma [0] 2 9 5" xfId="2023"/>
    <cellStyle name="Comma [0] 20" xfId="2024"/>
    <cellStyle name="Comma [0] 20 10" xfId="2025"/>
    <cellStyle name="Comma [0] 20 10 2" xfId="2026"/>
    <cellStyle name="Comma [0] 20 10 3" xfId="2027"/>
    <cellStyle name="Comma [0] 20 10 4" xfId="2028"/>
    <cellStyle name="Comma [0] 20 10 5" xfId="2029"/>
    <cellStyle name="Comma [0] 20 11" xfId="2030"/>
    <cellStyle name="Comma [0] 20 11 2" xfId="2031"/>
    <cellStyle name="Comma [0] 20 11 3" xfId="2032"/>
    <cellStyle name="Comma [0] 20 11 4" xfId="2033"/>
    <cellStyle name="Comma [0] 20 11 5" xfId="2034"/>
    <cellStyle name="Comma [0] 20 12" xfId="2035"/>
    <cellStyle name="Comma [0] 20 12 2" xfId="2036"/>
    <cellStyle name="Comma [0] 20 12 3" xfId="2037"/>
    <cellStyle name="Comma [0] 20 12 4" xfId="2038"/>
    <cellStyle name="Comma [0] 20 12 5" xfId="2039"/>
    <cellStyle name="Comma [0] 20 13" xfId="2040"/>
    <cellStyle name="Comma [0] 20 13 2" xfId="2041"/>
    <cellStyle name="Comma [0] 20 13 3" xfId="2042"/>
    <cellStyle name="Comma [0] 20 13 4" xfId="2043"/>
    <cellStyle name="Comma [0] 20 13 5" xfId="2044"/>
    <cellStyle name="Comma [0] 20 14" xfId="2045"/>
    <cellStyle name="Comma [0] 20 14 2" xfId="2046"/>
    <cellStyle name="Comma [0] 20 14 3" xfId="2047"/>
    <cellStyle name="Comma [0] 20 14 4" xfId="2048"/>
    <cellStyle name="Comma [0] 20 14 5" xfId="2049"/>
    <cellStyle name="Comma [0] 20 15" xfId="2050"/>
    <cellStyle name="Comma [0] 20 15 2" xfId="2051"/>
    <cellStyle name="Comma [0] 20 15 3" xfId="2052"/>
    <cellStyle name="Comma [0] 20 15 4" xfId="2053"/>
    <cellStyle name="Comma [0] 20 15 5" xfId="2054"/>
    <cellStyle name="Comma [0] 20 16" xfId="2055"/>
    <cellStyle name="Comma [0] 20 17" xfId="2056"/>
    <cellStyle name="Comma [0] 20 18" xfId="2057"/>
    <cellStyle name="Comma [0] 20 19" xfId="2058"/>
    <cellStyle name="Comma [0] 20 2" xfId="2059"/>
    <cellStyle name="Comma [0] 20 2 10" xfId="2060"/>
    <cellStyle name="Comma [0] 20 2 11" xfId="2061"/>
    <cellStyle name="Comma [0] 20 2 12" xfId="2062"/>
    <cellStyle name="Comma [0] 20 2 2" xfId="2063"/>
    <cellStyle name="Comma [0] 20 2 2 2" xfId="2064"/>
    <cellStyle name="Comma [0] 20 2 2 3" xfId="2065"/>
    <cellStyle name="Comma [0] 20 2 2 4" xfId="2066"/>
    <cellStyle name="Comma [0] 20 2 2 5" xfId="2067"/>
    <cellStyle name="Comma [0] 20 2 3" xfId="2068"/>
    <cellStyle name="Comma [0] 20 2 3 2" xfId="2069"/>
    <cellStyle name="Comma [0] 20 2 3 3" xfId="2070"/>
    <cellStyle name="Comma [0] 20 2 3 4" xfId="2071"/>
    <cellStyle name="Comma [0] 20 2 3 5" xfId="2072"/>
    <cellStyle name="Comma [0] 20 2 4" xfId="2073"/>
    <cellStyle name="Comma [0] 20 2 4 2" xfId="2074"/>
    <cellStyle name="Comma [0] 20 2 4 3" xfId="2075"/>
    <cellStyle name="Comma [0] 20 2 4 4" xfId="2076"/>
    <cellStyle name="Comma [0] 20 2 4 5" xfId="2077"/>
    <cellStyle name="Comma [0] 20 2 5" xfId="2078"/>
    <cellStyle name="Comma [0] 20 2 5 2" xfId="2079"/>
    <cellStyle name="Comma [0] 20 2 5 3" xfId="2080"/>
    <cellStyle name="Comma [0] 20 2 5 4" xfId="2081"/>
    <cellStyle name="Comma [0] 20 2 5 5" xfId="2082"/>
    <cellStyle name="Comma [0] 20 2 6" xfId="2083"/>
    <cellStyle name="Comma [0] 20 2 6 2" xfId="2084"/>
    <cellStyle name="Comma [0] 20 2 6 3" xfId="2085"/>
    <cellStyle name="Comma [0] 20 2 6 4" xfId="2086"/>
    <cellStyle name="Comma [0] 20 2 6 5" xfId="2087"/>
    <cellStyle name="Comma [0] 20 2 7" xfId="2088"/>
    <cellStyle name="Comma [0] 20 2 7 2" xfId="2089"/>
    <cellStyle name="Comma [0] 20 2 7 3" xfId="2090"/>
    <cellStyle name="Comma [0] 20 2 7 4" xfId="2091"/>
    <cellStyle name="Comma [0] 20 2 7 5" xfId="2092"/>
    <cellStyle name="Comma [0] 20 2 8" xfId="2093"/>
    <cellStyle name="Comma [0] 20 2 8 2" xfId="2094"/>
    <cellStyle name="Comma [0] 20 2 8 3" xfId="2095"/>
    <cellStyle name="Comma [0] 20 2 8 4" xfId="2096"/>
    <cellStyle name="Comma [0] 20 2 8 5" xfId="2097"/>
    <cellStyle name="Comma [0] 20 2 9" xfId="2098"/>
    <cellStyle name="Comma [0] 20 3" xfId="2099"/>
    <cellStyle name="Comma [0] 20 3 10" xfId="2100"/>
    <cellStyle name="Comma [0] 20 3 11" xfId="2101"/>
    <cellStyle name="Comma [0] 20 3 12" xfId="2102"/>
    <cellStyle name="Comma [0] 20 3 2" xfId="2103"/>
    <cellStyle name="Comma [0] 20 3 2 2" xfId="2104"/>
    <cellStyle name="Comma [0] 20 3 2 3" xfId="2105"/>
    <cellStyle name="Comma [0] 20 3 2 4" xfId="2106"/>
    <cellStyle name="Comma [0] 20 3 2 5" xfId="2107"/>
    <cellStyle name="Comma [0] 20 3 3" xfId="2108"/>
    <cellStyle name="Comma [0] 20 3 3 2" xfId="2109"/>
    <cellStyle name="Comma [0] 20 3 3 3" xfId="2110"/>
    <cellStyle name="Comma [0] 20 3 3 4" xfId="2111"/>
    <cellStyle name="Comma [0] 20 3 3 5" xfId="2112"/>
    <cellStyle name="Comma [0] 20 3 4" xfId="2113"/>
    <cellStyle name="Comma [0] 20 3 4 2" xfId="2114"/>
    <cellStyle name="Comma [0] 20 3 4 3" xfId="2115"/>
    <cellStyle name="Comma [0] 20 3 4 4" xfId="2116"/>
    <cellStyle name="Comma [0] 20 3 4 5" xfId="2117"/>
    <cellStyle name="Comma [0] 20 3 5" xfId="2118"/>
    <cellStyle name="Comma [0] 20 3 5 2" xfId="2119"/>
    <cellStyle name="Comma [0] 20 3 5 3" xfId="2120"/>
    <cellStyle name="Comma [0] 20 3 5 4" xfId="2121"/>
    <cellStyle name="Comma [0] 20 3 5 5" xfId="2122"/>
    <cellStyle name="Comma [0] 20 3 6" xfId="2123"/>
    <cellStyle name="Comma [0] 20 3 6 2" xfId="2124"/>
    <cellStyle name="Comma [0] 20 3 6 3" xfId="2125"/>
    <cellStyle name="Comma [0] 20 3 6 4" xfId="2126"/>
    <cellStyle name="Comma [0] 20 3 6 5" xfId="2127"/>
    <cellStyle name="Comma [0] 20 3 7" xfId="2128"/>
    <cellStyle name="Comma [0] 20 3 7 2" xfId="2129"/>
    <cellStyle name="Comma [0] 20 3 7 3" xfId="2130"/>
    <cellStyle name="Comma [0] 20 3 7 4" xfId="2131"/>
    <cellStyle name="Comma [0] 20 3 7 5" xfId="2132"/>
    <cellStyle name="Comma [0] 20 3 8" xfId="2133"/>
    <cellStyle name="Comma [0] 20 3 8 2" xfId="2134"/>
    <cellStyle name="Comma [0] 20 3 8 3" xfId="2135"/>
    <cellStyle name="Comma [0] 20 3 8 4" xfId="2136"/>
    <cellStyle name="Comma [0] 20 3 8 5" xfId="2137"/>
    <cellStyle name="Comma [0] 20 3 9" xfId="2138"/>
    <cellStyle name="Comma [0] 20 4" xfId="2139"/>
    <cellStyle name="Comma [0] 20 4 10" xfId="2140"/>
    <cellStyle name="Comma [0] 20 4 11" xfId="2141"/>
    <cellStyle name="Comma [0] 20 4 12" xfId="2142"/>
    <cellStyle name="Comma [0] 20 4 2" xfId="2143"/>
    <cellStyle name="Comma [0] 20 4 2 2" xfId="2144"/>
    <cellStyle name="Comma [0] 20 4 2 3" xfId="2145"/>
    <cellStyle name="Comma [0] 20 4 2 4" xfId="2146"/>
    <cellStyle name="Comma [0] 20 4 2 5" xfId="2147"/>
    <cellStyle name="Comma [0] 20 4 3" xfId="2148"/>
    <cellStyle name="Comma [0] 20 4 3 2" xfId="2149"/>
    <cellStyle name="Comma [0] 20 4 3 3" xfId="2150"/>
    <cellStyle name="Comma [0] 20 4 3 4" xfId="2151"/>
    <cellStyle name="Comma [0] 20 4 3 5" xfId="2152"/>
    <cellStyle name="Comma [0] 20 4 4" xfId="2153"/>
    <cellStyle name="Comma [0] 20 4 4 2" xfId="2154"/>
    <cellStyle name="Comma [0] 20 4 4 3" xfId="2155"/>
    <cellStyle name="Comma [0] 20 4 4 4" xfId="2156"/>
    <cellStyle name="Comma [0] 20 4 4 5" xfId="2157"/>
    <cellStyle name="Comma [0] 20 4 5" xfId="2158"/>
    <cellStyle name="Comma [0] 20 4 5 2" xfId="2159"/>
    <cellStyle name="Comma [0] 20 4 5 3" xfId="2160"/>
    <cellStyle name="Comma [0] 20 4 5 4" xfId="2161"/>
    <cellStyle name="Comma [0] 20 4 5 5" xfId="2162"/>
    <cellStyle name="Comma [0] 20 4 6" xfId="2163"/>
    <cellStyle name="Comma [0] 20 4 6 2" xfId="2164"/>
    <cellStyle name="Comma [0] 20 4 6 3" xfId="2165"/>
    <cellStyle name="Comma [0] 20 4 6 4" xfId="2166"/>
    <cellStyle name="Comma [0] 20 4 6 5" xfId="2167"/>
    <cellStyle name="Comma [0] 20 4 7" xfId="2168"/>
    <cellStyle name="Comma [0] 20 4 7 2" xfId="2169"/>
    <cellStyle name="Comma [0] 20 4 7 3" xfId="2170"/>
    <cellStyle name="Comma [0] 20 4 7 4" xfId="2171"/>
    <cellStyle name="Comma [0] 20 4 7 5" xfId="2172"/>
    <cellStyle name="Comma [0] 20 4 8" xfId="2173"/>
    <cellStyle name="Comma [0] 20 4 8 2" xfId="2174"/>
    <cellStyle name="Comma [0] 20 4 8 3" xfId="2175"/>
    <cellStyle name="Comma [0] 20 4 8 4" xfId="2176"/>
    <cellStyle name="Comma [0] 20 4 8 5" xfId="2177"/>
    <cellStyle name="Comma [0] 20 4 9" xfId="2178"/>
    <cellStyle name="Comma [0] 20 5" xfId="2179"/>
    <cellStyle name="Comma [0] 20 5 2" xfId="2180"/>
    <cellStyle name="Comma [0] 20 5 3" xfId="2181"/>
    <cellStyle name="Comma [0] 20 5 4" xfId="2182"/>
    <cellStyle name="Comma [0] 20 5 5" xfId="2183"/>
    <cellStyle name="Comma [0] 20 6" xfId="2184"/>
    <cellStyle name="Comma [0] 20 6 2" xfId="2185"/>
    <cellStyle name="Comma [0] 20 6 3" xfId="2186"/>
    <cellStyle name="Comma [0] 20 6 4" xfId="2187"/>
    <cellStyle name="Comma [0] 20 6 5" xfId="2188"/>
    <cellStyle name="Comma [0] 20 7" xfId="2189"/>
    <cellStyle name="Comma [0] 20 7 2" xfId="2190"/>
    <cellStyle name="Comma [0] 20 7 3" xfId="2191"/>
    <cellStyle name="Comma [0] 20 7 4" xfId="2192"/>
    <cellStyle name="Comma [0] 20 7 5" xfId="2193"/>
    <cellStyle name="Comma [0] 20 8" xfId="2194"/>
    <cellStyle name="Comma [0] 20 8 2" xfId="2195"/>
    <cellStyle name="Comma [0] 20 8 3" xfId="2196"/>
    <cellStyle name="Comma [0] 20 8 4" xfId="2197"/>
    <cellStyle name="Comma [0] 20 8 5" xfId="2198"/>
    <cellStyle name="Comma [0] 20 9" xfId="2199"/>
    <cellStyle name="Comma [0] 20 9 2" xfId="2200"/>
    <cellStyle name="Comma [0] 20 9 3" xfId="2201"/>
    <cellStyle name="Comma [0] 20 9 4" xfId="2202"/>
    <cellStyle name="Comma [0] 20 9 5" xfId="2203"/>
    <cellStyle name="Comma [0] 21" xfId="2204"/>
    <cellStyle name="Comma [0] 21 2" xfId="2205"/>
    <cellStyle name="Comma [0] 21 3" xfId="2206"/>
    <cellStyle name="Comma [0] 21 4" xfId="2207"/>
    <cellStyle name="Comma [0] 21 5" xfId="2208"/>
    <cellStyle name="Comma [0] 22" xfId="2209"/>
    <cellStyle name="Comma [0] 22 2" xfId="2210"/>
    <cellStyle name="Comma [0] 22 2 2" xfId="2211"/>
    <cellStyle name="Comma [0] 22 2 3" xfId="2212"/>
    <cellStyle name="Comma [0] 22 2 4" xfId="2213"/>
    <cellStyle name="Comma [0] 22 2 5" xfId="2214"/>
    <cellStyle name="Comma [0] 22 3" xfId="2215"/>
    <cellStyle name="Comma [0] 22 4" xfId="2216"/>
    <cellStyle name="Comma [0] 22 5" xfId="2217"/>
    <cellStyle name="Comma [0] 22 6" xfId="2218"/>
    <cellStyle name="Comma [0] 23" xfId="2219"/>
    <cellStyle name="Comma [0] 23 10" xfId="2220"/>
    <cellStyle name="Comma [0] 23 10 2" xfId="2221"/>
    <cellStyle name="Comma [0] 23 10 3" xfId="2222"/>
    <cellStyle name="Comma [0] 23 10 4" xfId="2223"/>
    <cellStyle name="Comma [0] 23 10 5" xfId="2224"/>
    <cellStyle name="Comma [0] 23 11" xfId="2225"/>
    <cellStyle name="Comma [0] 23 11 2" xfId="2226"/>
    <cellStyle name="Comma [0] 23 11 3" xfId="2227"/>
    <cellStyle name="Comma [0] 23 11 4" xfId="2228"/>
    <cellStyle name="Comma [0] 23 11 5" xfId="2229"/>
    <cellStyle name="Comma [0] 23 12" xfId="2230"/>
    <cellStyle name="Comma [0] 23 12 2" xfId="2231"/>
    <cellStyle name="Comma [0] 23 12 3" xfId="2232"/>
    <cellStyle name="Comma [0] 23 12 4" xfId="2233"/>
    <cellStyle name="Comma [0] 23 12 5" xfId="2234"/>
    <cellStyle name="Comma [0] 23 13" xfId="2235"/>
    <cellStyle name="Comma [0] 23 13 2" xfId="2236"/>
    <cellStyle name="Comma [0] 23 13 3" xfId="2237"/>
    <cellStyle name="Comma [0] 23 13 4" xfId="2238"/>
    <cellStyle name="Comma [0] 23 13 5" xfId="2239"/>
    <cellStyle name="Comma [0] 23 14" xfId="2240"/>
    <cellStyle name="Comma [0] 23 14 2" xfId="2241"/>
    <cellStyle name="Comma [0] 23 14 3" xfId="2242"/>
    <cellStyle name="Comma [0] 23 14 4" xfId="2243"/>
    <cellStyle name="Comma [0] 23 14 5" xfId="2244"/>
    <cellStyle name="Comma [0] 23 15" xfId="2245"/>
    <cellStyle name="Comma [0] 23 15 2" xfId="2246"/>
    <cellStyle name="Comma [0] 23 15 3" xfId="2247"/>
    <cellStyle name="Comma [0] 23 15 4" xfId="2248"/>
    <cellStyle name="Comma [0] 23 15 5" xfId="2249"/>
    <cellStyle name="Comma [0] 23 16" xfId="2250"/>
    <cellStyle name="Comma [0] 23 17" xfId="2251"/>
    <cellStyle name="Comma [0] 23 18" xfId="2252"/>
    <cellStyle name="Comma [0] 23 19" xfId="2253"/>
    <cellStyle name="Comma [0] 23 2" xfId="2254"/>
    <cellStyle name="Comma [0] 23 2 10" xfId="2255"/>
    <cellStyle name="Comma [0] 23 2 11" xfId="2256"/>
    <cellStyle name="Comma [0] 23 2 12" xfId="2257"/>
    <cellStyle name="Comma [0] 23 2 2" xfId="2258"/>
    <cellStyle name="Comma [0] 23 2 2 2" xfId="2259"/>
    <cellStyle name="Comma [0] 23 2 2 3" xfId="2260"/>
    <cellStyle name="Comma [0] 23 2 2 4" xfId="2261"/>
    <cellStyle name="Comma [0] 23 2 2 5" xfId="2262"/>
    <cellStyle name="Comma [0] 23 2 3" xfId="2263"/>
    <cellStyle name="Comma [0] 23 2 3 2" xfId="2264"/>
    <cellStyle name="Comma [0] 23 2 3 3" xfId="2265"/>
    <cellStyle name="Comma [0] 23 2 3 4" xfId="2266"/>
    <cellStyle name="Comma [0] 23 2 3 5" xfId="2267"/>
    <cellStyle name="Comma [0] 23 2 4" xfId="2268"/>
    <cellStyle name="Comma [0] 23 2 4 2" xfId="2269"/>
    <cellStyle name="Comma [0] 23 2 4 3" xfId="2270"/>
    <cellStyle name="Comma [0] 23 2 4 4" xfId="2271"/>
    <cellStyle name="Comma [0] 23 2 4 5" xfId="2272"/>
    <cellStyle name="Comma [0] 23 2 5" xfId="2273"/>
    <cellStyle name="Comma [0] 23 2 5 2" xfId="2274"/>
    <cellStyle name="Comma [0] 23 2 5 3" xfId="2275"/>
    <cellStyle name="Comma [0] 23 2 5 4" xfId="2276"/>
    <cellStyle name="Comma [0] 23 2 5 5" xfId="2277"/>
    <cellStyle name="Comma [0] 23 2 6" xfId="2278"/>
    <cellStyle name="Comma [0] 23 2 6 2" xfId="2279"/>
    <cellStyle name="Comma [0] 23 2 6 3" xfId="2280"/>
    <cellStyle name="Comma [0] 23 2 6 4" xfId="2281"/>
    <cellStyle name="Comma [0] 23 2 6 5" xfId="2282"/>
    <cellStyle name="Comma [0] 23 2 7" xfId="2283"/>
    <cellStyle name="Comma [0] 23 2 7 2" xfId="2284"/>
    <cellStyle name="Comma [0] 23 2 7 3" xfId="2285"/>
    <cellStyle name="Comma [0] 23 2 7 4" xfId="2286"/>
    <cellStyle name="Comma [0] 23 2 7 5" xfId="2287"/>
    <cellStyle name="Comma [0] 23 2 8" xfId="2288"/>
    <cellStyle name="Comma [0] 23 2 8 2" xfId="2289"/>
    <cellStyle name="Comma [0] 23 2 8 3" xfId="2290"/>
    <cellStyle name="Comma [0] 23 2 8 4" xfId="2291"/>
    <cellStyle name="Comma [0] 23 2 8 5" xfId="2292"/>
    <cellStyle name="Comma [0] 23 2 9" xfId="2293"/>
    <cellStyle name="Comma [0] 23 3" xfId="2294"/>
    <cellStyle name="Comma [0] 23 3 10" xfId="2295"/>
    <cellStyle name="Comma [0] 23 3 11" xfId="2296"/>
    <cellStyle name="Comma [0] 23 3 12" xfId="2297"/>
    <cellStyle name="Comma [0] 23 3 2" xfId="2298"/>
    <cellStyle name="Comma [0] 23 3 2 2" xfId="2299"/>
    <cellStyle name="Comma [0] 23 3 2 3" xfId="2300"/>
    <cellStyle name="Comma [0] 23 3 2 4" xfId="2301"/>
    <cellStyle name="Comma [0] 23 3 2 5" xfId="2302"/>
    <cellStyle name="Comma [0] 23 3 3" xfId="2303"/>
    <cellStyle name="Comma [0] 23 3 3 2" xfId="2304"/>
    <cellStyle name="Comma [0] 23 3 3 3" xfId="2305"/>
    <cellStyle name="Comma [0] 23 3 3 4" xfId="2306"/>
    <cellStyle name="Comma [0] 23 3 3 5" xfId="2307"/>
    <cellStyle name="Comma [0] 23 3 4" xfId="2308"/>
    <cellStyle name="Comma [0] 23 3 4 2" xfId="2309"/>
    <cellStyle name="Comma [0] 23 3 4 3" xfId="2310"/>
    <cellStyle name="Comma [0] 23 3 4 4" xfId="2311"/>
    <cellStyle name="Comma [0] 23 3 4 5" xfId="2312"/>
    <cellStyle name="Comma [0] 23 3 5" xfId="2313"/>
    <cellStyle name="Comma [0] 23 3 5 2" xfId="2314"/>
    <cellStyle name="Comma [0] 23 3 5 3" xfId="2315"/>
    <cellStyle name="Comma [0] 23 3 5 4" xfId="2316"/>
    <cellStyle name="Comma [0] 23 3 5 5" xfId="2317"/>
    <cellStyle name="Comma [0] 23 3 6" xfId="2318"/>
    <cellStyle name="Comma [0] 23 3 6 2" xfId="2319"/>
    <cellStyle name="Comma [0] 23 3 6 3" xfId="2320"/>
    <cellStyle name="Comma [0] 23 3 6 4" xfId="2321"/>
    <cellStyle name="Comma [0] 23 3 6 5" xfId="2322"/>
    <cellStyle name="Comma [0] 23 3 7" xfId="2323"/>
    <cellStyle name="Comma [0] 23 3 7 2" xfId="2324"/>
    <cellStyle name="Comma [0] 23 3 7 3" xfId="2325"/>
    <cellStyle name="Comma [0] 23 3 7 4" xfId="2326"/>
    <cellStyle name="Comma [0] 23 3 7 5" xfId="2327"/>
    <cellStyle name="Comma [0] 23 3 8" xfId="2328"/>
    <cellStyle name="Comma [0] 23 3 8 2" xfId="2329"/>
    <cellStyle name="Comma [0] 23 3 8 3" xfId="2330"/>
    <cellStyle name="Comma [0] 23 3 8 4" xfId="2331"/>
    <cellStyle name="Comma [0] 23 3 8 5" xfId="2332"/>
    <cellStyle name="Comma [0] 23 3 9" xfId="2333"/>
    <cellStyle name="Comma [0] 23 4" xfId="2334"/>
    <cellStyle name="Comma [0] 23 4 10" xfId="2335"/>
    <cellStyle name="Comma [0] 23 4 11" xfId="2336"/>
    <cellStyle name="Comma [0] 23 4 12" xfId="2337"/>
    <cellStyle name="Comma [0] 23 4 2" xfId="2338"/>
    <cellStyle name="Comma [0] 23 4 2 2" xfId="2339"/>
    <cellStyle name="Comma [0] 23 4 2 3" xfId="2340"/>
    <cellStyle name="Comma [0] 23 4 2 4" xfId="2341"/>
    <cellStyle name="Comma [0] 23 4 2 5" xfId="2342"/>
    <cellStyle name="Comma [0] 23 4 3" xfId="2343"/>
    <cellStyle name="Comma [0] 23 4 3 2" xfId="2344"/>
    <cellStyle name="Comma [0] 23 4 3 3" xfId="2345"/>
    <cellStyle name="Comma [0] 23 4 3 4" xfId="2346"/>
    <cellStyle name="Comma [0] 23 4 3 5" xfId="2347"/>
    <cellStyle name="Comma [0] 23 4 4" xfId="2348"/>
    <cellStyle name="Comma [0] 23 4 4 2" xfId="2349"/>
    <cellStyle name="Comma [0] 23 4 4 3" xfId="2350"/>
    <cellStyle name="Comma [0] 23 4 4 4" xfId="2351"/>
    <cellStyle name="Comma [0] 23 4 4 5" xfId="2352"/>
    <cellStyle name="Comma [0] 23 4 5" xfId="2353"/>
    <cellStyle name="Comma [0] 23 4 5 2" xfId="2354"/>
    <cellStyle name="Comma [0] 23 4 5 3" xfId="2355"/>
    <cellStyle name="Comma [0] 23 4 5 4" xfId="2356"/>
    <cellStyle name="Comma [0] 23 4 5 5" xfId="2357"/>
    <cellStyle name="Comma [0] 23 4 6" xfId="2358"/>
    <cellStyle name="Comma [0] 23 4 6 2" xfId="2359"/>
    <cellStyle name="Comma [0] 23 4 6 3" xfId="2360"/>
    <cellStyle name="Comma [0] 23 4 6 4" xfId="2361"/>
    <cellStyle name="Comma [0] 23 4 6 5" xfId="2362"/>
    <cellStyle name="Comma [0] 23 4 7" xfId="2363"/>
    <cellStyle name="Comma [0] 23 4 7 2" xfId="2364"/>
    <cellStyle name="Comma [0] 23 4 7 3" xfId="2365"/>
    <cellStyle name="Comma [0] 23 4 7 4" xfId="2366"/>
    <cellStyle name="Comma [0] 23 4 7 5" xfId="2367"/>
    <cellStyle name="Comma [0] 23 4 8" xfId="2368"/>
    <cellStyle name="Comma [0] 23 4 8 2" xfId="2369"/>
    <cellStyle name="Comma [0] 23 4 8 3" xfId="2370"/>
    <cellStyle name="Comma [0] 23 4 8 4" xfId="2371"/>
    <cellStyle name="Comma [0] 23 4 8 5" xfId="2372"/>
    <cellStyle name="Comma [0] 23 4 9" xfId="2373"/>
    <cellStyle name="Comma [0] 23 5" xfId="2374"/>
    <cellStyle name="Comma [0] 23 5 2" xfId="2375"/>
    <cellStyle name="Comma [0] 23 5 3" xfId="2376"/>
    <cellStyle name="Comma [0] 23 5 4" xfId="2377"/>
    <cellStyle name="Comma [0] 23 5 5" xfId="2378"/>
    <cellStyle name="Comma [0] 23 6" xfId="2379"/>
    <cellStyle name="Comma [0] 23 6 2" xfId="2380"/>
    <cellStyle name="Comma [0] 23 6 3" xfId="2381"/>
    <cellStyle name="Comma [0] 23 6 4" xfId="2382"/>
    <cellStyle name="Comma [0] 23 6 5" xfId="2383"/>
    <cellStyle name="Comma [0] 23 7" xfId="2384"/>
    <cellStyle name="Comma [0] 23 7 2" xfId="2385"/>
    <cellStyle name="Comma [0] 23 7 3" xfId="2386"/>
    <cellStyle name="Comma [0] 23 7 4" xfId="2387"/>
    <cellStyle name="Comma [0] 23 7 5" xfId="2388"/>
    <cellStyle name="Comma [0] 23 8" xfId="2389"/>
    <cellStyle name="Comma [0] 23 8 2" xfId="2390"/>
    <cellStyle name="Comma [0] 23 8 3" xfId="2391"/>
    <cellStyle name="Comma [0] 23 8 4" xfId="2392"/>
    <cellStyle name="Comma [0] 23 8 5" xfId="2393"/>
    <cellStyle name="Comma [0] 23 9" xfId="2394"/>
    <cellStyle name="Comma [0] 23 9 2" xfId="2395"/>
    <cellStyle name="Comma [0] 23 9 3" xfId="2396"/>
    <cellStyle name="Comma [0] 23 9 4" xfId="2397"/>
    <cellStyle name="Comma [0] 23 9 5" xfId="2398"/>
    <cellStyle name="Comma [0] 24" xfId="2399"/>
    <cellStyle name="Comma [0] 24 2" xfId="2400"/>
    <cellStyle name="Comma [0] 24 3" xfId="2401"/>
    <cellStyle name="Comma [0] 24 4" xfId="2402"/>
    <cellStyle name="Comma [0] 24 5" xfId="2403"/>
    <cellStyle name="Comma [0] 25" xfId="2404"/>
    <cellStyle name="Comma [0] 25 2" xfId="2405"/>
    <cellStyle name="Comma [0] 25 3" xfId="2406"/>
    <cellStyle name="Comma [0] 25 4" xfId="2407"/>
    <cellStyle name="Comma [0] 25 5" xfId="2408"/>
    <cellStyle name="Comma [0] 26" xfId="2409"/>
    <cellStyle name="Comma [0] 26 2" xfId="2410"/>
    <cellStyle name="Comma [0] 26 3" xfId="2411"/>
    <cellStyle name="Comma [0] 26 4" xfId="2412"/>
    <cellStyle name="Comma [0] 26 5" xfId="2413"/>
    <cellStyle name="Comma [0] 3" xfId="2414"/>
    <cellStyle name="Comma [0] 3 10" xfId="2415"/>
    <cellStyle name="Comma [0] 3 10 2" xfId="2416"/>
    <cellStyle name="Comma [0] 3 10 3" xfId="2417"/>
    <cellStyle name="Comma [0] 3 10 4" xfId="2418"/>
    <cellStyle name="Comma [0] 3 10 5" xfId="2419"/>
    <cellStyle name="Comma [0] 3 11" xfId="2420"/>
    <cellStyle name="Comma [0] 3 11 2" xfId="2421"/>
    <cellStyle name="Comma [0] 3 11 3" xfId="2422"/>
    <cellStyle name="Comma [0] 3 11 4" xfId="2423"/>
    <cellStyle name="Comma [0] 3 11 5" xfId="2424"/>
    <cellStyle name="Comma [0] 3 12" xfId="2425"/>
    <cellStyle name="Comma [0] 3 12 2" xfId="2426"/>
    <cellStyle name="Comma [0] 3 12 3" xfId="2427"/>
    <cellStyle name="Comma [0] 3 12 4" xfId="2428"/>
    <cellStyle name="Comma [0] 3 12 5" xfId="2429"/>
    <cellStyle name="Comma [0] 3 13" xfId="2430"/>
    <cellStyle name="Comma [0] 3 13 2" xfId="2431"/>
    <cellStyle name="Comma [0] 3 13 3" xfId="2432"/>
    <cellStyle name="Comma [0] 3 13 4" xfId="2433"/>
    <cellStyle name="Comma [0] 3 13 5" xfId="2434"/>
    <cellStyle name="Comma [0] 3 14" xfId="2435"/>
    <cellStyle name="Comma [0] 3 14 2" xfId="2436"/>
    <cellStyle name="Comma [0] 3 14 3" xfId="2437"/>
    <cellStyle name="Comma [0] 3 14 4" xfId="2438"/>
    <cellStyle name="Comma [0] 3 14 5" xfId="2439"/>
    <cellStyle name="Comma [0] 3 15" xfId="2440"/>
    <cellStyle name="Comma [0] 3 15 2" xfId="2441"/>
    <cellStyle name="Comma [0] 3 15 3" xfId="2442"/>
    <cellStyle name="Comma [0] 3 15 4" xfId="2443"/>
    <cellStyle name="Comma [0] 3 15 5" xfId="2444"/>
    <cellStyle name="Comma [0] 3 16" xfId="2445"/>
    <cellStyle name="Comma [0] 3 16 2" xfId="2446"/>
    <cellStyle name="Comma [0] 3 16 3" xfId="2447"/>
    <cellStyle name="Comma [0] 3 16 4" xfId="2448"/>
    <cellStyle name="Comma [0] 3 16 5" xfId="2449"/>
    <cellStyle name="Comma [0] 3 17" xfId="2450"/>
    <cellStyle name="Comma [0] 3 17 2" xfId="2451"/>
    <cellStyle name="Comma [0] 3 17 3" xfId="2452"/>
    <cellStyle name="Comma [0] 3 17 4" xfId="2453"/>
    <cellStyle name="Comma [0] 3 17 5" xfId="2454"/>
    <cellStyle name="Comma [0] 3 18" xfId="2455"/>
    <cellStyle name="Comma [0] 3 18 2" xfId="2456"/>
    <cellStyle name="Comma [0] 3 18 3" xfId="2457"/>
    <cellStyle name="Comma [0] 3 18 4" xfId="2458"/>
    <cellStyle name="Comma [0] 3 18 5" xfId="2459"/>
    <cellStyle name="Comma [0] 3 19" xfId="2460"/>
    <cellStyle name="Comma [0] 3 19 2" xfId="2461"/>
    <cellStyle name="Comma [0] 3 19 3" xfId="2462"/>
    <cellStyle name="Comma [0] 3 19 4" xfId="2463"/>
    <cellStyle name="Comma [0] 3 19 5" xfId="2464"/>
    <cellStyle name="Comma [0] 3 2" xfId="2465"/>
    <cellStyle name="Comma [0] 3 2 2" xfId="2466"/>
    <cellStyle name="Comma [0] 3 2 3" xfId="2467"/>
    <cellStyle name="Comma [0] 3 2 4" xfId="2468"/>
    <cellStyle name="Comma [0] 3 2 5" xfId="2469"/>
    <cellStyle name="Comma [0] 3 20" xfId="2470"/>
    <cellStyle name="Comma [0] 3 20 2" xfId="2471"/>
    <cellStyle name="Comma [0] 3 20 3" xfId="2472"/>
    <cellStyle name="Comma [0] 3 20 4" xfId="2473"/>
    <cellStyle name="Comma [0] 3 20 5" xfId="2474"/>
    <cellStyle name="Comma [0] 3 21" xfId="2475"/>
    <cellStyle name="Comma [0] 3 21 2" xfId="2476"/>
    <cellStyle name="Comma [0] 3 21 3" xfId="2477"/>
    <cellStyle name="Comma [0] 3 21 4" xfId="2478"/>
    <cellStyle name="Comma [0] 3 21 5" xfId="2479"/>
    <cellStyle name="Comma [0] 3 22" xfId="2480"/>
    <cellStyle name="Comma [0] 3 22 2" xfId="2481"/>
    <cellStyle name="Comma [0] 3 22 3" xfId="2482"/>
    <cellStyle name="Comma [0] 3 22 4" xfId="2483"/>
    <cellStyle name="Comma [0] 3 22 5" xfId="2484"/>
    <cellStyle name="Comma [0] 3 23" xfId="2485"/>
    <cellStyle name="Comma [0] 3 24" xfId="2486"/>
    <cellStyle name="Comma [0] 3 25" xfId="2487"/>
    <cellStyle name="Comma [0] 3 26" xfId="2488"/>
    <cellStyle name="Comma [0] 3 3" xfId="2489"/>
    <cellStyle name="Comma [0] 3 3 2" xfId="2490"/>
    <cellStyle name="Comma [0] 3 3 3" xfId="2491"/>
    <cellStyle name="Comma [0] 3 3 4" xfId="2492"/>
    <cellStyle name="Comma [0] 3 3 5" xfId="2493"/>
    <cellStyle name="Comma [0] 3 4" xfId="2494"/>
    <cellStyle name="Comma [0] 3 4 2" xfId="2495"/>
    <cellStyle name="Comma [0] 3 4 3" xfId="2496"/>
    <cellStyle name="Comma [0] 3 4 4" xfId="2497"/>
    <cellStyle name="Comma [0] 3 4 5" xfId="2498"/>
    <cellStyle name="Comma [0] 3 5" xfId="2499"/>
    <cellStyle name="Comma [0] 3 5 2" xfId="2500"/>
    <cellStyle name="Comma [0] 3 5 3" xfId="2501"/>
    <cellStyle name="Comma [0] 3 5 4" xfId="2502"/>
    <cellStyle name="Comma [0] 3 5 5" xfId="2503"/>
    <cellStyle name="Comma [0] 3 6" xfId="2504"/>
    <cellStyle name="Comma [0] 3 6 2" xfId="2505"/>
    <cellStyle name="Comma [0] 3 6 3" xfId="2506"/>
    <cellStyle name="Comma [0] 3 6 4" xfId="2507"/>
    <cellStyle name="Comma [0] 3 6 5" xfId="2508"/>
    <cellStyle name="Comma [0] 3 7" xfId="2509"/>
    <cellStyle name="Comma [0] 3 7 2" xfId="2510"/>
    <cellStyle name="Comma [0] 3 7 3" xfId="2511"/>
    <cellStyle name="Comma [0] 3 7 4" xfId="2512"/>
    <cellStyle name="Comma [0] 3 7 5" xfId="2513"/>
    <cellStyle name="Comma [0] 3 8" xfId="2514"/>
    <cellStyle name="Comma [0] 3 8 2" xfId="2515"/>
    <cellStyle name="Comma [0] 3 8 3" xfId="2516"/>
    <cellStyle name="Comma [0] 3 8 4" xfId="2517"/>
    <cellStyle name="Comma [0] 3 8 5" xfId="2518"/>
    <cellStyle name="Comma [0] 3 9" xfId="2519"/>
    <cellStyle name="Comma [0] 3 9 2" xfId="2520"/>
    <cellStyle name="Comma [0] 3 9 3" xfId="2521"/>
    <cellStyle name="Comma [0] 3 9 4" xfId="2522"/>
    <cellStyle name="Comma [0] 3 9 5" xfId="2523"/>
    <cellStyle name="Comma [0] 35" xfId="2524"/>
    <cellStyle name="Comma [0] 35 2" xfId="2525"/>
    <cellStyle name="Comma [0] 35 3" xfId="2526"/>
    <cellStyle name="Comma [0] 35 4" xfId="2527"/>
    <cellStyle name="Comma [0] 35 5" xfId="2528"/>
    <cellStyle name="Comma [0] 4" xfId="2529"/>
    <cellStyle name="Comma [0] 4 10" xfId="2530"/>
    <cellStyle name="Comma [0] 4 2" xfId="2531"/>
    <cellStyle name="Comma [0] 4 2 2" xfId="2532"/>
    <cellStyle name="Comma [0] 4 2 3" xfId="2533"/>
    <cellStyle name="Comma [0] 4 2 4" xfId="2534"/>
    <cellStyle name="Comma [0] 4 2 5" xfId="2535"/>
    <cellStyle name="Comma [0] 4 3" xfId="2536"/>
    <cellStyle name="Comma [0] 4 3 2" xfId="2537"/>
    <cellStyle name="Comma [0] 4 3 3" xfId="2538"/>
    <cellStyle name="Comma [0] 4 3 4" xfId="2539"/>
    <cellStyle name="Comma [0] 4 3 5" xfId="2540"/>
    <cellStyle name="Comma [0] 4 4" xfId="2541"/>
    <cellStyle name="Comma [0] 4 4 2" xfId="2542"/>
    <cellStyle name="Comma [0] 4 4 3" xfId="2543"/>
    <cellStyle name="Comma [0] 4 4 4" xfId="2544"/>
    <cellStyle name="Comma [0] 4 4 5" xfId="2545"/>
    <cellStyle name="Comma [0] 4 5" xfId="2546"/>
    <cellStyle name="Comma [0] 4 5 2" xfId="2547"/>
    <cellStyle name="Comma [0] 4 5 3" xfId="2548"/>
    <cellStyle name="Comma [0] 4 5 4" xfId="2549"/>
    <cellStyle name="Comma [0] 4 5 5" xfId="2550"/>
    <cellStyle name="Comma [0] 4 6" xfId="2551"/>
    <cellStyle name="Comma [0] 4 6 2" xfId="2552"/>
    <cellStyle name="Comma [0] 4 6 3" xfId="2553"/>
    <cellStyle name="Comma [0] 4 6 4" xfId="2554"/>
    <cellStyle name="Comma [0] 4 6 5" xfId="2555"/>
    <cellStyle name="Comma [0] 4 7" xfId="2556"/>
    <cellStyle name="Comma [0] 4 8" xfId="2557"/>
    <cellStyle name="Comma [0] 4 9" xfId="2558"/>
    <cellStyle name="Comma [0] 5" xfId="2559"/>
    <cellStyle name="Comma [0] 5 10" xfId="2560"/>
    <cellStyle name="Comma [0] 5 10 2" xfId="2561"/>
    <cellStyle name="Comma [0] 5 10 3" xfId="2562"/>
    <cellStyle name="Comma [0] 5 10 4" xfId="2563"/>
    <cellStyle name="Comma [0] 5 10 5" xfId="2564"/>
    <cellStyle name="Comma [0] 5 11" xfId="2565"/>
    <cellStyle name="Comma [0] 5 11 2" xfId="2566"/>
    <cellStyle name="Comma [0] 5 11 3" xfId="2567"/>
    <cellStyle name="Comma [0] 5 11 4" xfId="2568"/>
    <cellStyle name="Comma [0] 5 11 5" xfId="2569"/>
    <cellStyle name="Comma [0] 5 12" xfId="2570"/>
    <cellStyle name="Comma [0] 5 12 2" xfId="2571"/>
    <cellStyle name="Comma [0] 5 12 3" xfId="2572"/>
    <cellStyle name="Comma [0] 5 12 4" xfId="2573"/>
    <cellStyle name="Comma [0] 5 12 5" xfId="2574"/>
    <cellStyle name="Comma [0] 5 13" xfId="2575"/>
    <cellStyle name="Comma [0] 5 13 2" xfId="2576"/>
    <cellStyle name="Comma [0] 5 13 3" xfId="2577"/>
    <cellStyle name="Comma [0] 5 13 4" xfId="2578"/>
    <cellStyle name="Comma [0] 5 13 5" xfId="2579"/>
    <cellStyle name="Comma [0] 5 14" xfId="2580"/>
    <cellStyle name="Comma [0] 5 14 2" xfId="2581"/>
    <cellStyle name="Comma [0] 5 14 3" xfId="2582"/>
    <cellStyle name="Comma [0] 5 14 4" xfId="2583"/>
    <cellStyle name="Comma [0] 5 14 5" xfId="2584"/>
    <cellStyle name="Comma [0] 5 15" xfId="2585"/>
    <cellStyle name="Comma [0] 5 15 2" xfId="2586"/>
    <cellStyle name="Comma [0] 5 15 3" xfId="2587"/>
    <cellStyle name="Comma [0] 5 15 4" xfId="2588"/>
    <cellStyle name="Comma [0] 5 15 5" xfId="2589"/>
    <cellStyle name="Comma [0] 5 16" xfId="2590"/>
    <cellStyle name="Comma [0] 5 17" xfId="2591"/>
    <cellStyle name="Comma [0] 5 18" xfId="2592"/>
    <cellStyle name="Comma [0] 5 19" xfId="2593"/>
    <cellStyle name="Comma [0] 5 2" xfId="2594"/>
    <cellStyle name="Comma [0] 5 2 10" xfId="2595"/>
    <cellStyle name="Comma [0] 5 2 10 2" xfId="2596"/>
    <cellStyle name="Comma [0] 5 2 10 3" xfId="2597"/>
    <cellStyle name="Comma [0] 5 2 10 4" xfId="2598"/>
    <cellStyle name="Comma [0] 5 2 10 5" xfId="2599"/>
    <cellStyle name="Comma [0] 5 2 11" xfId="2600"/>
    <cellStyle name="Comma [0] 5 2 11 2" xfId="2601"/>
    <cellStyle name="Comma [0] 5 2 11 3" xfId="2602"/>
    <cellStyle name="Comma [0] 5 2 11 4" xfId="2603"/>
    <cellStyle name="Comma [0] 5 2 11 5" xfId="2604"/>
    <cellStyle name="Comma [0] 5 2 12" xfId="2605"/>
    <cellStyle name="Comma [0] 5 2 12 2" xfId="2606"/>
    <cellStyle name="Comma [0] 5 2 12 3" xfId="2607"/>
    <cellStyle name="Comma [0] 5 2 12 4" xfId="2608"/>
    <cellStyle name="Comma [0] 5 2 12 5" xfId="2609"/>
    <cellStyle name="Comma [0] 5 2 13" xfId="2610"/>
    <cellStyle name="Comma [0] 5 2 14" xfId="2611"/>
    <cellStyle name="Comma [0] 5 2 15" xfId="2612"/>
    <cellStyle name="Comma [0] 5 2 16" xfId="2613"/>
    <cellStyle name="Comma [0] 5 2 2" xfId="2614"/>
    <cellStyle name="Comma [0] 5 2 2 10" xfId="2615"/>
    <cellStyle name="Comma [0] 5 2 2 11" xfId="2616"/>
    <cellStyle name="Comma [0] 5 2 2 12" xfId="2617"/>
    <cellStyle name="Comma [0] 5 2 2 2" xfId="2618"/>
    <cellStyle name="Comma [0] 5 2 2 2 2" xfId="2619"/>
    <cellStyle name="Comma [0] 5 2 2 2 3" xfId="2620"/>
    <cellStyle name="Comma [0] 5 2 2 2 4" xfId="2621"/>
    <cellStyle name="Comma [0] 5 2 2 2 5" xfId="2622"/>
    <cellStyle name="Comma [0] 5 2 2 3" xfId="2623"/>
    <cellStyle name="Comma [0] 5 2 2 3 2" xfId="2624"/>
    <cellStyle name="Comma [0] 5 2 2 3 3" xfId="2625"/>
    <cellStyle name="Comma [0] 5 2 2 3 4" xfId="2626"/>
    <cellStyle name="Comma [0] 5 2 2 3 5" xfId="2627"/>
    <cellStyle name="Comma [0] 5 2 2 4" xfId="2628"/>
    <cellStyle name="Comma [0] 5 2 2 4 2" xfId="2629"/>
    <cellStyle name="Comma [0] 5 2 2 4 3" xfId="2630"/>
    <cellStyle name="Comma [0] 5 2 2 4 4" xfId="2631"/>
    <cellStyle name="Comma [0] 5 2 2 4 5" xfId="2632"/>
    <cellStyle name="Comma [0] 5 2 2 5" xfId="2633"/>
    <cellStyle name="Comma [0] 5 2 2 5 2" xfId="2634"/>
    <cellStyle name="Comma [0] 5 2 2 5 3" xfId="2635"/>
    <cellStyle name="Comma [0] 5 2 2 5 4" xfId="2636"/>
    <cellStyle name="Comma [0] 5 2 2 5 5" xfId="2637"/>
    <cellStyle name="Comma [0] 5 2 2 6" xfId="2638"/>
    <cellStyle name="Comma [0] 5 2 2 6 2" xfId="2639"/>
    <cellStyle name="Comma [0] 5 2 2 6 3" xfId="2640"/>
    <cellStyle name="Comma [0] 5 2 2 6 4" xfId="2641"/>
    <cellStyle name="Comma [0] 5 2 2 6 5" xfId="2642"/>
    <cellStyle name="Comma [0] 5 2 2 7" xfId="2643"/>
    <cellStyle name="Comma [0] 5 2 2 7 2" xfId="2644"/>
    <cellStyle name="Comma [0] 5 2 2 7 3" xfId="2645"/>
    <cellStyle name="Comma [0] 5 2 2 7 4" xfId="2646"/>
    <cellStyle name="Comma [0] 5 2 2 7 5" xfId="2647"/>
    <cellStyle name="Comma [0] 5 2 2 8" xfId="2648"/>
    <cellStyle name="Comma [0] 5 2 2 8 2" xfId="2649"/>
    <cellStyle name="Comma [0] 5 2 2 8 3" xfId="2650"/>
    <cellStyle name="Comma [0] 5 2 2 8 4" xfId="2651"/>
    <cellStyle name="Comma [0] 5 2 2 8 5" xfId="2652"/>
    <cellStyle name="Comma [0] 5 2 2 9" xfId="2653"/>
    <cellStyle name="Comma [0] 5 2 3" xfId="2654"/>
    <cellStyle name="Comma [0] 5 2 3 10" xfId="2655"/>
    <cellStyle name="Comma [0] 5 2 3 11" xfId="2656"/>
    <cellStyle name="Comma [0] 5 2 3 12" xfId="2657"/>
    <cellStyle name="Comma [0] 5 2 3 2" xfId="2658"/>
    <cellStyle name="Comma [0] 5 2 3 2 2" xfId="2659"/>
    <cellStyle name="Comma [0] 5 2 3 2 3" xfId="2660"/>
    <cellStyle name="Comma [0] 5 2 3 2 4" xfId="2661"/>
    <cellStyle name="Comma [0] 5 2 3 2 5" xfId="2662"/>
    <cellStyle name="Comma [0] 5 2 3 3" xfId="2663"/>
    <cellStyle name="Comma [0] 5 2 3 3 2" xfId="2664"/>
    <cellStyle name="Comma [0] 5 2 3 3 3" xfId="2665"/>
    <cellStyle name="Comma [0] 5 2 3 3 4" xfId="2666"/>
    <cellStyle name="Comma [0] 5 2 3 3 5" xfId="2667"/>
    <cellStyle name="Comma [0] 5 2 3 4" xfId="2668"/>
    <cellStyle name="Comma [0] 5 2 3 4 2" xfId="2669"/>
    <cellStyle name="Comma [0] 5 2 3 4 3" xfId="2670"/>
    <cellStyle name="Comma [0] 5 2 3 4 4" xfId="2671"/>
    <cellStyle name="Comma [0] 5 2 3 4 5" xfId="2672"/>
    <cellStyle name="Comma [0] 5 2 3 5" xfId="2673"/>
    <cellStyle name="Comma [0] 5 2 3 5 2" xfId="2674"/>
    <cellStyle name="Comma [0] 5 2 3 5 3" xfId="2675"/>
    <cellStyle name="Comma [0] 5 2 3 5 4" xfId="2676"/>
    <cellStyle name="Comma [0] 5 2 3 5 5" xfId="2677"/>
    <cellStyle name="Comma [0] 5 2 3 6" xfId="2678"/>
    <cellStyle name="Comma [0] 5 2 3 6 2" xfId="2679"/>
    <cellStyle name="Comma [0] 5 2 3 6 3" xfId="2680"/>
    <cellStyle name="Comma [0] 5 2 3 6 4" xfId="2681"/>
    <cellStyle name="Comma [0] 5 2 3 6 5" xfId="2682"/>
    <cellStyle name="Comma [0] 5 2 3 7" xfId="2683"/>
    <cellStyle name="Comma [0] 5 2 3 7 2" xfId="2684"/>
    <cellStyle name="Comma [0] 5 2 3 7 3" xfId="2685"/>
    <cellStyle name="Comma [0] 5 2 3 7 4" xfId="2686"/>
    <cellStyle name="Comma [0] 5 2 3 7 5" xfId="2687"/>
    <cellStyle name="Comma [0] 5 2 3 8" xfId="2688"/>
    <cellStyle name="Comma [0] 5 2 3 8 2" xfId="2689"/>
    <cellStyle name="Comma [0] 5 2 3 8 3" xfId="2690"/>
    <cellStyle name="Comma [0] 5 2 3 8 4" xfId="2691"/>
    <cellStyle name="Comma [0] 5 2 3 8 5" xfId="2692"/>
    <cellStyle name="Comma [0] 5 2 3 9" xfId="2693"/>
    <cellStyle name="Comma [0] 5 2 4" xfId="2694"/>
    <cellStyle name="Comma [0] 5 2 4 10" xfId="2695"/>
    <cellStyle name="Comma [0] 5 2 4 11" xfId="2696"/>
    <cellStyle name="Comma [0] 5 2 4 12" xfId="2697"/>
    <cellStyle name="Comma [0] 5 2 4 2" xfId="2698"/>
    <cellStyle name="Comma [0] 5 2 4 2 2" xfId="2699"/>
    <cellStyle name="Comma [0] 5 2 4 2 3" xfId="2700"/>
    <cellStyle name="Comma [0] 5 2 4 2 4" xfId="2701"/>
    <cellStyle name="Comma [0] 5 2 4 2 5" xfId="2702"/>
    <cellStyle name="Comma [0] 5 2 4 3" xfId="2703"/>
    <cellStyle name="Comma [0] 5 2 4 3 2" xfId="2704"/>
    <cellStyle name="Comma [0] 5 2 4 3 3" xfId="2705"/>
    <cellStyle name="Comma [0] 5 2 4 3 4" xfId="2706"/>
    <cellStyle name="Comma [0] 5 2 4 3 5" xfId="2707"/>
    <cellStyle name="Comma [0] 5 2 4 4" xfId="2708"/>
    <cellStyle name="Comma [0] 5 2 4 4 2" xfId="2709"/>
    <cellStyle name="Comma [0] 5 2 4 4 3" xfId="2710"/>
    <cellStyle name="Comma [0] 5 2 4 4 4" xfId="2711"/>
    <cellStyle name="Comma [0] 5 2 4 4 5" xfId="2712"/>
    <cellStyle name="Comma [0] 5 2 4 5" xfId="2713"/>
    <cellStyle name="Comma [0] 5 2 4 5 2" xfId="2714"/>
    <cellStyle name="Comma [0] 5 2 4 5 3" xfId="2715"/>
    <cellStyle name="Comma [0] 5 2 4 5 4" xfId="2716"/>
    <cellStyle name="Comma [0] 5 2 4 5 5" xfId="2717"/>
    <cellStyle name="Comma [0] 5 2 4 6" xfId="2718"/>
    <cellStyle name="Comma [0] 5 2 4 6 2" xfId="2719"/>
    <cellStyle name="Comma [0] 5 2 4 6 3" xfId="2720"/>
    <cellStyle name="Comma [0] 5 2 4 6 4" xfId="2721"/>
    <cellStyle name="Comma [0] 5 2 4 6 5" xfId="2722"/>
    <cellStyle name="Comma [0] 5 2 4 7" xfId="2723"/>
    <cellStyle name="Comma [0] 5 2 4 7 2" xfId="2724"/>
    <cellStyle name="Comma [0] 5 2 4 7 3" xfId="2725"/>
    <cellStyle name="Comma [0] 5 2 4 7 4" xfId="2726"/>
    <cellStyle name="Comma [0] 5 2 4 7 5" xfId="2727"/>
    <cellStyle name="Comma [0] 5 2 4 8" xfId="2728"/>
    <cellStyle name="Comma [0] 5 2 4 8 2" xfId="2729"/>
    <cellStyle name="Comma [0] 5 2 4 8 3" xfId="2730"/>
    <cellStyle name="Comma [0] 5 2 4 8 4" xfId="2731"/>
    <cellStyle name="Comma [0] 5 2 4 8 5" xfId="2732"/>
    <cellStyle name="Comma [0] 5 2 4 9" xfId="2733"/>
    <cellStyle name="Comma [0] 5 2 5" xfId="2734"/>
    <cellStyle name="Comma [0] 5 2 5 10" xfId="2735"/>
    <cellStyle name="Comma [0] 5 2 5 11" xfId="2736"/>
    <cellStyle name="Comma [0] 5 2 5 12" xfId="2737"/>
    <cellStyle name="Comma [0] 5 2 5 2" xfId="2738"/>
    <cellStyle name="Comma [0] 5 2 5 2 2" xfId="2739"/>
    <cellStyle name="Comma [0] 5 2 5 2 3" xfId="2740"/>
    <cellStyle name="Comma [0] 5 2 5 2 4" xfId="2741"/>
    <cellStyle name="Comma [0] 5 2 5 2 5" xfId="2742"/>
    <cellStyle name="Comma [0] 5 2 5 3" xfId="2743"/>
    <cellStyle name="Comma [0] 5 2 5 3 2" xfId="2744"/>
    <cellStyle name="Comma [0] 5 2 5 3 3" xfId="2745"/>
    <cellStyle name="Comma [0] 5 2 5 3 4" xfId="2746"/>
    <cellStyle name="Comma [0] 5 2 5 3 5" xfId="2747"/>
    <cellStyle name="Comma [0] 5 2 5 4" xfId="2748"/>
    <cellStyle name="Comma [0] 5 2 5 4 2" xfId="2749"/>
    <cellStyle name="Comma [0] 5 2 5 4 3" xfId="2750"/>
    <cellStyle name="Comma [0] 5 2 5 4 4" xfId="2751"/>
    <cellStyle name="Comma [0] 5 2 5 4 5" xfId="2752"/>
    <cellStyle name="Comma [0] 5 2 5 5" xfId="2753"/>
    <cellStyle name="Comma [0] 5 2 5 5 2" xfId="2754"/>
    <cellStyle name="Comma [0] 5 2 5 5 3" xfId="2755"/>
    <cellStyle name="Comma [0] 5 2 5 5 4" xfId="2756"/>
    <cellStyle name="Comma [0] 5 2 5 5 5" xfId="2757"/>
    <cellStyle name="Comma [0] 5 2 5 6" xfId="2758"/>
    <cellStyle name="Comma [0] 5 2 5 6 2" xfId="2759"/>
    <cellStyle name="Comma [0] 5 2 5 6 3" xfId="2760"/>
    <cellStyle name="Comma [0] 5 2 5 6 4" xfId="2761"/>
    <cellStyle name="Comma [0] 5 2 5 6 5" xfId="2762"/>
    <cellStyle name="Comma [0] 5 2 5 7" xfId="2763"/>
    <cellStyle name="Comma [0] 5 2 5 7 2" xfId="2764"/>
    <cellStyle name="Comma [0] 5 2 5 7 3" xfId="2765"/>
    <cellStyle name="Comma [0] 5 2 5 7 4" xfId="2766"/>
    <cellStyle name="Comma [0] 5 2 5 7 5" xfId="2767"/>
    <cellStyle name="Comma [0] 5 2 5 8" xfId="2768"/>
    <cellStyle name="Comma [0] 5 2 5 8 2" xfId="2769"/>
    <cellStyle name="Comma [0] 5 2 5 8 3" xfId="2770"/>
    <cellStyle name="Comma [0] 5 2 5 8 4" xfId="2771"/>
    <cellStyle name="Comma [0] 5 2 5 8 5" xfId="2772"/>
    <cellStyle name="Comma [0] 5 2 5 9" xfId="2773"/>
    <cellStyle name="Comma [0] 5 2 6" xfId="2774"/>
    <cellStyle name="Comma [0] 5 2 6 10" xfId="2775"/>
    <cellStyle name="Comma [0] 5 2 6 11" xfId="2776"/>
    <cellStyle name="Comma [0] 5 2 6 2" xfId="2777"/>
    <cellStyle name="Comma [0] 5 2 6 2 2" xfId="2778"/>
    <cellStyle name="Comma [0] 5 2 6 2 3" xfId="2779"/>
    <cellStyle name="Comma [0] 5 2 6 2 4" xfId="2780"/>
    <cellStyle name="Comma [0] 5 2 6 2 5" xfId="2781"/>
    <cellStyle name="Comma [0] 5 2 6 3" xfId="2782"/>
    <cellStyle name="Comma [0] 5 2 6 3 2" xfId="2783"/>
    <cellStyle name="Comma [0] 5 2 6 3 3" xfId="2784"/>
    <cellStyle name="Comma [0] 5 2 6 3 4" xfId="2785"/>
    <cellStyle name="Comma [0] 5 2 6 3 5" xfId="2786"/>
    <cellStyle name="Comma [0] 5 2 6 4" xfId="2787"/>
    <cellStyle name="Comma [0] 5 2 6 4 2" xfId="2788"/>
    <cellStyle name="Comma [0] 5 2 6 4 3" xfId="2789"/>
    <cellStyle name="Comma [0] 5 2 6 4 4" xfId="2790"/>
    <cellStyle name="Comma [0] 5 2 6 4 5" xfId="2791"/>
    <cellStyle name="Comma [0] 5 2 6 5" xfId="2792"/>
    <cellStyle name="Comma [0] 5 2 6 5 2" xfId="2793"/>
    <cellStyle name="Comma [0] 5 2 6 5 3" xfId="2794"/>
    <cellStyle name="Comma [0] 5 2 6 5 4" xfId="2795"/>
    <cellStyle name="Comma [0] 5 2 6 5 5" xfId="2796"/>
    <cellStyle name="Comma [0] 5 2 6 6" xfId="2797"/>
    <cellStyle name="Comma [0] 5 2 6 6 2" xfId="2798"/>
    <cellStyle name="Comma [0] 5 2 6 6 3" xfId="2799"/>
    <cellStyle name="Comma [0] 5 2 6 6 4" xfId="2800"/>
    <cellStyle name="Comma [0] 5 2 6 6 5" xfId="2801"/>
    <cellStyle name="Comma [0] 5 2 6 7" xfId="2802"/>
    <cellStyle name="Comma [0] 5 2 6 7 2" xfId="2803"/>
    <cellStyle name="Comma [0] 5 2 6 7 3" xfId="2804"/>
    <cellStyle name="Comma [0] 5 2 6 7 4" xfId="2805"/>
    <cellStyle name="Comma [0] 5 2 6 7 5" xfId="2806"/>
    <cellStyle name="Comma [0] 5 2 6 8" xfId="2807"/>
    <cellStyle name="Comma [0] 5 2 6 9" xfId="2808"/>
    <cellStyle name="Comma [0] 5 2 7" xfId="2809"/>
    <cellStyle name="Comma [0] 5 2 7 2" xfId="2810"/>
    <cellStyle name="Comma [0] 5 2 7 3" xfId="2811"/>
    <cellStyle name="Comma [0] 5 2 7 4" xfId="2812"/>
    <cellStyle name="Comma [0] 5 2 7 5" xfId="2813"/>
    <cellStyle name="Comma [0] 5 2 8" xfId="2814"/>
    <cellStyle name="Comma [0] 5 2 8 2" xfId="2815"/>
    <cellStyle name="Comma [0] 5 2 8 3" xfId="2816"/>
    <cellStyle name="Comma [0] 5 2 8 4" xfId="2817"/>
    <cellStyle name="Comma [0] 5 2 8 5" xfId="2818"/>
    <cellStyle name="Comma [0] 5 2 9" xfId="2819"/>
    <cellStyle name="Comma [0] 5 2 9 2" xfId="2820"/>
    <cellStyle name="Comma [0] 5 2 9 3" xfId="2821"/>
    <cellStyle name="Comma [0] 5 2 9 4" xfId="2822"/>
    <cellStyle name="Comma [0] 5 2 9 5" xfId="2823"/>
    <cellStyle name="Comma [0] 5 3" xfId="2824"/>
    <cellStyle name="Comma [0] 5 3 2" xfId="2825"/>
    <cellStyle name="Comma [0] 5 3 3" xfId="2826"/>
    <cellStyle name="Comma [0] 5 3 4" xfId="2827"/>
    <cellStyle name="Comma [0] 5 3 5" xfId="2828"/>
    <cellStyle name="Comma [0] 5 4" xfId="2829"/>
    <cellStyle name="Comma [0] 5 4 2" xfId="2830"/>
    <cellStyle name="Comma [0] 5 4 3" xfId="2831"/>
    <cellStyle name="Comma [0] 5 4 4" xfId="2832"/>
    <cellStyle name="Comma [0] 5 4 5" xfId="2833"/>
    <cellStyle name="Comma [0] 5 5" xfId="2834"/>
    <cellStyle name="Comma [0] 5 5 2" xfId="2835"/>
    <cellStyle name="Comma [0] 5 5 3" xfId="2836"/>
    <cellStyle name="Comma [0] 5 5 4" xfId="2837"/>
    <cellStyle name="Comma [0] 5 5 5" xfId="2838"/>
    <cellStyle name="Comma [0] 5 6" xfId="2839"/>
    <cellStyle name="Comma [0] 5 6 2" xfId="2840"/>
    <cellStyle name="Comma [0] 5 6 3" xfId="2841"/>
    <cellStyle name="Comma [0] 5 6 4" xfId="2842"/>
    <cellStyle name="Comma [0] 5 6 5" xfId="2843"/>
    <cellStyle name="Comma [0] 5 7" xfId="2844"/>
    <cellStyle name="Comma [0] 5 7 2" xfId="2845"/>
    <cellStyle name="Comma [0] 5 7 3" xfId="2846"/>
    <cellStyle name="Comma [0] 5 7 4" xfId="2847"/>
    <cellStyle name="Comma [0] 5 7 5" xfId="2848"/>
    <cellStyle name="Comma [0] 5 8" xfId="2849"/>
    <cellStyle name="Comma [0] 5 8 2" xfId="2850"/>
    <cellStyle name="Comma [0] 5 8 3" xfId="2851"/>
    <cellStyle name="Comma [0] 5 8 4" xfId="2852"/>
    <cellStyle name="Comma [0] 5 8 5" xfId="2853"/>
    <cellStyle name="Comma [0] 5 9" xfId="2854"/>
    <cellStyle name="Comma [0] 5 9 2" xfId="2855"/>
    <cellStyle name="Comma [0] 5 9 3" xfId="2856"/>
    <cellStyle name="Comma [0] 5 9 4" xfId="2857"/>
    <cellStyle name="Comma [0] 5 9 5" xfId="2858"/>
    <cellStyle name="Comma [0] 6" xfId="2859"/>
    <cellStyle name="Comma [0] 6 10" xfId="2860"/>
    <cellStyle name="Comma [0] 6 10 2" xfId="2861"/>
    <cellStyle name="Comma [0] 6 10 3" xfId="2862"/>
    <cellStyle name="Comma [0] 6 10 4" xfId="2863"/>
    <cellStyle name="Comma [0] 6 10 5" xfId="2864"/>
    <cellStyle name="Comma [0] 6 11" xfId="2865"/>
    <cellStyle name="Comma [0] 6 11 2" xfId="2866"/>
    <cellStyle name="Comma [0] 6 11 3" xfId="2867"/>
    <cellStyle name="Comma [0] 6 11 4" xfId="2868"/>
    <cellStyle name="Comma [0] 6 11 5" xfId="2869"/>
    <cellStyle name="Comma [0] 6 12" xfId="2870"/>
    <cellStyle name="Comma [0] 6 12 2" xfId="2871"/>
    <cellStyle name="Comma [0] 6 12 3" xfId="2872"/>
    <cellStyle name="Comma [0] 6 12 4" xfId="2873"/>
    <cellStyle name="Comma [0] 6 12 5" xfId="2874"/>
    <cellStyle name="Comma [0] 6 13" xfId="2875"/>
    <cellStyle name="Comma [0] 6 13 2" xfId="2876"/>
    <cellStyle name="Comma [0] 6 13 3" xfId="2877"/>
    <cellStyle name="Comma [0] 6 13 4" xfId="2878"/>
    <cellStyle name="Comma [0] 6 13 5" xfId="2879"/>
    <cellStyle name="Comma [0] 6 14" xfId="2880"/>
    <cellStyle name="Comma [0] 6 14 2" xfId="2881"/>
    <cellStyle name="Comma [0] 6 14 3" xfId="2882"/>
    <cellStyle name="Comma [0] 6 14 4" xfId="2883"/>
    <cellStyle name="Comma [0] 6 14 5" xfId="2884"/>
    <cellStyle name="Comma [0] 6 15" xfId="2885"/>
    <cellStyle name="Comma [0] 6 15 2" xfId="2886"/>
    <cellStyle name="Comma [0] 6 15 3" xfId="2887"/>
    <cellStyle name="Comma [0] 6 15 4" xfId="2888"/>
    <cellStyle name="Comma [0] 6 15 5" xfId="2889"/>
    <cellStyle name="Comma [0] 6 16" xfId="2890"/>
    <cellStyle name="Comma [0] 6 16 2" xfId="2891"/>
    <cellStyle name="Comma [0] 6 16 3" xfId="2892"/>
    <cellStyle name="Comma [0] 6 16 4" xfId="2893"/>
    <cellStyle name="Comma [0] 6 16 5" xfId="2894"/>
    <cellStyle name="Comma [0] 6 17" xfId="2895"/>
    <cellStyle name="Comma [0] 6 17 2" xfId="2896"/>
    <cellStyle name="Comma [0] 6 17 3" xfId="2897"/>
    <cellStyle name="Comma [0] 6 17 4" xfId="2898"/>
    <cellStyle name="Comma [0] 6 17 5" xfId="2899"/>
    <cellStyle name="Comma [0] 6 18" xfId="2900"/>
    <cellStyle name="Comma [0] 6 18 2" xfId="2901"/>
    <cellStyle name="Comma [0] 6 18 3" xfId="2902"/>
    <cellStyle name="Comma [0] 6 18 4" xfId="2903"/>
    <cellStyle name="Comma [0] 6 18 5" xfId="2904"/>
    <cellStyle name="Comma [0] 6 19" xfId="2905"/>
    <cellStyle name="Comma [0] 6 2" xfId="2906"/>
    <cellStyle name="Comma [0] 6 2 10" xfId="2907"/>
    <cellStyle name="Comma [0] 6 2 11" xfId="2908"/>
    <cellStyle name="Comma [0] 6 2 12" xfId="2909"/>
    <cellStyle name="Comma [0] 6 2 2" xfId="2910"/>
    <cellStyle name="Comma [0] 6 2 2 2" xfId="2911"/>
    <cellStyle name="Comma [0] 6 2 2 3" xfId="2912"/>
    <cellStyle name="Comma [0] 6 2 2 4" xfId="2913"/>
    <cellStyle name="Comma [0] 6 2 2 5" xfId="2914"/>
    <cellStyle name="Comma [0] 6 2 3" xfId="2915"/>
    <cellStyle name="Comma [0] 6 2 3 2" xfId="2916"/>
    <cellStyle name="Comma [0] 6 2 3 3" xfId="2917"/>
    <cellStyle name="Comma [0] 6 2 3 4" xfId="2918"/>
    <cellStyle name="Comma [0] 6 2 3 5" xfId="2919"/>
    <cellStyle name="Comma [0] 6 2 4" xfId="2920"/>
    <cellStyle name="Comma [0] 6 2 4 2" xfId="2921"/>
    <cellStyle name="Comma [0] 6 2 4 3" xfId="2922"/>
    <cellStyle name="Comma [0] 6 2 4 4" xfId="2923"/>
    <cellStyle name="Comma [0] 6 2 4 5" xfId="2924"/>
    <cellStyle name="Comma [0] 6 2 5" xfId="2925"/>
    <cellStyle name="Comma [0] 6 2 5 2" xfId="2926"/>
    <cellStyle name="Comma [0] 6 2 5 3" xfId="2927"/>
    <cellStyle name="Comma [0] 6 2 5 4" xfId="2928"/>
    <cellStyle name="Comma [0] 6 2 5 5" xfId="2929"/>
    <cellStyle name="Comma [0] 6 2 6" xfId="2930"/>
    <cellStyle name="Comma [0] 6 2 6 2" xfId="2931"/>
    <cellStyle name="Comma [0] 6 2 6 3" xfId="2932"/>
    <cellStyle name="Comma [0] 6 2 6 4" xfId="2933"/>
    <cellStyle name="Comma [0] 6 2 6 5" xfId="2934"/>
    <cellStyle name="Comma [0] 6 2 7" xfId="2935"/>
    <cellStyle name="Comma [0] 6 2 7 2" xfId="2936"/>
    <cellStyle name="Comma [0] 6 2 7 3" xfId="2937"/>
    <cellStyle name="Comma [0] 6 2 7 4" xfId="2938"/>
    <cellStyle name="Comma [0] 6 2 7 5" xfId="2939"/>
    <cellStyle name="Comma [0] 6 2 8" xfId="2940"/>
    <cellStyle name="Comma [0] 6 2 8 2" xfId="2941"/>
    <cellStyle name="Comma [0] 6 2 8 3" xfId="2942"/>
    <cellStyle name="Comma [0] 6 2 8 4" xfId="2943"/>
    <cellStyle name="Comma [0] 6 2 8 5" xfId="2944"/>
    <cellStyle name="Comma [0] 6 2 9" xfId="2945"/>
    <cellStyle name="Comma [0] 6 20" xfId="2946"/>
    <cellStyle name="Comma [0] 6 21" xfId="2947"/>
    <cellStyle name="Comma [0] 6 22" xfId="2948"/>
    <cellStyle name="Comma [0] 6 3" xfId="2949"/>
    <cellStyle name="Comma [0] 6 3 10" xfId="2950"/>
    <cellStyle name="Comma [0] 6 3 11" xfId="2951"/>
    <cellStyle name="Comma [0] 6 3 12" xfId="2952"/>
    <cellStyle name="Comma [0] 6 3 2" xfId="2953"/>
    <cellStyle name="Comma [0] 6 3 2 2" xfId="2954"/>
    <cellStyle name="Comma [0] 6 3 2 3" xfId="2955"/>
    <cellStyle name="Comma [0] 6 3 2 4" xfId="2956"/>
    <cellStyle name="Comma [0] 6 3 2 5" xfId="2957"/>
    <cellStyle name="Comma [0] 6 3 3" xfId="2958"/>
    <cellStyle name="Comma [0] 6 3 3 2" xfId="2959"/>
    <cellStyle name="Comma [0] 6 3 3 3" xfId="2960"/>
    <cellStyle name="Comma [0] 6 3 3 4" xfId="2961"/>
    <cellStyle name="Comma [0] 6 3 3 5" xfId="2962"/>
    <cellStyle name="Comma [0] 6 3 4" xfId="2963"/>
    <cellStyle name="Comma [0] 6 3 4 2" xfId="2964"/>
    <cellStyle name="Comma [0] 6 3 4 3" xfId="2965"/>
    <cellStyle name="Comma [0] 6 3 4 4" xfId="2966"/>
    <cellStyle name="Comma [0] 6 3 4 5" xfId="2967"/>
    <cellStyle name="Comma [0] 6 3 5" xfId="2968"/>
    <cellStyle name="Comma [0] 6 3 5 2" xfId="2969"/>
    <cellStyle name="Comma [0] 6 3 5 3" xfId="2970"/>
    <cellStyle name="Comma [0] 6 3 5 4" xfId="2971"/>
    <cellStyle name="Comma [0] 6 3 5 5" xfId="2972"/>
    <cellStyle name="Comma [0] 6 3 6" xfId="2973"/>
    <cellStyle name="Comma [0] 6 3 6 2" xfId="2974"/>
    <cellStyle name="Comma [0] 6 3 6 3" xfId="2975"/>
    <cellStyle name="Comma [0] 6 3 6 4" xfId="2976"/>
    <cellStyle name="Comma [0] 6 3 6 5" xfId="2977"/>
    <cellStyle name="Comma [0] 6 3 7" xfId="2978"/>
    <cellStyle name="Comma [0] 6 3 7 2" xfId="2979"/>
    <cellStyle name="Comma [0] 6 3 7 3" xfId="2980"/>
    <cellStyle name="Comma [0] 6 3 7 4" xfId="2981"/>
    <cellStyle name="Comma [0] 6 3 7 5" xfId="2982"/>
    <cellStyle name="Comma [0] 6 3 8" xfId="2983"/>
    <cellStyle name="Comma [0] 6 3 8 2" xfId="2984"/>
    <cellStyle name="Comma [0] 6 3 8 3" xfId="2985"/>
    <cellStyle name="Comma [0] 6 3 8 4" xfId="2986"/>
    <cellStyle name="Comma [0] 6 3 8 5" xfId="2987"/>
    <cellStyle name="Comma [0] 6 3 9" xfId="2988"/>
    <cellStyle name="Comma [0] 6 4" xfId="2989"/>
    <cellStyle name="Comma [0] 6 4 10" xfId="2990"/>
    <cellStyle name="Comma [0] 6 4 11" xfId="2991"/>
    <cellStyle name="Comma [0] 6 4 12" xfId="2992"/>
    <cellStyle name="Comma [0] 6 4 2" xfId="2993"/>
    <cellStyle name="Comma [0] 6 4 2 2" xfId="2994"/>
    <cellStyle name="Comma [0] 6 4 2 3" xfId="2995"/>
    <cellStyle name="Comma [0] 6 4 2 4" xfId="2996"/>
    <cellStyle name="Comma [0] 6 4 2 5" xfId="2997"/>
    <cellStyle name="Comma [0] 6 4 3" xfId="2998"/>
    <cellStyle name="Comma [0] 6 4 3 2" xfId="2999"/>
    <cellStyle name="Comma [0] 6 4 3 3" xfId="3000"/>
    <cellStyle name="Comma [0] 6 4 3 4" xfId="3001"/>
    <cellStyle name="Comma [0] 6 4 3 5" xfId="3002"/>
    <cellStyle name="Comma [0] 6 4 4" xfId="3003"/>
    <cellStyle name="Comma [0] 6 4 4 2" xfId="3004"/>
    <cellStyle name="Comma [0] 6 4 4 3" xfId="3005"/>
    <cellStyle name="Comma [0] 6 4 4 4" xfId="3006"/>
    <cellStyle name="Comma [0] 6 4 4 5" xfId="3007"/>
    <cellStyle name="Comma [0] 6 4 5" xfId="3008"/>
    <cellStyle name="Comma [0] 6 4 5 2" xfId="3009"/>
    <cellStyle name="Comma [0] 6 4 5 3" xfId="3010"/>
    <cellStyle name="Comma [0] 6 4 5 4" xfId="3011"/>
    <cellStyle name="Comma [0] 6 4 5 5" xfId="3012"/>
    <cellStyle name="Comma [0] 6 4 6" xfId="3013"/>
    <cellStyle name="Comma [0] 6 4 6 2" xfId="3014"/>
    <cellStyle name="Comma [0] 6 4 6 3" xfId="3015"/>
    <cellStyle name="Comma [0] 6 4 6 4" xfId="3016"/>
    <cellStyle name="Comma [0] 6 4 6 5" xfId="3017"/>
    <cellStyle name="Comma [0] 6 4 7" xfId="3018"/>
    <cellStyle name="Comma [0] 6 4 7 2" xfId="3019"/>
    <cellStyle name="Comma [0] 6 4 7 3" xfId="3020"/>
    <cellStyle name="Comma [0] 6 4 7 4" xfId="3021"/>
    <cellStyle name="Comma [0] 6 4 7 5" xfId="3022"/>
    <cellStyle name="Comma [0] 6 4 8" xfId="3023"/>
    <cellStyle name="Comma [0] 6 4 8 2" xfId="3024"/>
    <cellStyle name="Comma [0] 6 4 8 3" xfId="3025"/>
    <cellStyle name="Comma [0] 6 4 8 4" xfId="3026"/>
    <cellStyle name="Comma [0] 6 4 8 5" xfId="3027"/>
    <cellStyle name="Comma [0] 6 4 9" xfId="3028"/>
    <cellStyle name="Comma [0] 6 5" xfId="3029"/>
    <cellStyle name="Comma [0] 6 5 10" xfId="3030"/>
    <cellStyle name="Comma [0] 6 5 11" xfId="3031"/>
    <cellStyle name="Comma [0] 6 5 12" xfId="3032"/>
    <cellStyle name="Comma [0] 6 5 2" xfId="3033"/>
    <cellStyle name="Comma [0] 6 5 2 2" xfId="3034"/>
    <cellStyle name="Comma [0] 6 5 2 3" xfId="3035"/>
    <cellStyle name="Comma [0] 6 5 2 4" xfId="3036"/>
    <cellStyle name="Comma [0] 6 5 2 5" xfId="3037"/>
    <cellStyle name="Comma [0] 6 5 3" xfId="3038"/>
    <cellStyle name="Comma [0] 6 5 3 2" xfId="3039"/>
    <cellStyle name="Comma [0] 6 5 3 3" xfId="3040"/>
    <cellStyle name="Comma [0] 6 5 3 4" xfId="3041"/>
    <cellStyle name="Comma [0] 6 5 3 5" xfId="3042"/>
    <cellStyle name="Comma [0] 6 5 4" xfId="3043"/>
    <cellStyle name="Comma [0] 6 5 5" xfId="3044"/>
    <cellStyle name="Comma [0] 6 5 6" xfId="3045"/>
    <cellStyle name="Comma [0] 6 5 7" xfId="3046"/>
    <cellStyle name="Comma [0] 6 5 8" xfId="3047"/>
    <cellStyle name="Comma [0] 6 5 9" xfId="3048"/>
    <cellStyle name="Comma [0] 6 6" xfId="3049"/>
    <cellStyle name="Comma [0] 6 6 2" xfId="3050"/>
    <cellStyle name="Comma [0] 6 6 3" xfId="3051"/>
    <cellStyle name="Comma [0] 6 6 4" xfId="3052"/>
    <cellStyle name="Comma [0] 6 6 5" xfId="3053"/>
    <cellStyle name="Comma [0] 6 6 6" xfId="3054"/>
    <cellStyle name="Comma [0] 6 6 7" xfId="3055"/>
    <cellStyle name="Comma [0] 6 7" xfId="3056"/>
    <cellStyle name="Comma [0] 6 8" xfId="3057"/>
    <cellStyle name="Comma [0] 6 9" xfId="3058"/>
    <cellStyle name="Comma [0] 7" xfId="3059"/>
    <cellStyle name="Comma [0] 7 10" xfId="3060"/>
    <cellStyle name="Comma [0] 7 11" xfId="3061"/>
    <cellStyle name="Comma [0] 7 12" xfId="3062"/>
    <cellStyle name="Comma [0] 7 13" xfId="3063"/>
    <cellStyle name="Comma [0] 7 14" xfId="3064"/>
    <cellStyle name="Comma [0] 7 15" xfId="3065"/>
    <cellStyle name="Comma [0] 7 2" xfId="3066"/>
    <cellStyle name="Comma [0] 7 2 2" xfId="3067"/>
    <cellStyle name="Comma [0] 7 2 3" xfId="3068"/>
    <cellStyle name="Comma [0] 7 2 4" xfId="3069"/>
    <cellStyle name="Comma [0] 7 2 5" xfId="3070"/>
    <cellStyle name="Comma [0] 7 2 6" xfId="3071"/>
    <cellStyle name="Comma [0] 7 2 7" xfId="3072"/>
    <cellStyle name="Comma [0] 7 2 8" xfId="3073"/>
    <cellStyle name="Comma [0] 7 3" xfId="3074"/>
    <cellStyle name="Comma [0] 7 3 2" xfId="3075"/>
    <cellStyle name="Comma [0] 7 3 3" xfId="3076"/>
    <cellStyle name="Comma [0] 7 3 4" xfId="3077"/>
    <cellStyle name="Comma [0] 7 3 5" xfId="3078"/>
    <cellStyle name="Comma [0] 7 3 6" xfId="3079"/>
    <cellStyle name="Comma [0] 7 3 7" xfId="3080"/>
    <cellStyle name="Comma [0] 7 3 8" xfId="3081"/>
    <cellStyle name="Comma [0] 7 4" xfId="3082"/>
    <cellStyle name="Comma [0] 7 4 2" xfId="3083"/>
    <cellStyle name="Comma [0] 7 4 3" xfId="3084"/>
    <cellStyle name="Comma [0] 7 4 4" xfId="3085"/>
    <cellStyle name="Comma [0] 7 4 5" xfId="3086"/>
    <cellStyle name="Comma [0] 7 4 6" xfId="3087"/>
    <cellStyle name="Comma [0] 7 4 7" xfId="3088"/>
    <cellStyle name="Comma [0] 7 4 8" xfId="3089"/>
    <cellStyle name="Comma [0] 7 5" xfId="3090"/>
    <cellStyle name="Comma [0] 7 5 2" xfId="3091"/>
    <cellStyle name="Comma [0] 7 5 3" xfId="3092"/>
    <cellStyle name="Comma [0] 7 5 4" xfId="3093"/>
    <cellStyle name="Comma [0] 7 5 5" xfId="3094"/>
    <cellStyle name="Comma [0] 7 5 6" xfId="3095"/>
    <cellStyle name="Comma [0] 7 5 7" xfId="3096"/>
    <cellStyle name="Comma [0] 7 6" xfId="3097"/>
    <cellStyle name="Comma [0] 7 7" xfId="3098"/>
    <cellStyle name="Comma [0] 7 8" xfId="3099"/>
    <cellStyle name="Comma [0] 7 9" xfId="3100"/>
    <cellStyle name="Comma [0] 8" xfId="3101"/>
    <cellStyle name="Comma [0] 9" xfId="3102"/>
    <cellStyle name="Comma 10" xfId="3103"/>
    <cellStyle name="Comma 10 10" xfId="3104"/>
    <cellStyle name="Comma 10 11" xfId="3105"/>
    <cellStyle name="Comma 10 12" xfId="3106"/>
    <cellStyle name="Comma 10 13" xfId="3107"/>
    <cellStyle name="Comma 10 14" xfId="3108"/>
    <cellStyle name="Comma 10 15" xfId="3109"/>
    <cellStyle name="Comma 10 2" xfId="3110"/>
    <cellStyle name="Comma 10 2 2" xfId="3111"/>
    <cellStyle name="Comma 10 2 2 2" xfId="3112"/>
    <cellStyle name="Comma 10 2 2 3" xfId="3113"/>
    <cellStyle name="Comma 10 2 2 4" xfId="3114"/>
    <cellStyle name="Comma 10 2 2 5" xfId="3115"/>
    <cellStyle name="Comma 10 2 2 6" xfId="3116"/>
    <cellStyle name="Comma 10 2 2 7" xfId="3117"/>
    <cellStyle name="Comma 10 2 3" xfId="3118"/>
    <cellStyle name="Comma 10 2 4" xfId="3119"/>
    <cellStyle name="Comma 10 2 5" xfId="3120"/>
    <cellStyle name="Comma 10 2 6" xfId="3121"/>
    <cellStyle name="Comma 10 2 7" xfId="3122"/>
    <cellStyle name="Comma 10 2 8" xfId="3123"/>
    <cellStyle name="Comma 10 3" xfId="3124"/>
    <cellStyle name="Comma 10 3 2" xfId="3125"/>
    <cellStyle name="Comma 10 3 3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4" xfId="3132"/>
    <cellStyle name="Comma 10 4 2" xfId="3133"/>
    <cellStyle name="Comma 10 4 3" xfId="3134"/>
    <cellStyle name="Comma 10 4 4" xfId="3135"/>
    <cellStyle name="Comma 10 4 5" xfId="3136"/>
    <cellStyle name="Comma 10 4 6" xfId="3137"/>
    <cellStyle name="Comma 10 4 7" xfId="3138"/>
    <cellStyle name="Comma 10 4 8" xfId="3139"/>
    <cellStyle name="Comma 10 5" xfId="3140"/>
    <cellStyle name="Comma 10 6" xfId="3141"/>
    <cellStyle name="Comma 10 7" xfId="3142"/>
    <cellStyle name="Comma 10 8" xfId="3143"/>
    <cellStyle name="Comma 10 9" xfId="3144"/>
    <cellStyle name="Comma 11" xfId="3145"/>
    <cellStyle name="Comma 11 10" xfId="3146"/>
    <cellStyle name="Comma 11 11" xfId="3147"/>
    <cellStyle name="Comma 11 12" xfId="3148"/>
    <cellStyle name="Comma 11 13" xfId="3149"/>
    <cellStyle name="Comma 11 14" xfId="3150"/>
    <cellStyle name="Comma 11 15" xfId="3151"/>
    <cellStyle name="Comma 11 2" xfId="3152"/>
    <cellStyle name="Comma 11 2 2" xfId="3153"/>
    <cellStyle name="Comma 11 2 3" xfId="3154"/>
    <cellStyle name="Comma 11 2 4" xfId="3155"/>
    <cellStyle name="Comma 11 2 5" xfId="3156"/>
    <cellStyle name="Comma 11 2 6" xfId="3157"/>
    <cellStyle name="Comma 11 2 7" xfId="3158"/>
    <cellStyle name="Comma 11 2 8" xfId="3159"/>
    <cellStyle name="Comma 11 3" xfId="3160"/>
    <cellStyle name="Comma 11 3 2" xfId="3161"/>
    <cellStyle name="Comma 11 3 3" xfId="3162"/>
    <cellStyle name="Comma 11 3 4" xfId="3163"/>
    <cellStyle name="Comma 11 3 5" xfId="3164"/>
    <cellStyle name="Comma 11 3 6" xfId="3165"/>
    <cellStyle name="Comma 11 3 7" xfId="3166"/>
    <cellStyle name="Comma 11 3 8" xfId="3167"/>
    <cellStyle name="Comma 11 4" xfId="3168"/>
    <cellStyle name="Comma 11 4 2" xfId="3169"/>
    <cellStyle name="Comma 11 4 3" xfId="3170"/>
    <cellStyle name="Comma 11 4 4" xfId="3171"/>
    <cellStyle name="Comma 11 4 5" xfId="3172"/>
    <cellStyle name="Comma 11 4 6" xfId="3173"/>
    <cellStyle name="Comma 11 4 7" xfId="3174"/>
    <cellStyle name="Comma 11 4 8" xfId="3175"/>
    <cellStyle name="Comma 11 5" xfId="3176"/>
    <cellStyle name="Comma 11 6" xfId="3177"/>
    <cellStyle name="Comma 11 7" xfId="3178"/>
    <cellStyle name="Comma 11 8" xfId="3179"/>
    <cellStyle name="Comma 11 9" xfId="3180"/>
    <cellStyle name="Comma 12" xfId="3181"/>
    <cellStyle name="Comma 12 10" xfId="3182"/>
    <cellStyle name="Comma 12 11" xfId="3183"/>
    <cellStyle name="Comma 12 12" xfId="3184"/>
    <cellStyle name="Comma 12 13" xfId="3185"/>
    <cellStyle name="Comma 12 14" xfId="3186"/>
    <cellStyle name="Comma 12 15" xfId="3187"/>
    <cellStyle name="Comma 12 2" xfId="3188"/>
    <cellStyle name="Comma 12 2 2" xfId="3189"/>
    <cellStyle name="Comma 12 2 3" xfId="3190"/>
    <cellStyle name="Comma 12 2 4" xfId="3191"/>
    <cellStyle name="Comma 12 2 5" xfId="3192"/>
    <cellStyle name="Comma 12 2 6" xfId="3193"/>
    <cellStyle name="Comma 12 2 7" xfId="3194"/>
    <cellStyle name="Comma 12 2 8" xfId="3195"/>
    <cellStyle name="Comma 12 3" xfId="3196"/>
    <cellStyle name="Comma 12 3 2" xfId="3197"/>
    <cellStyle name="Comma 12 3 3" xfId="3198"/>
    <cellStyle name="Comma 12 3 4" xfId="3199"/>
    <cellStyle name="Comma 12 3 5" xfId="3200"/>
    <cellStyle name="Comma 12 3 6" xfId="3201"/>
    <cellStyle name="Comma 12 3 7" xfId="3202"/>
    <cellStyle name="Comma 12 3 8" xfId="3203"/>
    <cellStyle name="Comma 12 4" xfId="3204"/>
    <cellStyle name="Comma 12 4 2" xfId="3205"/>
    <cellStyle name="Comma 12 4 3" xfId="3206"/>
    <cellStyle name="Comma 12 4 4" xfId="3207"/>
    <cellStyle name="Comma 12 4 5" xfId="3208"/>
    <cellStyle name="Comma 12 4 6" xfId="3209"/>
    <cellStyle name="Comma 12 4 7" xfId="3210"/>
    <cellStyle name="Comma 12 4 8" xfId="3211"/>
    <cellStyle name="Comma 12 5" xfId="3212"/>
    <cellStyle name="Comma 12 6" xfId="3213"/>
    <cellStyle name="Comma 12 7" xfId="3214"/>
    <cellStyle name="Comma 12 8" xfId="3215"/>
    <cellStyle name="Comma 12 9" xfId="3216"/>
    <cellStyle name="Comma 13" xfId="3217"/>
    <cellStyle name="Comma 13 10" xfId="3218"/>
    <cellStyle name="Comma 13 11" xfId="3219"/>
    <cellStyle name="Comma 13 12" xfId="3220"/>
    <cellStyle name="Comma 13 13" xfId="3221"/>
    <cellStyle name="Comma 13 14" xfId="3222"/>
    <cellStyle name="Comma 13 15" xfId="3223"/>
    <cellStyle name="Comma 13 2" xfId="3224"/>
    <cellStyle name="Comma 13 2 2" xfId="3225"/>
    <cellStyle name="Comma 13 2 3" xfId="3226"/>
    <cellStyle name="Comma 13 2 4" xfId="3227"/>
    <cellStyle name="Comma 13 2 5" xfId="3228"/>
    <cellStyle name="Comma 13 2 6" xfId="3229"/>
    <cellStyle name="Comma 13 2 7" xfId="3230"/>
    <cellStyle name="Comma 13 2 8" xfId="3231"/>
    <cellStyle name="Comma 13 3" xfId="3232"/>
    <cellStyle name="Comma 13 3 2" xfId="3233"/>
    <cellStyle name="Comma 13 3 3" xfId="3234"/>
    <cellStyle name="Comma 13 3 4" xfId="3235"/>
    <cellStyle name="Comma 13 3 5" xfId="3236"/>
    <cellStyle name="Comma 13 3 6" xfId="3237"/>
    <cellStyle name="Comma 13 3 7" xfId="3238"/>
    <cellStyle name="Comma 13 3 8" xfId="3239"/>
    <cellStyle name="Comma 13 4" xfId="3240"/>
    <cellStyle name="Comma 13 4 2" xfId="3241"/>
    <cellStyle name="Comma 13 4 3" xfId="3242"/>
    <cellStyle name="Comma 13 4 4" xfId="3243"/>
    <cellStyle name="Comma 13 4 5" xfId="3244"/>
    <cellStyle name="Comma 13 4 6" xfId="3245"/>
    <cellStyle name="Comma 13 4 7" xfId="3246"/>
    <cellStyle name="Comma 13 4 8" xfId="3247"/>
    <cellStyle name="Comma 13 5" xfId="3248"/>
    <cellStyle name="Comma 13 6" xfId="3249"/>
    <cellStyle name="Comma 13 7" xfId="3250"/>
    <cellStyle name="Comma 13 8" xfId="3251"/>
    <cellStyle name="Comma 13 9" xfId="3252"/>
    <cellStyle name="Comma 14" xfId="3253"/>
    <cellStyle name="Comma 14 10" xfId="3254"/>
    <cellStyle name="Comma 14 11" xfId="3255"/>
    <cellStyle name="Comma 14 12" xfId="3256"/>
    <cellStyle name="Comma 14 13" xfId="3257"/>
    <cellStyle name="Comma 14 14" xfId="3258"/>
    <cellStyle name="Comma 14 15" xfId="3259"/>
    <cellStyle name="Comma 14 2" xfId="3260"/>
    <cellStyle name="Comma 14 2 2" xfId="3261"/>
    <cellStyle name="Comma 14 2 3" xfId="3262"/>
    <cellStyle name="Comma 14 2 4" xfId="3263"/>
    <cellStyle name="Comma 14 2 5" xfId="3264"/>
    <cellStyle name="Comma 14 2 6" xfId="3265"/>
    <cellStyle name="Comma 14 2 7" xfId="3266"/>
    <cellStyle name="Comma 14 2 8" xfId="3267"/>
    <cellStyle name="Comma 14 3" xfId="3268"/>
    <cellStyle name="Comma 14 3 2" xfId="3269"/>
    <cellStyle name="Comma 14 3 3" xfId="3270"/>
    <cellStyle name="Comma 14 3 4" xfId="3271"/>
    <cellStyle name="Comma 14 3 5" xfId="3272"/>
    <cellStyle name="Comma 14 3 6" xfId="3273"/>
    <cellStyle name="Comma 14 3 7" xfId="3274"/>
    <cellStyle name="Comma 14 3 8" xfId="3275"/>
    <cellStyle name="Comma 14 4" xfId="3276"/>
    <cellStyle name="Comma 14 4 2" xfId="3277"/>
    <cellStyle name="Comma 14 4 3" xfId="3278"/>
    <cellStyle name="Comma 14 4 4" xfId="3279"/>
    <cellStyle name="Comma 14 4 5" xfId="3280"/>
    <cellStyle name="Comma 14 4 6" xfId="3281"/>
    <cellStyle name="Comma 14 4 7" xfId="3282"/>
    <cellStyle name="Comma 14 4 8" xfId="3283"/>
    <cellStyle name="Comma 14 5" xfId="3284"/>
    <cellStyle name="Comma 14 6" xfId="3285"/>
    <cellStyle name="Comma 14 7" xfId="3286"/>
    <cellStyle name="Comma 14 8" xfId="3287"/>
    <cellStyle name="Comma 14 9" xfId="3288"/>
    <cellStyle name="Comma 15" xfId="3289"/>
    <cellStyle name="Comma 16" xfId="3290"/>
    <cellStyle name="Comma 17" xfId="3291"/>
    <cellStyle name="Comma 17 2" xfId="3292"/>
    <cellStyle name="Comma 17 2 2" xfId="3293"/>
    <cellStyle name="Comma 17 2 3" xfId="3294"/>
    <cellStyle name="Comma 17 2 4" xfId="3295"/>
    <cellStyle name="Comma 17 2 5" xfId="3296"/>
    <cellStyle name="Comma 17 3" xfId="3297"/>
    <cellStyle name="Comma 17 4" xfId="3298"/>
    <cellStyle name="Comma 17 5" xfId="3299"/>
    <cellStyle name="Comma 17 6" xfId="3300"/>
    <cellStyle name="Comma 18" xfId="3301"/>
    <cellStyle name="Comma 18 2" xfId="3302"/>
    <cellStyle name="Comma 18 3" xfId="3303"/>
    <cellStyle name="Comma 18 4" xfId="3304"/>
    <cellStyle name="Comma 18 5" xfId="3305"/>
    <cellStyle name="Comma 19" xfId="3306"/>
    <cellStyle name="Comma 19 2" xfId="3307"/>
    <cellStyle name="Comma 19 3" xfId="3308"/>
    <cellStyle name="Comma 19 4" xfId="3309"/>
    <cellStyle name="Comma 19 5" xfId="3310"/>
    <cellStyle name="Comma 2" xfId="3311"/>
    <cellStyle name="Comma 2 10" xfId="3312"/>
    <cellStyle name="Comma 2 11" xfId="3313"/>
    <cellStyle name="Comma 2 12" xfId="3314"/>
    <cellStyle name="Comma 2 13" xfId="3315"/>
    <cellStyle name="Comma 2 14" xfId="3316"/>
    <cellStyle name="Comma 2 14 2" xfId="3317"/>
    <cellStyle name="Comma 2 14 3" xfId="3318"/>
    <cellStyle name="Comma 2 14 4" xfId="3319"/>
    <cellStyle name="Comma 2 14 5" xfId="3320"/>
    <cellStyle name="Comma 2 15" xfId="3321"/>
    <cellStyle name="Comma 2 16" xfId="3322"/>
    <cellStyle name="Comma 2 2" xfId="3323"/>
    <cellStyle name="Comma 2 2 2" xfId="3324"/>
    <cellStyle name="Comma 2 2 2 2" xfId="3325"/>
    <cellStyle name="Comma 2 2 2 3" xfId="3326"/>
    <cellStyle name="Comma 2 2 2 4" xfId="3327"/>
    <cellStyle name="Comma 2 2 2 5" xfId="3328"/>
    <cellStyle name="Comma 2 3" xfId="3329"/>
    <cellStyle name="Comma 2 4" xfId="3330"/>
    <cellStyle name="Comma 2 5" xfId="3331"/>
    <cellStyle name="Comma 2 6" xfId="3332"/>
    <cellStyle name="Comma 2 7" xfId="3333"/>
    <cellStyle name="Comma 2 8" xfId="3334"/>
    <cellStyle name="Comma 2 9" xfId="3335"/>
    <cellStyle name="Comma 20" xfId="3336"/>
    <cellStyle name="Comma 20 2" xfId="3337"/>
    <cellStyle name="Comma 20 3" xfId="3338"/>
    <cellStyle name="Comma 20 4" xfId="3339"/>
    <cellStyle name="Comma 20 5" xfId="3340"/>
    <cellStyle name="Comma 21" xfId="3341"/>
    <cellStyle name="Comma 21 2" xfId="3342"/>
    <cellStyle name="Comma 21 3" xfId="3343"/>
    <cellStyle name="Comma 21 4" xfId="3344"/>
    <cellStyle name="Comma 21 5" xfId="3345"/>
    <cellStyle name="Comma 22" xfId="3346"/>
    <cellStyle name="Comma 22 2" xfId="3347"/>
    <cellStyle name="Comma 22 3" xfId="3348"/>
    <cellStyle name="Comma 22 4" xfId="3349"/>
    <cellStyle name="Comma 22 5" xfId="3350"/>
    <cellStyle name="Comma 23" xfId="3351"/>
    <cellStyle name="Comma 23 2" xfId="3352"/>
    <cellStyle name="Comma 23 3" xfId="3353"/>
    <cellStyle name="Comma 23 4" xfId="3354"/>
    <cellStyle name="Comma 23 5" xfId="3355"/>
    <cellStyle name="Comma 24" xfId="3356"/>
    <cellStyle name="Comma 24 2" xfId="3357"/>
    <cellStyle name="Comma 24 3" xfId="3358"/>
    <cellStyle name="Comma 24 4" xfId="3359"/>
    <cellStyle name="Comma 24 5" xfId="3360"/>
    <cellStyle name="Comma 25" xfId="3361"/>
    <cellStyle name="Comma 25 2" xfId="3362"/>
    <cellStyle name="Comma 25 3" xfId="3363"/>
    <cellStyle name="Comma 25 4" xfId="3364"/>
    <cellStyle name="Comma 25 5" xfId="3365"/>
    <cellStyle name="Comma 26" xfId="3366"/>
    <cellStyle name="Comma 26 2" xfId="3367"/>
    <cellStyle name="Comma 26 3" xfId="3368"/>
    <cellStyle name="Comma 26 4" xfId="3369"/>
    <cellStyle name="Comma 26 5" xfId="3370"/>
    <cellStyle name="Comma 27" xfId="3371"/>
    <cellStyle name="Comma 28" xfId="3372"/>
    <cellStyle name="Comma 29" xfId="3373"/>
    <cellStyle name="Comma 3" xfId="3374"/>
    <cellStyle name="Comma 3 10" xfId="3375"/>
    <cellStyle name="Comma 3 11" xfId="3376"/>
    <cellStyle name="Comma 3 12" xfId="3377"/>
    <cellStyle name="Comma 3 13" xfId="3378"/>
    <cellStyle name="Comma 3 2" xfId="3379"/>
    <cellStyle name="Comma 3 3" xfId="3380"/>
    <cellStyle name="Comma 3 4" xfId="3381"/>
    <cellStyle name="Comma 3 5" xfId="3382"/>
    <cellStyle name="Comma 3 6" xfId="3383"/>
    <cellStyle name="Comma 3 7" xfId="3384"/>
    <cellStyle name="Comma 3 8" xfId="3385"/>
    <cellStyle name="Comma 3 9" xfId="3386"/>
    <cellStyle name="Comma 30" xfId="3387"/>
    <cellStyle name="Comma 4" xfId="3388"/>
    <cellStyle name="Comma 4 2" xfId="3389"/>
    <cellStyle name="Comma 4 3" xfId="3390"/>
    <cellStyle name="Comma 4 4" xfId="3391"/>
    <cellStyle name="Comma 4 5" xfId="3392"/>
    <cellStyle name="Comma 4 6" xfId="3393"/>
    <cellStyle name="Comma 5" xfId="3394"/>
    <cellStyle name="Comma 5 2" xfId="3395"/>
    <cellStyle name="Comma 5 3" xfId="3396"/>
    <cellStyle name="Comma 5 4" xfId="3397"/>
    <cellStyle name="Comma 5 5" xfId="3398"/>
    <cellStyle name="Comma 5 6" xfId="3399"/>
    <cellStyle name="Comma 5 7" xfId="3400"/>
    <cellStyle name="Comma 5 7 2" xfId="3401"/>
    <cellStyle name="Comma 5 7 3" xfId="3402"/>
    <cellStyle name="Comma 5 7 4" xfId="3403"/>
    <cellStyle name="Comma 5 7 5" xfId="3404"/>
    <cellStyle name="Comma 6" xfId="3405"/>
    <cellStyle name="Comma 7" xfId="3406"/>
    <cellStyle name="Comma 7 10" xfId="3407"/>
    <cellStyle name="Comma 7 11" xfId="3408"/>
    <cellStyle name="Comma 7 12" xfId="3409"/>
    <cellStyle name="Comma 7 13" xfId="3410"/>
    <cellStyle name="Comma 7 14" xfId="3411"/>
    <cellStyle name="Comma 7 15" xfId="3412"/>
    <cellStyle name="Comma 7 2" xfId="3413"/>
    <cellStyle name="Comma 7 2 2" xfId="3414"/>
    <cellStyle name="Comma 7 2 3" xfId="3415"/>
    <cellStyle name="Comma 7 2 4" xfId="3416"/>
    <cellStyle name="Comma 7 2 5" xfId="3417"/>
    <cellStyle name="Comma 7 2 6" xfId="3418"/>
    <cellStyle name="Comma 7 2 7" xfId="3419"/>
    <cellStyle name="Comma 7 2 8" xfId="3420"/>
    <cellStyle name="Comma 7 3" xfId="3421"/>
    <cellStyle name="Comma 7 3 2" xfId="3422"/>
    <cellStyle name="Comma 7 3 3" xfId="3423"/>
    <cellStyle name="Comma 7 3 4" xfId="3424"/>
    <cellStyle name="Comma 7 3 5" xfId="3425"/>
    <cellStyle name="Comma 7 3 6" xfId="3426"/>
    <cellStyle name="Comma 7 3 7" xfId="3427"/>
    <cellStyle name="Comma 7 3 8" xfId="3428"/>
    <cellStyle name="Comma 7 4" xfId="3429"/>
    <cellStyle name="Comma 7 4 2" xfId="3430"/>
    <cellStyle name="Comma 7 4 3" xfId="3431"/>
    <cellStyle name="Comma 7 4 4" xfId="3432"/>
    <cellStyle name="Comma 7 4 5" xfId="3433"/>
    <cellStyle name="Comma 7 4 6" xfId="3434"/>
    <cellStyle name="Comma 7 4 7" xfId="3435"/>
    <cellStyle name="Comma 7 4 8" xfId="3436"/>
    <cellStyle name="Comma 7 5" xfId="3437"/>
    <cellStyle name="Comma 7 6" xfId="3438"/>
    <cellStyle name="Comma 7 7" xfId="3439"/>
    <cellStyle name="Comma 7 8" xfId="3440"/>
    <cellStyle name="Comma 7 9" xfId="3441"/>
    <cellStyle name="Comma 8" xfId="3442"/>
    <cellStyle name="Comma 8 10" xfId="3443"/>
    <cellStyle name="Comma 8 11" xfId="3444"/>
    <cellStyle name="Comma 8 12" xfId="3445"/>
    <cellStyle name="Comma 8 13" xfId="3446"/>
    <cellStyle name="Comma 8 14" xfId="3447"/>
    <cellStyle name="Comma 8 15" xfId="3448"/>
    <cellStyle name="Comma 8 2" xfId="3449"/>
    <cellStyle name="Comma 8 2 2" xfId="3450"/>
    <cellStyle name="Comma 8 2 3" xfId="3451"/>
    <cellStyle name="Comma 8 2 4" xfId="3452"/>
    <cellStyle name="Comma 8 2 5" xfId="3453"/>
    <cellStyle name="Comma 8 2 6" xfId="3454"/>
    <cellStyle name="Comma 8 2 7" xfId="3455"/>
    <cellStyle name="Comma 8 2 8" xfId="3456"/>
    <cellStyle name="Comma 8 3" xfId="3457"/>
    <cellStyle name="Comma 8 3 2" xfId="3458"/>
    <cellStyle name="Comma 8 3 3" xfId="3459"/>
    <cellStyle name="Comma 8 3 4" xfId="3460"/>
    <cellStyle name="Comma 8 3 5" xfId="3461"/>
    <cellStyle name="Comma 8 3 6" xfId="3462"/>
    <cellStyle name="Comma 8 3 7" xfId="3463"/>
    <cellStyle name="Comma 8 3 8" xfId="3464"/>
    <cellStyle name="Comma 8 4" xfId="3465"/>
    <cellStyle name="Comma 8 4 2" xfId="3466"/>
    <cellStyle name="Comma 8 4 3" xfId="3467"/>
    <cellStyle name="Comma 8 4 4" xfId="3468"/>
    <cellStyle name="Comma 8 4 5" xfId="3469"/>
    <cellStyle name="Comma 8 4 6" xfId="3470"/>
    <cellStyle name="Comma 8 4 7" xfId="3471"/>
    <cellStyle name="Comma 8 4 8" xfId="3472"/>
    <cellStyle name="Comma 8 5" xfId="3473"/>
    <cellStyle name="Comma 8 6" xfId="3474"/>
    <cellStyle name="Comma 8 7" xfId="3475"/>
    <cellStyle name="Comma 8 8" xfId="3476"/>
    <cellStyle name="Comma 8 9" xfId="3477"/>
    <cellStyle name="Comma 9" xfId="3478"/>
    <cellStyle name="Comma 9 10" xfId="3479"/>
    <cellStyle name="Comma 9 11" xfId="3480"/>
    <cellStyle name="Comma 9 12" xfId="3481"/>
    <cellStyle name="Comma 9 13" xfId="3482"/>
    <cellStyle name="Comma 9 14" xfId="3483"/>
    <cellStyle name="Comma 9 15" xfId="3484"/>
    <cellStyle name="Comma 9 2" xfId="3485"/>
    <cellStyle name="Comma 9 2 2" xfId="3486"/>
    <cellStyle name="Comma 9 2 3" xfId="3487"/>
    <cellStyle name="Comma 9 2 4" xfId="3488"/>
    <cellStyle name="Comma 9 2 5" xfId="3489"/>
    <cellStyle name="Comma 9 2 6" xfId="3490"/>
    <cellStyle name="Comma 9 2 7" xfId="3491"/>
    <cellStyle name="Comma 9 2 8" xfId="3492"/>
    <cellStyle name="Comma 9 3" xfId="3493"/>
    <cellStyle name="Comma 9 3 2" xfId="3494"/>
    <cellStyle name="Comma 9 3 3" xfId="3495"/>
    <cellStyle name="Comma 9 3 4" xfId="3496"/>
    <cellStyle name="Comma 9 3 5" xfId="3497"/>
    <cellStyle name="Comma 9 3 6" xfId="3498"/>
    <cellStyle name="Comma 9 3 7" xfId="3499"/>
    <cellStyle name="Comma 9 3 8" xfId="3500"/>
    <cellStyle name="Comma 9 4" xfId="3501"/>
    <cellStyle name="Comma 9 4 2" xfId="3502"/>
    <cellStyle name="Comma 9 4 3" xfId="3503"/>
    <cellStyle name="Comma 9 4 4" xfId="3504"/>
    <cellStyle name="Comma 9 4 5" xfId="3505"/>
    <cellStyle name="Comma 9 4 6" xfId="3506"/>
    <cellStyle name="Comma 9 4 7" xfId="3507"/>
    <cellStyle name="Comma 9 4 8" xfId="3508"/>
    <cellStyle name="Comma 9 5" xfId="3509"/>
    <cellStyle name="Comma 9 6" xfId="3510"/>
    <cellStyle name="Comma 9 7" xfId="3511"/>
    <cellStyle name="Comma 9 8" xfId="3512"/>
    <cellStyle name="Comma 9 9" xfId="3513"/>
    <cellStyle name="Comma0" xfId="3514"/>
    <cellStyle name="Currency [0] 2" xfId="3515"/>
    <cellStyle name="Currency 2" xfId="3516"/>
    <cellStyle name="Currency 2 2" xfId="3517"/>
    <cellStyle name="Currency 2 3" xfId="3518"/>
    <cellStyle name="Currency 2 4" xfId="3519"/>
    <cellStyle name="Currency 2 5" xfId="3520"/>
    <cellStyle name="Currency 2 6" xfId="3521"/>
    <cellStyle name="Currency 2 7" xfId="3522"/>
    <cellStyle name="Currency 2 8" xfId="3523"/>
    <cellStyle name="Currency 2 9" xfId="3524"/>
    <cellStyle name="Currency 3" xfId="3525"/>
    <cellStyle name="Currency 3 2" xfId="3526"/>
    <cellStyle name="Currency 3 2 2" xfId="3527"/>
    <cellStyle name="Currency 3 2 3" xfId="3528"/>
    <cellStyle name="Currency 3 2 4" xfId="3529"/>
    <cellStyle name="Currency 3 2 5" xfId="3530"/>
    <cellStyle name="Currency0" xfId="3531"/>
    <cellStyle name="Date" xfId="3532"/>
    <cellStyle name="Excel Built-in Comma [0]" xfId="3533"/>
    <cellStyle name="Excel Built-in Comma [0] 2" xfId="3534"/>
    <cellStyle name="Excel Built-in Comma [0] 3" xfId="3535"/>
    <cellStyle name="Excel Built-in Comma [0] 4" xfId="3536"/>
    <cellStyle name="Excel Built-in Comma [0] 5" xfId="3537"/>
    <cellStyle name="Excel Built-in Excel Built-in Excel Built-in Normal 10" xfId="3538"/>
    <cellStyle name="Excel_BuiltIn_Accent2" xfId="3539"/>
    <cellStyle name="Explanatory Text 10" xfId="3540"/>
    <cellStyle name="Explanatory Text 11" xfId="3541"/>
    <cellStyle name="Explanatory Text 12" xfId="3542"/>
    <cellStyle name="Explanatory Text 13" xfId="3543"/>
    <cellStyle name="Explanatory Text 2" xfId="3544"/>
    <cellStyle name="Explanatory Text 3" xfId="3545"/>
    <cellStyle name="Explanatory Text 3 2" xfId="3546"/>
    <cellStyle name="Explanatory Text 3 3" xfId="3547"/>
    <cellStyle name="Explanatory Text 3 4" xfId="3548"/>
    <cellStyle name="Explanatory Text 3 5" xfId="3549"/>
    <cellStyle name="Explanatory Text 3 6" xfId="3550"/>
    <cellStyle name="Explanatory Text 3 7" xfId="3551"/>
    <cellStyle name="Explanatory Text 4" xfId="3552"/>
    <cellStyle name="Explanatory Text 4 2" xfId="3553"/>
    <cellStyle name="Explanatory Text 4 3" xfId="3554"/>
    <cellStyle name="Explanatory Text 4 4" xfId="3555"/>
    <cellStyle name="Explanatory Text 4 5" xfId="3556"/>
    <cellStyle name="Explanatory Text 4 6" xfId="3557"/>
    <cellStyle name="Explanatory Text 4 7" xfId="3558"/>
    <cellStyle name="Explanatory Text 5" xfId="3559"/>
    <cellStyle name="Explanatory Text 5 2" xfId="3560"/>
    <cellStyle name="Explanatory Text 5 3" xfId="3561"/>
    <cellStyle name="Explanatory Text 5 4" xfId="3562"/>
    <cellStyle name="Explanatory Text 5 5" xfId="3563"/>
    <cellStyle name="Explanatory Text 5 6" xfId="3564"/>
    <cellStyle name="Explanatory Text 5 7" xfId="3565"/>
    <cellStyle name="Explanatory Text 6" xfId="3566"/>
    <cellStyle name="Explanatory Text 6 2" xfId="3567"/>
    <cellStyle name="Explanatory Text 6 3" xfId="3568"/>
    <cellStyle name="Explanatory Text 6 4" xfId="3569"/>
    <cellStyle name="Explanatory Text 6 5" xfId="3570"/>
    <cellStyle name="Explanatory Text 6 6" xfId="3571"/>
    <cellStyle name="Explanatory Text 6 7" xfId="3572"/>
    <cellStyle name="Explanatory Text 7" xfId="3573"/>
    <cellStyle name="Explanatory Text 7 2" xfId="3574"/>
    <cellStyle name="Explanatory Text 7 3" xfId="3575"/>
    <cellStyle name="Explanatory Text 7 4" xfId="3576"/>
    <cellStyle name="Explanatory Text 7 5" xfId="3577"/>
    <cellStyle name="Explanatory Text 7 6" xfId="3578"/>
    <cellStyle name="Explanatory Text 7 7" xfId="3579"/>
    <cellStyle name="Explanatory Text 8" xfId="3580"/>
    <cellStyle name="Explanatory Text 9" xfId="3581"/>
    <cellStyle name="Fixed" xfId="3582"/>
    <cellStyle name="Good 10" xfId="3583"/>
    <cellStyle name="Good 11" xfId="3584"/>
    <cellStyle name="Good 12" xfId="3585"/>
    <cellStyle name="Good 13" xfId="3586"/>
    <cellStyle name="Good 2" xfId="3587"/>
    <cellStyle name="Good 3" xfId="3588"/>
    <cellStyle name="Good 3 2" xfId="3589"/>
    <cellStyle name="Good 3 3" xfId="3590"/>
    <cellStyle name="Good 3 4" xfId="3591"/>
    <cellStyle name="Good 3 5" xfId="3592"/>
    <cellStyle name="Good 3 6" xfId="3593"/>
    <cellStyle name="Good 3 7" xfId="3594"/>
    <cellStyle name="Good 4" xfId="3595"/>
    <cellStyle name="Good 4 2" xfId="3596"/>
    <cellStyle name="Good 4 3" xfId="3597"/>
    <cellStyle name="Good 4 4" xfId="3598"/>
    <cellStyle name="Good 4 5" xfId="3599"/>
    <cellStyle name="Good 4 6" xfId="3600"/>
    <cellStyle name="Good 4 7" xfId="3601"/>
    <cellStyle name="Good 5" xfId="3602"/>
    <cellStyle name="Good 5 2" xfId="3603"/>
    <cellStyle name="Good 5 3" xfId="3604"/>
    <cellStyle name="Good 5 4" xfId="3605"/>
    <cellStyle name="Good 5 5" xfId="3606"/>
    <cellStyle name="Good 5 6" xfId="3607"/>
    <cellStyle name="Good 5 7" xfId="3608"/>
    <cellStyle name="Good 6" xfId="3609"/>
    <cellStyle name="Good 6 2" xfId="3610"/>
    <cellStyle name="Good 6 3" xfId="3611"/>
    <cellStyle name="Good 6 4" xfId="3612"/>
    <cellStyle name="Good 6 5" xfId="3613"/>
    <cellStyle name="Good 6 6" xfId="3614"/>
    <cellStyle name="Good 6 7" xfId="3615"/>
    <cellStyle name="Good 7" xfId="3616"/>
    <cellStyle name="Good 7 2" xfId="3617"/>
    <cellStyle name="Good 7 3" xfId="3618"/>
    <cellStyle name="Good 7 4" xfId="3619"/>
    <cellStyle name="Good 7 5" xfId="3620"/>
    <cellStyle name="Good 7 6" xfId="3621"/>
    <cellStyle name="Good 7 7" xfId="3622"/>
    <cellStyle name="Good 8" xfId="3623"/>
    <cellStyle name="Good 9" xfId="3624"/>
    <cellStyle name="Heading 1 10" xfId="3625"/>
    <cellStyle name="Heading 1 10 2" xfId="3626"/>
    <cellStyle name="Heading 1 10 3" xfId="3627"/>
    <cellStyle name="Heading 1 10 4" xfId="3628"/>
    <cellStyle name="Heading 1 10 5" xfId="3629"/>
    <cellStyle name="Heading 1 10 6" xfId="3630"/>
    <cellStyle name="Heading 1 10 7" xfId="3631"/>
    <cellStyle name="Heading 1 11" xfId="3632"/>
    <cellStyle name="Heading 1 11 2" xfId="3633"/>
    <cellStyle name="Heading 1 11 3" xfId="3634"/>
    <cellStyle name="Heading 1 11 4" xfId="3635"/>
    <cellStyle name="Heading 1 11 5" xfId="3636"/>
    <cellStyle name="Heading 1 11 6" xfId="3637"/>
    <cellStyle name="Heading 1 11 7" xfId="3638"/>
    <cellStyle name="Heading 1 12" xfId="3639"/>
    <cellStyle name="Heading 1 12 2" xfId="3640"/>
    <cellStyle name="Heading 1 12 3" xfId="3641"/>
    <cellStyle name="Heading 1 12 4" xfId="3642"/>
    <cellStyle name="Heading 1 12 5" xfId="3643"/>
    <cellStyle name="Heading 1 12 6" xfId="3644"/>
    <cellStyle name="Heading 1 12 7" xfId="3645"/>
    <cellStyle name="Heading 1 13" xfId="3646"/>
    <cellStyle name="Heading 1 13 2" xfId="3647"/>
    <cellStyle name="Heading 1 13 3" xfId="3648"/>
    <cellStyle name="Heading 1 13 4" xfId="3649"/>
    <cellStyle name="Heading 1 13 5" xfId="3650"/>
    <cellStyle name="Heading 1 13 6" xfId="3651"/>
    <cellStyle name="Heading 1 13 7" xfId="3652"/>
    <cellStyle name="Heading 1 14" xfId="3653"/>
    <cellStyle name="Heading 1 14 2" xfId="3654"/>
    <cellStyle name="Heading 1 15" xfId="3655"/>
    <cellStyle name="Heading 1 16" xfId="3656"/>
    <cellStyle name="Heading 1 17" xfId="3657"/>
    <cellStyle name="Heading 1 18" xfId="3658"/>
    <cellStyle name="Heading 1 19" xfId="3659"/>
    <cellStyle name="Heading 1 2" xfId="3660"/>
    <cellStyle name="Heading 1 2 2" xfId="3661"/>
    <cellStyle name="Heading 1 2 3" xfId="3662"/>
    <cellStyle name="Heading 1 2 4" xfId="3663"/>
    <cellStyle name="Heading 1 2 5" xfId="3664"/>
    <cellStyle name="Heading 1 2 6" xfId="3665"/>
    <cellStyle name="Heading 1 2 7" xfId="3666"/>
    <cellStyle name="Heading 1 20" xfId="3667"/>
    <cellStyle name="Heading 1 21" xfId="3668"/>
    <cellStyle name="Heading 1 22" xfId="3669"/>
    <cellStyle name="Heading 1 23" xfId="3670"/>
    <cellStyle name="Heading 1 24" xfId="3671"/>
    <cellStyle name="Heading 1 25" xfId="3672"/>
    <cellStyle name="Heading 1 26" xfId="3673"/>
    <cellStyle name="Heading 1 27" xfId="3674"/>
    <cellStyle name="Heading 1 3" xfId="3675"/>
    <cellStyle name="Heading 1 3 2" xfId="3676"/>
    <cellStyle name="Heading 1 3 3" xfId="3677"/>
    <cellStyle name="Heading 1 3 4" xfId="3678"/>
    <cellStyle name="Heading 1 3 5" xfId="3679"/>
    <cellStyle name="Heading 1 3 6" xfId="3680"/>
    <cellStyle name="Heading 1 3 7" xfId="3681"/>
    <cellStyle name="Heading 1 4" xfId="3682"/>
    <cellStyle name="Heading 1 4 2" xfId="3683"/>
    <cellStyle name="Heading 1 4 3" xfId="3684"/>
    <cellStyle name="Heading 1 4 4" xfId="3685"/>
    <cellStyle name="Heading 1 4 5" xfId="3686"/>
    <cellStyle name="Heading 1 4 6" xfId="3687"/>
    <cellStyle name="Heading 1 4 7" xfId="3688"/>
    <cellStyle name="Heading 1 5" xfId="3689"/>
    <cellStyle name="Heading 1 5 2" xfId="3690"/>
    <cellStyle name="Heading 1 5 3" xfId="3691"/>
    <cellStyle name="Heading 1 5 4" xfId="3692"/>
    <cellStyle name="Heading 1 5 5" xfId="3693"/>
    <cellStyle name="Heading 1 5 6" xfId="3694"/>
    <cellStyle name="Heading 1 5 7" xfId="3695"/>
    <cellStyle name="Heading 1 6" xfId="3696"/>
    <cellStyle name="Heading 1 6 2" xfId="3697"/>
    <cellStyle name="Heading 1 6 3" xfId="3698"/>
    <cellStyle name="Heading 1 6 4" xfId="3699"/>
    <cellStyle name="Heading 1 6 5" xfId="3700"/>
    <cellStyle name="Heading 1 6 6" xfId="3701"/>
    <cellStyle name="Heading 1 6 7" xfId="3702"/>
    <cellStyle name="Heading 1 7" xfId="3703"/>
    <cellStyle name="Heading 1 7 2" xfId="3704"/>
    <cellStyle name="Heading 1 7 3" xfId="3705"/>
    <cellStyle name="Heading 1 7 4" xfId="3706"/>
    <cellStyle name="Heading 1 7 5" xfId="3707"/>
    <cellStyle name="Heading 1 7 6" xfId="3708"/>
    <cellStyle name="Heading 1 7 7" xfId="3709"/>
    <cellStyle name="Heading 1 8" xfId="3710"/>
    <cellStyle name="Heading 1 8 2" xfId="3711"/>
    <cellStyle name="Heading 1 8 3" xfId="3712"/>
    <cellStyle name="Heading 1 8 4" xfId="3713"/>
    <cellStyle name="Heading 1 8 5" xfId="3714"/>
    <cellStyle name="Heading 1 8 6" xfId="3715"/>
    <cellStyle name="Heading 1 8 7" xfId="3716"/>
    <cellStyle name="Heading 1 9" xfId="3717"/>
    <cellStyle name="Heading 1 9 2" xfId="3718"/>
    <cellStyle name="Heading 1 9 3" xfId="3719"/>
    <cellStyle name="Heading 1 9 4" xfId="3720"/>
    <cellStyle name="Heading 1 9 5" xfId="3721"/>
    <cellStyle name="Heading 1 9 6" xfId="3722"/>
    <cellStyle name="Heading 1 9 7" xfId="3723"/>
    <cellStyle name="Heading 2 10" xfId="3724"/>
    <cellStyle name="Heading 2 10 2" xfId="3725"/>
    <cellStyle name="Heading 2 10 3" xfId="3726"/>
    <cellStyle name="Heading 2 10 4" xfId="3727"/>
    <cellStyle name="Heading 2 10 5" xfId="3728"/>
    <cellStyle name="Heading 2 10 6" xfId="3729"/>
    <cellStyle name="Heading 2 10 7" xfId="3730"/>
    <cellStyle name="Heading 2 11" xfId="3731"/>
    <cellStyle name="Heading 2 11 2" xfId="3732"/>
    <cellStyle name="Heading 2 11 3" xfId="3733"/>
    <cellStyle name="Heading 2 11 4" xfId="3734"/>
    <cellStyle name="Heading 2 11 5" xfId="3735"/>
    <cellStyle name="Heading 2 11 6" xfId="3736"/>
    <cellStyle name="Heading 2 11 7" xfId="3737"/>
    <cellStyle name="Heading 2 12" xfId="3738"/>
    <cellStyle name="Heading 2 12 2" xfId="3739"/>
    <cellStyle name="Heading 2 12 3" xfId="3740"/>
    <cellStyle name="Heading 2 12 4" xfId="3741"/>
    <cellStyle name="Heading 2 12 5" xfId="3742"/>
    <cellStyle name="Heading 2 12 6" xfId="3743"/>
    <cellStyle name="Heading 2 12 7" xfId="3744"/>
    <cellStyle name="Heading 2 13" xfId="3745"/>
    <cellStyle name="Heading 2 13 2" xfId="3746"/>
    <cellStyle name="Heading 2 13 3" xfId="3747"/>
    <cellStyle name="Heading 2 13 4" xfId="3748"/>
    <cellStyle name="Heading 2 13 5" xfId="3749"/>
    <cellStyle name="Heading 2 13 6" xfId="3750"/>
    <cellStyle name="Heading 2 13 7" xfId="3751"/>
    <cellStyle name="Heading 2 14" xfId="3752"/>
    <cellStyle name="Heading 2 14 2" xfId="3753"/>
    <cellStyle name="Heading 2 15" xfId="3754"/>
    <cellStyle name="Heading 2 16" xfId="3755"/>
    <cellStyle name="Heading 2 17" xfId="3756"/>
    <cellStyle name="Heading 2 18" xfId="3757"/>
    <cellStyle name="Heading 2 19" xfId="3758"/>
    <cellStyle name="Heading 2 2" xfId="3759"/>
    <cellStyle name="Heading 2 2 2" xfId="3760"/>
    <cellStyle name="Heading 2 2 3" xfId="3761"/>
    <cellStyle name="Heading 2 2 4" xfId="3762"/>
    <cellStyle name="Heading 2 2 5" xfId="3763"/>
    <cellStyle name="Heading 2 2 6" xfId="3764"/>
    <cellStyle name="Heading 2 2 7" xfId="3765"/>
    <cellStyle name="Heading 2 20" xfId="3766"/>
    <cellStyle name="Heading 2 21" xfId="3767"/>
    <cellStyle name="Heading 2 22" xfId="3768"/>
    <cellStyle name="Heading 2 23" xfId="3769"/>
    <cellStyle name="Heading 2 24" xfId="3770"/>
    <cellStyle name="Heading 2 25" xfId="3771"/>
    <cellStyle name="Heading 2 26" xfId="3772"/>
    <cellStyle name="Heading 2 27" xfId="3773"/>
    <cellStyle name="Heading 2 3" xfId="3774"/>
    <cellStyle name="Heading 2 3 2" xfId="3775"/>
    <cellStyle name="Heading 2 3 3" xfId="3776"/>
    <cellStyle name="Heading 2 3 4" xfId="3777"/>
    <cellStyle name="Heading 2 3 5" xfId="3778"/>
    <cellStyle name="Heading 2 3 6" xfId="3779"/>
    <cellStyle name="Heading 2 3 7" xfId="3780"/>
    <cellStyle name="Heading 2 4" xfId="3781"/>
    <cellStyle name="Heading 2 4 2" xfId="3782"/>
    <cellStyle name="Heading 2 4 3" xfId="3783"/>
    <cellStyle name="Heading 2 4 4" xfId="3784"/>
    <cellStyle name="Heading 2 4 5" xfId="3785"/>
    <cellStyle name="Heading 2 4 6" xfId="3786"/>
    <cellStyle name="Heading 2 4 7" xfId="3787"/>
    <cellStyle name="Heading 2 5" xfId="3788"/>
    <cellStyle name="Heading 2 5 2" xfId="3789"/>
    <cellStyle name="Heading 2 5 3" xfId="3790"/>
    <cellStyle name="Heading 2 5 4" xfId="3791"/>
    <cellStyle name="Heading 2 5 5" xfId="3792"/>
    <cellStyle name="Heading 2 5 6" xfId="3793"/>
    <cellStyle name="Heading 2 5 7" xfId="3794"/>
    <cellStyle name="Heading 2 6" xfId="3795"/>
    <cellStyle name="Heading 2 6 2" xfId="3796"/>
    <cellStyle name="Heading 2 6 3" xfId="3797"/>
    <cellStyle name="Heading 2 6 4" xfId="3798"/>
    <cellStyle name="Heading 2 6 5" xfId="3799"/>
    <cellStyle name="Heading 2 6 6" xfId="3800"/>
    <cellStyle name="Heading 2 6 7" xfId="3801"/>
    <cellStyle name="Heading 2 7" xfId="3802"/>
    <cellStyle name="Heading 2 7 2" xfId="3803"/>
    <cellStyle name="Heading 2 7 3" xfId="3804"/>
    <cellStyle name="Heading 2 7 4" xfId="3805"/>
    <cellStyle name="Heading 2 7 5" xfId="3806"/>
    <cellStyle name="Heading 2 7 6" xfId="3807"/>
    <cellStyle name="Heading 2 7 7" xfId="3808"/>
    <cellStyle name="Heading 2 8" xfId="3809"/>
    <cellStyle name="Heading 2 8 2" xfId="3810"/>
    <cellStyle name="Heading 2 8 3" xfId="3811"/>
    <cellStyle name="Heading 2 8 4" xfId="3812"/>
    <cellStyle name="Heading 2 8 5" xfId="3813"/>
    <cellStyle name="Heading 2 8 6" xfId="3814"/>
    <cellStyle name="Heading 2 8 7" xfId="3815"/>
    <cellStyle name="Heading 2 9" xfId="3816"/>
    <cellStyle name="Heading 2 9 2" xfId="3817"/>
    <cellStyle name="Heading 2 9 3" xfId="3818"/>
    <cellStyle name="Heading 2 9 4" xfId="3819"/>
    <cellStyle name="Heading 2 9 5" xfId="3820"/>
    <cellStyle name="Heading 2 9 6" xfId="3821"/>
    <cellStyle name="Heading 2 9 7" xfId="3822"/>
    <cellStyle name="Heading 3 10" xfId="3823"/>
    <cellStyle name="Heading 3 11" xfId="3824"/>
    <cellStyle name="Heading 3 12" xfId="3825"/>
    <cellStyle name="Heading 3 13" xfId="3826"/>
    <cellStyle name="Heading 3 2" xfId="3827"/>
    <cellStyle name="Heading 3 3" xfId="3828"/>
    <cellStyle name="Heading 3 3 2" xfId="3829"/>
    <cellStyle name="Heading 3 3 3" xfId="3830"/>
    <cellStyle name="Heading 3 3 4" xfId="3831"/>
    <cellStyle name="Heading 3 3 5" xfId="3832"/>
    <cellStyle name="Heading 3 3 6" xfId="3833"/>
    <cellStyle name="Heading 3 3 7" xfId="3834"/>
    <cellStyle name="Heading 3 4" xfId="3835"/>
    <cellStyle name="Heading 3 4 2" xfId="3836"/>
    <cellStyle name="Heading 3 4 3" xfId="3837"/>
    <cellStyle name="Heading 3 4 4" xfId="3838"/>
    <cellStyle name="Heading 3 4 5" xfId="3839"/>
    <cellStyle name="Heading 3 4 6" xfId="3840"/>
    <cellStyle name="Heading 3 4 7" xfId="3841"/>
    <cellStyle name="Heading 3 5" xfId="3842"/>
    <cellStyle name="Heading 3 5 2" xfId="3843"/>
    <cellStyle name="Heading 3 5 3" xfId="3844"/>
    <cellStyle name="Heading 3 5 4" xfId="3845"/>
    <cellStyle name="Heading 3 5 5" xfId="3846"/>
    <cellStyle name="Heading 3 5 6" xfId="3847"/>
    <cellStyle name="Heading 3 5 7" xfId="3848"/>
    <cellStyle name="Heading 3 6" xfId="3849"/>
    <cellStyle name="Heading 3 6 2" xfId="3850"/>
    <cellStyle name="Heading 3 6 3" xfId="3851"/>
    <cellStyle name="Heading 3 6 4" xfId="3852"/>
    <cellStyle name="Heading 3 6 5" xfId="3853"/>
    <cellStyle name="Heading 3 6 6" xfId="3854"/>
    <cellStyle name="Heading 3 6 7" xfId="3855"/>
    <cellStyle name="Heading 3 7" xfId="3856"/>
    <cellStyle name="Heading 3 7 2" xfId="3857"/>
    <cellStyle name="Heading 3 7 3" xfId="3858"/>
    <cellStyle name="Heading 3 7 4" xfId="3859"/>
    <cellStyle name="Heading 3 7 5" xfId="3860"/>
    <cellStyle name="Heading 3 7 6" xfId="3861"/>
    <cellStyle name="Heading 3 7 7" xfId="3862"/>
    <cellStyle name="Heading 3 8" xfId="3863"/>
    <cellStyle name="Heading 3 9" xfId="3864"/>
    <cellStyle name="Heading 4 10" xfId="3865"/>
    <cellStyle name="Heading 4 11" xfId="3866"/>
    <cellStyle name="Heading 4 12" xfId="3867"/>
    <cellStyle name="Heading 4 13" xfId="3868"/>
    <cellStyle name="Heading 4 2" xfId="3869"/>
    <cellStyle name="Heading 4 3" xfId="3870"/>
    <cellStyle name="Heading 4 3 2" xfId="3871"/>
    <cellStyle name="Heading 4 3 3" xfId="3872"/>
    <cellStyle name="Heading 4 3 4" xfId="3873"/>
    <cellStyle name="Heading 4 3 5" xfId="3874"/>
    <cellStyle name="Heading 4 3 6" xfId="3875"/>
    <cellStyle name="Heading 4 3 7" xfId="3876"/>
    <cellStyle name="Heading 4 4" xfId="3877"/>
    <cellStyle name="Heading 4 4 2" xfId="3878"/>
    <cellStyle name="Heading 4 4 3" xfId="3879"/>
    <cellStyle name="Heading 4 4 4" xfId="3880"/>
    <cellStyle name="Heading 4 4 5" xfId="3881"/>
    <cellStyle name="Heading 4 4 6" xfId="3882"/>
    <cellStyle name="Heading 4 4 7" xfId="3883"/>
    <cellStyle name="Heading 4 5" xfId="3884"/>
    <cellStyle name="Heading 4 5 2" xfId="3885"/>
    <cellStyle name="Heading 4 5 3" xfId="3886"/>
    <cellStyle name="Heading 4 5 4" xfId="3887"/>
    <cellStyle name="Heading 4 5 5" xfId="3888"/>
    <cellStyle name="Heading 4 5 6" xfId="3889"/>
    <cellStyle name="Heading 4 5 7" xfId="3890"/>
    <cellStyle name="Heading 4 6" xfId="3891"/>
    <cellStyle name="Heading 4 6 2" xfId="3892"/>
    <cellStyle name="Heading 4 6 3" xfId="3893"/>
    <cellStyle name="Heading 4 6 4" xfId="3894"/>
    <cellStyle name="Heading 4 6 5" xfId="3895"/>
    <cellStyle name="Heading 4 6 6" xfId="3896"/>
    <cellStyle name="Heading 4 6 7" xfId="3897"/>
    <cellStyle name="Heading 4 7" xfId="3898"/>
    <cellStyle name="Heading 4 7 2" xfId="3899"/>
    <cellStyle name="Heading 4 7 3" xfId="3900"/>
    <cellStyle name="Heading 4 7 4" xfId="3901"/>
    <cellStyle name="Heading 4 7 5" xfId="3902"/>
    <cellStyle name="Heading 4 7 6" xfId="3903"/>
    <cellStyle name="Heading 4 7 7" xfId="3904"/>
    <cellStyle name="Heading 4 8" xfId="3905"/>
    <cellStyle name="Heading 4 9" xfId="3906"/>
    <cellStyle name="Hyperlink 2" xfId="3907"/>
    <cellStyle name="Hyperlink 2 2" xfId="3908"/>
    <cellStyle name="Hyperlink 2 3" xfId="3909"/>
    <cellStyle name="Hyperlink 2 4" xfId="3910"/>
    <cellStyle name="Hyperlink 2 5" xfId="3911"/>
    <cellStyle name="Hyperlink 2 6" xfId="3912"/>
    <cellStyle name="Hyperlink 2_SHSD 2008 Siap Cetak (160508) AMBAR" xfId="3913"/>
    <cellStyle name="Input 10" xfId="3914"/>
    <cellStyle name="Input 11" xfId="3915"/>
    <cellStyle name="Input 12" xfId="3916"/>
    <cellStyle name="Input 13" xfId="3917"/>
    <cellStyle name="Input 2" xfId="3918"/>
    <cellStyle name="Input 3" xfId="3919"/>
    <cellStyle name="Input 3 2" xfId="3920"/>
    <cellStyle name="Input 3 3" xfId="3921"/>
    <cellStyle name="Input 3 4" xfId="3922"/>
    <cellStyle name="Input 3 5" xfId="3923"/>
    <cellStyle name="Input 3 6" xfId="3924"/>
    <cellStyle name="Input 3 7" xfId="3925"/>
    <cellStyle name="Input 4" xfId="3926"/>
    <cellStyle name="Input 4 2" xfId="3927"/>
    <cellStyle name="Input 4 3" xfId="3928"/>
    <cellStyle name="Input 4 4" xfId="3929"/>
    <cellStyle name="Input 4 5" xfId="3930"/>
    <cellStyle name="Input 4 6" xfId="3931"/>
    <cellStyle name="Input 4 7" xfId="3932"/>
    <cellStyle name="Input 5" xfId="3933"/>
    <cellStyle name="Input 5 2" xfId="3934"/>
    <cellStyle name="Input 5 3" xfId="3935"/>
    <cellStyle name="Input 5 4" xfId="3936"/>
    <cellStyle name="Input 5 5" xfId="3937"/>
    <cellStyle name="Input 5 6" xfId="3938"/>
    <cellStyle name="Input 5 7" xfId="3939"/>
    <cellStyle name="Input 6" xfId="3940"/>
    <cellStyle name="Input 6 2" xfId="3941"/>
    <cellStyle name="Input 6 3" xfId="3942"/>
    <cellStyle name="Input 6 4" xfId="3943"/>
    <cellStyle name="Input 6 5" xfId="3944"/>
    <cellStyle name="Input 6 6" xfId="3945"/>
    <cellStyle name="Input 6 7" xfId="3946"/>
    <cellStyle name="Input 7" xfId="3947"/>
    <cellStyle name="Input 7 2" xfId="3948"/>
    <cellStyle name="Input 7 3" xfId="3949"/>
    <cellStyle name="Input 7 4" xfId="3950"/>
    <cellStyle name="Input 7 5" xfId="3951"/>
    <cellStyle name="Input 7 6" xfId="3952"/>
    <cellStyle name="Input 7 7" xfId="3953"/>
    <cellStyle name="Input 8" xfId="3954"/>
    <cellStyle name="Input 9" xfId="3955"/>
    <cellStyle name="Linked Cell 10" xfId="3956"/>
    <cellStyle name="Linked Cell 11" xfId="3957"/>
    <cellStyle name="Linked Cell 12" xfId="3958"/>
    <cellStyle name="Linked Cell 13" xfId="3959"/>
    <cellStyle name="Linked Cell 2" xfId="3960"/>
    <cellStyle name="Linked Cell 3" xfId="3961"/>
    <cellStyle name="Linked Cell 3 2" xfId="3962"/>
    <cellStyle name="Linked Cell 3 3" xfId="3963"/>
    <cellStyle name="Linked Cell 3 4" xfId="3964"/>
    <cellStyle name="Linked Cell 3 5" xfId="3965"/>
    <cellStyle name="Linked Cell 3 6" xfId="3966"/>
    <cellStyle name="Linked Cell 3 7" xfId="3967"/>
    <cellStyle name="Linked Cell 4" xfId="3968"/>
    <cellStyle name="Linked Cell 4 2" xfId="3969"/>
    <cellStyle name="Linked Cell 4 3" xfId="3970"/>
    <cellStyle name="Linked Cell 4 4" xfId="3971"/>
    <cellStyle name="Linked Cell 4 5" xfId="3972"/>
    <cellStyle name="Linked Cell 4 6" xfId="3973"/>
    <cellStyle name="Linked Cell 4 7" xfId="3974"/>
    <cellStyle name="Linked Cell 5" xfId="3975"/>
    <cellStyle name="Linked Cell 5 2" xfId="3976"/>
    <cellStyle name="Linked Cell 5 3" xfId="3977"/>
    <cellStyle name="Linked Cell 5 4" xfId="3978"/>
    <cellStyle name="Linked Cell 5 5" xfId="3979"/>
    <cellStyle name="Linked Cell 5 6" xfId="3980"/>
    <cellStyle name="Linked Cell 5 7" xfId="3981"/>
    <cellStyle name="Linked Cell 6" xfId="3982"/>
    <cellStyle name="Linked Cell 6 2" xfId="3983"/>
    <cellStyle name="Linked Cell 6 3" xfId="3984"/>
    <cellStyle name="Linked Cell 6 4" xfId="3985"/>
    <cellStyle name="Linked Cell 6 5" xfId="3986"/>
    <cellStyle name="Linked Cell 6 6" xfId="3987"/>
    <cellStyle name="Linked Cell 6 7" xfId="3988"/>
    <cellStyle name="Linked Cell 7" xfId="3989"/>
    <cellStyle name="Linked Cell 7 2" xfId="3990"/>
    <cellStyle name="Linked Cell 7 3" xfId="3991"/>
    <cellStyle name="Linked Cell 7 4" xfId="3992"/>
    <cellStyle name="Linked Cell 7 5" xfId="3993"/>
    <cellStyle name="Linked Cell 7 6" xfId="3994"/>
    <cellStyle name="Linked Cell 7 7" xfId="3995"/>
    <cellStyle name="Linked Cell 8" xfId="3996"/>
    <cellStyle name="Linked Cell 9" xfId="3997"/>
    <cellStyle name="Neutral 10" xfId="3998"/>
    <cellStyle name="Neutral 11" xfId="3999"/>
    <cellStyle name="Neutral 12" xfId="4000"/>
    <cellStyle name="Neutral 13" xfId="4001"/>
    <cellStyle name="Neutral 2" xfId="4002"/>
    <cellStyle name="Neutral 3" xfId="4003"/>
    <cellStyle name="Neutral 3 2" xfId="4004"/>
    <cellStyle name="Neutral 3 3" xfId="4005"/>
    <cellStyle name="Neutral 3 4" xfId="4006"/>
    <cellStyle name="Neutral 3 5" xfId="4007"/>
    <cellStyle name="Neutral 3 6" xfId="4008"/>
    <cellStyle name="Neutral 3 7" xfId="4009"/>
    <cellStyle name="Neutral 4" xfId="4010"/>
    <cellStyle name="Neutral 4 2" xfId="4011"/>
    <cellStyle name="Neutral 4 3" xfId="4012"/>
    <cellStyle name="Neutral 4 4" xfId="4013"/>
    <cellStyle name="Neutral 4 5" xfId="4014"/>
    <cellStyle name="Neutral 4 6" xfId="4015"/>
    <cellStyle name="Neutral 4 7" xfId="4016"/>
    <cellStyle name="Neutral 5" xfId="4017"/>
    <cellStyle name="Neutral 5 2" xfId="4018"/>
    <cellStyle name="Neutral 5 3" xfId="4019"/>
    <cellStyle name="Neutral 5 4" xfId="4020"/>
    <cellStyle name="Neutral 5 5" xfId="4021"/>
    <cellStyle name="Neutral 5 6" xfId="4022"/>
    <cellStyle name="Neutral 5 7" xfId="4023"/>
    <cellStyle name="Neutral 6" xfId="4024"/>
    <cellStyle name="Neutral 6 2" xfId="4025"/>
    <cellStyle name="Neutral 6 3" xfId="4026"/>
    <cellStyle name="Neutral 6 4" xfId="4027"/>
    <cellStyle name="Neutral 6 5" xfId="4028"/>
    <cellStyle name="Neutral 6 6" xfId="4029"/>
    <cellStyle name="Neutral 6 7" xfId="4030"/>
    <cellStyle name="Neutral 7" xfId="4031"/>
    <cellStyle name="Neutral 7 2" xfId="4032"/>
    <cellStyle name="Neutral 7 3" xfId="4033"/>
    <cellStyle name="Neutral 7 4" xfId="4034"/>
    <cellStyle name="Neutral 7 5" xfId="4035"/>
    <cellStyle name="Neutral 7 6" xfId="4036"/>
    <cellStyle name="Neutral 7 7" xfId="4037"/>
    <cellStyle name="Neutral 8" xfId="4038"/>
    <cellStyle name="Neutral 9" xfId="4039"/>
    <cellStyle name="Normal" xfId="0" builtinId="0"/>
    <cellStyle name="Normal - Style1" xfId="4040"/>
    <cellStyle name="Normal 10" xfId="4041"/>
    <cellStyle name="Normal 10 2" xfId="4042"/>
    <cellStyle name="Normal 11" xfId="4043"/>
    <cellStyle name="Normal 12" xfId="4044"/>
    <cellStyle name="Normal 13" xfId="4045"/>
    <cellStyle name="Normal 14" xfId="4046"/>
    <cellStyle name="Normal 142" xfId="4047"/>
    <cellStyle name="Normal 149" xfId="4048"/>
    <cellStyle name="Normal 15" xfId="4049"/>
    <cellStyle name="Normal 150" xfId="4050"/>
    <cellStyle name="Normal 151" xfId="4051"/>
    <cellStyle name="Normal 152" xfId="4052"/>
    <cellStyle name="Normal 153" xfId="4053"/>
    <cellStyle name="Normal 154" xfId="4054"/>
    <cellStyle name="Normal 155" xfId="4055"/>
    <cellStyle name="Normal 156" xfId="4056"/>
    <cellStyle name="Normal 157" xfId="4057"/>
    <cellStyle name="Normal 158" xfId="4058"/>
    <cellStyle name="Normal 159" xfId="4059"/>
    <cellStyle name="Normal 16" xfId="4060"/>
    <cellStyle name="Normal 160" xfId="4061"/>
    <cellStyle name="Normal 161" xfId="4062"/>
    <cellStyle name="Normal 162" xfId="4063"/>
    <cellStyle name="Normal 163" xfId="4064"/>
    <cellStyle name="Normal 164" xfId="4065"/>
    <cellStyle name="Normal 165" xfId="4066"/>
    <cellStyle name="Normal 166" xfId="4067"/>
    <cellStyle name="Normal 167" xfId="4068"/>
    <cellStyle name="Normal 168" xfId="4069"/>
    <cellStyle name="Normal 169" xfId="4070"/>
    <cellStyle name="Normal 17" xfId="4071"/>
    <cellStyle name="Normal 170" xfId="4072"/>
    <cellStyle name="Normal 171" xfId="4073"/>
    <cellStyle name="Normal 172" xfId="4074"/>
    <cellStyle name="Normal 173" xfId="4075"/>
    <cellStyle name="Normal 174" xfId="4076"/>
    <cellStyle name="Normal 175" xfId="4077"/>
    <cellStyle name="Normal 176" xfId="4078"/>
    <cellStyle name="Normal 177" xfId="4079"/>
    <cellStyle name="Normal 178" xfId="4080"/>
    <cellStyle name="Normal 179" xfId="4081"/>
    <cellStyle name="Normal 18" xfId="4082"/>
    <cellStyle name="Normal 180" xfId="4083"/>
    <cellStyle name="Normal 181" xfId="4084"/>
    <cellStyle name="Normal 182" xfId="4085"/>
    <cellStyle name="Normal 183" xfId="4086"/>
    <cellStyle name="Normal 184" xfId="4087"/>
    <cellStyle name="Normal 185" xfId="4088"/>
    <cellStyle name="Normal 186" xfId="4089"/>
    <cellStyle name="Normal 187" xfId="4090"/>
    <cellStyle name="Normal 188" xfId="4091"/>
    <cellStyle name="Normal 189" xfId="4092"/>
    <cellStyle name="Normal 19" xfId="4093"/>
    <cellStyle name="Normal 190" xfId="4094"/>
    <cellStyle name="Normal 191" xfId="4095"/>
    <cellStyle name="Normal 2" xfId="4096"/>
    <cellStyle name="Normal 2 10" xfId="4097"/>
    <cellStyle name="Normal 2 11" xfId="4098"/>
    <cellStyle name="Normal 2 12" xfId="4099"/>
    <cellStyle name="Normal 2 13" xfId="4100"/>
    <cellStyle name="Normal 2 14" xfId="4101"/>
    <cellStyle name="Normal 2 15" xfId="4102"/>
    <cellStyle name="Normal 2 16" xfId="4103"/>
    <cellStyle name="Normal 2 17" xfId="4104"/>
    <cellStyle name="Normal 2 18" xfId="4105"/>
    <cellStyle name="Normal 2 19" xfId="4106"/>
    <cellStyle name="Normal 2 2" xfId="4107"/>
    <cellStyle name="Normal 2 2 2" xfId="4108"/>
    <cellStyle name="Normal 2 20" xfId="4109"/>
    <cellStyle name="Normal 2 21" xfId="4110"/>
    <cellStyle name="Normal 2 22" xfId="4111"/>
    <cellStyle name="Normal 2 23" xfId="4112"/>
    <cellStyle name="Normal 2 24" xfId="4113"/>
    <cellStyle name="Normal 2 3" xfId="4114"/>
    <cellStyle name="Normal 2 4" xfId="4115"/>
    <cellStyle name="Normal 2 5" xfId="4116"/>
    <cellStyle name="Normal 2 6" xfId="4117"/>
    <cellStyle name="Normal 2 7" xfId="4118"/>
    <cellStyle name="Normal 2 8" xfId="4119"/>
    <cellStyle name="Normal 2 9" xfId="4120"/>
    <cellStyle name="Normal 2_20.11 SERAGAM(Final)" xfId="4121"/>
    <cellStyle name="Normal 20" xfId="4122"/>
    <cellStyle name="Normal 21" xfId="4123"/>
    <cellStyle name="Normal 22" xfId="4124"/>
    <cellStyle name="Normal 23" xfId="4125"/>
    <cellStyle name="Normal 24" xfId="4126"/>
    <cellStyle name="Normal 25" xfId="4127"/>
    <cellStyle name="Normal 26" xfId="4128"/>
    <cellStyle name="Normal 27" xfId="4129"/>
    <cellStyle name="Normal 28" xfId="4130"/>
    <cellStyle name="Normal 29" xfId="4131"/>
    <cellStyle name="Normal 3" xfId="4132"/>
    <cellStyle name="Normal 3 2" xfId="4133"/>
    <cellStyle name="Normal 3 2 2" xfId="4134"/>
    <cellStyle name="Normal 3 2 3" xfId="4135"/>
    <cellStyle name="Normal 3 2 4" xfId="4136"/>
    <cellStyle name="Normal 3 2 5" xfId="4137"/>
    <cellStyle name="Normal 3 2 6" xfId="4138"/>
    <cellStyle name="Normal 3 8" xfId="4139"/>
    <cellStyle name="Normal 3 8 2" xfId="4140"/>
    <cellStyle name="Normal 3 8 3" xfId="4141"/>
    <cellStyle name="Normal 3 8 4" xfId="4142"/>
    <cellStyle name="Normal 3 8 5" xfId="4143"/>
    <cellStyle name="Normal 30" xfId="4144"/>
    <cellStyle name="Normal 31" xfId="4145"/>
    <cellStyle name="Normal 32" xfId="4146"/>
    <cellStyle name="Normal 32 2" xfId="4147"/>
    <cellStyle name="Normal 33" xfId="4148"/>
    <cellStyle name="Normal 33 2" xfId="4149"/>
    <cellStyle name="Normal 33 3" xfId="4150"/>
    <cellStyle name="Normal 33 4" xfId="4151"/>
    <cellStyle name="Normal 33 5" xfId="4152"/>
    <cellStyle name="Normal 34" xfId="4153"/>
    <cellStyle name="Normal 34 2" xfId="4154"/>
    <cellStyle name="Normal 34 3" xfId="4155"/>
    <cellStyle name="Normal 34 4" xfId="4156"/>
    <cellStyle name="Normal 34 5" xfId="4157"/>
    <cellStyle name="Normal 35" xfId="4158"/>
    <cellStyle name="Normal 35 2" xfId="4159"/>
    <cellStyle name="Normal 35 3" xfId="4160"/>
    <cellStyle name="Normal 35 4" xfId="4161"/>
    <cellStyle name="Normal 35 5" xfId="4162"/>
    <cellStyle name="Normal 36" xfId="4163"/>
    <cellStyle name="Normal 36 2" xfId="4164"/>
    <cellStyle name="Normal 36 3" xfId="4165"/>
    <cellStyle name="Normal 36 4" xfId="4166"/>
    <cellStyle name="Normal 36 5" xfId="4167"/>
    <cellStyle name="Normal 36 6" xfId="4168"/>
    <cellStyle name="Normal 37" xfId="4169"/>
    <cellStyle name="Normal 37 2" xfId="4170"/>
    <cellStyle name="Normal 37 3" xfId="4171"/>
    <cellStyle name="Normal 37 4" xfId="4172"/>
    <cellStyle name="Normal 37 5" xfId="4173"/>
    <cellStyle name="Normal 38" xfId="4480"/>
    <cellStyle name="Normal 39" xfId="4482"/>
    <cellStyle name="Normal 4" xfId="4174"/>
    <cellStyle name="Normal 5" xfId="4175"/>
    <cellStyle name="Normal 6" xfId="4176"/>
    <cellStyle name="Normal 6 2" xfId="4177"/>
    <cellStyle name="Normal 7" xfId="4178"/>
    <cellStyle name="Normal 8" xfId="4179"/>
    <cellStyle name="Normal 9" xfId="4180"/>
    <cellStyle name="Note 10" xfId="4181"/>
    <cellStyle name="Note 11" xfId="4182"/>
    <cellStyle name="Note 12" xfId="4183"/>
    <cellStyle name="Note 13" xfId="4184"/>
    <cellStyle name="Note 2" xfId="4185"/>
    <cellStyle name="Note 3" xfId="4186"/>
    <cellStyle name="Note 3 2" xfId="4187"/>
    <cellStyle name="Note 3 3" xfId="4188"/>
    <cellStyle name="Note 3 4" xfId="4189"/>
    <cellStyle name="Note 3 5" xfId="4190"/>
    <cellStyle name="Note 3 6" xfId="4191"/>
    <cellStyle name="Note 3 7" xfId="4192"/>
    <cellStyle name="Note 4" xfId="4193"/>
    <cellStyle name="Note 4 2" xfId="4194"/>
    <cellStyle name="Note 4 3" xfId="4195"/>
    <cellStyle name="Note 4 4" xfId="4196"/>
    <cellStyle name="Note 4 5" xfId="4197"/>
    <cellStyle name="Note 4 6" xfId="4198"/>
    <cellStyle name="Note 4 7" xfId="4199"/>
    <cellStyle name="Note 5" xfId="4200"/>
    <cellStyle name="Note 5 2" xfId="4201"/>
    <cellStyle name="Note 5 3" xfId="4202"/>
    <cellStyle name="Note 5 4" xfId="4203"/>
    <cellStyle name="Note 5 5" xfId="4204"/>
    <cellStyle name="Note 5 6" xfId="4205"/>
    <cellStyle name="Note 5 7" xfId="4206"/>
    <cellStyle name="Note 6" xfId="4207"/>
    <cellStyle name="Note 6 2" xfId="4208"/>
    <cellStyle name="Note 6 3" xfId="4209"/>
    <cellStyle name="Note 6 4" xfId="4210"/>
    <cellStyle name="Note 6 5" xfId="4211"/>
    <cellStyle name="Note 6 6" xfId="4212"/>
    <cellStyle name="Note 6 7" xfId="4213"/>
    <cellStyle name="Note 7" xfId="4214"/>
    <cellStyle name="Note 7 2" xfId="4215"/>
    <cellStyle name="Note 7 3" xfId="4216"/>
    <cellStyle name="Note 7 4" xfId="4217"/>
    <cellStyle name="Note 7 5" xfId="4218"/>
    <cellStyle name="Note 7 6" xfId="4219"/>
    <cellStyle name="Note 7 7" xfId="4220"/>
    <cellStyle name="Note 8" xfId="4221"/>
    <cellStyle name="Note 9" xfId="4222"/>
    <cellStyle name="Output 10" xfId="4223"/>
    <cellStyle name="Output 11" xfId="4224"/>
    <cellStyle name="Output 12" xfId="4225"/>
    <cellStyle name="Output 13" xfId="4226"/>
    <cellStyle name="Output 2" xfId="4227"/>
    <cellStyle name="Output 3" xfId="4228"/>
    <cellStyle name="Output 3 2" xfId="4229"/>
    <cellStyle name="Output 3 3" xfId="4230"/>
    <cellStyle name="Output 3 4" xfId="4231"/>
    <cellStyle name="Output 3 5" xfId="4232"/>
    <cellStyle name="Output 3 6" xfId="4233"/>
    <cellStyle name="Output 3 7" xfId="4234"/>
    <cellStyle name="Output 4" xfId="4235"/>
    <cellStyle name="Output 4 2" xfId="4236"/>
    <cellStyle name="Output 4 3" xfId="4237"/>
    <cellStyle name="Output 4 4" xfId="4238"/>
    <cellStyle name="Output 4 5" xfId="4239"/>
    <cellStyle name="Output 4 6" xfId="4240"/>
    <cellStyle name="Output 4 7" xfId="4241"/>
    <cellStyle name="Output 5" xfId="4242"/>
    <cellStyle name="Output 5 2" xfId="4243"/>
    <cellStyle name="Output 5 3" xfId="4244"/>
    <cellStyle name="Output 5 4" xfId="4245"/>
    <cellStyle name="Output 5 5" xfId="4246"/>
    <cellStyle name="Output 5 6" xfId="4247"/>
    <cellStyle name="Output 5 7" xfId="4248"/>
    <cellStyle name="Output 6" xfId="4249"/>
    <cellStyle name="Output 6 2" xfId="4250"/>
    <cellStyle name="Output 6 3" xfId="4251"/>
    <cellStyle name="Output 6 4" xfId="4252"/>
    <cellStyle name="Output 6 5" xfId="4253"/>
    <cellStyle name="Output 6 6" xfId="4254"/>
    <cellStyle name="Output 6 7" xfId="4255"/>
    <cellStyle name="Output 7" xfId="4256"/>
    <cellStyle name="Output 7 2" xfId="4257"/>
    <cellStyle name="Output 7 3" xfId="4258"/>
    <cellStyle name="Output 7 4" xfId="4259"/>
    <cellStyle name="Output 7 5" xfId="4260"/>
    <cellStyle name="Output 7 6" xfId="4261"/>
    <cellStyle name="Output 7 7" xfId="4262"/>
    <cellStyle name="Output 8" xfId="4263"/>
    <cellStyle name="Output 9" xfId="4264"/>
    <cellStyle name="Percent 2" xfId="4265"/>
    <cellStyle name="Percent 2 2" xfId="4266"/>
    <cellStyle name="Percent 2 3" xfId="4267"/>
    <cellStyle name="Percent 2 4" xfId="4268"/>
    <cellStyle name="Percent 2 5" xfId="4269"/>
    <cellStyle name="Percent 2 6" xfId="4270"/>
    <cellStyle name="Percent 2 7" xfId="4271"/>
    <cellStyle name="Percent 2 8" xfId="4272"/>
    <cellStyle name="Percent 2 9" xfId="4273"/>
    <cellStyle name="Percent 3" xfId="4274"/>
    <cellStyle name="TableStyleLight1" xfId="4275"/>
    <cellStyle name="Title 10" xfId="4276"/>
    <cellStyle name="Title 11" xfId="4277"/>
    <cellStyle name="Title 12" xfId="4278"/>
    <cellStyle name="Title 13" xfId="4279"/>
    <cellStyle name="Title 2" xfId="4280"/>
    <cellStyle name="Title 3" xfId="4281"/>
    <cellStyle name="Title 3 2" xfId="4282"/>
    <cellStyle name="Title 3 3" xfId="4283"/>
    <cellStyle name="Title 3 4" xfId="4284"/>
    <cellStyle name="Title 3 5" xfId="4285"/>
    <cellStyle name="Title 3 6" xfId="4286"/>
    <cellStyle name="Title 3 7" xfId="4287"/>
    <cellStyle name="Title 4" xfId="4288"/>
    <cellStyle name="Title 4 2" xfId="4289"/>
    <cellStyle name="Title 4 3" xfId="4290"/>
    <cellStyle name="Title 4 4" xfId="4291"/>
    <cellStyle name="Title 4 5" xfId="4292"/>
    <cellStyle name="Title 4 6" xfId="4293"/>
    <cellStyle name="Title 4 7" xfId="4294"/>
    <cellStyle name="Title 5" xfId="4295"/>
    <cellStyle name="Title 5 2" xfId="4296"/>
    <cellStyle name="Title 5 3" xfId="4297"/>
    <cellStyle name="Title 5 4" xfId="4298"/>
    <cellStyle name="Title 5 5" xfId="4299"/>
    <cellStyle name="Title 5 6" xfId="4300"/>
    <cellStyle name="Title 5 7" xfId="4301"/>
    <cellStyle name="Title 6" xfId="4302"/>
    <cellStyle name="Title 6 2" xfId="4303"/>
    <cellStyle name="Title 6 3" xfId="4304"/>
    <cellStyle name="Title 6 4" xfId="4305"/>
    <cellStyle name="Title 6 5" xfId="4306"/>
    <cellStyle name="Title 6 6" xfId="4307"/>
    <cellStyle name="Title 6 7" xfId="4308"/>
    <cellStyle name="Title 7" xfId="4309"/>
    <cellStyle name="Title 7 2" xfId="4310"/>
    <cellStyle name="Title 7 3" xfId="4311"/>
    <cellStyle name="Title 7 4" xfId="4312"/>
    <cellStyle name="Title 7 5" xfId="4313"/>
    <cellStyle name="Title 7 6" xfId="4314"/>
    <cellStyle name="Title 7 7" xfId="4315"/>
    <cellStyle name="Title 8" xfId="4316"/>
    <cellStyle name="Title 9" xfId="4317"/>
    <cellStyle name="Total 10" xfId="4318"/>
    <cellStyle name="Total 10 2" xfId="4319"/>
    <cellStyle name="Total 10 3" xfId="4320"/>
    <cellStyle name="Total 10 4" xfId="4321"/>
    <cellStyle name="Total 10 5" xfId="4322"/>
    <cellStyle name="Total 10 6" xfId="4323"/>
    <cellStyle name="Total 10 7" xfId="4324"/>
    <cellStyle name="Total 11" xfId="4325"/>
    <cellStyle name="Total 11 2" xfId="4326"/>
    <cellStyle name="Total 11 3" xfId="4327"/>
    <cellStyle name="Total 11 4" xfId="4328"/>
    <cellStyle name="Total 11 5" xfId="4329"/>
    <cellStyle name="Total 11 6" xfId="4330"/>
    <cellStyle name="Total 11 7" xfId="4331"/>
    <cellStyle name="Total 12" xfId="4332"/>
    <cellStyle name="Total 12 2" xfId="4333"/>
    <cellStyle name="Total 12 3" xfId="4334"/>
    <cellStyle name="Total 12 4" xfId="4335"/>
    <cellStyle name="Total 12 5" xfId="4336"/>
    <cellStyle name="Total 12 6" xfId="4337"/>
    <cellStyle name="Total 12 7" xfId="4338"/>
    <cellStyle name="Total 13" xfId="4339"/>
    <cellStyle name="Total 13 2" xfId="4340"/>
    <cellStyle name="Total 13 3" xfId="4341"/>
    <cellStyle name="Total 13 4" xfId="4342"/>
    <cellStyle name="Total 13 5" xfId="4343"/>
    <cellStyle name="Total 13 6" xfId="4344"/>
    <cellStyle name="Total 13 7" xfId="4345"/>
    <cellStyle name="Total 14" xfId="4346"/>
    <cellStyle name="Total 14 2" xfId="4347"/>
    <cellStyle name="Total 15" xfId="4348"/>
    <cellStyle name="Total 16" xfId="4349"/>
    <cellStyle name="Total 17" xfId="4350"/>
    <cellStyle name="Total 18" xfId="4351"/>
    <cellStyle name="Total 19" xfId="4352"/>
    <cellStyle name="Total 2" xfId="4353"/>
    <cellStyle name="Total 2 2" xfId="4354"/>
    <cellStyle name="Total 2 3" xfId="4355"/>
    <cellStyle name="Total 2 4" xfId="4356"/>
    <cellStyle name="Total 2 5" xfId="4357"/>
    <cellStyle name="Total 2 6" xfId="4358"/>
    <cellStyle name="Total 2 7" xfId="4359"/>
    <cellStyle name="Total 20" xfId="4360"/>
    <cellStyle name="Total 21" xfId="4361"/>
    <cellStyle name="Total 22" xfId="4362"/>
    <cellStyle name="Total 23" xfId="4363"/>
    <cellStyle name="Total 24" xfId="4364"/>
    <cellStyle name="Total 25" xfId="4365"/>
    <cellStyle name="Total 26" xfId="4366"/>
    <cellStyle name="Total 27" xfId="4367"/>
    <cellStyle name="Total 3" xfId="4368"/>
    <cellStyle name="Total 3 2" xfId="4369"/>
    <cellStyle name="Total 3 3" xfId="4370"/>
    <cellStyle name="Total 3 4" xfId="4371"/>
    <cellStyle name="Total 3 5" xfId="4372"/>
    <cellStyle name="Total 3 6" xfId="4373"/>
    <cellStyle name="Total 3 7" xfId="4374"/>
    <cellStyle name="Total 4" xfId="4375"/>
    <cellStyle name="Total 4 2" xfId="4376"/>
    <cellStyle name="Total 4 3" xfId="4377"/>
    <cellStyle name="Total 4 4" xfId="4378"/>
    <cellStyle name="Total 4 5" xfId="4379"/>
    <cellStyle name="Total 4 6" xfId="4380"/>
    <cellStyle name="Total 4 7" xfId="4381"/>
    <cellStyle name="Total 5" xfId="4382"/>
    <cellStyle name="Total 5 2" xfId="4383"/>
    <cellStyle name="Total 5 3" xfId="4384"/>
    <cellStyle name="Total 5 4" xfId="4385"/>
    <cellStyle name="Total 5 5" xfId="4386"/>
    <cellStyle name="Total 5 6" xfId="4387"/>
    <cellStyle name="Total 5 7" xfId="4388"/>
    <cellStyle name="Total 6" xfId="4389"/>
    <cellStyle name="Total 6 2" xfId="4390"/>
    <cellStyle name="Total 6 3" xfId="4391"/>
    <cellStyle name="Total 6 4" xfId="4392"/>
    <cellStyle name="Total 6 5" xfId="4393"/>
    <cellStyle name="Total 6 6" xfId="4394"/>
    <cellStyle name="Total 6 7" xfId="4395"/>
    <cellStyle name="Total 7" xfId="4396"/>
    <cellStyle name="Total 7 2" xfId="4397"/>
    <cellStyle name="Total 7 3" xfId="4398"/>
    <cellStyle name="Total 7 4" xfId="4399"/>
    <cellStyle name="Total 7 5" xfId="4400"/>
    <cellStyle name="Total 7 6" xfId="4401"/>
    <cellStyle name="Total 7 7" xfId="4402"/>
    <cellStyle name="Total 8" xfId="4403"/>
    <cellStyle name="Total 8 2" xfId="4404"/>
    <cellStyle name="Total 8 3" xfId="4405"/>
    <cellStyle name="Total 8 4" xfId="4406"/>
    <cellStyle name="Total 8 5" xfId="4407"/>
    <cellStyle name="Total 8 6" xfId="4408"/>
    <cellStyle name="Total 8 7" xfId="4409"/>
    <cellStyle name="Total 9" xfId="4410"/>
    <cellStyle name="Total 9 2" xfId="4411"/>
    <cellStyle name="Total 9 3" xfId="4412"/>
    <cellStyle name="Total 9 4" xfId="4413"/>
    <cellStyle name="Total 9 5" xfId="4414"/>
    <cellStyle name="Total 9 6" xfId="4415"/>
    <cellStyle name="Total 9 7" xfId="4416"/>
    <cellStyle name="Warning Text 10" xfId="4417"/>
    <cellStyle name="Warning Text 11" xfId="4418"/>
    <cellStyle name="Warning Text 12" xfId="4419"/>
    <cellStyle name="Warning Text 13" xfId="4420"/>
    <cellStyle name="Warning Text 2" xfId="4421"/>
    <cellStyle name="Warning Text 3" xfId="4422"/>
    <cellStyle name="Warning Text 3 2" xfId="4423"/>
    <cellStyle name="Warning Text 3 3" xfId="4424"/>
    <cellStyle name="Warning Text 3 4" xfId="4425"/>
    <cellStyle name="Warning Text 3 5" xfId="4426"/>
    <cellStyle name="Warning Text 3 6" xfId="4427"/>
    <cellStyle name="Warning Text 3 7" xfId="4428"/>
    <cellStyle name="Warning Text 4" xfId="4429"/>
    <cellStyle name="Warning Text 4 2" xfId="4430"/>
    <cellStyle name="Warning Text 4 3" xfId="4431"/>
    <cellStyle name="Warning Text 4 4" xfId="4432"/>
    <cellStyle name="Warning Text 4 5" xfId="4433"/>
    <cellStyle name="Warning Text 4 6" xfId="4434"/>
    <cellStyle name="Warning Text 4 7" xfId="4435"/>
    <cellStyle name="Warning Text 5" xfId="4436"/>
    <cellStyle name="Warning Text 5 2" xfId="4437"/>
    <cellStyle name="Warning Text 5 3" xfId="4438"/>
    <cellStyle name="Warning Text 5 4" xfId="4439"/>
    <cellStyle name="Warning Text 5 5" xfId="4440"/>
    <cellStyle name="Warning Text 5 6" xfId="4441"/>
    <cellStyle name="Warning Text 5 7" xfId="4442"/>
    <cellStyle name="Warning Text 6" xfId="4443"/>
    <cellStyle name="Warning Text 6 2" xfId="4444"/>
    <cellStyle name="Warning Text 6 3" xfId="4445"/>
    <cellStyle name="Warning Text 6 4" xfId="4446"/>
    <cellStyle name="Warning Text 6 5" xfId="4447"/>
    <cellStyle name="Warning Text 6 6" xfId="4448"/>
    <cellStyle name="Warning Text 6 7" xfId="4449"/>
    <cellStyle name="Warning Text 7" xfId="4450"/>
    <cellStyle name="Warning Text 7 2" xfId="4451"/>
    <cellStyle name="Warning Text 7 3" xfId="4452"/>
    <cellStyle name="Warning Text 7 4" xfId="4453"/>
    <cellStyle name="Warning Text 7 5" xfId="4454"/>
    <cellStyle name="Warning Text 7 6" xfId="4455"/>
    <cellStyle name="Warning Text 7 7" xfId="4456"/>
    <cellStyle name="Warning Text 8" xfId="4457"/>
    <cellStyle name="Warning Text 9" xfId="4458"/>
    <cellStyle name="เครื่องหมายจุลภาค [0]_N1222H#" xfId="4459"/>
    <cellStyle name="เครื่องหมายจุลภาค_N1222H#" xfId="4460"/>
    <cellStyle name="เครื่องหมายสกุลเงิน [0]_N1222H#" xfId="4461"/>
    <cellStyle name="เครื่องหมายสกุลเงิน_N1222H#" xfId="4462"/>
    <cellStyle name="ปกติ_N1222H#" xfId="4463"/>
    <cellStyle name="똿뗦먛귟 [0.00]_PRODUCT DETAIL Q1" xfId="4464"/>
    <cellStyle name="똿뗦먛귟_PRODUCT DETAIL Q1" xfId="4465"/>
    <cellStyle name="믅됞 [0.00]_PRODUCT DETAIL Q1" xfId="4466"/>
    <cellStyle name="믅됞_PRODUCT DETAIL Q1" xfId="4467"/>
    <cellStyle name="백분율_HOBONG" xfId="4468"/>
    <cellStyle name="뷭?_BOOKSHIP" xfId="4469"/>
    <cellStyle name="콤마 [0]_1202" xfId="4470"/>
    <cellStyle name="콤마_1202" xfId="4471"/>
    <cellStyle name="통화 [0]_1202" xfId="4472"/>
    <cellStyle name="통화_1202" xfId="4473"/>
    <cellStyle name="표준_(정보부문)월별인원계획" xfId="4474"/>
    <cellStyle name="一般_17 JAN" xfId="4475"/>
    <cellStyle name="千分位[0]_17 JAN" xfId="4476"/>
    <cellStyle name="千分位_17 JAN" xfId="4477"/>
    <cellStyle name="貨幣 [0]_17 JAN" xfId="4478"/>
    <cellStyle name="貨幣_17 JAN" xfId="4479"/>
  </cellStyles>
  <dxfs count="9">
    <dxf>
      <font>
        <b/>
        <i val="0"/>
      </font>
    </dxf>
    <dxf>
      <font>
        <b/>
        <i val="0"/>
      </font>
    </dxf>
    <dxf>
      <font>
        <b/>
        <i val="0"/>
      </font>
      <numFmt numFmtId="2" formatCode="0.00"/>
    </dxf>
    <dxf>
      <font>
        <b/>
        <i val="0"/>
      </font>
    </dxf>
    <dxf>
      <font>
        <b/>
        <i val="0"/>
      </font>
    </dxf>
    <dxf>
      <font>
        <b/>
        <i val="0"/>
      </font>
      <numFmt numFmtId="2" formatCode="0.00"/>
    </dxf>
    <dxf>
      <font>
        <b/>
        <i val="0"/>
      </font>
    </dxf>
    <dxf>
      <font>
        <b/>
        <i val="0"/>
      </font>
      <numFmt numFmtId="2" formatCode="0.00"/>
    </dxf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budgeting.surabaya2excellence.or.id/budget2010/data/edit_sab.php?act=view&amp;komponen_id=28.07.01.01&amp;coded=c2VhcmNoX29wdGlvbj0mc2VhcmNoX3ZhbHVlPSZrZWwxPSZjcD0xJnBhZ2U9NA==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budgeting.surabaya2excellence.or.id/budget2010/data/edit_sab.php?act=view&amp;komponen_id=27.02.02.07&amp;coded=c2VhcmNoX29wdGlvbj0mc2VhcmNoX3ZhbHVlPSZrZWwxPSZjcD0xJnBhZ2U9NA==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2" name="Picture 10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3" name="Picture 1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4" name="Picture 1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5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6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7" name="Picture 10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8" name="Picture 1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9" name="Picture 1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0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1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2" name="Picture 10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3" name="Picture 1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4" name="Picture 1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5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171450</xdr:colOff>
      <xdr:row>19</xdr:row>
      <xdr:rowOff>85725</xdr:rowOff>
    </xdr:to>
    <xdr:pic>
      <xdr:nvPicPr>
        <xdr:cNvPr id="16" name="Picture 1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96400" y="1514475"/>
          <a:ext cx="1714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SP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SH%20MOROW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Pekerjaan Tanah"/>
      <sheetName val="B. Pondasi"/>
      <sheetName val="C. Struktur"/>
      <sheetName val="D PD"/>
      <sheetName val="E. PL"/>
      <sheetName val="F. Pekerjaan Atap"/>
      <sheetName val="G.Pekerjaan Finishing"/>
      <sheetName val="H. Pekerjaan Paving"/>
      <sheetName val="I. PJR"/>
      <sheetName val="J.Fasilitas Jalan "/>
    </sheetNames>
    <sheetDataSet>
      <sheetData sheetId="0">
        <row r="24">
          <cell r="F24">
            <v>77520</v>
          </cell>
        </row>
        <row r="37">
          <cell r="F37">
            <v>77200</v>
          </cell>
        </row>
        <row r="43">
          <cell r="F43">
            <v>9500</v>
          </cell>
        </row>
        <row r="50">
          <cell r="F50">
            <v>19000</v>
          </cell>
        </row>
        <row r="59">
          <cell r="F59">
            <v>4992.0000000000018</v>
          </cell>
        </row>
        <row r="71">
          <cell r="F71">
            <v>23600</v>
          </cell>
        </row>
        <row r="89">
          <cell r="F89">
            <v>392430</v>
          </cell>
        </row>
        <row r="105">
          <cell r="F105">
            <v>89705</v>
          </cell>
        </row>
        <row r="112">
          <cell r="F112">
            <v>19000</v>
          </cell>
        </row>
        <row r="130">
          <cell r="F130">
            <v>17700</v>
          </cell>
        </row>
        <row r="144">
          <cell r="F144">
            <v>44800</v>
          </cell>
        </row>
        <row r="150">
          <cell r="F150">
            <v>86500</v>
          </cell>
        </row>
        <row r="156">
          <cell r="F156">
            <v>115120</v>
          </cell>
        </row>
        <row r="162">
          <cell r="F162">
            <v>174600</v>
          </cell>
        </row>
        <row r="168">
          <cell r="F168">
            <v>139200</v>
          </cell>
        </row>
        <row r="188">
          <cell r="F188">
            <v>39889.199999999997</v>
          </cell>
        </row>
        <row r="194">
          <cell r="F194">
            <v>14260</v>
          </cell>
        </row>
        <row r="206">
          <cell r="F206">
            <v>163400</v>
          </cell>
        </row>
        <row r="215">
          <cell r="F215">
            <v>154600</v>
          </cell>
        </row>
        <row r="227">
          <cell r="F227">
            <v>152462.72</v>
          </cell>
        </row>
        <row r="265">
          <cell r="F265">
            <v>171318.8</v>
          </cell>
        </row>
        <row r="277">
          <cell r="F277">
            <v>82889.600000000006</v>
          </cell>
        </row>
        <row r="286">
          <cell r="F286">
            <v>154600</v>
          </cell>
        </row>
        <row r="301">
          <cell r="F301">
            <v>31900</v>
          </cell>
        </row>
      </sheetData>
      <sheetData sheetId="1">
        <row r="36">
          <cell r="F36">
            <v>192027.92</v>
          </cell>
        </row>
        <row r="49">
          <cell r="F49">
            <v>363607.5</v>
          </cell>
        </row>
        <row r="59">
          <cell r="F59">
            <v>33700</v>
          </cell>
        </row>
        <row r="69">
          <cell r="F69">
            <v>18900</v>
          </cell>
        </row>
        <row r="105">
          <cell r="F105">
            <v>368150</v>
          </cell>
        </row>
        <row r="117">
          <cell r="F117">
            <v>510738</v>
          </cell>
        </row>
        <row r="129">
          <cell r="F129">
            <v>571680</v>
          </cell>
        </row>
        <row r="155">
          <cell r="F155">
            <v>1029350</v>
          </cell>
        </row>
        <row r="168">
          <cell r="F168">
            <v>987050</v>
          </cell>
        </row>
        <row r="182">
          <cell r="F182">
            <v>977000</v>
          </cell>
        </row>
        <row r="253">
          <cell r="F253">
            <v>583890</v>
          </cell>
        </row>
        <row r="264">
          <cell r="F264">
            <v>457470</v>
          </cell>
        </row>
        <row r="276">
          <cell r="F276">
            <v>472853</v>
          </cell>
        </row>
        <row r="285">
          <cell r="F285">
            <v>154320</v>
          </cell>
        </row>
        <row r="294">
          <cell r="F294">
            <v>182640</v>
          </cell>
        </row>
        <row r="307">
          <cell r="F307">
            <v>1195513.5</v>
          </cell>
        </row>
        <row r="319">
          <cell r="F319">
            <v>239417.60000000001</v>
          </cell>
        </row>
        <row r="328">
          <cell r="F328">
            <v>1085900</v>
          </cell>
        </row>
      </sheetData>
      <sheetData sheetId="2">
        <row r="23">
          <cell r="F23">
            <v>937146.54605263146</v>
          </cell>
        </row>
        <row r="37">
          <cell r="F37">
            <v>984032.23684210517</v>
          </cell>
        </row>
        <row r="51">
          <cell r="F51">
            <v>1020673.8486842106</v>
          </cell>
        </row>
        <row r="65">
          <cell r="F65">
            <v>852652.07236842113</v>
          </cell>
        </row>
        <row r="79">
          <cell r="F79">
            <v>1065252.4671052631</v>
          </cell>
        </row>
        <row r="107">
          <cell r="F107">
            <v>1136764.144736842</v>
          </cell>
        </row>
        <row r="121">
          <cell r="F121">
            <v>1156738.8157894737</v>
          </cell>
        </row>
        <row r="177">
          <cell r="F177">
            <v>1318739.2434210526</v>
          </cell>
        </row>
        <row r="191">
          <cell r="F191">
            <v>1136764.144736842</v>
          </cell>
        </row>
        <row r="203">
          <cell r="F203">
            <v>15471</v>
          </cell>
        </row>
        <row r="215">
          <cell r="F215">
            <v>194824</v>
          </cell>
        </row>
        <row r="227">
          <cell r="F227">
            <v>14790</v>
          </cell>
        </row>
        <row r="240">
          <cell r="F240">
            <v>208920</v>
          </cell>
        </row>
        <row r="255">
          <cell r="F255">
            <v>310850</v>
          </cell>
        </row>
        <row r="285">
          <cell r="F285">
            <v>310850</v>
          </cell>
        </row>
        <row r="335">
          <cell r="F335">
            <v>4481840</v>
          </cell>
        </row>
        <row r="355">
          <cell r="F355">
            <v>5467090</v>
          </cell>
        </row>
        <row r="377">
          <cell r="F377">
            <v>6026270.3260000004</v>
          </cell>
        </row>
        <row r="399">
          <cell r="F399">
            <v>5487810</v>
          </cell>
        </row>
        <row r="421">
          <cell r="F421">
            <v>8313730</v>
          </cell>
        </row>
        <row r="443">
          <cell r="F443">
            <v>5411360</v>
          </cell>
        </row>
        <row r="465">
          <cell r="F465">
            <v>6042350</v>
          </cell>
        </row>
        <row r="484">
          <cell r="F484">
            <v>84305</v>
          </cell>
        </row>
        <row r="509">
          <cell r="F509">
            <v>504000</v>
          </cell>
        </row>
        <row r="521">
          <cell r="F521">
            <v>41630</v>
          </cell>
        </row>
        <row r="534">
          <cell r="F534">
            <v>3452.4</v>
          </cell>
        </row>
        <row r="549">
          <cell r="F549">
            <v>554.6</v>
          </cell>
        </row>
        <row r="557">
          <cell r="F557">
            <v>25200</v>
          </cell>
        </row>
        <row r="568">
          <cell r="F568">
            <v>9833</v>
          </cell>
        </row>
        <row r="574">
          <cell r="F574">
            <v>8110</v>
          </cell>
        </row>
        <row r="585">
          <cell r="F585">
            <v>41630</v>
          </cell>
        </row>
        <row r="596">
          <cell r="F596">
            <v>40480</v>
          </cell>
        </row>
      </sheetData>
      <sheetData sheetId="3">
        <row r="23">
          <cell r="F23">
            <v>14183750</v>
          </cell>
        </row>
        <row r="36">
          <cell r="F36">
            <v>14167465</v>
          </cell>
        </row>
        <row r="49">
          <cell r="F49">
            <v>14156885</v>
          </cell>
        </row>
        <row r="115">
          <cell r="F115">
            <v>7074900</v>
          </cell>
        </row>
        <row r="128">
          <cell r="F128">
            <v>7072106</v>
          </cell>
        </row>
        <row r="142">
          <cell r="F142">
            <v>7065550</v>
          </cell>
        </row>
        <row r="153">
          <cell r="F153">
            <v>916535</v>
          </cell>
        </row>
        <row r="159">
          <cell r="F159">
            <v>117900</v>
          </cell>
        </row>
        <row r="171">
          <cell r="F171">
            <v>84406.8</v>
          </cell>
        </row>
        <row r="183">
          <cell r="F183">
            <v>76030.8</v>
          </cell>
        </row>
        <row r="195">
          <cell r="F195">
            <v>72319.199999999997</v>
          </cell>
        </row>
        <row r="207">
          <cell r="F207">
            <v>69858</v>
          </cell>
        </row>
        <row r="214">
          <cell r="F214">
            <v>55650</v>
          </cell>
        </row>
        <row r="219">
          <cell r="F219">
            <v>68362.8</v>
          </cell>
        </row>
        <row r="231">
          <cell r="F231">
            <v>23040</v>
          </cell>
        </row>
        <row r="243">
          <cell r="F243">
            <v>57144</v>
          </cell>
        </row>
        <row r="263">
          <cell r="F263">
            <v>42625</v>
          </cell>
        </row>
        <row r="303">
          <cell r="F303">
            <v>227975</v>
          </cell>
        </row>
        <row r="340">
          <cell r="F340">
            <v>76975</v>
          </cell>
        </row>
        <row r="352">
          <cell r="F352">
            <v>38500</v>
          </cell>
        </row>
        <row r="389">
          <cell r="F389">
            <v>35050</v>
          </cell>
        </row>
        <row r="402">
          <cell r="F402">
            <v>26250</v>
          </cell>
        </row>
        <row r="415">
          <cell r="F415">
            <v>29850</v>
          </cell>
        </row>
        <row r="428">
          <cell r="F428">
            <v>31325</v>
          </cell>
        </row>
        <row r="441">
          <cell r="F441">
            <v>37355</v>
          </cell>
        </row>
        <row r="450">
          <cell r="F450">
            <v>15110</v>
          </cell>
        </row>
        <row r="462">
          <cell r="F462">
            <v>374540</v>
          </cell>
        </row>
      </sheetData>
      <sheetData sheetId="4">
        <row r="23">
          <cell r="F23">
            <v>286500</v>
          </cell>
        </row>
        <row r="37">
          <cell r="F37">
            <v>347503.5</v>
          </cell>
        </row>
        <row r="51">
          <cell r="F51">
            <v>340876</v>
          </cell>
        </row>
        <row r="66">
          <cell r="F66">
            <v>274314.40000000002</v>
          </cell>
        </row>
        <row r="95">
          <cell r="F95">
            <v>344475.28</v>
          </cell>
        </row>
        <row r="121">
          <cell r="F121">
            <v>373321.33</v>
          </cell>
        </row>
        <row r="145">
          <cell r="F145">
            <v>523525</v>
          </cell>
        </row>
        <row r="173">
          <cell r="F173">
            <v>303219.57999999996</v>
          </cell>
        </row>
        <row r="187">
          <cell r="F187">
            <v>1556024.3800000001</v>
          </cell>
        </row>
      </sheetData>
      <sheetData sheetId="5">
        <row r="35">
          <cell r="F35">
            <v>13179000</v>
          </cell>
        </row>
        <row r="59">
          <cell r="F59">
            <v>41630</v>
          </cell>
        </row>
        <row r="85">
          <cell r="F85">
            <v>101240</v>
          </cell>
        </row>
        <row r="111">
          <cell r="F111">
            <v>12236200</v>
          </cell>
        </row>
        <row r="122">
          <cell r="F122">
            <v>417560</v>
          </cell>
        </row>
        <row r="133">
          <cell r="F133">
            <v>340450</v>
          </cell>
        </row>
        <row r="144">
          <cell r="F144">
            <v>363330</v>
          </cell>
        </row>
        <row r="156">
          <cell r="F156">
            <v>177980</v>
          </cell>
        </row>
        <row r="178">
          <cell r="F178">
            <v>577980</v>
          </cell>
        </row>
        <row r="238">
          <cell r="F238">
            <v>239980</v>
          </cell>
        </row>
        <row r="251">
          <cell r="F251">
            <v>159765</v>
          </cell>
        </row>
        <row r="264">
          <cell r="F264">
            <v>199765</v>
          </cell>
        </row>
        <row r="276">
          <cell r="F276">
            <v>302830</v>
          </cell>
        </row>
        <row r="300">
          <cell r="F300">
            <v>79600</v>
          </cell>
        </row>
        <row r="324">
          <cell r="F324">
            <v>78800</v>
          </cell>
        </row>
        <row r="414">
          <cell r="F414">
            <v>96185</v>
          </cell>
        </row>
        <row r="444">
          <cell r="F444">
            <v>34857</v>
          </cell>
        </row>
        <row r="500">
          <cell r="F500">
            <v>85450</v>
          </cell>
        </row>
        <row r="563">
          <cell r="F563">
            <v>180540</v>
          </cell>
        </row>
        <row r="613">
          <cell r="F613">
            <v>26980</v>
          </cell>
        </row>
        <row r="625">
          <cell r="F625">
            <v>107250</v>
          </cell>
        </row>
        <row r="649">
          <cell r="F649">
            <v>46816.399999999994</v>
          </cell>
        </row>
        <row r="674">
          <cell r="F674">
            <v>185778</v>
          </cell>
        </row>
        <row r="687">
          <cell r="F687">
            <v>185778</v>
          </cell>
        </row>
        <row r="714">
          <cell r="F714">
            <v>360573.5</v>
          </cell>
        </row>
      </sheetData>
      <sheetData sheetId="6">
        <row r="22">
          <cell r="F22">
            <v>6408000</v>
          </cell>
        </row>
        <row r="35">
          <cell r="F35">
            <v>5459000</v>
          </cell>
        </row>
        <row r="62">
          <cell r="F62">
            <v>369730</v>
          </cell>
        </row>
        <row r="112">
          <cell r="F112">
            <v>704000</v>
          </cell>
        </row>
        <row r="124">
          <cell r="F124">
            <v>664000</v>
          </cell>
        </row>
        <row r="136">
          <cell r="F136">
            <v>538400</v>
          </cell>
        </row>
        <row r="148">
          <cell r="F148">
            <v>460400</v>
          </cell>
        </row>
        <row r="172">
          <cell r="F172">
            <v>139995</v>
          </cell>
        </row>
        <row r="183">
          <cell r="F183">
            <v>223540.00000000003</v>
          </cell>
        </row>
        <row r="233">
          <cell r="F233">
            <v>213870</v>
          </cell>
        </row>
        <row r="244">
          <cell r="F244">
            <v>413400</v>
          </cell>
        </row>
        <row r="266">
          <cell r="F266">
            <v>39680</v>
          </cell>
        </row>
        <row r="277">
          <cell r="F277">
            <v>67138.5</v>
          </cell>
        </row>
        <row r="286">
          <cell r="F286">
            <v>33001</v>
          </cell>
        </row>
        <row r="295">
          <cell r="F295">
            <v>81000</v>
          </cell>
        </row>
        <row r="340">
          <cell r="F340">
            <v>142500.08000000002</v>
          </cell>
        </row>
        <row r="433">
          <cell r="F433">
            <v>65000</v>
          </cell>
        </row>
        <row r="441">
          <cell r="F441">
            <v>865700</v>
          </cell>
        </row>
        <row r="454">
          <cell r="F454">
            <v>240576</v>
          </cell>
        </row>
        <row r="465">
          <cell r="F465">
            <v>478600</v>
          </cell>
        </row>
        <row r="478">
          <cell r="F478">
            <v>145809</v>
          </cell>
        </row>
        <row r="540">
          <cell r="F540">
            <v>273110</v>
          </cell>
        </row>
        <row r="555">
          <cell r="F555">
            <v>367100</v>
          </cell>
        </row>
        <row r="565">
          <cell r="F565">
            <v>62210</v>
          </cell>
        </row>
        <row r="575">
          <cell r="F575">
            <v>79110</v>
          </cell>
        </row>
        <row r="603">
          <cell r="F603">
            <v>71372</v>
          </cell>
        </row>
        <row r="621">
          <cell r="F621">
            <v>78340</v>
          </cell>
        </row>
        <row r="637">
          <cell r="F637">
            <v>4082896.6289473698</v>
          </cell>
        </row>
        <row r="644">
          <cell r="F644">
            <v>3165418.6289473698</v>
          </cell>
        </row>
        <row r="668">
          <cell r="F668">
            <v>27576</v>
          </cell>
        </row>
        <row r="680">
          <cell r="F680">
            <v>30127.5</v>
          </cell>
        </row>
        <row r="716">
          <cell r="F716">
            <v>38772</v>
          </cell>
        </row>
        <row r="740">
          <cell r="F740">
            <v>65496.5</v>
          </cell>
        </row>
        <row r="774">
          <cell r="F774">
            <v>67900</v>
          </cell>
        </row>
        <row r="799">
          <cell r="F799">
            <v>3632060</v>
          </cell>
        </row>
        <row r="813">
          <cell r="F813">
            <v>983400</v>
          </cell>
        </row>
        <row r="825">
          <cell r="F825">
            <v>17950</v>
          </cell>
        </row>
        <row r="855">
          <cell r="F855">
            <v>87600</v>
          </cell>
        </row>
        <row r="876">
          <cell r="F876">
            <v>66172.5</v>
          </cell>
        </row>
        <row r="898">
          <cell r="F898">
            <v>129324</v>
          </cell>
        </row>
        <row r="908">
          <cell r="F908">
            <v>379243.0555555555</v>
          </cell>
        </row>
        <row r="1012">
          <cell r="F1012">
            <v>210657.48</v>
          </cell>
        </row>
        <row r="1020">
          <cell r="F1020">
            <v>304873.40600000002</v>
          </cell>
        </row>
        <row r="1028">
          <cell r="F1028">
            <v>454464.96</v>
          </cell>
        </row>
        <row r="1044">
          <cell r="F1044">
            <v>923887.28</v>
          </cell>
        </row>
        <row r="1052">
          <cell r="F1052">
            <v>1328223.82</v>
          </cell>
        </row>
        <row r="1097">
          <cell r="F1097">
            <v>27095</v>
          </cell>
        </row>
        <row r="1117">
          <cell r="F1117">
            <v>270000</v>
          </cell>
        </row>
        <row r="1127">
          <cell r="F1127">
            <v>948660.00000000012</v>
          </cell>
        </row>
        <row r="1142">
          <cell r="F1142">
            <v>84540</v>
          </cell>
        </row>
        <row r="1147">
          <cell r="F1147">
            <v>581260</v>
          </cell>
        </row>
        <row r="1157">
          <cell r="F1157">
            <v>1417300</v>
          </cell>
        </row>
        <row r="1167">
          <cell r="F1167">
            <v>2790210</v>
          </cell>
        </row>
        <row r="1177">
          <cell r="F1177">
            <v>626950</v>
          </cell>
        </row>
        <row r="1187">
          <cell r="F1187">
            <v>238860.00000000003</v>
          </cell>
        </row>
        <row r="1197">
          <cell r="F1197">
            <v>457220</v>
          </cell>
        </row>
        <row r="1207">
          <cell r="F1207">
            <v>457220</v>
          </cell>
        </row>
      </sheetData>
      <sheetData sheetId="7">
        <row r="24">
          <cell r="F24">
            <v>186651.6</v>
          </cell>
        </row>
        <row r="35">
          <cell r="F35">
            <v>86250</v>
          </cell>
        </row>
        <row r="46">
          <cell r="F46">
            <v>97250</v>
          </cell>
        </row>
        <row r="57">
          <cell r="F57">
            <v>93250</v>
          </cell>
        </row>
        <row r="68">
          <cell r="F68">
            <v>98250</v>
          </cell>
        </row>
        <row r="81">
          <cell r="F81">
            <v>95082.4</v>
          </cell>
        </row>
        <row r="94">
          <cell r="F94">
            <v>91582.399999999994</v>
          </cell>
        </row>
        <row r="106">
          <cell r="F106">
            <v>37270</v>
          </cell>
        </row>
        <row r="118">
          <cell r="F118">
            <v>38940</v>
          </cell>
        </row>
        <row r="130">
          <cell r="F130">
            <v>35600</v>
          </cell>
        </row>
        <row r="148">
          <cell r="F148">
            <v>7600</v>
          </cell>
        </row>
      </sheetData>
      <sheetData sheetId="8">
        <row r="64">
          <cell r="F64">
            <v>20025.45</v>
          </cell>
        </row>
        <row r="79">
          <cell r="F79">
            <v>20997.3</v>
          </cell>
        </row>
        <row r="121">
          <cell r="F121">
            <v>420687.68818000006</v>
          </cell>
        </row>
        <row r="140">
          <cell r="F140">
            <v>401383.4705</v>
          </cell>
        </row>
        <row r="159">
          <cell r="F159">
            <v>227778.24850000002</v>
          </cell>
        </row>
        <row r="183">
          <cell r="F183">
            <v>1364657.32</v>
          </cell>
        </row>
        <row r="207">
          <cell r="F207">
            <v>1321664.32</v>
          </cell>
        </row>
        <row r="371">
          <cell r="F371">
            <v>168165.28571428571</v>
          </cell>
        </row>
        <row r="407">
          <cell r="F407">
            <v>1319610.31694</v>
          </cell>
        </row>
        <row r="428">
          <cell r="F428">
            <v>1281553.44894</v>
          </cell>
        </row>
        <row r="449">
          <cell r="F449">
            <v>117332.534</v>
          </cell>
        </row>
        <row r="475">
          <cell r="F475">
            <v>129815.55559314285</v>
          </cell>
        </row>
        <row r="488">
          <cell r="F488">
            <v>112079.90025714286</v>
          </cell>
        </row>
        <row r="514">
          <cell r="F514">
            <v>176422</v>
          </cell>
        </row>
        <row r="533">
          <cell r="F533">
            <v>113332.08571428571</v>
          </cell>
        </row>
      </sheetData>
      <sheetData sheetId="9">
        <row r="16">
          <cell r="F16">
            <v>17600</v>
          </cell>
        </row>
        <row r="21">
          <cell r="F21">
            <v>5500</v>
          </cell>
        </row>
        <row r="31">
          <cell r="F31">
            <v>245950</v>
          </cell>
        </row>
        <row r="118">
          <cell r="F118">
            <v>29000</v>
          </cell>
        </row>
        <row r="134">
          <cell r="F134">
            <v>55500</v>
          </cell>
        </row>
        <row r="142">
          <cell r="F142">
            <v>74000</v>
          </cell>
        </row>
        <row r="150">
          <cell r="F150">
            <v>138750</v>
          </cell>
        </row>
        <row r="166">
          <cell r="F166">
            <v>212750</v>
          </cell>
        </row>
        <row r="182">
          <cell r="F182">
            <v>333000</v>
          </cell>
        </row>
        <row r="190">
          <cell r="F190">
            <v>490250</v>
          </cell>
        </row>
        <row r="206">
          <cell r="F206">
            <v>1071018</v>
          </cell>
        </row>
        <row r="222">
          <cell r="F222">
            <v>1280401.3</v>
          </cell>
        </row>
        <row r="239">
          <cell r="F239">
            <v>4230133</v>
          </cell>
        </row>
        <row r="256">
          <cell r="F256">
            <v>4915611.2918243166</v>
          </cell>
        </row>
        <row r="277">
          <cell r="F277">
            <v>4121500</v>
          </cell>
        </row>
        <row r="537">
          <cell r="F537">
            <v>1519600</v>
          </cell>
        </row>
        <row r="571">
          <cell r="F571">
            <v>1976200</v>
          </cell>
        </row>
        <row r="584">
          <cell r="F584">
            <v>2090400</v>
          </cell>
        </row>
        <row r="597">
          <cell r="F597">
            <v>3002600</v>
          </cell>
        </row>
        <row r="623">
          <cell r="F623">
            <v>9130400</v>
          </cell>
        </row>
        <row r="648">
          <cell r="F648">
            <v>788690.27273684216</v>
          </cell>
        </row>
        <row r="677">
          <cell r="F677">
            <v>1026495.5945250001</v>
          </cell>
        </row>
        <row r="707">
          <cell r="F707">
            <v>1394478.8873249998</v>
          </cell>
        </row>
        <row r="721">
          <cell r="F721">
            <v>2752350</v>
          </cell>
        </row>
        <row r="735">
          <cell r="F735">
            <v>4279450</v>
          </cell>
        </row>
        <row r="749">
          <cell r="F749">
            <v>3302950</v>
          </cell>
        </row>
        <row r="777">
          <cell r="F777">
            <v>4279450</v>
          </cell>
        </row>
        <row r="791">
          <cell r="F791">
            <v>5255950</v>
          </cell>
        </row>
        <row r="805">
          <cell r="F805">
            <v>1349450</v>
          </cell>
        </row>
        <row r="861">
          <cell r="F861">
            <v>2851450</v>
          </cell>
        </row>
        <row r="933">
          <cell r="F933">
            <v>65110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2 Alat Besar"/>
      <sheetName val="02.03 Alat Angkutan"/>
      <sheetName val="02.04 Alat Bengkel&amp;Alat Ukur"/>
      <sheetName val="02.05 Alat Pertanian"/>
      <sheetName val="02.06 Alat Kantor&amp;RT"/>
      <sheetName val="02.07 Alat Studio"/>
      <sheetName val="02.08 Alat Medis"/>
      <sheetName val="02.09 Alat Laboratorium"/>
      <sheetName val="05.17 Buku Perpustakaan"/>
      <sheetName val="05.18 Bercorak Kebudayaan"/>
      <sheetName val="05.19 Hewan dan Tanaman"/>
      <sheetName val="20.01 Bahan Bangunan"/>
      <sheetName val="20.02 Suku Cadang"/>
      <sheetName val="20.05 Pipa"/>
      <sheetName val="20.08 Kedokteran Pakai Habis"/>
      <sheetName val="20.09 Obat-Obatan"/>
      <sheetName val="20.10 Makanan dan Minuman"/>
      <sheetName val="20.11 Seragam"/>
      <sheetName val="21 Barang Cetakan dan Pengganda"/>
      <sheetName val="22. Sarana Lalu Lintas"/>
      <sheetName val="23. Biaya Operasional Kegiatan"/>
    </sheetNames>
    <sheetDataSet>
      <sheetData sheetId="0">
        <row r="75">
          <cell r="I75">
            <v>3100403</v>
          </cell>
        </row>
        <row r="76">
          <cell r="I76">
            <v>6439663</v>
          </cell>
        </row>
        <row r="79">
          <cell r="I79">
            <v>3213600</v>
          </cell>
        </row>
      </sheetData>
      <sheetData sheetId="1" refreshError="1"/>
      <sheetData sheetId="2">
        <row r="243">
          <cell r="G243">
            <v>11639</v>
          </cell>
        </row>
      </sheetData>
      <sheetData sheetId="3">
        <row r="64">
          <cell r="H64">
            <v>485233</v>
          </cell>
        </row>
      </sheetData>
      <sheetData sheetId="4">
        <row r="235">
          <cell r="H235">
            <v>296537</v>
          </cell>
        </row>
        <row r="628">
          <cell r="H628">
            <v>311575</v>
          </cell>
        </row>
        <row r="838">
          <cell r="H838">
            <v>12351245</v>
          </cell>
        </row>
        <row r="873">
          <cell r="H873">
            <v>52798521</v>
          </cell>
        </row>
        <row r="893">
          <cell r="H893">
            <v>23999</v>
          </cell>
        </row>
        <row r="903">
          <cell r="H903">
            <v>45526</v>
          </cell>
        </row>
        <row r="1023">
          <cell r="H1023">
            <v>323523</v>
          </cell>
        </row>
        <row r="1025">
          <cell r="H1025">
            <v>2156820</v>
          </cell>
        </row>
        <row r="1028">
          <cell r="H1028">
            <v>5871</v>
          </cell>
        </row>
        <row r="1151">
          <cell r="H1151">
            <v>2254876</v>
          </cell>
        </row>
        <row r="1158">
          <cell r="H1158">
            <v>18849</v>
          </cell>
        </row>
        <row r="1161">
          <cell r="H1161">
            <v>11646828</v>
          </cell>
        </row>
        <row r="1187">
          <cell r="H1187">
            <v>17510</v>
          </cell>
        </row>
        <row r="1944">
          <cell r="H1944">
            <v>37698</v>
          </cell>
        </row>
        <row r="2201">
          <cell r="H2201">
            <v>41200</v>
          </cell>
        </row>
        <row r="2389">
          <cell r="H2389">
            <v>20085</v>
          </cell>
        </row>
        <row r="2391">
          <cell r="H2391">
            <v>13390</v>
          </cell>
        </row>
        <row r="2393">
          <cell r="H2393">
            <v>6386</v>
          </cell>
        </row>
        <row r="2395">
          <cell r="H2395">
            <v>16842.560000000001</v>
          </cell>
        </row>
        <row r="2401">
          <cell r="H2401">
            <v>12772</v>
          </cell>
        </row>
        <row r="2402">
          <cell r="H2402">
            <v>12772</v>
          </cell>
        </row>
        <row r="2414">
          <cell r="H2414">
            <v>54384</v>
          </cell>
        </row>
        <row r="2418">
          <cell r="H2418">
            <v>5459</v>
          </cell>
        </row>
        <row r="2432">
          <cell r="H2432">
            <v>77250</v>
          </cell>
        </row>
        <row r="2441">
          <cell r="H2441">
            <v>62418</v>
          </cell>
        </row>
        <row r="2443">
          <cell r="H2443">
            <v>2965576</v>
          </cell>
        </row>
        <row r="2485">
          <cell r="H2485">
            <v>700915</v>
          </cell>
        </row>
        <row r="2543">
          <cell r="H2543">
            <v>108459</v>
          </cell>
        </row>
        <row r="2544">
          <cell r="H2544">
            <v>123497</v>
          </cell>
        </row>
        <row r="2570">
          <cell r="H2570">
            <v>13642762</v>
          </cell>
        </row>
        <row r="2571">
          <cell r="H2571">
            <v>2000363</v>
          </cell>
        </row>
        <row r="2573">
          <cell r="H2573">
            <v>2696025</v>
          </cell>
        </row>
        <row r="2574">
          <cell r="H2574">
            <v>1321181</v>
          </cell>
        </row>
        <row r="2583">
          <cell r="H2583">
            <v>286855</v>
          </cell>
        </row>
        <row r="2660">
          <cell r="H2660">
            <v>16068</v>
          </cell>
        </row>
        <row r="2689">
          <cell r="H2689">
            <v>1633889</v>
          </cell>
        </row>
        <row r="2691">
          <cell r="H2691">
            <v>242565</v>
          </cell>
        </row>
        <row r="2692">
          <cell r="H2692">
            <v>2400518</v>
          </cell>
        </row>
        <row r="2696">
          <cell r="H2696">
            <v>582259</v>
          </cell>
        </row>
        <row r="2700">
          <cell r="H2700">
            <v>2060000</v>
          </cell>
        </row>
        <row r="2719">
          <cell r="H2719">
            <v>48513</v>
          </cell>
        </row>
        <row r="2721">
          <cell r="H2721">
            <v>171392</v>
          </cell>
        </row>
        <row r="2723">
          <cell r="H2723">
            <v>171392</v>
          </cell>
        </row>
        <row r="2734">
          <cell r="H2734">
            <v>55208</v>
          </cell>
        </row>
        <row r="2771">
          <cell r="H2771">
            <v>91567</v>
          </cell>
        </row>
        <row r="2777">
          <cell r="H2777">
            <v>380997</v>
          </cell>
        </row>
        <row r="2778">
          <cell r="H2778">
            <v>215682</v>
          </cell>
        </row>
        <row r="2785">
          <cell r="H2785">
            <v>142140</v>
          </cell>
        </row>
        <row r="2786">
          <cell r="H2786">
            <v>341239</v>
          </cell>
        </row>
        <row r="2788">
          <cell r="H2788">
            <v>364414</v>
          </cell>
        </row>
        <row r="2797">
          <cell r="H2797">
            <v>566500</v>
          </cell>
        </row>
      </sheetData>
      <sheetData sheetId="5">
        <row r="33">
          <cell r="I33">
            <v>320000</v>
          </cell>
        </row>
        <row r="42">
          <cell r="I42">
            <v>418800</v>
          </cell>
        </row>
      </sheetData>
      <sheetData sheetId="6">
        <row r="40">
          <cell r="I40">
            <v>350700</v>
          </cell>
        </row>
      </sheetData>
      <sheetData sheetId="7" refreshError="1"/>
      <sheetData sheetId="8" refreshError="1"/>
      <sheetData sheetId="9">
        <row r="87">
          <cell r="I87">
            <v>785200</v>
          </cell>
        </row>
        <row r="420">
          <cell r="I420">
            <v>418800</v>
          </cell>
        </row>
      </sheetData>
      <sheetData sheetId="10">
        <row r="248">
          <cell r="I248">
            <v>18300</v>
          </cell>
        </row>
        <row r="261">
          <cell r="I261">
            <v>523500</v>
          </cell>
        </row>
        <row r="262">
          <cell r="I262">
            <v>10300</v>
          </cell>
        </row>
        <row r="286">
          <cell r="I286">
            <v>50700</v>
          </cell>
        </row>
        <row r="323">
          <cell r="I323">
            <v>57500</v>
          </cell>
        </row>
        <row r="324">
          <cell r="I324">
            <v>17200</v>
          </cell>
        </row>
        <row r="379">
          <cell r="I379">
            <v>18300</v>
          </cell>
        </row>
        <row r="383">
          <cell r="I383">
            <v>156000</v>
          </cell>
        </row>
      </sheetData>
      <sheetData sheetId="11">
        <row r="10">
          <cell r="I10">
            <v>12000</v>
          </cell>
        </row>
        <row r="45">
          <cell r="I45">
            <v>287900</v>
          </cell>
        </row>
        <row r="46">
          <cell r="I46">
            <v>150000</v>
          </cell>
        </row>
        <row r="64">
          <cell r="I64">
            <v>300000</v>
          </cell>
        </row>
        <row r="108">
          <cell r="I108">
            <v>65000</v>
          </cell>
        </row>
        <row r="156">
          <cell r="I156">
            <v>43000</v>
          </cell>
        </row>
        <row r="158">
          <cell r="I158">
            <v>12000</v>
          </cell>
        </row>
        <row r="159">
          <cell r="I159">
            <v>22000</v>
          </cell>
        </row>
        <row r="160">
          <cell r="I160">
            <v>17000</v>
          </cell>
        </row>
        <row r="165">
          <cell r="I165">
            <v>110000</v>
          </cell>
        </row>
        <row r="166">
          <cell r="I166">
            <v>90000</v>
          </cell>
        </row>
        <row r="169">
          <cell r="I169">
            <v>60000</v>
          </cell>
        </row>
        <row r="170">
          <cell r="I170">
            <v>50000</v>
          </cell>
        </row>
        <row r="171">
          <cell r="I171">
            <v>9000</v>
          </cell>
        </row>
        <row r="174">
          <cell r="I174">
            <v>56000</v>
          </cell>
        </row>
        <row r="175">
          <cell r="I175">
            <v>56000</v>
          </cell>
        </row>
        <row r="177">
          <cell r="I177">
            <v>38000</v>
          </cell>
        </row>
        <row r="179">
          <cell r="I179">
            <v>14500</v>
          </cell>
        </row>
        <row r="181">
          <cell r="I181">
            <v>16500</v>
          </cell>
        </row>
        <row r="183">
          <cell r="I183">
            <v>28000</v>
          </cell>
        </row>
        <row r="185">
          <cell r="I185">
            <v>48000</v>
          </cell>
        </row>
        <row r="217">
          <cell r="I217">
            <v>380000</v>
          </cell>
        </row>
        <row r="218">
          <cell r="I218">
            <v>240000</v>
          </cell>
        </row>
        <row r="247">
          <cell r="I247">
            <v>355000</v>
          </cell>
        </row>
        <row r="248">
          <cell r="I248">
            <v>4500000</v>
          </cell>
        </row>
        <row r="251">
          <cell r="I251">
            <v>15000</v>
          </cell>
        </row>
        <row r="284">
          <cell r="I284">
            <v>475000</v>
          </cell>
        </row>
        <row r="285">
          <cell r="I285">
            <v>43000</v>
          </cell>
        </row>
        <row r="286">
          <cell r="I286">
            <v>27000</v>
          </cell>
        </row>
        <row r="288">
          <cell r="I288">
            <v>370000</v>
          </cell>
        </row>
        <row r="289">
          <cell r="I289">
            <v>31000</v>
          </cell>
        </row>
        <row r="290">
          <cell r="I290">
            <v>24000</v>
          </cell>
        </row>
        <row r="291">
          <cell r="I291">
            <v>10000</v>
          </cell>
        </row>
        <row r="354">
          <cell r="I354">
            <v>37600</v>
          </cell>
        </row>
        <row r="355">
          <cell r="I355">
            <v>52300</v>
          </cell>
        </row>
        <row r="393">
          <cell r="I393">
            <v>35000</v>
          </cell>
        </row>
        <row r="423">
          <cell r="I423">
            <v>11000</v>
          </cell>
        </row>
        <row r="424">
          <cell r="I424">
            <v>10000</v>
          </cell>
        </row>
        <row r="425">
          <cell r="I425">
            <v>6000</v>
          </cell>
        </row>
        <row r="426">
          <cell r="I426">
            <v>5000</v>
          </cell>
        </row>
        <row r="427">
          <cell r="I427">
            <v>4000</v>
          </cell>
        </row>
        <row r="439">
          <cell r="I439">
            <v>12000</v>
          </cell>
        </row>
        <row r="440">
          <cell r="I440">
            <v>6000</v>
          </cell>
        </row>
        <row r="443">
          <cell r="I443">
            <v>8000</v>
          </cell>
        </row>
        <row r="457">
          <cell r="I457">
            <v>367000</v>
          </cell>
        </row>
        <row r="458">
          <cell r="I458">
            <v>420000</v>
          </cell>
        </row>
        <row r="484">
          <cell r="I484">
            <v>65000</v>
          </cell>
        </row>
        <row r="527">
          <cell r="I527">
            <v>18000</v>
          </cell>
        </row>
        <row r="531">
          <cell r="I531">
            <v>3100</v>
          </cell>
        </row>
        <row r="538">
          <cell r="I538">
            <v>41800</v>
          </cell>
        </row>
        <row r="541">
          <cell r="I541">
            <v>88900</v>
          </cell>
        </row>
        <row r="550">
          <cell r="I550">
            <v>2200</v>
          </cell>
        </row>
        <row r="576">
          <cell r="I576">
            <v>4500000</v>
          </cell>
        </row>
        <row r="605">
          <cell r="I605">
            <v>2847000</v>
          </cell>
        </row>
        <row r="607">
          <cell r="I607">
            <v>827100</v>
          </cell>
        </row>
        <row r="608">
          <cell r="I608">
            <v>183200</v>
          </cell>
        </row>
        <row r="609">
          <cell r="I609">
            <v>154800</v>
          </cell>
        </row>
        <row r="612">
          <cell r="I612">
            <v>15000</v>
          </cell>
        </row>
        <row r="616">
          <cell r="I616">
            <v>3500</v>
          </cell>
        </row>
        <row r="617">
          <cell r="I617">
            <v>405100</v>
          </cell>
        </row>
        <row r="618">
          <cell r="I618">
            <v>496200</v>
          </cell>
        </row>
        <row r="619">
          <cell r="I619">
            <v>580300</v>
          </cell>
        </row>
        <row r="621">
          <cell r="I621">
            <v>2094000</v>
          </cell>
        </row>
        <row r="622">
          <cell r="I622">
            <v>35500</v>
          </cell>
        </row>
        <row r="623">
          <cell r="I623">
            <v>2617500</v>
          </cell>
        </row>
        <row r="624">
          <cell r="I624">
            <v>366400</v>
          </cell>
        </row>
        <row r="625">
          <cell r="I625">
            <v>837600</v>
          </cell>
        </row>
        <row r="626">
          <cell r="I626">
            <v>3100</v>
          </cell>
        </row>
        <row r="627">
          <cell r="I627">
            <v>209400</v>
          </cell>
        </row>
        <row r="628">
          <cell r="I628">
            <v>52300</v>
          </cell>
        </row>
        <row r="629">
          <cell r="I629">
            <v>257100</v>
          </cell>
        </row>
        <row r="630">
          <cell r="I630">
            <v>97100</v>
          </cell>
        </row>
        <row r="631">
          <cell r="I631">
            <v>62600</v>
          </cell>
        </row>
        <row r="632">
          <cell r="I632">
            <v>366400</v>
          </cell>
        </row>
        <row r="638">
          <cell r="I638">
            <v>830000</v>
          </cell>
        </row>
        <row r="639">
          <cell r="I639">
            <v>185000</v>
          </cell>
        </row>
        <row r="640">
          <cell r="I640">
            <v>162200</v>
          </cell>
        </row>
        <row r="641">
          <cell r="I641">
            <v>15705000</v>
          </cell>
        </row>
        <row r="649">
          <cell r="I649">
            <v>11000</v>
          </cell>
        </row>
        <row r="651">
          <cell r="I651">
            <v>32500</v>
          </cell>
        </row>
        <row r="653">
          <cell r="I653">
            <v>68250</v>
          </cell>
        </row>
        <row r="659">
          <cell r="I659">
            <v>80600</v>
          </cell>
        </row>
        <row r="676">
          <cell r="I676">
            <v>437000</v>
          </cell>
        </row>
        <row r="680">
          <cell r="I680">
            <v>78000</v>
          </cell>
        </row>
        <row r="704">
          <cell r="I704">
            <v>1875000</v>
          </cell>
        </row>
        <row r="723">
          <cell r="I723">
            <v>378800</v>
          </cell>
        </row>
        <row r="724">
          <cell r="I724">
            <v>2000000</v>
          </cell>
        </row>
        <row r="725">
          <cell r="I725">
            <v>1128000</v>
          </cell>
        </row>
        <row r="726">
          <cell r="I726">
            <v>285000</v>
          </cell>
        </row>
        <row r="727">
          <cell r="I727">
            <v>685440</v>
          </cell>
        </row>
        <row r="728">
          <cell r="I728">
            <v>116880</v>
          </cell>
        </row>
        <row r="729">
          <cell r="I729">
            <v>22800</v>
          </cell>
        </row>
        <row r="763">
          <cell r="I763">
            <v>7700</v>
          </cell>
        </row>
        <row r="765">
          <cell r="I765">
            <v>9800</v>
          </cell>
        </row>
        <row r="775">
          <cell r="I775">
            <v>43100</v>
          </cell>
        </row>
      </sheetData>
      <sheetData sheetId="12">
        <row r="294">
          <cell r="I294">
            <v>350000</v>
          </cell>
        </row>
        <row r="629">
          <cell r="I629">
            <v>316700</v>
          </cell>
        </row>
        <row r="696">
          <cell r="I696">
            <v>471100</v>
          </cell>
        </row>
        <row r="727">
          <cell r="I727">
            <v>639100</v>
          </cell>
        </row>
        <row r="744">
          <cell r="I744">
            <v>3000000</v>
          </cell>
        </row>
      </sheetData>
      <sheetData sheetId="13">
        <row r="11">
          <cell r="I11">
            <v>193000</v>
          </cell>
        </row>
        <row r="13">
          <cell r="I13">
            <v>313300</v>
          </cell>
        </row>
        <row r="15">
          <cell r="I15">
            <v>666600</v>
          </cell>
        </row>
        <row r="21">
          <cell r="I21">
            <v>215300</v>
          </cell>
        </row>
        <row r="22">
          <cell r="I22">
            <v>10200</v>
          </cell>
        </row>
        <row r="24">
          <cell r="I24">
            <v>183300</v>
          </cell>
        </row>
        <row r="26">
          <cell r="I26">
            <v>292204</v>
          </cell>
        </row>
        <row r="28">
          <cell r="I28">
            <v>78500</v>
          </cell>
        </row>
        <row r="29">
          <cell r="I29">
            <v>47100</v>
          </cell>
        </row>
        <row r="30">
          <cell r="I30">
            <v>174800</v>
          </cell>
        </row>
        <row r="31">
          <cell r="I31">
            <v>186300</v>
          </cell>
        </row>
        <row r="32">
          <cell r="I32">
            <v>239000</v>
          </cell>
        </row>
        <row r="35">
          <cell r="I35">
            <v>198900</v>
          </cell>
        </row>
        <row r="36">
          <cell r="I36">
            <v>248100</v>
          </cell>
        </row>
        <row r="52">
          <cell r="I52">
            <v>93100</v>
          </cell>
        </row>
        <row r="54">
          <cell r="I54">
            <v>554900</v>
          </cell>
        </row>
        <row r="64">
          <cell r="I64">
            <v>3800</v>
          </cell>
        </row>
        <row r="77">
          <cell r="I77">
            <v>20800</v>
          </cell>
        </row>
        <row r="79">
          <cell r="I79">
            <v>48625</v>
          </cell>
        </row>
        <row r="91">
          <cell r="I91">
            <v>88900</v>
          </cell>
        </row>
        <row r="93">
          <cell r="I93">
            <v>65000</v>
          </cell>
        </row>
      </sheetData>
      <sheetData sheetId="14">
        <row r="143">
          <cell r="I143">
            <v>6325</v>
          </cell>
        </row>
      </sheetData>
      <sheetData sheetId="15" refreshError="1"/>
      <sheetData sheetId="16" refreshError="1"/>
      <sheetData sheetId="17"/>
      <sheetData sheetId="18">
        <row r="82">
          <cell r="I82">
            <v>209400</v>
          </cell>
        </row>
        <row r="250">
          <cell r="I250">
            <v>75300</v>
          </cell>
        </row>
      </sheetData>
      <sheetData sheetId="19">
        <row r="9">
          <cell r="I9">
            <v>45300</v>
          </cell>
        </row>
        <row r="11">
          <cell r="I11">
            <v>33000</v>
          </cell>
        </row>
        <row r="12">
          <cell r="I12">
            <v>3769200</v>
          </cell>
        </row>
        <row r="13">
          <cell r="I13">
            <v>1250000</v>
          </cell>
        </row>
        <row r="14">
          <cell r="I14">
            <v>234500</v>
          </cell>
        </row>
        <row r="16">
          <cell r="I16">
            <v>269700</v>
          </cell>
        </row>
        <row r="17">
          <cell r="I17">
            <v>269700</v>
          </cell>
        </row>
        <row r="18">
          <cell r="I18">
            <v>394700</v>
          </cell>
        </row>
        <row r="19">
          <cell r="I19">
            <v>394700</v>
          </cell>
        </row>
        <row r="27">
          <cell r="I27">
            <v>16600000</v>
          </cell>
        </row>
        <row r="46">
          <cell r="I46">
            <v>12642500</v>
          </cell>
        </row>
        <row r="48">
          <cell r="I48">
            <v>8729300</v>
          </cell>
        </row>
        <row r="49">
          <cell r="I49">
            <v>12040500</v>
          </cell>
        </row>
        <row r="50">
          <cell r="I50">
            <v>11438400</v>
          </cell>
        </row>
        <row r="53">
          <cell r="I53">
            <v>26100</v>
          </cell>
        </row>
        <row r="55">
          <cell r="I55">
            <v>4711500</v>
          </cell>
        </row>
        <row r="96">
          <cell r="I96">
            <v>168300</v>
          </cell>
        </row>
        <row r="97">
          <cell r="I97">
            <v>4449700</v>
          </cell>
        </row>
        <row r="108">
          <cell r="I108">
            <v>13851400</v>
          </cell>
        </row>
        <row r="109">
          <cell r="I109">
            <v>7900000</v>
          </cell>
        </row>
        <row r="129">
          <cell r="I129">
            <v>19500</v>
          </cell>
        </row>
        <row r="159">
          <cell r="I159">
            <v>117500000</v>
          </cell>
        </row>
        <row r="160">
          <cell r="I160">
            <v>135000000</v>
          </cell>
        </row>
        <row r="165">
          <cell r="I165">
            <v>19631200</v>
          </cell>
        </row>
        <row r="166">
          <cell r="I166">
            <v>2073200</v>
          </cell>
        </row>
        <row r="167">
          <cell r="I167">
            <v>1143800</v>
          </cell>
        </row>
        <row r="182">
          <cell r="I182">
            <v>329300</v>
          </cell>
        </row>
        <row r="183">
          <cell r="I183">
            <v>39300</v>
          </cell>
        </row>
        <row r="184">
          <cell r="I184">
            <v>12600</v>
          </cell>
        </row>
        <row r="198">
          <cell r="I198">
            <v>36317100</v>
          </cell>
        </row>
        <row r="201">
          <cell r="I201">
            <v>237628800</v>
          </cell>
        </row>
        <row r="207">
          <cell r="I207">
            <v>50900</v>
          </cell>
        </row>
        <row r="208">
          <cell r="I208">
            <v>166300</v>
          </cell>
        </row>
        <row r="209">
          <cell r="I209">
            <v>10900</v>
          </cell>
        </row>
        <row r="210">
          <cell r="I210">
            <v>14700</v>
          </cell>
        </row>
        <row r="211">
          <cell r="I211">
            <v>240600</v>
          </cell>
        </row>
        <row r="212">
          <cell r="I212">
            <v>104300</v>
          </cell>
        </row>
        <row r="213">
          <cell r="I213">
            <v>49800</v>
          </cell>
        </row>
        <row r="214">
          <cell r="I214">
            <v>1308700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Q968"/>
  <sheetViews>
    <sheetView view="pageBreakPreview" topLeftCell="A65" zoomScale="90" zoomScaleSheetLayoutView="90" workbookViewId="0">
      <selection activeCell="E83" sqref="E83"/>
    </sheetView>
  </sheetViews>
  <sheetFormatPr defaultColWidth="9.140625" defaultRowHeight="12.75"/>
  <cols>
    <col min="1" max="1" width="26.5703125" style="196" customWidth="1"/>
    <col min="2" max="2" width="49.5703125" style="196" customWidth="1"/>
    <col min="3" max="3" width="11.42578125" style="197" customWidth="1"/>
    <col min="4" max="4" width="14" style="197" customWidth="1"/>
    <col min="5" max="5" width="17.85546875" style="198" customWidth="1"/>
    <col min="6" max="6" width="18.7109375" style="198" customWidth="1"/>
    <col min="7" max="7" width="27.42578125" style="90" customWidth="1"/>
    <col min="8" max="16384" width="9.140625" style="90"/>
  </cols>
  <sheetData>
    <row r="1" spans="1:6">
      <c r="A1" s="178"/>
      <c r="B1" s="178"/>
      <c r="C1" s="343" t="s">
        <v>1751</v>
      </c>
      <c r="D1" s="343"/>
      <c r="E1" s="343"/>
      <c r="F1" s="343"/>
    </row>
    <row r="2" spans="1:6" ht="15">
      <c r="A2" s="178"/>
      <c r="B2" s="178"/>
      <c r="C2" s="344" t="s">
        <v>1752</v>
      </c>
      <c r="D2" s="344"/>
      <c r="E2" s="344"/>
      <c r="F2" s="344"/>
    </row>
    <row r="3" spans="1:6" ht="15">
      <c r="A3" s="178"/>
      <c r="B3" s="178"/>
      <c r="C3" s="344" t="s">
        <v>1753</v>
      </c>
      <c r="D3" s="344"/>
      <c r="E3" s="344"/>
      <c r="F3" s="344"/>
    </row>
    <row r="4" spans="1:6">
      <c r="A4" s="178"/>
      <c r="B4" s="178"/>
      <c r="C4" s="179"/>
      <c r="D4" s="179"/>
      <c r="E4" s="180"/>
      <c r="F4" s="180"/>
    </row>
    <row r="5" spans="1:6">
      <c r="A5" s="178"/>
      <c r="B5" s="178"/>
      <c r="C5" s="179"/>
      <c r="D5" s="179"/>
      <c r="E5" s="180"/>
      <c r="F5" s="180"/>
    </row>
    <row r="6" spans="1:6" ht="24.75">
      <c r="A6" s="345" t="s">
        <v>0</v>
      </c>
      <c r="B6" s="345"/>
      <c r="C6" s="345"/>
      <c r="D6" s="345"/>
      <c r="E6" s="345"/>
      <c r="F6" s="345"/>
    </row>
    <row r="7" spans="1:6" ht="24.75">
      <c r="A7" s="345" t="s">
        <v>348</v>
      </c>
      <c r="B7" s="345"/>
      <c r="C7" s="345"/>
      <c r="D7" s="345"/>
      <c r="E7" s="345"/>
      <c r="F7" s="345"/>
    </row>
    <row r="8" spans="1:6">
      <c r="A8" s="178"/>
      <c r="B8" s="178"/>
      <c r="C8" s="179"/>
      <c r="D8" s="179"/>
      <c r="E8" s="180"/>
      <c r="F8" s="180"/>
    </row>
    <row r="9" spans="1:6" s="72" customFormat="1" ht="13.5" thickBot="1">
      <c r="A9" s="181">
        <v>25</v>
      </c>
      <c r="B9" s="222" t="s">
        <v>349</v>
      </c>
      <c r="C9" s="182"/>
      <c r="D9" s="182"/>
      <c r="E9" s="183"/>
      <c r="F9" s="183"/>
    </row>
    <row r="10" spans="1:6" s="72" customFormat="1" ht="13.5" thickBot="1">
      <c r="A10" s="346" t="s">
        <v>1</v>
      </c>
      <c r="B10" s="347" t="s">
        <v>2</v>
      </c>
      <c r="C10" s="347" t="s">
        <v>3</v>
      </c>
      <c r="D10" s="347" t="s">
        <v>4</v>
      </c>
      <c r="E10" s="184" t="s">
        <v>350</v>
      </c>
      <c r="F10" s="185" t="s">
        <v>5</v>
      </c>
    </row>
    <row r="11" spans="1:6" s="72" customFormat="1" ht="13.5" thickBot="1">
      <c r="A11" s="346"/>
      <c r="B11" s="347"/>
      <c r="C11" s="347"/>
      <c r="D11" s="347"/>
      <c r="E11" s="184" t="s">
        <v>6</v>
      </c>
      <c r="F11" s="185" t="s">
        <v>6</v>
      </c>
    </row>
    <row r="12" spans="1:6" s="72" customFormat="1">
      <c r="A12" s="176" t="s">
        <v>351</v>
      </c>
      <c r="B12" s="186" t="s">
        <v>352</v>
      </c>
      <c r="C12" s="187"/>
      <c r="D12" s="187"/>
      <c r="E12" s="188"/>
      <c r="F12" s="189"/>
    </row>
    <row r="13" spans="1:6" s="72" customFormat="1">
      <c r="A13" s="67" t="s">
        <v>353</v>
      </c>
      <c r="B13" s="68" t="s">
        <v>354</v>
      </c>
      <c r="C13" s="69"/>
      <c r="D13" s="69"/>
      <c r="E13" s="70"/>
      <c r="F13" s="71"/>
    </row>
    <row r="14" spans="1:6" s="72" customFormat="1">
      <c r="A14" s="67" t="s">
        <v>355</v>
      </c>
      <c r="B14" s="68" t="s">
        <v>356</v>
      </c>
      <c r="C14" s="69"/>
      <c r="D14" s="69" t="s">
        <v>7</v>
      </c>
      <c r="E14" s="70"/>
      <c r="F14" s="71"/>
    </row>
    <row r="15" spans="1:6" s="72" customFormat="1">
      <c r="A15" s="67"/>
      <c r="B15" s="68" t="s">
        <v>357</v>
      </c>
      <c r="C15" s="69"/>
      <c r="D15" s="69"/>
      <c r="E15" s="70"/>
      <c r="F15" s="71"/>
    </row>
    <row r="16" spans="1:6">
      <c r="A16" s="79" t="s">
        <v>358</v>
      </c>
      <c r="B16" s="80" t="s">
        <v>359</v>
      </c>
      <c r="C16" s="81">
        <v>0.32500000000000001</v>
      </c>
      <c r="D16" s="81" t="s">
        <v>8</v>
      </c>
      <c r="E16" s="82">
        <f>'[1]I. PJR'!$F$121</f>
        <v>420687.68818000006</v>
      </c>
      <c r="F16" s="83">
        <f>C16*E16</f>
        <v>136723.49865850003</v>
      </c>
    </row>
    <row r="17" spans="1:6">
      <c r="A17" s="79" t="s">
        <v>360</v>
      </c>
      <c r="B17" s="80" t="s">
        <v>361</v>
      </c>
      <c r="C17" s="81">
        <v>0.4</v>
      </c>
      <c r="D17" s="81" t="s">
        <v>8</v>
      </c>
      <c r="E17" s="82">
        <f>'[1]I. PJR'!$F$140</f>
        <v>401383.4705</v>
      </c>
      <c r="F17" s="83">
        <f t="shared" ref="F17:F20" si="0">C17*E17</f>
        <v>160553.38820000002</v>
      </c>
    </row>
    <row r="18" spans="1:6">
      <c r="A18" s="79" t="s">
        <v>362</v>
      </c>
      <c r="B18" s="80" t="s">
        <v>363</v>
      </c>
      <c r="C18" s="81">
        <v>0.4</v>
      </c>
      <c r="D18" s="81" t="s">
        <v>8</v>
      </c>
      <c r="E18" s="82">
        <f>'[1]I. PJR'!$F$159</f>
        <v>227778.24850000002</v>
      </c>
      <c r="F18" s="83">
        <f t="shared" si="0"/>
        <v>91111.299400000018</v>
      </c>
    </row>
    <row r="19" spans="1:6" ht="25.5">
      <c r="A19" s="79" t="s">
        <v>364</v>
      </c>
      <c r="B19" s="80" t="s">
        <v>365</v>
      </c>
      <c r="C19" s="81">
        <v>0.09</v>
      </c>
      <c r="D19" s="81" t="s">
        <v>366</v>
      </c>
      <c r="E19" s="82">
        <f>'[1]I. PJR'!$F$183</f>
        <v>1364657.32</v>
      </c>
      <c r="F19" s="83">
        <f t="shared" si="0"/>
        <v>122819.1588</v>
      </c>
    </row>
    <row r="20" spans="1:6" ht="25.5">
      <c r="A20" s="79" t="s">
        <v>367</v>
      </c>
      <c r="B20" s="80" t="s">
        <v>368</v>
      </c>
      <c r="C20" s="81">
        <v>0.09</v>
      </c>
      <c r="D20" s="81" t="s">
        <v>366</v>
      </c>
      <c r="E20" s="82">
        <f>'[1]I. PJR'!$F$207</f>
        <v>1321664.32</v>
      </c>
      <c r="F20" s="83">
        <f t="shared" si="0"/>
        <v>118949.78879999999</v>
      </c>
    </row>
    <row r="21" spans="1:6" s="72" customFormat="1">
      <c r="A21" s="67"/>
      <c r="B21" s="68"/>
      <c r="C21" s="69"/>
      <c r="D21" s="69"/>
      <c r="E21" s="70" t="s">
        <v>369</v>
      </c>
      <c r="F21" s="71">
        <f>SUM(F16:F20)</f>
        <v>630157.13385850005</v>
      </c>
    </row>
    <row r="22" spans="1:6" s="72" customFormat="1">
      <c r="A22" s="67"/>
      <c r="B22" s="68" t="s">
        <v>370</v>
      </c>
      <c r="C22" s="69"/>
      <c r="D22" s="69"/>
      <c r="E22" s="70"/>
      <c r="F22" s="71"/>
    </row>
    <row r="23" spans="1:6">
      <c r="A23" s="79" t="s">
        <v>371</v>
      </c>
      <c r="B23" s="80" t="s">
        <v>372</v>
      </c>
      <c r="C23" s="81">
        <v>1.18</v>
      </c>
      <c r="D23" s="81" t="s">
        <v>8</v>
      </c>
      <c r="E23" s="82">
        <f>'[1]A. Pekerjaan Tanah'!$F$144</f>
        <v>44800</v>
      </c>
      <c r="F23" s="83">
        <f>C23*E23</f>
        <v>52864</v>
      </c>
    </row>
    <row r="24" spans="1:6">
      <c r="A24" s="79" t="s">
        <v>373</v>
      </c>
      <c r="B24" s="80" t="s">
        <v>374</v>
      </c>
      <c r="C24" s="81">
        <v>1.18</v>
      </c>
      <c r="D24" s="81" t="s">
        <v>8</v>
      </c>
      <c r="E24" s="82">
        <f>'[1]A. Pekerjaan Tanah'!$F$188</f>
        <v>39889.199999999997</v>
      </c>
      <c r="F24" s="83">
        <f>C24*E24</f>
        <v>47069.255999999994</v>
      </c>
    </row>
    <row r="25" spans="1:6" s="72" customFormat="1">
      <c r="A25" s="67"/>
      <c r="B25" s="68"/>
      <c r="C25" s="69"/>
      <c r="D25" s="69"/>
      <c r="E25" s="70" t="s">
        <v>369</v>
      </c>
      <c r="F25" s="71">
        <f>SUM(F23:F24)</f>
        <v>99933.255999999994</v>
      </c>
    </row>
    <row r="26" spans="1:6" s="72" customFormat="1" ht="13.5" thickBot="1">
      <c r="A26" s="224"/>
      <c r="B26" s="225"/>
      <c r="C26" s="226"/>
      <c r="D26" s="226"/>
      <c r="E26" s="227" t="s">
        <v>375</v>
      </c>
      <c r="F26" s="228">
        <f>SUM(F25,F21)</f>
        <v>730090.3898585001</v>
      </c>
    </row>
    <row r="27" spans="1:6" s="72" customFormat="1">
      <c r="A27" s="67" t="s">
        <v>376</v>
      </c>
      <c r="B27" s="68" t="s">
        <v>377</v>
      </c>
      <c r="C27" s="69"/>
      <c r="D27" s="69" t="s">
        <v>7</v>
      </c>
      <c r="E27" s="70"/>
      <c r="F27" s="71"/>
    </row>
    <row r="28" spans="1:6">
      <c r="A28" s="79"/>
      <c r="B28" s="80" t="s">
        <v>357</v>
      </c>
      <c r="C28" s="81"/>
      <c r="D28" s="81"/>
      <c r="E28" s="82"/>
      <c r="F28" s="83"/>
    </row>
    <row r="29" spans="1:6">
      <c r="A29" s="79" t="s">
        <v>358</v>
      </c>
      <c r="B29" s="80" t="s">
        <v>359</v>
      </c>
      <c r="C29" s="81">
        <v>0.32499899999999998</v>
      </c>
      <c r="D29" s="81" t="s">
        <v>8</v>
      </c>
      <c r="E29" s="82">
        <f>E16</f>
        <v>420687.68818000006</v>
      </c>
      <c r="F29" s="83">
        <f>C29*E29</f>
        <v>136723.07797081184</v>
      </c>
    </row>
    <row r="30" spans="1:6">
      <c r="A30" s="79" t="s">
        <v>360</v>
      </c>
      <c r="B30" s="80" t="s">
        <v>361</v>
      </c>
      <c r="C30" s="81">
        <v>0.4</v>
      </c>
      <c r="D30" s="81" t="s">
        <v>8</v>
      </c>
      <c r="E30" s="82">
        <f t="shared" ref="E30:E33" si="1">E17</f>
        <v>401383.4705</v>
      </c>
      <c r="F30" s="83">
        <f t="shared" ref="F30:F33" si="2">C30*E30</f>
        <v>160553.38820000002</v>
      </c>
    </row>
    <row r="31" spans="1:6">
      <c r="A31" s="79" t="s">
        <v>362</v>
      </c>
      <c r="B31" s="80" t="s">
        <v>363</v>
      </c>
      <c r="C31" s="81">
        <v>0.5</v>
      </c>
      <c r="D31" s="81" t="s">
        <v>8</v>
      </c>
      <c r="E31" s="82">
        <f t="shared" si="1"/>
        <v>227778.24850000002</v>
      </c>
      <c r="F31" s="83">
        <f t="shared" si="2"/>
        <v>113889.12425000001</v>
      </c>
    </row>
    <row r="32" spans="1:6" ht="25.5">
      <c r="A32" s="79" t="s">
        <v>364</v>
      </c>
      <c r="B32" s="80" t="s">
        <v>365</v>
      </c>
      <c r="C32" s="81">
        <v>0.09</v>
      </c>
      <c r="D32" s="81" t="s">
        <v>366</v>
      </c>
      <c r="E32" s="82">
        <f t="shared" si="1"/>
        <v>1364657.32</v>
      </c>
      <c r="F32" s="83">
        <f t="shared" si="2"/>
        <v>122819.1588</v>
      </c>
    </row>
    <row r="33" spans="1:6" ht="25.5">
      <c r="A33" s="79" t="s">
        <v>367</v>
      </c>
      <c r="B33" s="80" t="s">
        <v>368</v>
      </c>
      <c r="C33" s="81">
        <v>0.09</v>
      </c>
      <c r="D33" s="81" t="s">
        <v>366</v>
      </c>
      <c r="E33" s="82">
        <f t="shared" si="1"/>
        <v>1321664.32</v>
      </c>
      <c r="F33" s="83">
        <f t="shared" si="2"/>
        <v>118949.78879999999</v>
      </c>
    </row>
    <row r="34" spans="1:6" s="72" customFormat="1">
      <c r="A34" s="67"/>
      <c r="B34" s="68"/>
      <c r="C34" s="69"/>
      <c r="D34" s="69"/>
      <c r="E34" s="70" t="s">
        <v>369</v>
      </c>
      <c r="F34" s="71">
        <f>SUM(F29:F33)</f>
        <v>652934.53802081186</v>
      </c>
    </row>
    <row r="35" spans="1:6" s="72" customFormat="1">
      <c r="A35" s="67"/>
      <c r="B35" s="68" t="s">
        <v>370</v>
      </c>
      <c r="C35" s="69"/>
      <c r="D35" s="69"/>
      <c r="E35" s="70"/>
      <c r="F35" s="71"/>
    </row>
    <row r="36" spans="1:6">
      <c r="A36" s="79" t="s">
        <v>371</v>
      </c>
      <c r="B36" s="80" t="s">
        <v>372</v>
      </c>
      <c r="C36" s="81">
        <v>1.28</v>
      </c>
      <c r="D36" s="81" t="s">
        <v>8</v>
      </c>
      <c r="E36" s="82">
        <f>E23</f>
        <v>44800</v>
      </c>
      <c r="F36" s="83">
        <f>C36*E36</f>
        <v>57344</v>
      </c>
    </row>
    <row r="37" spans="1:6">
      <c r="A37" s="79" t="s">
        <v>373</v>
      </c>
      <c r="B37" s="80" t="s">
        <v>374</v>
      </c>
      <c r="C37" s="81">
        <v>1.28</v>
      </c>
      <c r="D37" s="81" t="s">
        <v>8</v>
      </c>
      <c r="E37" s="82">
        <f>E24</f>
        <v>39889.199999999997</v>
      </c>
      <c r="F37" s="83">
        <f>C37*E37</f>
        <v>51058.175999999999</v>
      </c>
    </row>
    <row r="38" spans="1:6" s="72" customFormat="1">
      <c r="A38" s="67"/>
      <c r="B38" s="68"/>
      <c r="C38" s="69"/>
      <c r="D38" s="69"/>
      <c r="E38" s="70" t="s">
        <v>369</v>
      </c>
      <c r="F38" s="71">
        <f>SUM(F36:F37)</f>
        <v>108402.17600000001</v>
      </c>
    </row>
    <row r="39" spans="1:6" s="72" customFormat="1" ht="13.5" thickBot="1">
      <c r="A39" s="224"/>
      <c r="B39" s="225"/>
      <c r="C39" s="226"/>
      <c r="D39" s="226"/>
      <c r="E39" s="227" t="s">
        <v>375</v>
      </c>
      <c r="F39" s="228">
        <f>SUM(F38,F34)</f>
        <v>761336.71402081184</v>
      </c>
    </row>
    <row r="40" spans="1:6" s="72" customFormat="1">
      <c r="A40" s="67" t="s">
        <v>378</v>
      </c>
      <c r="B40" s="68" t="s">
        <v>379</v>
      </c>
      <c r="C40" s="69"/>
      <c r="D40" s="69" t="s">
        <v>7</v>
      </c>
      <c r="E40" s="70"/>
      <c r="F40" s="71"/>
    </row>
    <row r="41" spans="1:6" s="72" customFormat="1">
      <c r="A41" s="67"/>
      <c r="B41" s="68" t="s">
        <v>357</v>
      </c>
      <c r="C41" s="69"/>
      <c r="D41" s="69"/>
      <c r="E41" s="70"/>
      <c r="F41" s="71"/>
    </row>
    <row r="42" spans="1:6">
      <c r="A42" s="79" t="s">
        <v>358</v>
      </c>
      <c r="B42" s="80" t="s">
        <v>359</v>
      </c>
      <c r="C42" s="81">
        <v>0.32499899999999998</v>
      </c>
      <c r="D42" s="81" t="s">
        <v>8</v>
      </c>
      <c r="E42" s="82">
        <f>E29</f>
        <v>420687.68818000006</v>
      </c>
      <c r="F42" s="83">
        <f>C42*E42</f>
        <v>136723.07797081184</v>
      </c>
    </row>
    <row r="43" spans="1:6">
      <c r="A43" s="79" t="s">
        <v>360</v>
      </c>
      <c r="B43" s="80" t="s">
        <v>361</v>
      </c>
      <c r="C43" s="81">
        <v>0.4</v>
      </c>
      <c r="D43" s="81" t="s">
        <v>8</v>
      </c>
      <c r="E43" s="82">
        <f t="shared" ref="E43:E46" si="3">E30</f>
        <v>401383.4705</v>
      </c>
      <c r="F43" s="83">
        <f t="shared" ref="F43:F46" si="4">C43*E43</f>
        <v>160553.38820000002</v>
      </c>
    </row>
    <row r="44" spans="1:6">
      <c r="A44" s="79" t="s">
        <v>362</v>
      </c>
      <c r="B44" s="80" t="s">
        <v>363</v>
      </c>
      <c r="C44" s="81">
        <v>0.4</v>
      </c>
      <c r="D44" s="81" t="s">
        <v>8</v>
      </c>
      <c r="E44" s="82">
        <f t="shared" si="3"/>
        <v>227778.24850000002</v>
      </c>
      <c r="F44" s="83">
        <f t="shared" si="4"/>
        <v>91111.299400000018</v>
      </c>
    </row>
    <row r="45" spans="1:6" ht="25.5">
      <c r="A45" s="79" t="s">
        <v>364</v>
      </c>
      <c r="B45" s="80" t="s">
        <v>365</v>
      </c>
      <c r="C45" s="81">
        <v>0.09</v>
      </c>
      <c r="D45" s="81" t="s">
        <v>366</v>
      </c>
      <c r="E45" s="82">
        <f t="shared" si="3"/>
        <v>1364657.32</v>
      </c>
      <c r="F45" s="83">
        <f t="shared" si="4"/>
        <v>122819.1588</v>
      </c>
    </row>
    <row r="46" spans="1:6" ht="25.5">
      <c r="A46" s="79" t="s">
        <v>367</v>
      </c>
      <c r="B46" s="80" t="s">
        <v>368</v>
      </c>
      <c r="C46" s="81">
        <v>0.13500000000000001</v>
      </c>
      <c r="D46" s="81" t="s">
        <v>366</v>
      </c>
      <c r="E46" s="82">
        <f t="shared" si="3"/>
        <v>1321664.32</v>
      </c>
      <c r="F46" s="83">
        <f t="shared" si="4"/>
        <v>178424.68320000003</v>
      </c>
    </row>
    <row r="47" spans="1:6" s="72" customFormat="1">
      <c r="A47" s="67"/>
      <c r="B47" s="68"/>
      <c r="C47" s="69"/>
      <c r="D47" s="69"/>
      <c r="E47" s="70" t="s">
        <v>369</v>
      </c>
      <c r="F47" s="71">
        <f>SUM(F42:F46)</f>
        <v>689631.60757081187</v>
      </c>
    </row>
    <row r="48" spans="1:6" s="72" customFormat="1">
      <c r="A48" s="67"/>
      <c r="B48" s="68" t="s">
        <v>370</v>
      </c>
      <c r="C48" s="69"/>
      <c r="D48" s="69"/>
      <c r="E48" s="70"/>
      <c r="F48" s="71"/>
    </row>
    <row r="49" spans="1:6">
      <c r="A49" s="79" t="s">
        <v>371</v>
      </c>
      <c r="B49" s="80" t="s">
        <v>372</v>
      </c>
      <c r="C49" s="81">
        <v>1.2</v>
      </c>
      <c r="D49" s="81" t="s">
        <v>8</v>
      </c>
      <c r="E49" s="82">
        <f>E36</f>
        <v>44800</v>
      </c>
      <c r="F49" s="83">
        <f>C49*E49</f>
        <v>53760</v>
      </c>
    </row>
    <row r="50" spans="1:6">
      <c r="A50" s="79" t="s">
        <v>373</v>
      </c>
      <c r="B50" s="80" t="s">
        <v>374</v>
      </c>
      <c r="C50" s="81">
        <v>1.2</v>
      </c>
      <c r="D50" s="81" t="s">
        <v>8</v>
      </c>
      <c r="E50" s="82">
        <f>E37</f>
        <v>39889.199999999997</v>
      </c>
      <c r="F50" s="83">
        <f>C50*E50</f>
        <v>47867.039999999994</v>
      </c>
    </row>
    <row r="51" spans="1:6" s="72" customFormat="1">
      <c r="A51" s="67"/>
      <c r="B51" s="68"/>
      <c r="C51" s="69"/>
      <c r="D51" s="69"/>
      <c r="E51" s="70" t="s">
        <v>369</v>
      </c>
      <c r="F51" s="71">
        <f>SUM(F49:F50)</f>
        <v>101627.04</v>
      </c>
    </row>
    <row r="52" spans="1:6" s="72" customFormat="1" ht="13.5" thickBot="1">
      <c r="A52" s="224"/>
      <c r="B52" s="225"/>
      <c r="C52" s="226"/>
      <c r="D52" s="226"/>
      <c r="E52" s="227" t="s">
        <v>375</v>
      </c>
      <c r="F52" s="228">
        <f>SUM(F51,F47)</f>
        <v>791258.64757081191</v>
      </c>
    </row>
    <row r="53" spans="1:6" s="72" customFormat="1">
      <c r="A53" s="67" t="s">
        <v>380</v>
      </c>
      <c r="B53" s="68" t="s">
        <v>381</v>
      </c>
      <c r="C53" s="69"/>
      <c r="D53" s="69" t="s">
        <v>7</v>
      </c>
      <c r="E53" s="70"/>
      <c r="F53" s="71"/>
    </row>
    <row r="54" spans="1:6" s="72" customFormat="1">
      <c r="A54" s="67"/>
      <c r="B54" s="68" t="s">
        <v>357</v>
      </c>
      <c r="C54" s="69"/>
      <c r="D54" s="69"/>
      <c r="E54" s="70"/>
      <c r="F54" s="71"/>
    </row>
    <row r="55" spans="1:6">
      <c r="A55" s="79" t="s">
        <v>358</v>
      </c>
      <c r="B55" s="80" t="s">
        <v>359</v>
      </c>
      <c r="C55" s="81">
        <v>0.32499899999999998</v>
      </c>
      <c r="D55" s="81" t="s">
        <v>8</v>
      </c>
      <c r="E55" s="82">
        <f>E16</f>
        <v>420687.68818000006</v>
      </c>
      <c r="F55" s="83">
        <f>C55*E55</f>
        <v>136723.07797081184</v>
      </c>
    </row>
    <row r="56" spans="1:6">
      <c r="A56" s="79" t="s">
        <v>360</v>
      </c>
      <c r="B56" s="80" t="s">
        <v>361</v>
      </c>
      <c r="C56" s="81">
        <v>0.4</v>
      </c>
      <c r="D56" s="81" t="s">
        <v>8</v>
      </c>
      <c r="E56" s="82">
        <f t="shared" ref="E56:E59" si="5">E17</f>
        <v>401383.4705</v>
      </c>
      <c r="F56" s="83">
        <f t="shared" ref="F56:F59" si="6">C56*E56</f>
        <v>160553.38820000002</v>
      </c>
    </row>
    <row r="57" spans="1:6">
      <c r="A57" s="79" t="s">
        <v>362</v>
      </c>
      <c r="B57" s="80" t="s">
        <v>363</v>
      </c>
      <c r="C57" s="81">
        <v>0.5</v>
      </c>
      <c r="D57" s="81" t="s">
        <v>8</v>
      </c>
      <c r="E57" s="82">
        <f t="shared" si="5"/>
        <v>227778.24850000002</v>
      </c>
      <c r="F57" s="83">
        <f t="shared" si="6"/>
        <v>113889.12425000001</v>
      </c>
    </row>
    <row r="58" spans="1:6" ht="25.5">
      <c r="A58" s="79" t="s">
        <v>364</v>
      </c>
      <c r="B58" s="80" t="s">
        <v>365</v>
      </c>
      <c r="C58" s="81">
        <v>0.09</v>
      </c>
      <c r="D58" s="81" t="s">
        <v>366</v>
      </c>
      <c r="E58" s="82">
        <f t="shared" si="5"/>
        <v>1364657.32</v>
      </c>
      <c r="F58" s="83">
        <f t="shared" si="6"/>
        <v>122819.1588</v>
      </c>
    </row>
    <row r="59" spans="1:6" ht="25.5">
      <c r="A59" s="79" t="s">
        <v>367</v>
      </c>
      <c r="B59" s="80" t="s">
        <v>368</v>
      </c>
      <c r="C59" s="81">
        <v>0.13500000000000001</v>
      </c>
      <c r="D59" s="81" t="s">
        <v>366</v>
      </c>
      <c r="E59" s="82">
        <f t="shared" si="5"/>
        <v>1321664.32</v>
      </c>
      <c r="F59" s="83">
        <f t="shared" si="6"/>
        <v>178424.68320000003</v>
      </c>
    </row>
    <row r="60" spans="1:6" s="72" customFormat="1">
      <c r="A60" s="67"/>
      <c r="B60" s="68"/>
      <c r="C60" s="69"/>
      <c r="D60" s="69"/>
      <c r="E60" s="70" t="s">
        <v>369</v>
      </c>
      <c r="F60" s="71">
        <f>SUM(F55:F59)</f>
        <v>712409.43242081185</v>
      </c>
    </row>
    <row r="61" spans="1:6" s="72" customFormat="1">
      <c r="A61" s="67"/>
      <c r="B61" s="68" t="s">
        <v>370</v>
      </c>
      <c r="C61" s="69"/>
      <c r="D61" s="69"/>
      <c r="E61" s="70"/>
      <c r="F61" s="71"/>
    </row>
    <row r="62" spans="1:6">
      <c r="A62" s="79" t="s">
        <v>371</v>
      </c>
      <c r="B62" s="80" t="s">
        <v>372</v>
      </c>
      <c r="C62" s="81">
        <v>1.3</v>
      </c>
      <c r="D62" s="81" t="s">
        <v>8</v>
      </c>
      <c r="E62" s="82">
        <f>E49</f>
        <v>44800</v>
      </c>
      <c r="F62" s="83">
        <f>C62*E62</f>
        <v>58240</v>
      </c>
    </row>
    <row r="63" spans="1:6">
      <c r="A63" s="79" t="s">
        <v>373</v>
      </c>
      <c r="B63" s="80" t="s">
        <v>374</v>
      </c>
      <c r="C63" s="81">
        <v>1.3</v>
      </c>
      <c r="D63" s="81" t="s">
        <v>8</v>
      </c>
      <c r="E63" s="82">
        <f>E50</f>
        <v>39889.199999999997</v>
      </c>
      <c r="F63" s="83">
        <f>C63*E63</f>
        <v>51855.96</v>
      </c>
    </row>
    <row r="64" spans="1:6" s="72" customFormat="1">
      <c r="A64" s="67"/>
      <c r="B64" s="68"/>
      <c r="C64" s="69"/>
      <c r="D64" s="69"/>
      <c r="E64" s="70" t="s">
        <v>369</v>
      </c>
      <c r="F64" s="71">
        <f>SUM(F62:F63)</f>
        <v>110095.95999999999</v>
      </c>
    </row>
    <row r="65" spans="1:6" s="72" customFormat="1" ht="13.5" thickBot="1">
      <c r="A65" s="224"/>
      <c r="B65" s="225"/>
      <c r="C65" s="226"/>
      <c r="D65" s="226"/>
      <c r="E65" s="227" t="s">
        <v>375</v>
      </c>
      <c r="F65" s="228">
        <f>SUM(F64,F60)</f>
        <v>822505.39242081181</v>
      </c>
    </row>
    <row r="66" spans="1:6" s="72" customFormat="1">
      <c r="A66" s="67" t="s">
        <v>382</v>
      </c>
      <c r="B66" s="68" t="s">
        <v>383</v>
      </c>
      <c r="C66" s="69"/>
      <c r="D66" s="69"/>
      <c r="E66" s="70"/>
      <c r="F66" s="71"/>
    </row>
    <row r="67" spans="1:6" s="72" customFormat="1">
      <c r="A67" s="67" t="s">
        <v>384</v>
      </c>
      <c r="B67" s="68" t="s">
        <v>385</v>
      </c>
      <c r="C67" s="69"/>
      <c r="D67" s="69" t="s">
        <v>7</v>
      </c>
      <c r="E67" s="70"/>
      <c r="F67" s="71"/>
    </row>
    <row r="68" spans="1:6" s="72" customFormat="1">
      <c r="A68" s="67"/>
      <c r="B68" s="68" t="s">
        <v>386</v>
      </c>
      <c r="C68" s="69"/>
      <c r="D68" s="69"/>
      <c r="E68" s="70"/>
      <c r="F68" s="71"/>
    </row>
    <row r="69" spans="1:6">
      <c r="A69" s="79" t="s">
        <v>358</v>
      </c>
      <c r="B69" s="80" t="s">
        <v>359</v>
      </c>
      <c r="C69" s="81">
        <v>0.216666</v>
      </c>
      <c r="D69" s="81" t="s">
        <v>8</v>
      </c>
      <c r="E69" s="82">
        <f>E55</f>
        <v>420687.68818000006</v>
      </c>
      <c r="F69" s="83">
        <f>C69*E69</f>
        <v>91148.71864720789</v>
      </c>
    </row>
    <row r="70" spans="1:6" ht="25.5">
      <c r="A70" s="79" t="s">
        <v>364</v>
      </c>
      <c r="B70" s="80" t="s">
        <v>365</v>
      </c>
      <c r="C70" s="81">
        <v>0.09</v>
      </c>
      <c r="D70" s="81" t="s">
        <v>366</v>
      </c>
      <c r="E70" s="82">
        <f>E58</f>
        <v>1364657.32</v>
      </c>
      <c r="F70" s="83">
        <f t="shared" ref="F70:F71" si="7">C70*E70</f>
        <v>122819.1588</v>
      </c>
    </row>
    <row r="71" spans="1:6" ht="25.5">
      <c r="A71" s="79" t="s">
        <v>367</v>
      </c>
      <c r="B71" s="80" t="s">
        <v>368</v>
      </c>
      <c r="C71" s="81">
        <v>0.09</v>
      </c>
      <c r="D71" s="81" t="s">
        <v>366</v>
      </c>
      <c r="E71" s="82">
        <f>E59</f>
        <v>1321664.32</v>
      </c>
      <c r="F71" s="83">
        <f t="shared" si="7"/>
        <v>118949.78879999999</v>
      </c>
    </row>
    <row r="72" spans="1:6" s="72" customFormat="1">
      <c r="A72" s="67"/>
      <c r="B72" s="68"/>
      <c r="C72" s="69"/>
      <c r="D72" s="69"/>
      <c r="E72" s="70" t="s">
        <v>369</v>
      </c>
      <c r="F72" s="71">
        <f>SUM(F69:F71)</f>
        <v>332917.6662472079</v>
      </c>
    </row>
    <row r="73" spans="1:6" s="72" customFormat="1" ht="13.5" thickBot="1">
      <c r="A73" s="224"/>
      <c r="B73" s="225"/>
      <c r="C73" s="226"/>
      <c r="D73" s="226"/>
      <c r="E73" s="227" t="s">
        <v>375</v>
      </c>
      <c r="F73" s="228">
        <f>SUM(F72)</f>
        <v>332917.6662472079</v>
      </c>
    </row>
    <row r="74" spans="1:6" s="72" customFormat="1">
      <c r="A74" s="67" t="s">
        <v>387</v>
      </c>
      <c r="B74" s="68" t="s">
        <v>388</v>
      </c>
      <c r="C74" s="69"/>
      <c r="D74" s="69" t="s">
        <v>7</v>
      </c>
      <c r="E74" s="70"/>
      <c r="F74" s="71"/>
    </row>
    <row r="75" spans="1:6" s="72" customFormat="1">
      <c r="A75" s="67"/>
      <c r="B75" s="68" t="s">
        <v>386</v>
      </c>
      <c r="C75" s="69"/>
      <c r="D75" s="69"/>
      <c r="E75" s="70"/>
      <c r="F75" s="71"/>
    </row>
    <row r="76" spans="1:6">
      <c r="A76" s="79" t="s">
        <v>358</v>
      </c>
      <c r="B76" s="80" t="s">
        <v>359</v>
      </c>
      <c r="C76" s="81">
        <v>0.216666</v>
      </c>
      <c r="D76" s="81" t="s">
        <v>8</v>
      </c>
      <c r="E76" s="82">
        <f>E69</f>
        <v>420687.68818000006</v>
      </c>
      <c r="F76" s="83">
        <f>C76*E76</f>
        <v>91148.71864720789</v>
      </c>
    </row>
    <row r="77" spans="1:6" ht="25.5">
      <c r="A77" s="79" t="s">
        <v>364</v>
      </c>
      <c r="B77" s="80" t="s">
        <v>365</v>
      </c>
      <c r="C77" s="81">
        <v>0.09</v>
      </c>
      <c r="D77" s="81" t="s">
        <v>366</v>
      </c>
      <c r="E77" s="82">
        <f>E70</f>
        <v>1364657.32</v>
      </c>
      <c r="F77" s="83">
        <f t="shared" ref="F77:F78" si="8">C77*E77</f>
        <v>122819.1588</v>
      </c>
    </row>
    <row r="78" spans="1:6" ht="25.5">
      <c r="A78" s="79" t="s">
        <v>367</v>
      </c>
      <c r="B78" s="80" t="s">
        <v>368</v>
      </c>
      <c r="C78" s="81">
        <v>0.13500000000000001</v>
      </c>
      <c r="D78" s="81" t="s">
        <v>366</v>
      </c>
      <c r="E78" s="82">
        <f>E71</f>
        <v>1321664.32</v>
      </c>
      <c r="F78" s="83">
        <f t="shared" si="8"/>
        <v>178424.68320000003</v>
      </c>
    </row>
    <row r="79" spans="1:6" s="72" customFormat="1">
      <c r="A79" s="67"/>
      <c r="B79" s="68"/>
      <c r="C79" s="69"/>
      <c r="D79" s="69"/>
      <c r="E79" s="70" t="s">
        <v>369</v>
      </c>
      <c r="F79" s="71">
        <f>SUM(F76:F78)</f>
        <v>392392.56064720789</v>
      </c>
    </row>
    <row r="80" spans="1:6" s="72" customFormat="1" ht="13.5" thickBot="1">
      <c r="A80" s="224"/>
      <c r="B80" s="225"/>
      <c r="C80" s="226"/>
      <c r="D80" s="226"/>
      <c r="E80" s="227" t="s">
        <v>375</v>
      </c>
      <c r="F80" s="228">
        <f>SUM(F79)</f>
        <v>392392.56064720789</v>
      </c>
    </row>
    <row r="81" spans="1:6" s="72" customFormat="1">
      <c r="A81" s="67" t="s">
        <v>389</v>
      </c>
      <c r="B81" s="68" t="s">
        <v>390</v>
      </c>
      <c r="C81" s="69"/>
      <c r="D81" s="69" t="s">
        <v>9</v>
      </c>
      <c r="E81" s="70"/>
      <c r="F81" s="71"/>
    </row>
    <row r="82" spans="1:6" s="72" customFormat="1">
      <c r="A82" s="67"/>
      <c r="B82" s="68" t="s">
        <v>386</v>
      </c>
      <c r="C82" s="69"/>
      <c r="D82" s="69"/>
      <c r="E82" s="70"/>
      <c r="F82" s="71"/>
    </row>
    <row r="83" spans="1:6">
      <c r="A83" s="79" t="s">
        <v>391</v>
      </c>
      <c r="B83" s="80" t="s">
        <v>392</v>
      </c>
      <c r="C83" s="81">
        <v>0.57499999999999996</v>
      </c>
      <c r="D83" s="81" t="s">
        <v>82</v>
      </c>
      <c r="E83" s="82">
        <f>'[1]I. PJR'!$F$79</f>
        <v>20997.3</v>
      </c>
      <c r="F83" s="83">
        <f>C83*E83</f>
        <v>12073.447499999998</v>
      </c>
    </row>
    <row r="84" spans="1:6">
      <c r="A84" s="79" t="s">
        <v>393</v>
      </c>
      <c r="B84" s="80" t="s">
        <v>394</v>
      </c>
      <c r="C84" s="81">
        <v>0.10488</v>
      </c>
      <c r="D84" s="81" t="s">
        <v>366</v>
      </c>
      <c r="E84" s="82">
        <f>'[1]I. PJR'!$F$428</f>
        <v>1281553.44894</v>
      </c>
      <c r="F84" s="83">
        <f t="shared" ref="F84:F85" si="9">C84*E84</f>
        <v>134409.32572482721</v>
      </c>
    </row>
    <row r="85" spans="1:6" ht="25.5">
      <c r="A85" s="79" t="s">
        <v>395</v>
      </c>
      <c r="B85" s="80" t="s">
        <v>396</v>
      </c>
      <c r="C85" s="81">
        <v>1.1499999999999999</v>
      </c>
      <c r="D85" s="81" t="s">
        <v>9</v>
      </c>
      <c r="E85" s="82">
        <f>'[1]I. PJR'!$F$449</f>
        <v>117332.534</v>
      </c>
      <c r="F85" s="83">
        <f t="shared" si="9"/>
        <v>134932.41409999999</v>
      </c>
    </row>
    <row r="86" spans="1:6" s="72" customFormat="1">
      <c r="A86" s="67"/>
      <c r="B86" s="68"/>
      <c r="C86" s="69"/>
      <c r="D86" s="69"/>
      <c r="E86" s="70" t="s">
        <v>369</v>
      </c>
      <c r="F86" s="71">
        <f>SUM(F83:F85)</f>
        <v>281415.18732482719</v>
      </c>
    </row>
    <row r="87" spans="1:6" s="72" customFormat="1" ht="13.5" thickBot="1">
      <c r="A87" s="224"/>
      <c r="B87" s="225"/>
      <c r="C87" s="226"/>
      <c r="D87" s="226"/>
      <c r="E87" s="227" t="s">
        <v>375</v>
      </c>
      <c r="F87" s="228">
        <f>SUM(F86)</f>
        <v>281415.18732482719</v>
      </c>
    </row>
    <row r="88" spans="1:6" s="72" customFormat="1">
      <c r="A88" s="67" t="s">
        <v>397</v>
      </c>
      <c r="B88" s="68" t="s">
        <v>398</v>
      </c>
      <c r="C88" s="69"/>
      <c r="D88" s="69" t="s">
        <v>11</v>
      </c>
      <c r="E88" s="70"/>
      <c r="F88" s="71"/>
    </row>
    <row r="89" spans="1:6" s="72" customFormat="1">
      <c r="A89" s="67"/>
      <c r="B89" s="68" t="s">
        <v>386</v>
      </c>
      <c r="C89" s="69"/>
      <c r="D89" s="69"/>
      <c r="E89" s="70"/>
      <c r="F89" s="71"/>
    </row>
    <row r="90" spans="1:6">
      <c r="A90" s="79" t="s">
        <v>389</v>
      </c>
      <c r="B90" s="80" t="s">
        <v>390</v>
      </c>
      <c r="C90" s="81">
        <v>4</v>
      </c>
      <c r="D90" s="81" t="s">
        <v>9</v>
      </c>
      <c r="E90" s="82">
        <f>F87</f>
        <v>281415.18732482719</v>
      </c>
      <c r="F90" s="83">
        <f>E90*C90</f>
        <v>1125660.7492993088</v>
      </c>
    </row>
    <row r="91" spans="1:6" s="72" customFormat="1" ht="13.5" thickBot="1">
      <c r="A91" s="224"/>
      <c r="B91" s="225"/>
      <c r="C91" s="226"/>
      <c r="D91" s="226"/>
      <c r="E91" s="227" t="s">
        <v>375</v>
      </c>
      <c r="F91" s="228">
        <f>SUM(F90)</f>
        <v>1125660.7492993088</v>
      </c>
    </row>
    <row r="92" spans="1:6" s="72" customFormat="1">
      <c r="A92" s="67" t="s">
        <v>399</v>
      </c>
      <c r="B92" s="68" t="s">
        <v>400</v>
      </c>
      <c r="C92" s="69"/>
      <c r="D92" s="69" t="s">
        <v>11</v>
      </c>
      <c r="E92" s="70"/>
      <c r="F92" s="71"/>
    </row>
    <row r="93" spans="1:6" s="72" customFormat="1">
      <c r="A93" s="67"/>
      <c r="B93" s="68" t="s">
        <v>386</v>
      </c>
      <c r="C93" s="69"/>
      <c r="D93" s="69"/>
      <c r="E93" s="70"/>
      <c r="F93" s="71"/>
    </row>
    <row r="94" spans="1:6">
      <c r="A94" s="79" t="s">
        <v>389</v>
      </c>
      <c r="B94" s="80" t="s">
        <v>390</v>
      </c>
      <c r="C94" s="81">
        <v>4.5</v>
      </c>
      <c r="D94" s="81" t="s">
        <v>7</v>
      </c>
      <c r="E94" s="82">
        <f>F87</f>
        <v>281415.18732482719</v>
      </c>
      <c r="F94" s="83">
        <f>E94*C94</f>
        <v>1266368.3429617223</v>
      </c>
    </row>
    <row r="95" spans="1:6" s="72" customFormat="1" ht="13.5" thickBot="1">
      <c r="A95" s="224"/>
      <c r="B95" s="225"/>
      <c r="C95" s="226"/>
      <c r="D95" s="226"/>
      <c r="E95" s="227" t="s">
        <v>375</v>
      </c>
      <c r="F95" s="228">
        <f>SUM(F94)</f>
        <v>1266368.3429617223</v>
      </c>
    </row>
    <row r="96" spans="1:6" s="72" customFormat="1">
      <c r="A96" s="67" t="s">
        <v>401</v>
      </c>
      <c r="B96" s="68" t="s">
        <v>402</v>
      </c>
      <c r="C96" s="69"/>
      <c r="D96" s="69" t="s">
        <v>11</v>
      </c>
      <c r="E96" s="70"/>
      <c r="F96" s="71"/>
    </row>
    <row r="97" spans="1:6" s="72" customFormat="1">
      <c r="A97" s="67"/>
      <c r="B97" s="68" t="s">
        <v>386</v>
      </c>
      <c r="C97" s="69"/>
      <c r="D97" s="69"/>
      <c r="E97" s="70"/>
      <c r="F97" s="71"/>
    </row>
    <row r="98" spans="1:6">
      <c r="A98" s="79" t="s">
        <v>389</v>
      </c>
      <c r="B98" s="80" t="s">
        <v>390</v>
      </c>
      <c r="C98" s="81">
        <v>5</v>
      </c>
      <c r="D98" s="81" t="s">
        <v>7</v>
      </c>
      <c r="E98" s="82">
        <f>F87</f>
        <v>281415.18732482719</v>
      </c>
      <c r="F98" s="83">
        <f>E98*C98</f>
        <v>1407075.9366241358</v>
      </c>
    </row>
    <row r="99" spans="1:6" s="72" customFormat="1" ht="13.5" thickBot="1">
      <c r="A99" s="224"/>
      <c r="B99" s="225"/>
      <c r="C99" s="226"/>
      <c r="D99" s="226"/>
      <c r="E99" s="227" t="s">
        <v>375</v>
      </c>
      <c r="F99" s="228">
        <f>SUM(F98)</f>
        <v>1407075.9366241358</v>
      </c>
    </row>
    <row r="100" spans="1:6" s="72" customFormat="1">
      <c r="A100" s="67" t="s">
        <v>403</v>
      </c>
      <c r="B100" s="68" t="s">
        <v>404</v>
      </c>
      <c r="C100" s="69"/>
      <c r="D100" s="69" t="s">
        <v>11</v>
      </c>
      <c r="E100" s="70"/>
      <c r="F100" s="71"/>
    </row>
    <row r="101" spans="1:6" s="72" customFormat="1">
      <c r="A101" s="67"/>
      <c r="B101" s="68" t="s">
        <v>386</v>
      </c>
      <c r="C101" s="69"/>
      <c r="D101" s="69"/>
      <c r="E101" s="70"/>
      <c r="F101" s="71"/>
    </row>
    <row r="102" spans="1:6">
      <c r="A102" s="79" t="s">
        <v>389</v>
      </c>
      <c r="B102" s="80" t="s">
        <v>390</v>
      </c>
      <c r="C102" s="81">
        <v>5.5</v>
      </c>
      <c r="D102" s="81" t="s">
        <v>7</v>
      </c>
      <c r="E102" s="82">
        <f>E98</f>
        <v>281415.18732482719</v>
      </c>
      <c r="F102" s="83">
        <f>E102*C102</f>
        <v>1547783.5302865496</v>
      </c>
    </row>
    <row r="103" spans="1:6" s="72" customFormat="1" ht="13.5" thickBot="1">
      <c r="A103" s="224"/>
      <c r="B103" s="225"/>
      <c r="C103" s="226"/>
      <c r="D103" s="226"/>
      <c r="E103" s="227" t="s">
        <v>375</v>
      </c>
      <c r="F103" s="228">
        <f>SUM(F102)</f>
        <v>1547783.5302865496</v>
      </c>
    </row>
    <row r="104" spans="1:6" s="72" customFormat="1">
      <c r="A104" s="67" t="s">
        <v>405</v>
      </c>
      <c r="B104" s="68" t="s">
        <v>406</v>
      </c>
      <c r="C104" s="69"/>
      <c r="D104" s="69" t="s">
        <v>11</v>
      </c>
      <c r="E104" s="70"/>
      <c r="F104" s="71"/>
    </row>
    <row r="105" spans="1:6" s="72" customFormat="1">
      <c r="A105" s="67"/>
      <c r="B105" s="68" t="s">
        <v>386</v>
      </c>
      <c r="C105" s="69"/>
      <c r="D105" s="69"/>
      <c r="E105" s="70"/>
      <c r="F105" s="71"/>
    </row>
    <row r="106" spans="1:6">
      <c r="A106" s="79" t="s">
        <v>389</v>
      </c>
      <c r="B106" s="80" t="s">
        <v>390</v>
      </c>
      <c r="C106" s="81">
        <v>6</v>
      </c>
      <c r="D106" s="81" t="s">
        <v>7</v>
      </c>
      <c r="E106" s="82">
        <f>E102</f>
        <v>281415.18732482719</v>
      </c>
      <c r="F106" s="83">
        <f>E106*C106</f>
        <v>1688491.1239489631</v>
      </c>
    </row>
    <row r="107" spans="1:6" s="72" customFormat="1" ht="13.5" thickBot="1">
      <c r="A107" s="224"/>
      <c r="B107" s="225"/>
      <c r="C107" s="226"/>
      <c r="D107" s="226"/>
      <c r="E107" s="227" t="s">
        <v>375</v>
      </c>
      <c r="F107" s="228">
        <f>SUM(F106)</f>
        <v>1688491.1239489631</v>
      </c>
    </row>
    <row r="108" spans="1:6" s="72" customFormat="1">
      <c r="A108" s="67" t="s">
        <v>407</v>
      </c>
      <c r="B108" s="68" t="s">
        <v>408</v>
      </c>
      <c r="C108" s="69"/>
      <c r="D108" s="69" t="s">
        <v>11</v>
      </c>
      <c r="E108" s="70"/>
      <c r="F108" s="71"/>
    </row>
    <row r="109" spans="1:6" s="72" customFormat="1">
      <c r="A109" s="67"/>
      <c r="B109" s="68" t="s">
        <v>386</v>
      </c>
      <c r="C109" s="69"/>
      <c r="D109" s="69"/>
      <c r="E109" s="70"/>
      <c r="F109" s="71"/>
    </row>
    <row r="110" spans="1:6">
      <c r="A110" s="79" t="s">
        <v>389</v>
      </c>
      <c r="B110" s="80" t="s">
        <v>390</v>
      </c>
      <c r="C110" s="81">
        <v>6.5</v>
      </c>
      <c r="D110" s="81" t="s">
        <v>7</v>
      </c>
      <c r="E110" s="82">
        <f>E106</f>
        <v>281415.18732482719</v>
      </c>
      <c r="F110" s="83">
        <f>E110*C110</f>
        <v>1829198.7176113767</v>
      </c>
    </row>
    <row r="111" spans="1:6" s="72" customFormat="1" ht="13.5" thickBot="1">
      <c r="A111" s="224"/>
      <c r="B111" s="225"/>
      <c r="C111" s="226"/>
      <c r="D111" s="226"/>
      <c r="E111" s="227" t="s">
        <v>375</v>
      </c>
      <c r="F111" s="228">
        <f>SUM(F110)</f>
        <v>1829198.7176113767</v>
      </c>
    </row>
    <row r="112" spans="1:6" s="72" customFormat="1">
      <c r="A112" s="67" t="s">
        <v>409</v>
      </c>
      <c r="B112" s="68" t="s">
        <v>410</v>
      </c>
      <c r="C112" s="69"/>
      <c r="D112" s="69" t="s">
        <v>11</v>
      </c>
      <c r="E112" s="70"/>
      <c r="F112" s="71"/>
    </row>
    <row r="113" spans="1:6" s="72" customFormat="1">
      <c r="A113" s="67"/>
      <c r="B113" s="68" t="s">
        <v>386</v>
      </c>
      <c r="C113" s="69"/>
      <c r="D113" s="69"/>
      <c r="E113" s="70"/>
      <c r="F113" s="71"/>
    </row>
    <row r="114" spans="1:6">
      <c r="A114" s="79" t="s">
        <v>389</v>
      </c>
      <c r="B114" s="80" t="s">
        <v>390</v>
      </c>
      <c r="C114" s="81">
        <v>7</v>
      </c>
      <c r="D114" s="81" t="s">
        <v>7</v>
      </c>
      <c r="E114" s="82">
        <f>E110</f>
        <v>281415.18732482719</v>
      </c>
      <c r="F114" s="83">
        <f>E114*C114</f>
        <v>1969906.3112737904</v>
      </c>
    </row>
    <row r="115" spans="1:6" s="72" customFormat="1" ht="13.5" thickBot="1">
      <c r="A115" s="224"/>
      <c r="B115" s="225"/>
      <c r="C115" s="226"/>
      <c r="D115" s="226"/>
      <c r="E115" s="227" t="s">
        <v>375</v>
      </c>
      <c r="F115" s="228">
        <f>SUM(F114)</f>
        <v>1969906.3112737904</v>
      </c>
    </row>
    <row r="116" spans="1:6" s="72" customFormat="1">
      <c r="A116" s="67" t="s">
        <v>411</v>
      </c>
      <c r="B116" s="68" t="s">
        <v>412</v>
      </c>
      <c r="C116" s="69"/>
      <c r="D116" s="69" t="s">
        <v>11</v>
      </c>
      <c r="E116" s="70"/>
      <c r="F116" s="71"/>
    </row>
    <row r="117" spans="1:6" s="72" customFormat="1">
      <c r="A117" s="67"/>
      <c r="B117" s="68" t="s">
        <v>386</v>
      </c>
      <c r="C117" s="69"/>
      <c r="D117" s="69"/>
      <c r="E117" s="70"/>
      <c r="F117" s="71"/>
    </row>
    <row r="118" spans="1:6">
      <c r="A118" s="79" t="s">
        <v>389</v>
      </c>
      <c r="B118" s="80" t="s">
        <v>390</v>
      </c>
      <c r="C118" s="81">
        <v>7.5</v>
      </c>
      <c r="D118" s="81" t="s">
        <v>7</v>
      </c>
      <c r="E118" s="82">
        <f>E114</f>
        <v>281415.18732482719</v>
      </c>
      <c r="F118" s="83">
        <f>E118*C118</f>
        <v>2110613.9049362037</v>
      </c>
    </row>
    <row r="119" spans="1:6" s="72" customFormat="1" ht="13.5" thickBot="1">
      <c r="A119" s="224"/>
      <c r="B119" s="225"/>
      <c r="C119" s="226"/>
      <c r="D119" s="226"/>
      <c r="E119" s="227" t="s">
        <v>375</v>
      </c>
      <c r="F119" s="228">
        <f>SUM(F118)</f>
        <v>2110613.9049362037</v>
      </c>
    </row>
    <row r="120" spans="1:6" s="72" customFormat="1">
      <c r="A120" s="67" t="s">
        <v>413</v>
      </c>
      <c r="B120" s="68" t="s">
        <v>414</v>
      </c>
      <c r="C120" s="69"/>
      <c r="D120" s="69" t="s">
        <v>11</v>
      </c>
      <c r="E120" s="70"/>
      <c r="F120" s="71"/>
    </row>
    <row r="121" spans="1:6" s="72" customFormat="1">
      <c r="A121" s="67"/>
      <c r="B121" s="68" t="s">
        <v>386</v>
      </c>
      <c r="C121" s="69"/>
      <c r="D121" s="69"/>
      <c r="E121" s="70"/>
      <c r="F121" s="71"/>
    </row>
    <row r="122" spans="1:6">
      <c r="A122" s="79" t="s">
        <v>389</v>
      </c>
      <c r="B122" s="80" t="s">
        <v>390</v>
      </c>
      <c r="C122" s="81">
        <v>8</v>
      </c>
      <c r="D122" s="81" t="s">
        <v>7</v>
      </c>
      <c r="E122" s="82">
        <f>E118</f>
        <v>281415.18732482719</v>
      </c>
      <c r="F122" s="83">
        <f>E122*C122</f>
        <v>2251321.4985986175</v>
      </c>
    </row>
    <row r="123" spans="1:6" s="72" customFormat="1" ht="13.5" thickBot="1">
      <c r="A123" s="224"/>
      <c r="B123" s="225"/>
      <c r="C123" s="226"/>
      <c r="D123" s="226"/>
      <c r="E123" s="227" t="s">
        <v>375</v>
      </c>
      <c r="F123" s="228">
        <f>SUM(F122)</f>
        <v>2251321.4985986175</v>
      </c>
    </row>
    <row r="124" spans="1:6" s="72" customFormat="1">
      <c r="A124" s="67" t="s">
        <v>415</v>
      </c>
      <c r="B124" s="68" t="s">
        <v>416</v>
      </c>
      <c r="C124" s="69"/>
      <c r="D124" s="69" t="s">
        <v>11</v>
      </c>
      <c r="E124" s="70"/>
      <c r="F124" s="71"/>
    </row>
    <row r="125" spans="1:6" s="72" customFormat="1">
      <c r="A125" s="67"/>
      <c r="B125" s="68" t="s">
        <v>386</v>
      </c>
      <c r="C125" s="69"/>
      <c r="D125" s="69"/>
      <c r="E125" s="70"/>
      <c r="F125" s="71"/>
    </row>
    <row r="126" spans="1:6">
      <c r="A126" s="79" t="s">
        <v>389</v>
      </c>
      <c r="B126" s="80" t="s">
        <v>390</v>
      </c>
      <c r="C126" s="81">
        <v>8.5</v>
      </c>
      <c r="D126" s="81" t="s">
        <v>7</v>
      </c>
      <c r="E126" s="82">
        <f>E122</f>
        <v>281415.18732482719</v>
      </c>
      <c r="F126" s="83">
        <f>E126*C126</f>
        <v>2392029.0922610313</v>
      </c>
    </row>
    <row r="127" spans="1:6" s="72" customFormat="1" ht="13.5" thickBot="1">
      <c r="A127" s="224"/>
      <c r="B127" s="225"/>
      <c r="C127" s="226"/>
      <c r="D127" s="226"/>
      <c r="E127" s="227" t="s">
        <v>375</v>
      </c>
      <c r="F127" s="228">
        <f>SUM(F126)</f>
        <v>2392029.0922610313</v>
      </c>
    </row>
    <row r="128" spans="1:6" s="72" customFormat="1">
      <c r="A128" s="67" t="s">
        <v>417</v>
      </c>
      <c r="B128" s="68" t="s">
        <v>418</v>
      </c>
      <c r="C128" s="69"/>
      <c r="D128" s="69" t="s">
        <v>11</v>
      </c>
      <c r="E128" s="70"/>
      <c r="F128" s="71"/>
    </row>
    <row r="129" spans="1:6" s="72" customFormat="1">
      <c r="A129" s="67"/>
      <c r="B129" s="68" t="s">
        <v>386</v>
      </c>
      <c r="C129" s="69"/>
      <c r="D129" s="69"/>
      <c r="E129" s="70"/>
      <c r="F129" s="71"/>
    </row>
    <row r="130" spans="1:6">
      <c r="A130" s="79" t="s">
        <v>389</v>
      </c>
      <c r="B130" s="80" t="s">
        <v>390</v>
      </c>
      <c r="C130" s="81">
        <v>9</v>
      </c>
      <c r="D130" s="81" t="s">
        <v>7</v>
      </c>
      <c r="E130" s="82">
        <f>E126</f>
        <v>281415.18732482719</v>
      </c>
      <c r="F130" s="83">
        <f>E130*C130</f>
        <v>2532736.6859234446</v>
      </c>
    </row>
    <row r="131" spans="1:6" s="72" customFormat="1" ht="13.5" thickBot="1">
      <c r="A131" s="224"/>
      <c r="B131" s="225"/>
      <c r="C131" s="226"/>
      <c r="D131" s="226"/>
      <c r="E131" s="227" t="s">
        <v>375</v>
      </c>
      <c r="F131" s="228">
        <f>SUM(F130)</f>
        <v>2532736.6859234446</v>
      </c>
    </row>
    <row r="132" spans="1:6" s="72" customFormat="1">
      <c r="A132" s="67" t="s">
        <v>419</v>
      </c>
      <c r="B132" s="68" t="s">
        <v>420</v>
      </c>
      <c r="C132" s="69"/>
      <c r="D132" s="69" t="s">
        <v>11</v>
      </c>
      <c r="E132" s="70"/>
      <c r="F132" s="71"/>
    </row>
    <row r="133" spans="1:6" s="72" customFormat="1">
      <c r="A133" s="67"/>
      <c r="B133" s="68" t="s">
        <v>386</v>
      </c>
      <c r="C133" s="69"/>
      <c r="D133" s="69"/>
      <c r="E133" s="70"/>
      <c r="F133" s="71"/>
    </row>
    <row r="134" spans="1:6">
      <c r="A134" s="79" t="s">
        <v>389</v>
      </c>
      <c r="B134" s="80" t="s">
        <v>390</v>
      </c>
      <c r="C134" s="81">
        <v>9.5</v>
      </c>
      <c r="D134" s="81" t="s">
        <v>7</v>
      </c>
      <c r="E134" s="82">
        <f>E130</f>
        <v>281415.18732482719</v>
      </c>
      <c r="F134" s="83">
        <f>E134*C134</f>
        <v>2673444.2795858583</v>
      </c>
    </row>
    <row r="135" spans="1:6" s="72" customFormat="1" ht="13.5" thickBot="1">
      <c r="A135" s="224"/>
      <c r="B135" s="225"/>
      <c r="C135" s="226"/>
      <c r="D135" s="226"/>
      <c r="E135" s="227" t="s">
        <v>375</v>
      </c>
      <c r="F135" s="228">
        <f>SUM(F134)</f>
        <v>2673444.2795858583</v>
      </c>
    </row>
    <row r="136" spans="1:6" s="72" customFormat="1">
      <c r="A136" s="67" t="s">
        <v>421</v>
      </c>
      <c r="B136" s="68" t="s">
        <v>422</v>
      </c>
      <c r="C136" s="69"/>
      <c r="D136" s="69" t="s">
        <v>11</v>
      </c>
      <c r="E136" s="70"/>
      <c r="F136" s="71"/>
    </row>
    <row r="137" spans="1:6" s="72" customFormat="1">
      <c r="A137" s="67"/>
      <c r="B137" s="68" t="s">
        <v>386</v>
      </c>
      <c r="C137" s="69"/>
      <c r="D137" s="69"/>
      <c r="E137" s="70"/>
      <c r="F137" s="71"/>
    </row>
    <row r="138" spans="1:6">
      <c r="A138" s="79" t="s">
        <v>389</v>
      </c>
      <c r="B138" s="80" t="s">
        <v>390</v>
      </c>
      <c r="C138" s="81">
        <v>10</v>
      </c>
      <c r="D138" s="81" t="s">
        <v>7</v>
      </c>
      <c r="E138" s="82">
        <f>E134</f>
        <v>281415.18732482719</v>
      </c>
      <c r="F138" s="83">
        <f>E138*C138</f>
        <v>2814151.8732482716</v>
      </c>
    </row>
    <row r="139" spans="1:6" s="72" customFormat="1" ht="13.5" thickBot="1">
      <c r="A139" s="224"/>
      <c r="B139" s="225"/>
      <c r="C139" s="226"/>
      <c r="D139" s="226"/>
      <c r="E139" s="227" t="s">
        <v>375</v>
      </c>
      <c r="F139" s="228">
        <f>SUM(F138)</f>
        <v>2814151.8732482716</v>
      </c>
    </row>
    <row r="140" spans="1:6" s="72" customFormat="1">
      <c r="A140" s="67" t="s">
        <v>423</v>
      </c>
      <c r="B140" s="68" t="s">
        <v>424</v>
      </c>
      <c r="C140" s="69"/>
      <c r="D140" s="69" t="s">
        <v>11</v>
      </c>
      <c r="E140" s="70"/>
      <c r="F140" s="71"/>
    </row>
    <row r="141" spans="1:6" s="72" customFormat="1">
      <c r="A141" s="67"/>
      <c r="B141" s="68" t="s">
        <v>386</v>
      </c>
      <c r="C141" s="69"/>
      <c r="D141" s="69"/>
      <c r="E141" s="70"/>
      <c r="F141" s="71"/>
    </row>
    <row r="142" spans="1:6">
      <c r="A142" s="79" t="s">
        <v>389</v>
      </c>
      <c r="B142" s="80" t="s">
        <v>390</v>
      </c>
      <c r="C142" s="81">
        <v>10.5</v>
      </c>
      <c r="D142" s="81" t="s">
        <v>7</v>
      </c>
      <c r="E142" s="82">
        <f>E138</f>
        <v>281415.18732482719</v>
      </c>
      <c r="F142" s="83">
        <f>E142*C142</f>
        <v>2954859.4669106854</v>
      </c>
    </row>
    <row r="143" spans="1:6" s="72" customFormat="1" ht="13.5" thickBot="1">
      <c r="A143" s="224"/>
      <c r="B143" s="225"/>
      <c r="C143" s="226"/>
      <c r="D143" s="226"/>
      <c r="E143" s="227" t="s">
        <v>375</v>
      </c>
      <c r="F143" s="228">
        <f>SUM(F142)</f>
        <v>2954859.4669106854</v>
      </c>
    </row>
    <row r="144" spans="1:6" s="72" customFormat="1">
      <c r="A144" s="67" t="s">
        <v>425</v>
      </c>
      <c r="B144" s="68" t="s">
        <v>426</v>
      </c>
      <c r="C144" s="69"/>
      <c r="D144" s="69" t="s">
        <v>11</v>
      </c>
      <c r="E144" s="70"/>
      <c r="F144" s="71"/>
    </row>
    <row r="145" spans="1:6" s="72" customFormat="1">
      <c r="A145" s="67"/>
      <c r="B145" s="68" t="s">
        <v>386</v>
      </c>
      <c r="C145" s="69"/>
      <c r="D145" s="69"/>
      <c r="E145" s="70"/>
      <c r="F145" s="71"/>
    </row>
    <row r="146" spans="1:6">
      <c r="A146" s="79" t="s">
        <v>389</v>
      </c>
      <c r="B146" s="80" t="s">
        <v>390</v>
      </c>
      <c r="C146" s="81">
        <v>11</v>
      </c>
      <c r="D146" s="81" t="s">
        <v>7</v>
      </c>
      <c r="E146" s="82">
        <f>E142</f>
        <v>281415.18732482719</v>
      </c>
      <c r="F146" s="83">
        <f>E146*C146</f>
        <v>3095567.0605730992</v>
      </c>
    </row>
    <row r="147" spans="1:6" s="72" customFormat="1" ht="13.5" thickBot="1">
      <c r="A147" s="224"/>
      <c r="B147" s="225"/>
      <c r="C147" s="226"/>
      <c r="D147" s="226"/>
      <c r="E147" s="227" t="s">
        <v>375</v>
      </c>
      <c r="F147" s="228">
        <f>SUM(F146)</f>
        <v>3095567.0605730992</v>
      </c>
    </row>
    <row r="148" spans="1:6" s="72" customFormat="1">
      <c r="A148" s="67" t="s">
        <v>427</v>
      </c>
      <c r="B148" s="68" t="s">
        <v>428</v>
      </c>
      <c r="C148" s="69"/>
      <c r="D148" s="69" t="s">
        <v>11</v>
      </c>
      <c r="E148" s="70"/>
      <c r="F148" s="71"/>
    </row>
    <row r="149" spans="1:6" s="72" customFormat="1">
      <c r="A149" s="67"/>
      <c r="B149" s="68" t="s">
        <v>386</v>
      </c>
      <c r="C149" s="69"/>
      <c r="D149" s="69"/>
      <c r="E149" s="70"/>
      <c r="F149" s="71"/>
    </row>
    <row r="150" spans="1:6">
      <c r="A150" s="79" t="s">
        <v>389</v>
      </c>
      <c r="B150" s="80" t="s">
        <v>390</v>
      </c>
      <c r="C150" s="81">
        <v>11.5</v>
      </c>
      <c r="D150" s="81" t="s">
        <v>7</v>
      </c>
      <c r="E150" s="82">
        <f>E146</f>
        <v>281415.18732482719</v>
      </c>
      <c r="F150" s="83">
        <f>E150*C150</f>
        <v>3236274.6542355125</v>
      </c>
    </row>
    <row r="151" spans="1:6" s="72" customFormat="1" ht="13.5" thickBot="1">
      <c r="A151" s="224"/>
      <c r="B151" s="225"/>
      <c r="C151" s="226"/>
      <c r="D151" s="226"/>
      <c r="E151" s="227" t="s">
        <v>375</v>
      </c>
      <c r="F151" s="228">
        <f>SUM(F150)</f>
        <v>3236274.6542355125</v>
      </c>
    </row>
    <row r="152" spans="1:6" s="72" customFormat="1">
      <c r="A152" s="67" t="s">
        <v>429</v>
      </c>
      <c r="B152" s="68" t="s">
        <v>430</v>
      </c>
      <c r="C152" s="69"/>
      <c r="D152" s="69" t="s">
        <v>11</v>
      </c>
      <c r="E152" s="70"/>
      <c r="F152" s="71"/>
    </row>
    <row r="153" spans="1:6" s="72" customFormat="1">
      <c r="A153" s="67"/>
      <c r="B153" s="68" t="s">
        <v>386</v>
      </c>
      <c r="C153" s="69"/>
      <c r="D153" s="69"/>
      <c r="E153" s="70"/>
      <c r="F153" s="71"/>
    </row>
    <row r="154" spans="1:6">
      <c r="A154" s="79" t="s">
        <v>389</v>
      </c>
      <c r="B154" s="80" t="s">
        <v>390</v>
      </c>
      <c r="C154" s="81">
        <v>12</v>
      </c>
      <c r="D154" s="81" t="s">
        <v>7</v>
      </c>
      <c r="E154" s="82">
        <f>E150</f>
        <v>281415.18732482719</v>
      </c>
      <c r="F154" s="83">
        <f>E154*C154</f>
        <v>3376982.2478979263</v>
      </c>
    </row>
    <row r="155" spans="1:6" s="72" customFormat="1" ht="13.5" thickBot="1">
      <c r="A155" s="224"/>
      <c r="B155" s="225"/>
      <c r="C155" s="226"/>
      <c r="D155" s="226"/>
      <c r="E155" s="227" t="s">
        <v>375</v>
      </c>
      <c r="F155" s="228">
        <f>SUM(F154)</f>
        <v>3376982.2478979263</v>
      </c>
    </row>
    <row r="156" spans="1:6" s="72" customFormat="1">
      <c r="A156" s="67" t="s">
        <v>431</v>
      </c>
      <c r="B156" s="68" t="s">
        <v>432</v>
      </c>
      <c r="C156" s="69"/>
      <c r="D156" s="69" t="s">
        <v>11</v>
      </c>
      <c r="E156" s="70"/>
      <c r="F156" s="71"/>
    </row>
    <row r="157" spans="1:6" s="72" customFormat="1">
      <c r="A157" s="67"/>
      <c r="B157" s="68" t="s">
        <v>386</v>
      </c>
      <c r="C157" s="69"/>
      <c r="D157" s="69"/>
      <c r="E157" s="70"/>
      <c r="F157" s="71"/>
    </row>
    <row r="158" spans="1:6">
      <c r="A158" s="79" t="s">
        <v>389</v>
      </c>
      <c r="B158" s="80" t="s">
        <v>390</v>
      </c>
      <c r="C158" s="81">
        <v>12.5</v>
      </c>
      <c r="D158" s="81" t="s">
        <v>7</v>
      </c>
      <c r="E158" s="82">
        <f>E154</f>
        <v>281415.18732482719</v>
      </c>
      <c r="F158" s="83">
        <f>E158*C158</f>
        <v>3517689.84156034</v>
      </c>
    </row>
    <row r="159" spans="1:6" s="72" customFormat="1" ht="13.5" thickBot="1">
      <c r="A159" s="224"/>
      <c r="B159" s="225"/>
      <c r="C159" s="226"/>
      <c r="D159" s="226"/>
      <c r="E159" s="227" t="s">
        <v>375</v>
      </c>
      <c r="F159" s="228">
        <f>SUM(F158)</f>
        <v>3517689.84156034</v>
      </c>
    </row>
    <row r="160" spans="1:6" s="72" customFormat="1">
      <c r="A160" s="67" t="s">
        <v>433</v>
      </c>
      <c r="B160" s="68" t="s">
        <v>434</v>
      </c>
      <c r="C160" s="69"/>
      <c r="D160" s="69" t="s">
        <v>11</v>
      </c>
      <c r="E160" s="70"/>
      <c r="F160" s="71"/>
    </row>
    <row r="161" spans="1:6" s="72" customFormat="1">
      <c r="A161" s="67"/>
      <c r="B161" s="68" t="s">
        <v>386</v>
      </c>
      <c r="C161" s="69"/>
      <c r="D161" s="69"/>
      <c r="E161" s="70"/>
      <c r="F161" s="71"/>
    </row>
    <row r="162" spans="1:6">
      <c r="A162" s="79" t="s">
        <v>389</v>
      </c>
      <c r="B162" s="80" t="s">
        <v>390</v>
      </c>
      <c r="C162" s="81">
        <v>13</v>
      </c>
      <c r="D162" s="81" t="s">
        <v>7</v>
      </c>
      <c r="E162" s="82">
        <f>E158</f>
        <v>281415.18732482719</v>
      </c>
      <c r="F162" s="83">
        <f>E162*C162</f>
        <v>3658397.4352227533</v>
      </c>
    </row>
    <row r="163" spans="1:6" s="72" customFormat="1" ht="13.5" thickBot="1">
      <c r="A163" s="224"/>
      <c r="B163" s="225"/>
      <c r="C163" s="226"/>
      <c r="D163" s="226"/>
      <c r="E163" s="227" t="s">
        <v>375</v>
      </c>
      <c r="F163" s="228">
        <f>SUM(F162)</f>
        <v>3658397.4352227533</v>
      </c>
    </row>
    <row r="164" spans="1:6" s="72" customFormat="1">
      <c r="A164" s="67" t="s">
        <v>435</v>
      </c>
      <c r="B164" s="68" t="s">
        <v>436</v>
      </c>
      <c r="C164" s="69"/>
      <c r="D164" s="69" t="s">
        <v>11</v>
      </c>
      <c r="E164" s="70"/>
      <c r="F164" s="71"/>
    </row>
    <row r="165" spans="1:6" s="72" customFormat="1">
      <c r="A165" s="67"/>
      <c r="B165" s="68" t="s">
        <v>386</v>
      </c>
      <c r="C165" s="69"/>
      <c r="D165" s="69"/>
      <c r="E165" s="70"/>
      <c r="F165" s="71"/>
    </row>
    <row r="166" spans="1:6">
      <c r="A166" s="79" t="s">
        <v>389</v>
      </c>
      <c r="B166" s="80" t="s">
        <v>390</v>
      </c>
      <c r="C166" s="81">
        <v>13.5</v>
      </c>
      <c r="D166" s="81" t="s">
        <v>7</v>
      </c>
      <c r="E166" s="82">
        <f>E162</f>
        <v>281415.18732482719</v>
      </c>
      <c r="F166" s="83">
        <f>E166*C166</f>
        <v>3799105.0288851671</v>
      </c>
    </row>
    <row r="167" spans="1:6" s="72" customFormat="1" ht="13.5" thickBot="1">
      <c r="A167" s="224"/>
      <c r="B167" s="225"/>
      <c r="C167" s="226"/>
      <c r="D167" s="226"/>
      <c r="E167" s="227" t="s">
        <v>375</v>
      </c>
      <c r="F167" s="228">
        <f>SUM(F166)</f>
        <v>3799105.0288851671</v>
      </c>
    </row>
    <row r="168" spans="1:6" s="72" customFormat="1">
      <c r="A168" s="67" t="s">
        <v>437</v>
      </c>
      <c r="B168" s="68" t="s">
        <v>438</v>
      </c>
      <c r="C168" s="69"/>
      <c r="D168" s="69" t="s">
        <v>11</v>
      </c>
      <c r="E168" s="70"/>
      <c r="F168" s="71"/>
    </row>
    <row r="169" spans="1:6" s="72" customFormat="1">
      <c r="A169" s="67"/>
      <c r="B169" s="68" t="s">
        <v>386</v>
      </c>
      <c r="C169" s="69"/>
      <c r="D169" s="69"/>
      <c r="E169" s="70"/>
      <c r="F169" s="71"/>
    </row>
    <row r="170" spans="1:6">
      <c r="A170" s="79" t="s">
        <v>389</v>
      </c>
      <c r="B170" s="80" t="s">
        <v>390</v>
      </c>
      <c r="C170" s="81">
        <v>14</v>
      </c>
      <c r="D170" s="81" t="s">
        <v>7</v>
      </c>
      <c r="E170" s="82">
        <f>E166</f>
        <v>281415.18732482719</v>
      </c>
      <c r="F170" s="83">
        <f>E170*C170</f>
        <v>3939812.6225475809</v>
      </c>
    </row>
    <row r="171" spans="1:6" s="72" customFormat="1" ht="13.5" thickBot="1">
      <c r="A171" s="224"/>
      <c r="B171" s="225"/>
      <c r="C171" s="226"/>
      <c r="D171" s="226"/>
      <c r="E171" s="227" t="s">
        <v>375</v>
      </c>
      <c r="F171" s="228">
        <f>SUM(F170)</f>
        <v>3939812.6225475809</v>
      </c>
    </row>
    <row r="172" spans="1:6" s="72" customFormat="1">
      <c r="A172" s="67" t="s">
        <v>439</v>
      </c>
      <c r="B172" s="68" t="s">
        <v>440</v>
      </c>
      <c r="C172" s="69"/>
      <c r="D172" s="69" t="s">
        <v>11</v>
      </c>
      <c r="E172" s="70"/>
      <c r="F172" s="71"/>
    </row>
    <row r="173" spans="1:6" s="72" customFormat="1">
      <c r="A173" s="67"/>
      <c r="B173" s="68" t="s">
        <v>386</v>
      </c>
      <c r="C173" s="69"/>
      <c r="D173" s="69"/>
      <c r="E173" s="70"/>
      <c r="F173" s="71"/>
    </row>
    <row r="174" spans="1:6">
      <c r="A174" s="79" t="s">
        <v>389</v>
      </c>
      <c r="B174" s="80" t="s">
        <v>390</v>
      </c>
      <c r="C174" s="81">
        <v>14.5</v>
      </c>
      <c r="D174" s="81" t="s">
        <v>7</v>
      </c>
      <c r="E174" s="82">
        <f>E170</f>
        <v>281415.18732482719</v>
      </c>
      <c r="F174" s="83">
        <f>E174*C174</f>
        <v>4080520.2162099942</v>
      </c>
    </row>
    <row r="175" spans="1:6" s="72" customFormat="1" ht="13.5" thickBot="1">
      <c r="A175" s="224"/>
      <c r="B175" s="225"/>
      <c r="C175" s="226"/>
      <c r="D175" s="226"/>
      <c r="E175" s="227" t="s">
        <v>375</v>
      </c>
      <c r="F175" s="228">
        <f>SUM(F174)</f>
        <v>4080520.2162099942</v>
      </c>
    </row>
    <row r="176" spans="1:6" s="72" customFormat="1">
      <c r="A176" s="67" t="s">
        <v>441</v>
      </c>
      <c r="B176" s="68" t="s">
        <v>442</v>
      </c>
      <c r="C176" s="69"/>
      <c r="D176" s="69" t="s">
        <v>11</v>
      </c>
      <c r="E176" s="70"/>
      <c r="F176" s="71"/>
    </row>
    <row r="177" spans="1:6" s="72" customFormat="1">
      <c r="A177" s="67"/>
      <c r="B177" s="68" t="s">
        <v>386</v>
      </c>
      <c r="C177" s="69"/>
      <c r="D177" s="69"/>
      <c r="E177" s="70"/>
      <c r="F177" s="71"/>
    </row>
    <row r="178" spans="1:6">
      <c r="A178" s="79" t="s">
        <v>389</v>
      </c>
      <c r="B178" s="80" t="s">
        <v>390</v>
      </c>
      <c r="C178" s="81">
        <v>15</v>
      </c>
      <c r="D178" s="81" t="s">
        <v>7</v>
      </c>
      <c r="E178" s="82">
        <f>E174</f>
        <v>281415.18732482719</v>
      </c>
      <c r="F178" s="83">
        <f>E178*C178</f>
        <v>4221227.8098724075</v>
      </c>
    </row>
    <row r="179" spans="1:6" s="72" customFormat="1" ht="13.5" thickBot="1">
      <c r="A179" s="224"/>
      <c r="B179" s="225"/>
      <c r="C179" s="226"/>
      <c r="D179" s="226"/>
      <c r="E179" s="227" t="s">
        <v>375</v>
      </c>
      <c r="F179" s="228">
        <f>SUM(F178)</f>
        <v>4221227.8098724075</v>
      </c>
    </row>
    <row r="180" spans="1:6" s="72" customFormat="1">
      <c r="A180" s="67" t="s">
        <v>443</v>
      </c>
      <c r="B180" s="68" t="s">
        <v>444</v>
      </c>
      <c r="C180" s="69"/>
      <c r="D180" s="69" t="s">
        <v>11</v>
      </c>
      <c r="E180" s="70"/>
      <c r="F180" s="71"/>
    </row>
    <row r="181" spans="1:6" s="72" customFormat="1">
      <c r="A181" s="67"/>
      <c r="B181" s="68" t="s">
        <v>386</v>
      </c>
      <c r="C181" s="69"/>
      <c r="D181" s="69"/>
      <c r="E181" s="70"/>
      <c r="F181" s="71"/>
    </row>
    <row r="182" spans="1:6">
      <c r="A182" s="79" t="s">
        <v>389</v>
      </c>
      <c r="B182" s="80" t="s">
        <v>390</v>
      </c>
      <c r="C182" s="81">
        <v>15.5</v>
      </c>
      <c r="D182" s="81" t="s">
        <v>7</v>
      </c>
      <c r="E182" s="82">
        <f>E178</f>
        <v>281415.18732482719</v>
      </c>
      <c r="F182" s="83">
        <f>E182*C182</f>
        <v>4361935.4035348212</v>
      </c>
    </row>
    <row r="183" spans="1:6" s="72" customFormat="1" ht="13.5" thickBot="1">
      <c r="A183" s="224"/>
      <c r="B183" s="225"/>
      <c r="C183" s="226"/>
      <c r="D183" s="226"/>
      <c r="E183" s="227" t="s">
        <v>375</v>
      </c>
      <c r="F183" s="228">
        <f>SUM(F182)</f>
        <v>4361935.4035348212</v>
      </c>
    </row>
    <row r="184" spans="1:6" s="72" customFormat="1">
      <c r="A184" s="67" t="s">
        <v>445</v>
      </c>
      <c r="B184" s="68" t="s">
        <v>446</v>
      </c>
      <c r="C184" s="69"/>
      <c r="D184" s="69" t="s">
        <v>11</v>
      </c>
      <c r="E184" s="70"/>
      <c r="F184" s="71"/>
    </row>
    <row r="185" spans="1:6" s="72" customFormat="1">
      <c r="A185" s="67"/>
      <c r="B185" s="68" t="s">
        <v>386</v>
      </c>
      <c r="C185" s="69"/>
      <c r="D185" s="69"/>
      <c r="E185" s="70"/>
      <c r="F185" s="71"/>
    </row>
    <row r="186" spans="1:6">
      <c r="A186" s="79" t="s">
        <v>389</v>
      </c>
      <c r="B186" s="80" t="s">
        <v>390</v>
      </c>
      <c r="C186" s="81">
        <v>16</v>
      </c>
      <c r="D186" s="81" t="s">
        <v>7</v>
      </c>
      <c r="E186" s="82">
        <f>E182</f>
        <v>281415.18732482719</v>
      </c>
      <c r="F186" s="83">
        <f>E186*C186</f>
        <v>4502642.997197235</v>
      </c>
    </row>
    <row r="187" spans="1:6" s="72" customFormat="1" ht="13.5" thickBot="1">
      <c r="A187" s="224"/>
      <c r="B187" s="225"/>
      <c r="C187" s="226"/>
      <c r="D187" s="226"/>
      <c r="E187" s="227" t="s">
        <v>375</v>
      </c>
      <c r="F187" s="228">
        <f>SUM(F186)</f>
        <v>4502642.997197235</v>
      </c>
    </row>
    <row r="188" spans="1:6" s="72" customFormat="1">
      <c r="A188" s="67" t="s">
        <v>447</v>
      </c>
      <c r="B188" s="68" t="s">
        <v>448</v>
      </c>
      <c r="C188" s="69"/>
      <c r="D188" s="69" t="s">
        <v>11</v>
      </c>
      <c r="E188" s="70"/>
      <c r="F188" s="71"/>
    </row>
    <row r="189" spans="1:6" s="72" customFormat="1">
      <c r="A189" s="67"/>
      <c r="B189" s="68" t="s">
        <v>386</v>
      </c>
      <c r="C189" s="69"/>
      <c r="D189" s="69"/>
      <c r="E189" s="70"/>
      <c r="F189" s="71"/>
    </row>
    <row r="190" spans="1:6">
      <c r="A190" s="79" t="s">
        <v>389</v>
      </c>
      <c r="B190" s="80" t="s">
        <v>390</v>
      </c>
      <c r="C190" s="81">
        <v>16.5</v>
      </c>
      <c r="D190" s="81" t="s">
        <v>7</v>
      </c>
      <c r="E190" s="82">
        <f>E186</f>
        <v>281415.18732482719</v>
      </c>
      <c r="F190" s="83">
        <f>E190*C190</f>
        <v>4643350.5908596488</v>
      </c>
    </row>
    <row r="191" spans="1:6" s="72" customFormat="1" ht="13.5" thickBot="1">
      <c r="A191" s="224"/>
      <c r="B191" s="225"/>
      <c r="C191" s="226"/>
      <c r="D191" s="226"/>
      <c r="E191" s="227" t="s">
        <v>375</v>
      </c>
      <c r="F191" s="228">
        <f>SUM(F190)</f>
        <v>4643350.5908596488</v>
      </c>
    </row>
    <row r="192" spans="1:6" s="72" customFormat="1">
      <c r="A192" s="67" t="s">
        <v>449</v>
      </c>
      <c r="B192" s="68" t="s">
        <v>450</v>
      </c>
      <c r="C192" s="69"/>
      <c r="D192" s="69" t="s">
        <v>11</v>
      </c>
      <c r="E192" s="70"/>
      <c r="F192" s="71"/>
    </row>
    <row r="193" spans="1:6" s="72" customFormat="1">
      <c r="A193" s="67"/>
      <c r="B193" s="68" t="s">
        <v>386</v>
      </c>
      <c r="C193" s="69"/>
      <c r="D193" s="69"/>
      <c r="E193" s="70"/>
      <c r="F193" s="71"/>
    </row>
    <row r="194" spans="1:6">
      <c r="A194" s="79" t="s">
        <v>389</v>
      </c>
      <c r="B194" s="259" t="s">
        <v>390</v>
      </c>
      <c r="C194" s="81">
        <v>17</v>
      </c>
      <c r="D194" s="81" t="s">
        <v>7</v>
      </c>
      <c r="E194" s="82">
        <f>E190</f>
        <v>281415.18732482719</v>
      </c>
      <c r="F194" s="83">
        <f>E194*C194</f>
        <v>4784058.1845220625</v>
      </c>
    </row>
    <row r="195" spans="1:6" s="72" customFormat="1" ht="13.5" thickBot="1">
      <c r="A195" s="67"/>
      <c r="B195" s="225"/>
      <c r="C195" s="226"/>
      <c r="D195" s="226"/>
      <c r="E195" s="227" t="s">
        <v>375</v>
      </c>
      <c r="F195" s="228">
        <f>SUM(F194)</f>
        <v>4784058.1845220625</v>
      </c>
    </row>
    <row r="196" spans="1:6" s="72" customFormat="1">
      <c r="A196" s="176" t="s">
        <v>451</v>
      </c>
      <c r="B196" s="68" t="s">
        <v>452</v>
      </c>
      <c r="C196" s="69"/>
      <c r="D196" s="69" t="s">
        <v>11</v>
      </c>
      <c r="E196" s="70"/>
      <c r="F196" s="71"/>
    </row>
    <row r="197" spans="1:6" s="72" customFormat="1">
      <c r="A197" s="67"/>
      <c r="B197" s="68" t="s">
        <v>386</v>
      </c>
      <c r="C197" s="69"/>
      <c r="D197" s="69"/>
      <c r="E197" s="70"/>
      <c r="F197" s="71"/>
    </row>
    <row r="198" spans="1:6">
      <c r="A198" s="79" t="s">
        <v>389</v>
      </c>
      <c r="B198" s="80" t="s">
        <v>390</v>
      </c>
      <c r="C198" s="81">
        <v>17.5</v>
      </c>
      <c r="D198" s="81" t="s">
        <v>7</v>
      </c>
      <c r="E198" s="82">
        <f>E194</f>
        <v>281415.18732482719</v>
      </c>
      <c r="F198" s="83">
        <f>E198*C198</f>
        <v>4924765.7781844754</v>
      </c>
    </row>
    <row r="199" spans="1:6" s="72" customFormat="1" ht="13.5" thickBot="1">
      <c r="A199" s="224"/>
      <c r="B199" s="225"/>
      <c r="C199" s="226"/>
      <c r="D199" s="226"/>
      <c r="E199" s="227" t="s">
        <v>375</v>
      </c>
      <c r="F199" s="228">
        <f>SUM(F198)</f>
        <v>4924765.7781844754</v>
      </c>
    </row>
    <row r="200" spans="1:6" s="72" customFormat="1">
      <c r="A200" s="67" t="s">
        <v>453</v>
      </c>
      <c r="B200" s="68" t="s">
        <v>454</v>
      </c>
      <c r="C200" s="69"/>
      <c r="D200" s="69" t="s">
        <v>11</v>
      </c>
      <c r="E200" s="70"/>
      <c r="F200" s="71"/>
    </row>
    <row r="201" spans="1:6" s="72" customFormat="1">
      <c r="A201" s="67"/>
      <c r="B201" s="68" t="s">
        <v>386</v>
      </c>
      <c r="C201" s="69"/>
      <c r="D201" s="69"/>
      <c r="E201" s="70"/>
      <c r="F201" s="71"/>
    </row>
    <row r="202" spans="1:6">
      <c r="A202" s="79" t="s">
        <v>389</v>
      </c>
      <c r="B202" s="80" t="s">
        <v>390</v>
      </c>
      <c r="C202" s="81">
        <v>18</v>
      </c>
      <c r="D202" s="81" t="s">
        <v>7</v>
      </c>
      <c r="E202" s="82">
        <f>E198</f>
        <v>281415.18732482719</v>
      </c>
      <c r="F202" s="83">
        <f>E202*C202</f>
        <v>5065473.3718468891</v>
      </c>
    </row>
    <row r="203" spans="1:6" s="72" customFormat="1" ht="13.5" thickBot="1">
      <c r="A203" s="224"/>
      <c r="B203" s="225"/>
      <c r="C203" s="226"/>
      <c r="D203" s="226"/>
      <c r="E203" s="227" t="s">
        <v>375</v>
      </c>
      <c r="F203" s="228">
        <f>SUM(F202)</f>
        <v>5065473.3718468891</v>
      </c>
    </row>
    <row r="204" spans="1:6" s="72" customFormat="1">
      <c r="A204" s="67" t="s">
        <v>455</v>
      </c>
      <c r="B204" s="68" t="s">
        <v>456</v>
      </c>
      <c r="C204" s="69"/>
      <c r="D204" s="69" t="s">
        <v>11</v>
      </c>
      <c r="E204" s="70"/>
      <c r="F204" s="71"/>
    </row>
    <row r="205" spans="1:6" s="72" customFormat="1">
      <c r="A205" s="67"/>
      <c r="B205" s="68" t="s">
        <v>386</v>
      </c>
      <c r="C205" s="69"/>
      <c r="D205" s="69"/>
      <c r="E205" s="70"/>
      <c r="F205" s="71"/>
    </row>
    <row r="206" spans="1:6">
      <c r="A206" s="79" t="s">
        <v>389</v>
      </c>
      <c r="B206" s="80" t="s">
        <v>390</v>
      </c>
      <c r="C206" s="81">
        <v>20</v>
      </c>
      <c r="D206" s="81" t="s">
        <v>7</v>
      </c>
      <c r="E206" s="82">
        <f>E202</f>
        <v>281415.18732482719</v>
      </c>
      <c r="F206" s="83">
        <f>E206*C206</f>
        <v>5628303.7464965433</v>
      </c>
    </row>
    <row r="207" spans="1:6" s="72" customFormat="1" ht="13.5" thickBot="1">
      <c r="A207" s="224"/>
      <c r="B207" s="225"/>
      <c r="C207" s="226"/>
      <c r="D207" s="226"/>
      <c r="E207" s="227" t="s">
        <v>375</v>
      </c>
      <c r="F207" s="228">
        <f>SUM(F206)</f>
        <v>5628303.7464965433</v>
      </c>
    </row>
    <row r="208" spans="1:6" s="72" customFormat="1">
      <c r="A208" s="67" t="s">
        <v>457</v>
      </c>
      <c r="B208" s="68" t="s">
        <v>458</v>
      </c>
      <c r="C208" s="69"/>
      <c r="D208" s="69" t="s">
        <v>7</v>
      </c>
      <c r="E208" s="70"/>
      <c r="F208" s="71"/>
    </row>
    <row r="209" spans="1:6" s="72" customFormat="1">
      <c r="A209" s="67"/>
      <c r="B209" s="68" t="s">
        <v>459</v>
      </c>
      <c r="C209" s="69"/>
      <c r="D209" s="69"/>
      <c r="E209" s="70"/>
      <c r="F209" s="71"/>
    </row>
    <row r="210" spans="1:6">
      <c r="A210" s="79" t="s">
        <v>12</v>
      </c>
      <c r="B210" s="80" t="s">
        <v>13</v>
      </c>
      <c r="C210" s="81">
        <v>0.75</v>
      </c>
      <c r="D210" s="81" t="s">
        <v>8</v>
      </c>
      <c r="E210" s="82">
        <f>'[1]A. Pekerjaan Tanah'!$F$156</f>
        <v>115120</v>
      </c>
      <c r="F210" s="83">
        <f>C210*E210</f>
        <v>86340</v>
      </c>
    </row>
    <row r="211" spans="1:6">
      <c r="A211" s="79" t="s">
        <v>14</v>
      </c>
      <c r="B211" s="80" t="s">
        <v>460</v>
      </c>
      <c r="C211" s="81">
        <v>1.2500000000000001E-2</v>
      </c>
      <c r="D211" s="81" t="s">
        <v>8</v>
      </c>
      <c r="E211" s="82">
        <f>'[1]A. Pekerjaan Tanah'!$F$215</f>
        <v>154600</v>
      </c>
      <c r="F211" s="83">
        <f t="shared" ref="F211:F212" si="10">C211*E211</f>
        <v>1932.5</v>
      </c>
    </row>
    <row r="212" spans="1:6">
      <c r="A212" s="79" t="s">
        <v>461</v>
      </c>
      <c r="B212" s="80" t="s">
        <v>462</v>
      </c>
      <c r="C212" s="81">
        <v>0.1</v>
      </c>
      <c r="D212" s="81" t="s">
        <v>8</v>
      </c>
      <c r="E212" s="82">
        <f>'[1]A. Pekerjaan Tanah'!$F$227</f>
        <v>152462.72</v>
      </c>
      <c r="F212" s="83">
        <f t="shared" si="10"/>
        <v>15246.272000000001</v>
      </c>
    </row>
    <row r="213" spans="1:6" s="72" customFormat="1">
      <c r="A213" s="67"/>
      <c r="B213" s="68"/>
      <c r="C213" s="69"/>
      <c r="D213" s="69"/>
      <c r="E213" s="70" t="s">
        <v>15</v>
      </c>
      <c r="F213" s="71">
        <f>SUM(F210:F212)</f>
        <v>103518.772</v>
      </c>
    </row>
    <row r="214" spans="1:6" s="72" customFormat="1">
      <c r="A214" s="67"/>
      <c r="B214" s="68" t="s">
        <v>463</v>
      </c>
      <c r="C214" s="69"/>
      <c r="D214" s="69"/>
      <c r="E214" s="70"/>
      <c r="F214" s="71"/>
    </row>
    <row r="215" spans="1:6">
      <c r="A215" s="79" t="s">
        <v>464</v>
      </c>
      <c r="B215" s="80" t="s">
        <v>465</v>
      </c>
      <c r="C215" s="81">
        <v>0.1</v>
      </c>
      <c r="D215" s="81" t="s">
        <v>8</v>
      </c>
      <c r="E215" s="82">
        <f>'[1]C. Struktur'!$F$65</f>
        <v>852652.07236842113</v>
      </c>
      <c r="F215" s="83">
        <f>C215*E215</f>
        <v>85265.207236842121</v>
      </c>
    </row>
    <row r="216" spans="1:6">
      <c r="A216" s="79" t="s">
        <v>358</v>
      </c>
      <c r="B216" s="80" t="s">
        <v>359</v>
      </c>
      <c r="C216" s="81">
        <v>0.3</v>
      </c>
      <c r="D216" s="81" t="s">
        <v>8</v>
      </c>
      <c r="E216" s="82">
        <f>'[1]I. PJR'!$F$121</f>
        <v>420687.68818000006</v>
      </c>
      <c r="F216" s="83">
        <f t="shared" ref="F216:F219" si="11">C216*E216</f>
        <v>126206.30645400001</v>
      </c>
    </row>
    <row r="217" spans="1:6">
      <c r="A217" s="79" t="s">
        <v>360</v>
      </c>
      <c r="B217" s="80" t="s">
        <v>361</v>
      </c>
      <c r="C217" s="81">
        <v>0.4</v>
      </c>
      <c r="D217" s="81" t="s">
        <v>8</v>
      </c>
      <c r="E217" s="82">
        <f>'[1]I. PJR'!$F$140</f>
        <v>401383.4705</v>
      </c>
      <c r="F217" s="83">
        <f t="shared" si="11"/>
        <v>160553.38820000002</v>
      </c>
    </row>
    <row r="218" spans="1:6">
      <c r="A218" s="79" t="s">
        <v>362</v>
      </c>
      <c r="B218" s="80" t="s">
        <v>363</v>
      </c>
      <c r="C218" s="81">
        <v>0.5</v>
      </c>
      <c r="D218" s="81" t="s">
        <v>8</v>
      </c>
      <c r="E218" s="82">
        <f>'[1]I. PJR'!$F$159</f>
        <v>227778.24850000002</v>
      </c>
      <c r="F218" s="83">
        <f t="shared" si="11"/>
        <v>113889.12425000001</v>
      </c>
    </row>
    <row r="219" spans="1:6">
      <c r="A219" s="79" t="s">
        <v>466</v>
      </c>
      <c r="B219" s="80" t="s">
        <v>467</v>
      </c>
      <c r="C219" s="81">
        <v>1</v>
      </c>
      <c r="D219" s="81" t="s">
        <v>9</v>
      </c>
      <c r="E219" s="82">
        <f>'[1]I. PJR'!$F$533</f>
        <v>113332.08571428571</v>
      </c>
      <c r="F219" s="83">
        <f t="shared" si="11"/>
        <v>113332.08571428571</v>
      </c>
    </row>
    <row r="220" spans="1:6" s="72" customFormat="1">
      <c r="A220" s="67"/>
      <c r="B220" s="68"/>
      <c r="C220" s="69"/>
      <c r="D220" s="69"/>
      <c r="E220" s="70" t="s">
        <v>15</v>
      </c>
      <c r="F220" s="71">
        <f>SUM(F215:F219)</f>
        <v>599246.11185512785</v>
      </c>
    </row>
    <row r="221" spans="1:6" s="72" customFormat="1">
      <c r="A221" s="67"/>
      <c r="B221" s="68" t="s">
        <v>468</v>
      </c>
      <c r="C221" s="69"/>
      <c r="D221" s="69"/>
      <c r="E221" s="70"/>
      <c r="F221" s="71"/>
    </row>
    <row r="222" spans="1:6">
      <c r="A222" s="79" t="s">
        <v>469</v>
      </c>
      <c r="B222" s="80" t="s">
        <v>470</v>
      </c>
      <c r="C222" s="81">
        <v>0.35</v>
      </c>
      <c r="D222" s="81" t="s">
        <v>8</v>
      </c>
      <c r="E222" s="82">
        <f>'[1]C. Struktur'!$F$177</f>
        <v>1318739.2434210526</v>
      </c>
      <c r="F222" s="83">
        <f>C222*E222</f>
        <v>461558.73519736837</v>
      </c>
    </row>
    <row r="223" spans="1:6">
      <c r="A223" s="79" t="s">
        <v>473</v>
      </c>
      <c r="B223" s="80" t="s">
        <v>474</v>
      </c>
      <c r="C223" s="81">
        <v>2.1999999999999999E-2</v>
      </c>
      <c r="D223" s="81" t="s">
        <v>9</v>
      </c>
      <c r="E223" s="82">
        <f>'[1]C. Struktur'!$F$285</f>
        <v>310850</v>
      </c>
      <c r="F223" s="83">
        <f t="shared" ref="F223:F226" si="12">C223*E223</f>
        <v>6838.7</v>
      </c>
    </row>
    <row r="224" spans="1:6">
      <c r="A224" s="79" t="s">
        <v>475</v>
      </c>
      <c r="B224" s="80" t="s">
        <v>476</v>
      </c>
      <c r="C224" s="81">
        <v>0.35</v>
      </c>
      <c r="D224" s="81" t="s">
        <v>8</v>
      </c>
      <c r="E224" s="82">
        <f>'[1]C. Struktur'!$F$509</f>
        <v>504000</v>
      </c>
      <c r="F224" s="83">
        <f t="shared" si="12"/>
        <v>176400</v>
      </c>
    </row>
    <row r="225" spans="1:6" ht="25.5">
      <c r="A225" s="79" t="s">
        <v>230</v>
      </c>
      <c r="B225" s="80" t="s">
        <v>231</v>
      </c>
      <c r="C225" s="81">
        <v>2.19</v>
      </c>
      <c r="D225" s="81" t="s">
        <v>16</v>
      </c>
      <c r="E225" s="82">
        <f>'[1]C. Struktur'!$F$203</f>
        <v>15471</v>
      </c>
      <c r="F225" s="83">
        <f t="shared" si="12"/>
        <v>33881.49</v>
      </c>
    </row>
    <row r="226" spans="1:6">
      <c r="A226" s="79" t="s">
        <v>471</v>
      </c>
      <c r="B226" s="80" t="s">
        <v>472</v>
      </c>
      <c r="C226" s="81">
        <v>1</v>
      </c>
      <c r="D226" s="81" t="s">
        <v>9</v>
      </c>
      <c r="E226" s="82">
        <f>'[1]C. Struktur'!$F$215</f>
        <v>194824</v>
      </c>
      <c r="F226" s="83">
        <f t="shared" si="12"/>
        <v>194824</v>
      </c>
    </row>
    <row r="227" spans="1:6" s="72" customFormat="1">
      <c r="A227" s="67"/>
      <c r="B227" s="68"/>
      <c r="C227" s="69"/>
      <c r="D227" s="69"/>
      <c r="E227" s="70" t="s">
        <v>15</v>
      </c>
      <c r="F227" s="71">
        <f>SUM(F222:F226)</f>
        <v>873502.92519736837</v>
      </c>
    </row>
    <row r="228" spans="1:6" s="72" customFormat="1">
      <c r="A228" s="67"/>
      <c r="B228" s="68" t="s">
        <v>479</v>
      </c>
      <c r="C228" s="69"/>
      <c r="D228" s="69"/>
      <c r="E228" s="70"/>
      <c r="F228" s="71"/>
    </row>
    <row r="229" spans="1:6" ht="25.5">
      <c r="A229" s="79" t="s">
        <v>364</v>
      </c>
      <c r="B229" s="80" t="s">
        <v>480</v>
      </c>
      <c r="C229" s="81">
        <v>0.13500000000000001</v>
      </c>
      <c r="D229" s="81" t="s">
        <v>366</v>
      </c>
      <c r="E229" s="82">
        <f>'[1]I. PJR'!$F$183</f>
        <v>1364657.32</v>
      </c>
      <c r="F229" s="83">
        <f>C229*E229</f>
        <v>184228.73820000002</v>
      </c>
    </row>
    <row r="230" spans="1:6" ht="25.5">
      <c r="A230" s="79" t="s">
        <v>367</v>
      </c>
      <c r="B230" s="80" t="s">
        <v>481</v>
      </c>
      <c r="C230" s="81">
        <v>0.09</v>
      </c>
      <c r="D230" s="81" t="s">
        <v>366</v>
      </c>
      <c r="E230" s="82">
        <f>'[1]I. PJR'!$F$207</f>
        <v>1321664.32</v>
      </c>
      <c r="F230" s="83">
        <f>C230*E230</f>
        <v>118949.78879999999</v>
      </c>
    </row>
    <row r="231" spans="1:6" s="72" customFormat="1">
      <c r="A231" s="67"/>
      <c r="B231" s="68"/>
      <c r="C231" s="69"/>
      <c r="D231" s="69"/>
      <c r="E231" s="70" t="s">
        <v>15</v>
      </c>
      <c r="F231" s="71">
        <f>SUM(F229:F230)</f>
        <v>303178.527</v>
      </c>
    </row>
    <row r="232" spans="1:6" s="72" customFormat="1">
      <c r="A232" s="67"/>
      <c r="B232" s="68" t="s">
        <v>482</v>
      </c>
      <c r="C232" s="69"/>
      <c r="D232" s="69"/>
      <c r="E232" s="70"/>
      <c r="F232" s="71"/>
    </row>
    <row r="233" spans="1:6" ht="25.5">
      <c r="A233" s="79" t="s">
        <v>483</v>
      </c>
      <c r="B233" s="80" t="s">
        <v>484</v>
      </c>
      <c r="C233" s="81">
        <v>0.25</v>
      </c>
      <c r="D233" s="81" t="s">
        <v>9</v>
      </c>
      <c r="E233" s="82">
        <f>'[1]H. Pekerjaan Paving'!$F$57</f>
        <v>93250</v>
      </c>
      <c r="F233" s="83">
        <f>C233*E233</f>
        <v>23312.5</v>
      </c>
    </row>
    <row r="234" spans="1:6">
      <c r="A234" s="79" t="s">
        <v>485</v>
      </c>
      <c r="B234" s="80" t="s">
        <v>486</v>
      </c>
      <c r="C234" s="81">
        <v>0.33333333333333298</v>
      </c>
      <c r="D234" s="81" t="s">
        <v>11</v>
      </c>
      <c r="E234" s="82">
        <f>'[1]H. Pekerjaan Paving'!$F$81</f>
        <v>95082.4</v>
      </c>
      <c r="F234" s="83">
        <f>C234*E234</f>
        <v>31694.133333333299</v>
      </c>
    </row>
    <row r="235" spans="1:6" s="72" customFormat="1">
      <c r="A235" s="67"/>
      <c r="B235" s="68"/>
      <c r="C235" s="69"/>
      <c r="D235" s="69"/>
      <c r="E235" s="70" t="s">
        <v>15</v>
      </c>
      <c r="F235" s="71">
        <f>SUM(F233:F234)</f>
        <v>55006.633333333302</v>
      </c>
    </row>
    <row r="236" spans="1:6" s="72" customFormat="1" ht="13.5" thickBot="1">
      <c r="A236" s="224"/>
      <c r="B236" s="225"/>
      <c r="C236" s="226"/>
      <c r="D236" s="226"/>
      <c r="E236" s="227" t="s">
        <v>375</v>
      </c>
      <c r="F236" s="228">
        <f>SUM(F235,F231,F227,F220,F213)</f>
        <v>1934452.9693858293</v>
      </c>
    </row>
    <row r="237" spans="1:6" s="72" customFormat="1">
      <c r="A237" s="67" t="s">
        <v>487</v>
      </c>
      <c r="B237" s="68" t="s">
        <v>488</v>
      </c>
      <c r="C237" s="69"/>
      <c r="D237" s="69" t="s">
        <v>7</v>
      </c>
      <c r="E237" s="70"/>
      <c r="F237" s="71"/>
    </row>
    <row r="238" spans="1:6" s="72" customFormat="1">
      <c r="A238" s="67"/>
      <c r="B238" s="68" t="s">
        <v>459</v>
      </c>
      <c r="C238" s="69"/>
      <c r="D238" s="69"/>
      <c r="E238" s="70"/>
      <c r="F238" s="71"/>
    </row>
    <row r="239" spans="1:6">
      <c r="A239" s="79" t="s">
        <v>12</v>
      </c>
      <c r="B239" s="80" t="s">
        <v>13</v>
      </c>
      <c r="C239" s="81">
        <v>0.7</v>
      </c>
      <c r="D239" s="81" t="s">
        <v>8</v>
      </c>
      <c r="E239" s="82">
        <f>'[1]A. Pekerjaan Tanah'!$F$156</f>
        <v>115120</v>
      </c>
      <c r="F239" s="83">
        <f>C239*E239</f>
        <v>80584</v>
      </c>
    </row>
    <row r="240" spans="1:6">
      <c r="A240" s="79" t="s">
        <v>14</v>
      </c>
      <c r="B240" s="80" t="s">
        <v>460</v>
      </c>
      <c r="C240" s="81">
        <v>1.2500000000000001E-2</v>
      </c>
      <c r="D240" s="81" t="s">
        <v>8</v>
      </c>
      <c r="E240" s="82">
        <f>'[1]A. Pekerjaan Tanah'!$F$215</f>
        <v>154600</v>
      </c>
      <c r="F240" s="83">
        <f t="shared" ref="F240:F241" si="13">C240*E240</f>
        <v>1932.5</v>
      </c>
    </row>
    <row r="241" spans="1:6">
      <c r="A241" s="79" t="s">
        <v>461</v>
      </c>
      <c r="B241" s="80" t="s">
        <v>462</v>
      </c>
      <c r="C241" s="81">
        <v>0.1</v>
      </c>
      <c r="D241" s="81" t="s">
        <v>8</v>
      </c>
      <c r="E241" s="82">
        <f>'[1]A. Pekerjaan Tanah'!$F$227</f>
        <v>152462.72</v>
      </c>
      <c r="F241" s="83">
        <f t="shared" si="13"/>
        <v>15246.272000000001</v>
      </c>
    </row>
    <row r="242" spans="1:6" s="72" customFormat="1">
      <c r="A242" s="67"/>
      <c r="B242" s="68"/>
      <c r="C242" s="69"/>
      <c r="D242" s="69"/>
      <c r="E242" s="70" t="s">
        <v>15</v>
      </c>
      <c r="F242" s="71">
        <f>SUM(F239:F241)</f>
        <v>97762.771999999997</v>
      </c>
    </row>
    <row r="243" spans="1:6" s="72" customFormat="1">
      <c r="A243" s="67"/>
      <c r="B243" s="68" t="s">
        <v>463</v>
      </c>
      <c r="C243" s="69"/>
      <c r="D243" s="69"/>
      <c r="E243" s="70"/>
      <c r="F243" s="71"/>
    </row>
    <row r="244" spans="1:6">
      <c r="A244" s="79" t="s">
        <v>464</v>
      </c>
      <c r="B244" s="80" t="s">
        <v>465</v>
      </c>
      <c r="C244" s="81">
        <v>0.1</v>
      </c>
      <c r="D244" s="81" t="s">
        <v>8</v>
      </c>
      <c r="E244" s="82">
        <f>'[1]C. Struktur'!$F$65</f>
        <v>852652.07236842113</v>
      </c>
      <c r="F244" s="83">
        <f>C244*E244</f>
        <v>85265.207236842121</v>
      </c>
    </row>
    <row r="245" spans="1:6">
      <c r="A245" s="79" t="s">
        <v>358</v>
      </c>
      <c r="B245" s="80" t="s">
        <v>359</v>
      </c>
      <c r="C245" s="81">
        <v>0.3</v>
      </c>
      <c r="D245" s="81" t="s">
        <v>8</v>
      </c>
      <c r="E245" s="82">
        <f>E216</f>
        <v>420687.68818000006</v>
      </c>
      <c r="F245" s="83">
        <f t="shared" ref="F245:F248" si="14">C245*E245</f>
        <v>126206.30645400001</v>
      </c>
    </row>
    <row r="246" spans="1:6">
      <c r="A246" s="79" t="s">
        <v>360</v>
      </c>
      <c r="B246" s="80" t="s">
        <v>361</v>
      </c>
      <c r="C246" s="81">
        <v>0.4</v>
      </c>
      <c r="D246" s="81" t="s">
        <v>8</v>
      </c>
      <c r="E246" s="82">
        <f t="shared" ref="E246:E247" si="15">E217</f>
        <v>401383.4705</v>
      </c>
      <c r="F246" s="83">
        <f t="shared" si="14"/>
        <v>160553.38820000002</v>
      </c>
    </row>
    <row r="247" spans="1:6">
      <c r="A247" s="79" t="s">
        <v>362</v>
      </c>
      <c r="B247" s="80" t="s">
        <v>363</v>
      </c>
      <c r="C247" s="81">
        <v>0.5</v>
      </c>
      <c r="D247" s="81" t="s">
        <v>8</v>
      </c>
      <c r="E247" s="82">
        <f t="shared" si="15"/>
        <v>227778.24850000002</v>
      </c>
      <c r="F247" s="83">
        <f t="shared" si="14"/>
        <v>113889.12425000001</v>
      </c>
    </row>
    <row r="248" spans="1:6">
      <c r="A248" s="79" t="s">
        <v>466</v>
      </c>
      <c r="B248" s="80" t="s">
        <v>467</v>
      </c>
      <c r="C248" s="81">
        <v>1</v>
      </c>
      <c r="D248" s="81" t="s">
        <v>9</v>
      </c>
      <c r="E248" s="82">
        <f>E219</f>
        <v>113332.08571428571</v>
      </c>
      <c r="F248" s="83">
        <f t="shared" si="14"/>
        <v>113332.08571428571</v>
      </c>
    </row>
    <row r="249" spans="1:6" s="72" customFormat="1">
      <c r="A249" s="67"/>
      <c r="B249" s="68"/>
      <c r="C249" s="69"/>
      <c r="D249" s="69"/>
      <c r="E249" s="70" t="s">
        <v>15</v>
      </c>
      <c r="F249" s="71">
        <f>SUM(F244:F248)</f>
        <v>599246.11185512785</v>
      </c>
    </row>
    <row r="250" spans="1:6" s="72" customFormat="1">
      <c r="A250" s="67"/>
      <c r="B250" s="68" t="s">
        <v>468</v>
      </c>
      <c r="C250" s="69"/>
      <c r="D250" s="69"/>
      <c r="E250" s="70"/>
      <c r="F250" s="71"/>
    </row>
    <row r="251" spans="1:6">
      <c r="A251" s="79" t="s">
        <v>469</v>
      </c>
      <c r="B251" s="80" t="s">
        <v>470</v>
      </c>
      <c r="C251" s="81">
        <v>0.3</v>
      </c>
      <c r="D251" s="81" t="s">
        <v>8</v>
      </c>
      <c r="E251" s="82">
        <f>'[1]C. Struktur'!$F$177</f>
        <v>1318739.2434210526</v>
      </c>
      <c r="F251" s="83">
        <f>C251*E251</f>
        <v>395621.77302631579</v>
      </c>
    </row>
    <row r="252" spans="1:6">
      <c r="A252" s="79" t="s">
        <v>473</v>
      </c>
      <c r="B252" s="80" t="s">
        <v>474</v>
      </c>
      <c r="C252" s="81">
        <v>2.1999999999999999E-2</v>
      </c>
      <c r="D252" s="81" t="s">
        <v>9</v>
      </c>
      <c r="E252" s="82">
        <f>'[1]C. Struktur'!$F$285</f>
        <v>310850</v>
      </c>
      <c r="F252" s="83">
        <f t="shared" ref="F252:F255" si="16">C252*E252</f>
        <v>6838.7</v>
      </c>
    </row>
    <row r="253" spans="1:6">
      <c r="A253" s="79" t="s">
        <v>475</v>
      </c>
      <c r="B253" s="80" t="s">
        <v>476</v>
      </c>
      <c r="C253" s="81">
        <v>0.3</v>
      </c>
      <c r="D253" s="81" t="s">
        <v>8</v>
      </c>
      <c r="E253" s="82">
        <f>'[1]C. Struktur'!$F$484</f>
        <v>84305</v>
      </c>
      <c r="F253" s="83">
        <f t="shared" si="16"/>
        <v>25291.5</v>
      </c>
    </row>
    <row r="254" spans="1:6" ht="25.5">
      <c r="A254" s="79" t="s">
        <v>230</v>
      </c>
      <c r="B254" s="80" t="s">
        <v>231</v>
      </c>
      <c r="C254" s="81">
        <v>1.87704</v>
      </c>
      <c r="D254" s="81" t="s">
        <v>16</v>
      </c>
      <c r="E254" s="82">
        <f>'[1]C. Struktur'!$F$203</f>
        <v>15471</v>
      </c>
      <c r="F254" s="83">
        <f t="shared" si="16"/>
        <v>29039.685840000002</v>
      </c>
    </row>
    <row r="255" spans="1:6">
      <c r="A255" s="79" t="s">
        <v>471</v>
      </c>
      <c r="B255" s="80" t="s">
        <v>472</v>
      </c>
      <c r="C255" s="81">
        <v>1</v>
      </c>
      <c r="D255" s="81" t="s">
        <v>9</v>
      </c>
      <c r="E255" s="82">
        <f>'[1]C. Struktur'!$F$215</f>
        <v>194824</v>
      </c>
      <c r="F255" s="83">
        <f t="shared" si="16"/>
        <v>194824</v>
      </c>
    </row>
    <row r="256" spans="1:6" s="72" customFormat="1">
      <c r="A256" s="67"/>
      <c r="B256" s="68"/>
      <c r="C256" s="69"/>
      <c r="D256" s="69"/>
      <c r="E256" s="70" t="s">
        <v>15</v>
      </c>
      <c r="F256" s="71">
        <f>SUM(F251:F255)</f>
        <v>651615.65886631585</v>
      </c>
    </row>
    <row r="257" spans="1:6" s="72" customFormat="1">
      <c r="A257" s="67"/>
      <c r="B257" s="68" t="s">
        <v>479</v>
      </c>
      <c r="C257" s="69"/>
      <c r="D257" s="69"/>
      <c r="E257" s="70"/>
      <c r="F257" s="71"/>
    </row>
    <row r="258" spans="1:6" ht="25.5">
      <c r="A258" s="79" t="s">
        <v>364</v>
      </c>
      <c r="B258" s="80" t="s">
        <v>365</v>
      </c>
      <c r="C258" s="81">
        <v>0.13500000000000001</v>
      </c>
      <c r="D258" s="81" t="s">
        <v>366</v>
      </c>
      <c r="E258" s="82">
        <f>'[1]I. PJR'!$F$183</f>
        <v>1364657.32</v>
      </c>
      <c r="F258" s="83">
        <f>C258*E258</f>
        <v>184228.73820000002</v>
      </c>
    </row>
    <row r="259" spans="1:6" ht="25.5">
      <c r="A259" s="79" t="s">
        <v>367</v>
      </c>
      <c r="B259" s="80" t="s">
        <v>368</v>
      </c>
      <c r="C259" s="81">
        <v>0.09</v>
      </c>
      <c r="D259" s="81" t="s">
        <v>366</v>
      </c>
      <c r="E259" s="82">
        <f>'[1]I. PJR'!$F$207</f>
        <v>1321664.32</v>
      </c>
      <c r="F259" s="83">
        <f>C259*E259</f>
        <v>118949.78879999999</v>
      </c>
    </row>
    <row r="260" spans="1:6" s="72" customFormat="1">
      <c r="A260" s="67"/>
      <c r="B260" s="68"/>
      <c r="C260" s="69"/>
      <c r="D260" s="69"/>
      <c r="E260" s="70" t="s">
        <v>15</v>
      </c>
      <c r="F260" s="71">
        <f>SUM(F258:F259)</f>
        <v>303178.527</v>
      </c>
    </row>
    <row r="261" spans="1:6" s="72" customFormat="1">
      <c r="A261" s="67"/>
      <c r="B261" s="68" t="s">
        <v>482</v>
      </c>
      <c r="C261" s="69"/>
      <c r="D261" s="69"/>
      <c r="E261" s="70"/>
      <c r="F261" s="71"/>
    </row>
    <row r="262" spans="1:6" ht="25.5">
      <c r="A262" s="79" t="s">
        <v>483</v>
      </c>
      <c r="B262" s="80" t="s">
        <v>484</v>
      </c>
      <c r="C262" s="81">
        <v>0.25</v>
      </c>
      <c r="D262" s="81" t="s">
        <v>9</v>
      </c>
      <c r="E262" s="82">
        <f>'[1]H. Pekerjaan Paving'!$F$57</f>
        <v>93250</v>
      </c>
      <c r="F262" s="83">
        <f>C262*E262</f>
        <v>23312.5</v>
      </c>
    </row>
    <row r="263" spans="1:6">
      <c r="A263" s="79" t="s">
        <v>485</v>
      </c>
      <c r="B263" s="80" t="s">
        <v>486</v>
      </c>
      <c r="C263" s="81">
        <v>0.33333333333333298</v>
      </c>
      <c r="D263" s="81" t="s">
        <v>11</v>
      </c>
      <c r="E263" s="82">
        <f>'[1]H. Pekerjaan Paving'!$F$81</f>
        <v>95082.4</v>
      </c>
      <c r="F263" s="83">
        <f>C263*E263</f>
        <v>31694.133333333299</v>
      </c>
    </row>
    <row r="264" spans="1:6" s="72" customFormat="1">
      <c r="A264" s="67"/>
      <c r="B264" s="68"/>
      <c r="C264" s="69"/>
      <c r="D264" s="69"/>
      <c r="E264" s="70" t="s">
        <v>15</v>
      </c>
      <c r="F264" s="71">
        <f>SUM(F262:F263)</f>
        <v>55006.633333333302</v>
      </c>
    </row>
    <row r="265" spans="1:6" s="72" customFormat="1" ht="13.5" thickBot="1">
      <c r="A265" s="224"/>
      <c r="B265" s="225"/>
      <c r="C265" s="226"/>
      <c r="D265" s="226"/>
      <c r="E265" s="227" t="s">
        <v>375</v>
      </c>
      <c r="F265" s="228">
        <f>SUM(F264,F260,F256,F249,F242)</f>
        <v>1706809.7030547769</v>
      </c>
    </row>
    <row r="266" spans="1:6" s="72" customFormat="1" ht="25.5">
      <c r="A266" s="67" t="s">
        <v>961</v>
      </c>
      <c r="B266" s="68" t="s">
        <v>962</v>
      </c>
      <c r="C266" s="69"/>
      <c r="D266" s="69" t="s">
        <v>7</v>
      </c>
      <c r="E266" s="70"/>
      <c r="F266" s="71"/>
    </row>
    <row r="267" spans="1:6" s="72" customFormat="1">
      <c r="A267" s="67"/>
      <c r="B267" s="68" t="s">
        <v>963</v>
      </c>
      <c r="C267" s="69"/>
      <c r="D267" s="69"/>
      <c r="E267" s="70"/>
      <c r="F267" s="71"/>
    </row>
    <row r="268" spans="1:6">
      <c r="A268" s="79" t="s">
        <v>25</v>
      </c>
      <c r="B268" s="80" t="s">
        <v>105</v>
      </c>
      <c r="C268" s="81">
        <v>0.125</v>
      </c>
      <c r="D268" s="81" t="s">
        <v>26</v>
      </c>
      <c r="E268" s="82">
        <f>'[1]A. Pekerjaan Tanah'!$F$24</f>
        <v>77520</v>
      </c>
      <c r="F268" s="83">
        <f>C268*E268</f>
        <v>9690</v>
      </c>
    </row>
    <row r="269" spans="1:6">
      <c r="A269" s="79" t="s">
        <v>811</v>
      </c>
      <c r="B269" s="80" t="s">
        <v>812</v>
      </c>
      <c r="C269" s="81">
        <v>1</v>
      </c>
      <c r="D269" s="81" t="s">
        <v>9</v>
      </c>
      <c r="E269" s="82">
        <f>'[1]A. Pekerjaan Tanah'!$F$50</f>
        <v>19000</v>
      </c>
      <c r="F269" s="83">
        <f>C269*E269</f>
        <v>19000</v>
      </c>
    </row>
    <row r="270" spans="1:6" s="72" customFormat="1">
      <c r="A270" s="67"/>
      <c r="B270" s="68"/>
      <c r="C270" s="69"/>
      <c r="D270" s="69"/>
      <c r="E270" s="70" t="s">
        <v>15</v>
      </c>
      <c r="F270" s="71">
        <f>SUM(F268:F269)</f>
        <v>28690</v>
      </c>
    </row>
    <row r="271" spans="1:6" s="72" customFormat="1">
      <c r="A271" s="67"/>
      <c r="B271" s="68" t="s">
        <v>964</v>
      </c>
      <c r="C271" s="69"/>
      <c r="D271" s="69"/>
      <c r="E271" s="70"/>
      <c r="F271" s="71"/>
    </row>
    <row r="272" spans="1:6">
      <c r="A272" s="79" t="s">
        <v>22</v>
      </c>
      <c r="B272" s="80" t="s">
        <v>109</v>
      </c>
      <c r="C272" s="81">
        <v>4.7E-2</v>
      </c>
      <c r="D272" s="81" t="s">
        <v>8</v>
      </c>
      <c r="E272" s="82">
        <f>'[1]A. Pekerjaan Tanah'!$F$150</f>
        <v>86500</v>
      </c>
      <c r="F272" s="83">
        <f>C272*E272</f>
        <v>4065.5</v>
      </c>
    </row>
    <row r="273" spans="1:6">
      <c r="A273" s="79" t="s">
        <v>538</v>
      </c>
      <c r="B273" s="80" t="s">
        <v>539</v>
      </c>
      <c r="C273" s="81">
        <v>5.8749999999999997E-2</v>
      </c>
      <c r="D273" s="81" t="s">
        <v>8</v>
      </c>
      <c r="E273" s="82">
        <f>'[1]A. Pekerjaan Tanah'!$F$194</f>
        <v>14260</v>
      </c>
      <c r="F273" s="83">
        <f t="shared" ref="F273:F274" si="17">C273*E273</f>
        <v>837.77499999999998</v>
      </c>
    </row>
    <row r="274" spans="1:6">
      <c r="A274" s="79" t="s">
        <v>461</v>
      </c>
      <c r="B274" s="80" t="s">
        <v>462</v>
      </c>
      <c r="C274" s="81">
        <v>0.28000000000000003</v>
      </c>
      <c r="D274" s="81" t="s">
        <v>8</v>
      </c>
      <c r="E274" s="82">
        <f>'[1]A. Pekerjaan Tanah'!$F$227</f>
        <v>152462.72</v>
      </c>
      <c r="F274" s="83">
        <f t="shared" si="17"/>
        <v>42689.561600000001</v>
      </c>
    </row>
    <row r="275" spans="1:6" s="72" customFormat="1">
      <c r="A275" s="67"/>
      <c r="B275" s="68"/>
      <c r="C275" s="69"/>
      <c r="D275" s="69"/>
      <c r="E275" s="70" t="s">
        <v>15</v>
      </c>
      <c r="F275" s="71">
        <f>SUM(F272:F274)</f>
        <v>47592.836600000002</v>
      </c>
    </row>
    <row r="276" spans="1:6" s="72" customFormat="1">
      <c r="A276" s="67"/>
      <c r="B276" s="68" t="s">
        <v>965</v>
      </c>
      <c r="C276" s="69"/>
      <c r="D276" s="69"/>
      <c r="E276" s="70"/>
      <c r="F276" s="71"/>
    </row>
    <row r="277" spans="1:6" ht="25.5">
      <c r="A277" s="79" t="s">
        <v>568</v>
      </c>
      <c r="B277" s="80" t="s">
        <v>569</v>
      </c>
      <c r="C277" s="81">
        <v>0.1875</v>
      </c>
      <c r="D277" s="81" t="s">
        <v>26</v>
      </c>
      <c r="E277" s="82">
        <f>'[1]B. Pondasi'!$F$285</f>
        <v>154320</v>
      </c>
      <c r="F277" s="83">
        <f>C277*E277</f>
        <v>28935</v>
      </c>
    </row>
    <row r="278" spans="1:6" ht="25.5">
      <c r="A278" s="79" t="s">
        <v>34</v>
      </c>
      <c r="B278" s="80" t="s">
        <v>291</v>
      </c>
      <c r="C278" s="81">
        <v>1.2E-2</v>
      </c>
      <c r="D278" s="81" t="s">
        <v>8</v>
      </c>
      <c r="E278" s="82">
        <f>'[1]B. Pondasi'!$F$307</f>
        <v>1195513.5</v>
      </c>
      <c r="F278" s="83">
        <f t="shared" ref="F278:F280" si="18">C278*E278</f>
        <v>14346.162</v>
      </c>
    </row>
    <row r="279" spans="1:6">
      <c r="A279" s="79" t="s">
        <v>32</v>
      </c>
      <c r="B279" s="80" t="s">
        <v>571</v>
      </c>
      <c r="C279" s="81">
        <v>5.5E-2</v>
      </c>
      <c r="D279" s="81" t="s">
        <v>8</v>
      </c>
      <c r="E279" s="82">
        <f>'[1]C. Struktur'!$F$23</f>
        <v>937146.54605263146</v>
      </c>
      <c r="F279" s="83">
        <f t="shared" si="18"/>
        <v>51543.060032894733</v>
      </c>
    </row>
    <row r="280" spans="1:6" ht="25.5">
      <c r="A280" s="79" t="s">
        <v>230</v>
      </c>
      <c r="B280" s="80" t="s">
        <v>231</v>
      </c>
      <c r="C280" s="81">
        <v>1.1200000000000001</v>
      </c>
      <c r="D280" s="81" t="s">
        <v>16</v>
      </c>
      <c r="E280" s="82">
        <f>'[1]C. Struktur'!$F$203</f>
        <v>15471</v>
      </c>
      <c r="F280" s="83">
        <f t="shared" si="18"/>
        <v>17327.52</v>
      </c>
    </row>
    <row r="281" spans="1:6" s="72" customFormat="1">
      <c r="A281" s="67"/>
      <c r="B281" s="68"/>
      <c r="C281" s="69"/>
      <c r="D281" s="69"/>
      <c r="E281" s="70" t="s">
        <v>15</v>
      </c>
      <c r="F281" s="71">
        <f>SUM(F277:F280)</f>
        <v>112151.74203289473</v>
      </c>
    </row>
    <row r="282" spans="1:6" s="72" customFormat="1">
      <c r="A282" s="67"/>
      <c r="B282" s="68" t="s">
        <v>966</v>
      </c>
      <c r="C282" s="69"/>
      <c r="D282" s="69"/>
      <c r="E282" s="70"/>
      <c r="F282" s="71"/>
    </row>
    <row r="283" spans="1:6">
      <c r="A283" s="79" t="s">
        <v>665</v>
      </c>
      <c r="B283" s="80" t="s">
        <v>666</v>
      </c>
      <c r="C283" s="81">
        <v>0.24</v>
      </c>
      <c r="D283" s="81" t="s">
        <v>8</v>
      </c>
      <c r="E283" s="82">
        <f>'[1]C. Struktur'!$F$191</f>
        <v>1136764.144736842</v>
      </c>
      <c r="F283" s="83">
        <f>C283*E283</f>
        <v>272823.39473684208</v>
      </c>
    </row>
    <row r="284" spans="1:6" ht="25.5">
      <c r="A284" s="79" t="s">
        <v>230</v>
      </c>
      <c r="B284" s="80" t="s">
        <v>231</v>
      </c>
      <c r="C284" s="81">
        <v>18.82</v>
      </c>
      <c r="D284" s="81" t="s">
        <v>16</v>
      </c>
      <c r="E284" s="82">
        <f>'[1]C. Struktur'!$F$203</f>
        <v>15471</v>
      </c>
      <c r="F284" s="83">
        <f t="shared" ref="F284:F285" si="19">C284*E284</f>
        <v>291164.22000000003</v>
      </c>
    </row>
    <row r="285" spans="1:6">
      <c r="A285" s="79" t="s">
        <v>967</v>
      </c>
      <c r="B285" s="80" t="s">
        <v>968</v>
      </c>
      <c r="C285" s="81">
        <v>1.17</v>
      </c>
      <c r="D285" s="81" t="s">
        <v>9</v>
      </c>
      <c r="E285" s="82">
        <f>'[1]C. Struktur'!$F$240</f>
        <v>208920</v>
      </c>
      <c r="F285" s="83">
        <f t="shared" si="19"/>
        <v>244436.4</v>
      </c>
    </row>
    <row r="286" spans="1:6" s="72" customFormat="1">
      <c r="A286" s="67"/>
      <c r="B286" s="68"/>
      <c r="C286" s="69"/>
      <c r="D286" s="69"/>
      <c r="E286" s="70" t="s">
        <v>15</v>
      </c>
      <c r="F286" s="71">
        <f>SUM(F283:F285)</f>
        <v>808424.01473684213</v>
      </c>
    </row>
    <row r="287" spans="1:6" s="72" customFormat="1">
      <c r="A287" s="67"/>
      <c r="B287" s="68" t="s">
        <v>969</v>
      </c>
      <c r="C287" s="69"/>
      <c r="D287" s="69"/>
      <c r="E287" s="70"/>
      <c r="F287" s="71"/>
    </row>
    <row r="288" spans="1:6">
      <c r="A288" s="79" t="s">
        <v>477</v>
      </c>
      <c r="B288" s="80" t="s">
        <v>478</v>
      </c>
      <c r="C288" s="81">
        <v>32.299999999999997</v>
      </c>
      <c r="D288" s="81" t="s">
        <v>35</v>
      </c>
      <c r="E288" s="82">
        <f>'[1]C. Struktur'!$F$521</f>
        <v>41630</v>
      </c>
      <c r="F288" s="83">
        <f>C288*E288</f>
        <v>1344648.9999999998</v>
      </c>
    </row>
    <row r="289" spans="1:6">
      <c r="A289" s="79" t="s">
        <v>278</v>
      </c>
      <c r="B289" s="80" t="s">
        <v>279</v>
      </c>
      <c r="C289" s="81">
        <v>41</v>
      </c>
      <c r="D289" s="81" t="s">
        <v>280</v>
      </c>
      <c r="E289" s="82">
        <f>'[1]C. Struktur'!$F$534</f>
        <v>3452.4</v>
      </c>
      <c r="F289" s="83">
        <f t="shared" ref="F289:F297" si="20">C289*E289</f>
        <v>141548.4</v>
      </c>
    </row>
    <row r="290" spans="1:6">
      <c r="A290" s="79" t="s">
        <v>970</v>
      </c>
      <c r="B290" s="80" t="s">
        <v>971</v>
      </c>
      <c r="C290" s="81">
        <v>33.33</v>
      </c>
      <c r="D290" s="81" t="s">
        <v>16</v>
      </c>
      <c r="E290" s="82">
        <f>'[1]C. Struktur'!$F$549</f>
        <v>554.6</v>
      </c>
      <c r="F290" s="83">
        <f t="shared" si="20"/>
        <v>18484.817999999999</v>
      </c>
    </row>
    <row r="291" spans="1:6">
      <c r="A291" s="79" t="s">
        <v>972</v>
      </c>
      <c r="B291" s="80" t="s">
        <v>973</v>
      </c>
      <c r="C291" s="81">
        <v>0.27100000000000002</v>
      </c>
      <c r="D291" s="81" t="s">
        <v>35</v>
      </c>
      <c r="E291" s="82">
        <f>'[1]C. Struktur'!$F$557</f>
        <v>25200</v>
      </c>
      <c r="F291" s="83">
        <f t="shared" si="20"/>
        <v>6829.2000000000007</v>
      </c>
    </row>
    <row r="292" spans="1:6">
      <c r="A292" s="79" t="s">
        <v>974</v>
      </c>
      <c r="B292" s="80" t="s">
        <v>975</v>
      </c>
      <c r="C292" s="81">
        <v>0.92</v>
      </c>
      <c r="D292" s="81" t="s">
        <v>35</v>
      </c>
      <c r="E292" s="82">
        <f>'[1]C. Struktur'!$F$568</f>
        <v>9833</v>
      </c>
      <c r="F292" s="83">
        <f t="shared" si="20"/>
        <v>9046.36</v>
      </c>
    </row>
    <row r="293" spans="1:6">
      <c r="A293" s="79" t="s">
        <v>976</v>
      </c>
      <c r="B293" s="80" t="s">
        <v>977</v>
      </c>
      <c r="C293" s="81">
        <v>1.33</v>
      </c>
      <c r="D293" s="81" t="s">
        <v>35</v>
      </c>
      <c r="E293" s="82">
        <f>'[1]C. Struktur'!$F$585</f>
        <v>41630</v>
      </c>
      <c r="F293" s="83">
        <f t="shared" si="20"/>
        <v>55367.9</v>
      </c>
    </row>
    <row r="294" spans="1:6">
      <c r="A294" s="79" t="s">
        <v>871</v>
      </c>
      <c r="B294" s="80" t="s">
        <v>845</v>
      </c>
      <c r="C294" s="81">
        <v>1.83</v>
      </c>
      <c r="D294" s="81" t="s">
        <v>9</v>
      </c>
      <c r="E294" s="82">
        <f>'[1]D PD'!$F$352</f>
        <v>38500</v>
      </c>
      <c r="F294" s="83">
        <f t="shared" si="20"/>
        <v>70455</v>
      </c>
    </row>
    <row r="295" spans="1:6">
      <c r="A295" s="79" t="s">
        <v>870</v>
      </c>
      <c r="B295" s="80" t="s">
        <v>875</v>
      </c>
      <c r="C295" s="81">
        <v>1.83</v>
      </c>
      <c r="D295" s="81" t="s">
        <v>9</v>
      </c>
      <c r="E295" s="82">
        <f>'[1]D PD'!$F$389</f>
        <v>35050</v>
      </c>
      <c r="F295" s="83">
        <f t="shared" si="20"/>
        <v>64141.5</v>
      </c>
    </row>
    <row r="296" spans="1:6">
      <c r="A296" s="79" t="s">
        <v>699</v>
      </c>
      <c r="B296" s="80" t="s">
        <v>700</v>
      </c>
      <c r="C296" s="81">
        <v>0.35</v>
      </c>
      <c r="D296" s="81" t="s">
        <v>9</v>
      </c>
      <c r="E296" s="82">
        <f>'[1]F. Pekerjaan Atap'!$F$133</f>
        <v>340450</v>
      </c>
      <c r="F296" s="83">
        <f t="shared" si="20"/>
        <v>119157.49999999999</v>
      </c>
    </row>
    <row r="297" spans="1:6">
      <c r="A297" s="79" t="s">
        <v>978</v>
      </c>
      <c r="B297" s="80" t="s">
        <v>979</v>
      </c>
      <c r="C297" s="81">
        <v>1.17</v>
      </c>
      <c r="D297" s="81" t="s">
        <v>9</v>
      </c>
      <c r="E297" s="82">
        <f>'[1]G.Pekerjaan Finishing'!$F$433</f>
        <v>65000</v>
      </c>
      <c r="F297" s="83">
        <f t="shared" si="20"/>
        <v>76050</v>
      </c>
    </row>
    <row r="298" spans="1:6" s="72" customFormat="1">
      <c r="A298" s="67"/>
      <c r="B298" s="68"/>
      <c r="C298" s="69"/>
      <c r="D298" s="69"/>
      <c r="E298" s="70" t="s">
        <v>15</v>
      </c>
      <c r="F298" s="71">
        <f>SUM(F288:F297)</f>
        <v>1905729.6779999996</v>
      </c>
    </row>
    <row r="299" spans="1:6" s="72" customFormat="1">
      <c r="A299" s="67"/>
      <c r="B299" s="68" t="s">
        <v>980</v>
      </c>
      <c r="C299" s="69"/>
      <c r="D299" s="69"/>
      <c r="E299" s="70"/>
      <c r="F299" s="71"/>
    </row>
    <row r="300" spans="1:6">
      <c r="A300" s="79" t="s">
        <v>477</v>
      </c>
      <c r="B300" s="80" t="s">
        <v>478</v>
      </c>
      <c r="C300" s="81">
        <v>0.67</v>
      </c>
      <c r="D300" s="81" t="s">
        <v>35</v>
      </c>
      <c r="E300" s="82">
        <f>'[1]C. Struktur'!$F$521</f>
        <v>41630</v>
      </c>
      <c r="F300" s="83">
        <f>C300*E300</f>
        <v>27892.100000000002</v>
      </c>
    </row>
    <row r="301" spans="1:6">
      <c r="A301" s="79" t="s">
        <v>278</v>
      </c>
      <c r="B301" s="80" t="s">
        <v>279</v>
      </c>
      <c r="C301" s="81">
        <v>2.4</v>
      </c>
      <c r="D301" s="81" t="s">
        <v>280</v>
      </c>
      <c r="E301" s="82">
        <f>'[1]C. Struktur'!$F$534</f>
        <v>3452.4</v>
      </c>
      <c r="F301" s="83">
        <f t="shared" ref="F301:F303" si="21">C301*E301</f>
        <v>8285.76</v>
      </c>
    </row>
    <row r="302" spans="1:6">
      <c r="A302" s="79" t="s">
        <v>871</v>
      </c>
      <c r="B302" s="80" t="s">
        <v>845</v>
      </c>
      <c r="C302" s="81">
        <v>0.14599999999999999</v>
      </c>
      <c r="D302" s="81" t="s">
        <v>9</v>
      </c>
      <c r="E302" s="82">
        <f>'[1]D PD'!$F$352</f>
        <v>38500</v>
      </c>
      <c r="F302" s="83">
        <f t="shared" si="21"/>
        <v>5621</v>
      </c>
    </row>
    <row r="303" spans="1:6">
      <c r="A303" s="79" t="s">
        <v>892</v>
      </c>
      <c r="B303" s="80" t="s">
        <v>900</v>
      </c>
      <c r="C303" s="81">
        <v>0.14599999999999999</v>
      </c>
      <c r="D303" s="81" t="s">
        <v>11</v>
      </c>
      <c r="E303" s="82">
        <f>'[1]G.Pekerjaan Finishing'!$F$1028</f>
        <v>454464.96</v>
      </c>
      <c r="F303" s="83">
        <f t="shared" si="21"/>
        <v>66351.884160000001</v>
      </c>
    </row>
    <row r="304" spans="1:6" s="72" customFormat="1">
      <c r="A304" s="67"/>
      <c r="B304" s="68"/>
      <c r="C304" s="69"/>
      <c r="D304" s="69"/>
      <c r="E304" s="70" t="s">
        <v>15</v>
      </c>
      <c r="F304" s="71">
        <f>SUM(F300:F303)</f>
        <v>108150.74416</v>
      </c>
    </row>
    <row r="305" spans="1:6" s="72" customFormat="1">
      <c r="A305" s="67"/>
      <c r="B305" s="68" t="s">
        <v>981</v>
      </c>
      <c r="C305" s="69"/>
      <c r="D305" s="69"/>
      <c r="E305" s="70"/>
      <c r="F305" s="71"/>
    </row>
    <row r="306" spans="1:6" ht="25.5">
      <c r="A306" s="79" t="s">
        <v>879</v>
      </c>
      <c r="B306" s="80" t="s">
        <v>887</v>
      </c>
      <c r="C306" s="81">
        <v>0.77</v>
      </c>
      <c r="D306" s="81" t="s">
        <v>9</v>
      </c>
      <c r="E306" s="82">
        <f>'[1]D PD'!$F$142</f>
        <v>7065550</v>
      </c>
      <c r="F306" s="83">
        <f>C306*E306</f>
        <v>5440473.5</v>
      </c>
    </row>
    <row r="307" spans="1:6">
      <c r="A307" s="79" t="s">
        <v>588</v>
      </c>
      <c r="B307" s="80" t="s">
        <v>589</v>
      </c>
      <c r="C307" s="81">
        <v>1.8</v>
      </c>
      <c r="D307" s="81" t="s">
        <v>9</v>
      </c>
      <c r="E307" s="82">
        <f>'[1]D PD'!$F$207</f>
        <v>69858</v>
      </c>
      <c r="F307" s="83">
        <f t="shared" ref="F307:F310" si="22">C307*E307</f>
        <v>125744.40000000001</v>
      </c>
    </row>
    <row r="308" spans="1:6">
      <c r="A308" s="79" t="s">
        <v>590</v>
      </c>
      <c r="B308" s="80" t="s">
        <v>591</v>
      </c>
      <c r="C308" s="81">
        <v>1.42</v>
      </c>
      <c r="D308" s="81" t="s">
        <v>11</v>
      </c>
      <c r="E308" s="82">
        <f>'[1]D PD'!$F$231</f>
        <v>23040</v>
      </c>
      <c r="F308" s="83">
        <f t="shared" si="22"/>
        <v>32716.799999999999</v>
      </c>
    </row>
    <row r="309" spans="1:6">
      <c r="A309" s="79" t="s">
        <v>848</v>
      </c>
      <c r="B309" s="80" t="s">
        <v>849</v>
      </c>
      <c r="C309" s="81">
        <v>1.8</v>
      </c>
      <c r="D309" s="81" t="s">
        <v>9</v>
      </c>
      <c r="E309" s="82">
        <f>'[1]D PD'!$F$263</f>
        <v>42625</v>
      </c>
      <c r="F309" s="83">
        <f t="shared" si="22"/>
        <v>76725</v>
      </c>
    </row>
    <row r="310" spans="1:6">
      <c r="A310" s="79" t="s">
        <v>871</v>
      </c>
      <c r="B310" s="80" t="s">
        <v>845</v>
      </c>
      <c r="C310" s="81">
        <v>1.8</v>
      </c>
      <c r="D310" s="81" t="s">
        <v>9</v>
      </c>
      <c r="E310" s="82">
        <f>'[1]D PD'!$F$352</f>
        <v>38500</v>
      </c>
      <c r="F310" s="83">
        <f t="shared" si="22"/>
        <v>69300</v>
      </c>
    </row>
    <row r="311" spans="1:6" s="72" customFormat="1">
      <c r="A311" s="67"/>
      <c r="B311" s="68"/>
      <c r="C311" s="69"/>
      <c r="D311" s="69"/>
      <c r="E311" s="70" t="s">
        <v>15</v>
      </c>
      <c r="F311" s="71">
        <f>SUM(F306:F310)</f>
        <v>5744959.7000000002</v>
      </c>
    </row>
    <row r="312" spans="1:6" s="72" customFormat="1">
      <c r="A312" s="67"/>
      <c r="B312" s="68" t="s">
        <v>982</v>
      </c>
      <c r="C312" s="69"/>
      <c r="D312" s="69"/>
      <c r="E312" s="70"/>
      <c r="F312" s="71"/>
    </row>
    <row r="313" spans="1:6">
      <c r="A313" s="79" t="s">
        <v>22</v>
      </c>
      <c r="B313" s="80" t="s">
        <v>109</v>
      </c>
      <c r="C313" s="81">
        <v>0.375</v>
      </c>
      <c r="D313" s="81" t="s">
        <v>8</v>
      </c>
      <c r="E313" s="82">
        <f>'[1]A. Pekerjaan Tanah'!$F$150</f>
        <v>86500</v>
      </c>
      <c r="F313" s="83">
        <f>C313*E313</f>
        <v>32437.5</v>
      </c>
    </row>
    <row r="314" spans="1:6">
      <c r="A314" s="79" t="s">
        <v>461</v>
      </c>
      <c r="B314" s="80" t="s">
        <v>462</v>
      </c>
      <c r="C314" s="81">
        <v>0.23</v>
      </c>
      <c r="D314" s="81" t="s">
        <v>8</v>
      </c>
      <c r="E314" s="82">
        <f>'[1]A. Pekerjaan Tanah'!$F$227</f>
        <v>152462.72</v>
      </c>
      <c r="F314" s="83">
        <f t="shared" ref="F314:F318" si="23">C314*E314</f>
        <v>35066.425600000002</v>
      </c>
    </row>
    <row r="315" spans="1:6" ht="25.5">
      <c r="A315" s="79" t="s">
        <v>879</v>
      </c>
      <c r="B315" s="80" t="s">
        <v>887</v>
      </c>
      <c r="C315" s="81">
        <v>8.3000000000000004E-2</v>
      </c>
      <c r="D315" s="81" t="s">
        <v>9</v>
      </c>
      <c r="E315" s="82">
        <f>'[1]D PD'!$F$142</f>
        <v>7065550</v>
      </c>
      <c r="F315" s="83">
        <f t="shared" si="23"/>
        <v>586440.65</v>
      </c>
    </row>
    <row r="316" spans="1:6" ht="25.5">
      <c r="A316" s="79" t="s">
        <v>983</v>
      </c>
      <c r="B316" s="80" t="s">
        <v>984</v>
      </c>
      <c r="C316" s="81">
        <v>1.1040000000000001</v>
      </c>
      <c r="D316" s="81" t="s">
        <v>9</v>
      </c>
      <c r="E316" s="82">
        <f>'[1]H. Pekerjaan Paving'!$F$68</f>
        <v>98250</v>
      </c>
      <c r="F316" s="83">
        <f t="shared" si="23"/>
        <v>108468.00000000001</v>
      </c>
    </row>
    <row r="317" spans="1:6">
      <c r="A317" s="79" t="s">
        <v>485</v>
      </c>
      <c r="B317" s="80" t="s">
        <v>486</v>
      </c>
      <c r="C317" s="81">
        <v>0.42</v>
      </c>
      <c r="D317" s="81" t="s">
        <v>11</v>
      </c>
      <c r="E317" s="82">
        <f>'[1]H. Pekerjaan Paving'!$F$81</f>
        <v>95082.4</v>
      </c>
      <c r="F317" s="83">
        <f t="shared" si="23"/>
        <v>39934.607999999993</v>
      </c>
    </row>
    <row r="318" spans="1:6">
      <c r="A318" s="79" t="s">
        <v>985</v>
      </c>
      <c r="B318" s="80" t="s">
        <v>986</v>
      </c>
      <c r="C318" s="81">
        <v>0.67</v>
      </c>
      <c r="D318" s="81" t="s">
        <v>11</v>
      </c>
      <c r="E318" s="82">
        <f>'[1]H. Pekerjaan Paving'!$F$118</f>
        <v>38940</v>
      </c>
      <c r="F318" s="83">
        <f t="shared" si="23"/>
        <v>26089.800000000003</v>
      </c>
    </row>
    <row r="319" spans="1:6" s="72" customFormat="1">
      <c r="A319" s="67"/>
      <c r="B319" s="68"/>
      <c r="C319" s="69"/>
      <c r="D319" s="69"/>
      <c r="E319" s="70" t="s">
        <v>15</v>
      </c>
      <c r="F319" s="71">
        <f>SUM(F313:F318)</f>
        <v>828436.98360000004</v>
      </c>
    </row>
    <row r="320" spans="1:6" s="72" customFormat="1" ht="13.5" thickBot="1">
      <c r="A320" s="224"/>
      <c r="B320" s="225"/>
      <c r="C320" s="226"/>
      <c r="D320" s="226"/>
      <c r="E320" s="227" t="s">
        <v>375</v>
      </c>
      <c r="F320" s="228">
        <f>SUM(F270,F275,F281,F286,F298,F304,F311,F319)</f>
        <v>9584135.6991297361</v>
      </c>
    </row>
    <row r="321" spans="1:6" s="72" customFormat="1" ht="25.5">
      <c r="A321" s="67" t="s">
        <v>987</v>
      </c>
      <c r="B321" s="68" t="s">
        <v>988</v>
      </c>
      <c r="C321" s="69"/>
      <c r="D321" s="69" t="s">
        <v>7</v>
      </c>
      <c r="E321" s="70"/>
      <c r="F321" s="71"/>
    </row>
    <row r="322" spans="1:6" s="72" customFormat="1">
      <c r="A322" s="67"/>
      <c r="B322" s="68" t="s">
        <v>963</v>
      </c>
      <c r="C322" s="69"/>
      <c r="D322" s="69"/>
      <c r="E322" s="70"/>
      <c r="F322" s="71"/>
    </row>
    <row r="323" spans="1:6">
      <c r="A323" s="79" t="s">
        <v>25</v>
      </c>
      <c r="B323" s="80" t="s">
        <v>105</v>
      </c>
      <c r="C323" s="81">
        <v>0.125</v>
      </c>
      <c r="D323" s="81" t="s">
        <v>26</v>
      </c>
      <c r="E323" s="82">
        <f>'[1]A. Pekerjaan Tanah'!$F$24</f>
        <v>77520</v>
      </c>
      <c r="F323" s="83">
        <f>C323*E323</f>
        <v>9690</v>
      </c>
    </row>
    <row r="324" spans="1:6">
      <c r="A324" s="79" t="s">
        <v>811</v>
      </c>
      <c r="B324" s="80" t="s">
        <v>812</v>
      </c>
      <c r="C324" s="81">
        <v>1</v>
      </c>
      <c r="D324" s="81" t="s">
        <v>9</v>
      </c>
      <c r="E324" s="82">
        <f>'[1]A. Pekerjaan Tanah'!$F$50</f>
        <v>19000</v>
      </c>
      <c r="F324" s="83">
        <f>C324*E324</f>
        <v>19000</v>
      </c>
    </row>
    <row r="325" spans="1:6" s="72" customFormat="1">
      <c r="A325" s="67"/>
      <c r="B325" s="68"/>
      <c r="C325" s="69"/>
      <c r="D325" s="69"/>
      <c r="E325" s="70" t="s">
        <v>15</v>
      </c>
      <c r="F325" s="71">
        <f>SUM(F323:F324)</f>
        <v>28690</v>
      </c>
    </row>
    <row r="326" spans="1:6" s="72" customFormat="1">
      <c r="A326" s="67"/>
      <c r="B326" s="68" t="s">
        <v>989</v>
      </c>
      <c r="C326" s="69"/>
      <c r="D326" s="69"/>
      <c r="E326" s="70"/>
      <c r="F326" s="71"/>
    </row>
    <row r="327" spans="1:6">
      <c r="A327" s="79" t="s">
        <v>477</v>
      </c>
      <c r="B327" s="80" t="s">
        <v>478</v>
      </c>
      <c r="C327" s="81">
        <v>13</v>
      </c>
      <c r="D327" s="81" t="s">
        <v>35</v>
      </c>
      <c r="E327" s="82">
        <f>'[1]C. Struktur'!$F$521</f>
        <v>41630</v>
      </c>
      <c r="F327" s="83">
        <f>C327*E327</f>
        <v>541190</v>
      </c>
    </row>
    <row r="328" spans="1:6">
      <c r="A328" s="79" t="s">
        <v>278</v>
      </c>
      <c r="B328" s="80" t="s">
        <v>279</v>
      </c>
      <c r="C328" s="81">
        <v>41</v>
      </c>
      <c r="D328" s="81" t="s">
        <v>280</v>
      </c>
      <c r="E328" s="82">
        <f>'[1]C. Struktur'!$F$534</f>
        <v>3452.4</v>
      </c>
      <c r="F328" s="83">
        <f t="shared" ref="F328:F335" si="24">C328*E328</f>
        <v>141548.4</v>
      </c>
    </row>
    <row r="329" spans="1:6">
      <c r="A329" s="79" t="s">
        <v>970</v>
      </c>
      <c r="B329" s="80" t="s">
        <v>971</v>
      </c>
      <c r="C329" s="81">
        <v>33.33</v>
      </c>
      <c r="D329" s="81" t="s">
        <v>16</v>
      </c>
      <c r="E329" s="82">
        <f>'[1]C. Struktur'!$F$549</f>
        <v>554.6</v>
      </c>
      <c r="F329" s="83">
        <f t="shared" si="24"/>
        <v>18484.817999999999</v>
      </c>
    </row>
    <row r="330" spans="1:6">
      <c r="A330" s="79" t="s">
        <v>972</v>
      </c>
      <c r="B330" s="80" t="s">
        <v>973</v>
      </c>
      <c r="C330" s="81">
        <v>0.27100000000000002</v>
      </c>
      <c r="D330" s="81" t="s">
        <v>35</v>
      </c>
      <c r="E330" s="82">
        <f>'[1]C. Struktur'!$F$557</f>
        <v>25200</v>
      </c>
      <c r="F330" s="83">
        <f t="shared" si="24"/>
        <v>6829.2000000000007</v>
      </c>
    </row>
    <row r="331" spans="1:6">
      <c r="A331" s="79" t="s">
        <v>974</v>
      </c>
      <c r="B331" s="80" t="s">
        <v>975</v>
      </c>
      <c r="C331" s="81">
        <v>0.92</v>
      </c>
      <c r="D331" s="81" t="s">
        <v>35</v>
      </c>
      <c r="E331" s="82">
        <f>'[1]C. Struktur'!$F$568</f>
        <v>9833</v>
      </c>
      <c r="F331" s="83">
        <f t="shared" si="24"/>
        <v>9046.36</v>
      </c>
    </row>
    <row r="332" spans="1:6">
      <c r="A332" s="79" t="s">
        <v>976</v>
      </c>
      <c r="B332" s="80" t="s">
        <v>977</v>
      </c>
      <c r="C332" s="81">
        <v>1.33</v>
      </c>
      <c r="D332" s="81" t="s">
        <v>35</v>
      </c>
      <c r="E332" s="82">
        <f>'[1]C. Struktur'!$F$585</f>
        <v>41630</v>
      </c>
      <c r="F332" s="83">
        <f t="shared" si="24"/>
        <v>55367.9</v>
      </c>
    </row>
    <row r="333" spans="1:6">
      <c r="A333" s="79" t="s">
        <v>871</v>
      </c>
      <c r="B333" s="80" t="s">
        <v>845</v>
      </c>
      <c r="C333" s="81">
        <v>1.83</v>
      </c>
      <c r="D333" s="81" t="s">
        <v>9</v>
      </c>
      <c r="E333" s="82">
        <f>'[1]C. Struktur'!$F$574</f>
        <v>8110</v>
      </c>
      <c r="F333" s="83">
        <f t="shared" si="24"/>
        <v>14841.300000000001</v>
      </c>
    </row>
    <row r="334" spans="1:6">
      <c r="A334" s="79" t="s">
        <v>870</v>
      </c>
      <c r="B334" s="80" t="s">
        <v>875</v>
      </c>
      <c r="C334" s="81">
        <v>1.83</v>
      </c>
      <c r="D334" s="81" t="s">
        <v>9</v>
      </c>
      <c r="E334" s="82">
        <f>'[1]D PD'!$F$389</f>
        <v>35050</v>
      </c>
      <c r="F334" s="83">
        <f t="shared" si="24"/>
        <v>64141.5</v>
      </c>
    </row>
    <row r="335" spans="1:6">
      <c r="A335" s="79" t="s">
        <v>699</v>
      </c>
      <c r="B335" s="80" t="s">
        <v>700</v>
      </c>
      <c r="C335" s="81">
        <v>0.35</v>
      </c>
      <c r="D335" s="81" t="s">
        <v>9</v>
      </c>
      <c r="E335" s="82">
        <f>'[1]F. Pekerjaan Atap'!$F$133</f>
        <v>340450</v>
      </c>
      <c r="F335" s="83">
        <f t="shared" si="24"/>
        <v>119157.49999999999</v>
      </c>
    </row>
    <row r="336" spans="1:6" s="72" customFormat="1">
      <c r="A336" s="67"/>
      <c r="B336" s="68"/>
      <c r="C336" s="69"/>
      <c r="D336" s="69"/>
      <c r="E336" s="70" t="s">
        <v>15</v>
      </c>
      <c r="F336" s="71">
        <f>SUM(F327:F335)</f>
        <v>970606.978</v>
      </c>
    </row>
    <row r="337" spans="1:6" s="72" customFormat="1">
      <c r="A337" s="67"/>
      <c r="B337" s="68" t="s">
        <v>990</v>
      </c>
      <c r="C337" s="69"/>
      <c r="D337" s="69"/>
      <c r="E337" s="70"/>
      <c r="F337" s="71"/>
    </row>
    <row r="338" spans="1:6">
      <c r="A338" s="79" t="s">
        <v>22</v>
      </c>
      <c r="B338" s="80" t="s">
        <v>109</v>
      </c>
      <c r="C338" s="81">
        <v>0.375</v>
      </c>
      <c r="D338" s="81" t="s">
        <v>8</v>
      </c>
      <c r="E338" s="82">
        <f>'[1]A. Pekerjaan Tanah'!$F$150</f>
        <v>86500</v>
      </c>
      <c r="F338" s="83">
        <f>C338*E338</f>
        <v>32437.5</v>
      </c>
    </row>
    <row r="339" spans="1:6">
      <c r="A339" s="79" t="s">
        <v>461</v>
      </c>
      <c r="B339" s="80" t="s">
        <v>462</v>
      </c>
      <c r="C339" s="81">
        <v>0.23</v>
      </c>
      <c r="D339" s="81" t="s">
        <v>8</v>
      </c>
      <c r="E339" s="82">
        <f>'[1]A. Pekerjaan Tanah'!$F$227</f>
        <v>152462.72</v>
      </c>
      <c r="F339" s="83">
        <f t="shared" ref="F339:F343" si="25">C339*E339</f>
        <v>35066.425600000002</v>
      </c>
    </row>
    <row r="340" spans="1:6" ht="25.5">
      <c r="A340" s="79" t="s">
        <v>879</v>
      </c>
      <c r="B340" s="80" t="s">
        <v>887</v>
      </c>
      <c r="C340" s="81">
        <v>8.3000000000000004E-2</v>
      </c>
      <c r="D340" s="81" t="s">
        <v>9</v>
      </c>
      <c r="E340" s="82">
        <f>'[1]D PD'!$F$142</f>
        <v>7065550</v>
      </c>
      <c r="F340" s="83">
        <f t="shared" si="25"/>
        <v>586440.65</v>
      </c>
    </row>
    <row r="341" spans="1:6" ht="25.5">
      <c r="A341" s="79" t="s">
        <v>983</v>
      </c>
      <c r="B341" s="80" t="s">
        <v>984</v>
      </c>
      <c r="C341" s="81">
        <v>1.1040000000000001</v>
      </c>
      <c r="D341" s="81" t="s">
        <v>9</v>
      </c>
      <c r="E341" s="82">
        <f>'[1]H. Pekerjaan Paving'!$F$68</f>
        <v>98250</v>
      </c>
      <c r="F341" s="83">
        <f t="shared" si="25"/>
        <v>108468.00000000001</v>
      </c>
    </row>
    <row r="342" spans="1:6">
      <c r="A342" s="79" t="s">
        <v>485</v>
      </c>
      <c r="B342" s="80" t="s">
        <v>486</v>
      </c>
      <c r="C342" s="81">
        <v>0.42</v>
      </c>
      <c r="D342" s="81" t="s">
        <v>11</v>
      </c>
      <c r="E342" s="82">
        <f>'[1]H. Pekerjaan Paving'!$F$81</f>
        <v>95082.4</v>
      </c>
      <c r="F342" s="83">
        <f t="shared" si="25"/>
        <v>39934.607999999993</v>
      </c>
    </row>
    <row r="343" spans="1:6">
      <c r="A343" s="79" t="s">
        <v>985</v>
      </c>
      <c r="B343" s="80" t="s">
        <v>986</v>
      </c>
      <c r="C343" s="81">
        <v>0.67</v>
      </c>
      <c r="D343" s="81" t="s">
        <v>11</v>
      </c>
      <c r="E343" s="82">
        <f>'[1]H. Pekerjaan Paving'!$F$118</f>
        <v>38940</v>
      </c>
      <c r="F343" s="83">
        <f t="shared" si="25"/>
        <v>26089.800000000003</v>
      </c>
    </row>
    <row r="344" spans="1:6" s="72" customFormat="1">
      <c r="A344" s="67"/>
      <c r="B344" s="68"/>
      <c r="C344" s="69"/>
      <c r="D344" s="69"/>
      <c r="E344" s="70" t="s">
        <v>15</v>
      </c>
      <c r="F344" s="71">
        <f>SUM(F338:F343)</f>
        <v>828436.98360000004</v>
      </c>
    </row>
    <row r="345" spans="1:6" s="72" customFormat="1" ht="13.5" thickBot="1">
      <c r="A345" s="224"/>
      <c r="B345" s="225"/>
      <c r="C345" s="226"/>
      <c r="D345" s="226"/>
      <c r="E345" s="227" t="s">
        <v>375</v>
      </c>
      <c r="F345" s="228">
        <f>SUM(F325,F336,F344)</f>
        <v>1827733.9616</v>
      </c>
    </row>
    <row r="346" spans="1:6" s="72" customFormat="1">
      <c r="A346" s="67" t="s">
        <v>489</v>
      </c>
      <c r="B346" s="68" t="s">
        <v>490</v>
      </c>
      <c r="C346" s="69"/>
      <c r="D346" s="69" t="s">
        <v>7</v>
      </c>
      <c r="E346" s="70"/>
      <c r="F346" s="71"/>
    </row>
    <row r="347" spans="1:6" s="72" customFormat="1">
      <c r="A347" s="67"/>
      <c r="B347" s="68" t="s">
        <v>459</v>
      </c>
      <c r="C347" s="69"/>
      <c r="D347" s="69"/>
      <c r="E347" s="70"/>
      <c r="F347" s="71"/>
    </row>
    <row r="348" spans="1:6">
      <c r="A348" s="79" t="s">
        <v>12</v>
      </c>
      <c r="B348" s="80" t="s">
        <v>13</v>
      </c>
      <c r="C348" s="81">
        <v>0.65</v>
      </c>
      <c r="D348" s="81" t="s">
        <v>8</v>
      </c>
      <c r="E348" s="82">
        <f>'[1]A. Pekerjaan Tanah'!$F$156</f>
        <v>115120</v>
      </c>
      <c r="F348" s="83">
        <f>C348*E348</f>
        <v>74828</v>
      </c>
    </row>
    <row r="349" spans="1:6">
      <c r="A349" s="79" t="s">
        <v>14</v>
      </c>
      <c r="B349" s="80" t="s">
        <v>460</v>
      </c>
      <c r="C349" s="81">
        <v>1.2500000000000001E-2</v>
      </c>
      <c r="D349" s="81" t="s">
        <v>8</v>
      </c>
      <c r="E349" s="82">
        <f>'[1]A. Pekerjaan Tanah'!$F$215</f>
        <v>154600</v>
      </c>
      <c r="F349" s="83">
        <f t="shared" ref="F349:F350" si="26">C349*E349</f>
        <v>1932.5</v>
      </c>
    </row>
    <row r="350" spans="1:6">
      <c r="A350" s="79" t="s">
        <v>461</v>
      </c>
      <c r="B350" s="80" t="s">
        <v>462</v>
      </c>
      <c r="C350" s="81">
        <v>0.1</v>
      </c>
      <c r="D350" s="81" t="s">
        <v>8</v>
      </c>
      <c r="E350" s="82">
        <f>'[1]A. Pekerjaan Tanah'!$F$227</f>
        <v>152462.72</v>
      </c>
      <c r="F350" s="83">
        <f t="shared" si="26"/>
        <v>15246.272000000001</v>
      </c>
    </row>
    <row r="351" spans="1:6" s="72" customFormat="1">
      <c r="A351" s="67"/>
      <c r="B351" s="68"/>
      <c r="C351" s="69"/>
      <c r="D351" s="69"/>
      <c r="E351" s="70" t="s">
        <v>15</v>
      </c>
      <c r="F351" s="71">
        <f>SUM(F348:F350)</f>
        <v>92006.771999999997</v>
      </c>
    </row>
    <row r="352" spans="1:6" s="72" customFormat="1">
      <c r="A352" s="67"/>
      <c r="B352" s="68" t="s">
        <v>463</v>
      </c>
      <c r="C352" s="69"/>
      <c r="D352" s="69"/>
      <c r="E352" s="70"/>
      <c r="F352" s="71"/>
    </row>
    <row r="353" spans="1:6">
      <c r="A353" s="79" t="s">
        <v>464</v>
      </c>
      <c r="B353" s="80" t="s">
        <v>465</v>
      </c>
      <c r="C353" s="81">
        <v>0.1</v>
      </c>
      <c r="D353" s="81" t="s">
        <v>8</v>
      </c>
      <c r="E353" s="82">
        <f>'[1]C. Struktur'!$F$65</f>
        <v>852652.07236842113</v>
      </c>
      <c r="F353" s="83">
        <f>C353*E353</f>
        <v>85265.207236842121</v>
      </c>
    </row>
    <row r="354" spans="1:6">
      <c r="A354" s="79" t="s">
        <v>358</v>
      </c>
      <c r="B354" s="80" t="s">
        <v>359</v>
      </c>
      <c r="C354" s="81">
        <v>0.3</v>
      </c>
      <c r="D354" s="81" t="s">
        <v>8</v>
      </c>
      <c r="E354" s="82">
        <f>'[1]I. PJR'!$F$121</f>
        <v>420687.68818000006</v>
      </c>
      <c r="F354" s="83">
        <f t="shared" ref="F354:F357" si="27">C354*E354</f>
        <v>126206.30645400001</v>
      </c>
    </row>
    <row r="355" spans="1:6">
      <c r="A355" s="79" t="s">
        <v>360</v>
      </c>
      <c r="B355" s="80" t="s">
        <v>361</v>
      </c>
      <c r="C355" s="81">
        <v>0.4</v>
      </c>
      <c r="D355" s="81" t="s">
        <v>8</v>
      </c>
      <c r="E355" s="82">
        <f>'[1]I. PJR'!$F$140</f>
        <v>401383.4705</v>
      </c>
      <c r="F355" s="83">
        <f t="shared" si="27"/>
        <v>160553.38820000002</v>
      </c>
    </row>
    <row r="356" spans="1:6">
      <c r="A356" s="79" t="s">
        <v>362</v>
      </c>
      <c r="B356" s="80" t="s">
        <v>363</v>
      </c>
      <c r="C356" s="81">
        <v>0.5</v>
      </c>
      <c r="D356" s="81" t="s">
        <v>8</v>
      </c>
      <c r="E356" s="82">
        <f>'[1]I. PJR'!$F$159</f>
        <v>227778.24850000002</v>
      </c>
      <c r="F356" s="83">
        <f t="shared" si="27"/>
        <v>113889.12425000001</v>
      </c>
    </row>
    <row r="357" spans="1:6">
      <c r="A357" s="79" t="s">
        <v>466</v>
      </c>
      <c r="B357" s="80" t="s">
        <v>467</v>
      </c>
      <c r="C357" s="81">
        <v>1</v>
      </c>
      <c r="D357" s="81" t="s">
        <v>9</v>
      </c>
      <c r="E357" s="82">
        <f>'[1]I. PJR'!$F$533</f>
        <v>113332.08571428571</v>
      </c>
      <c r="F357" s="83">
        <f t="shared" si="27"/>
        <v>113332.08571428571</v>
      </c>
    </row>
    <row r="358" spans="1:6" s="72" customFormat="1">
      <c r="A358" s="67"/>
      <c r="B358" s="68"/>
      <c r="C358" s="69"/>
      <c r="D358" s="69"/>
      <c r="E358" s="70" t="s">
        <v>15</v>
      </c>
      <c r="F358" s="71">
        <f>SUM(F353:F357)</f>
        <v>599246.11185512785</v>
      </c>
    </row>
    <row r="359" spans="1:6" s="72" customFormat="1">
      <c r="A359" s="67"/>
      <c r="B359" s="68" t="s">
        <v>468</v>
      </c>
      <c r="C359" s="69"/>
      <c r="D359" s="69"/>
      <c r="E359" s="70"/>
      <c r="F359" s="71"/>
    </row>
    <row r="360" spans="1:6">
      <c r="A360" s="79" t="s">
        <v>469</v>
      </c>
      <c r="B360" s="80" t="s">
        <v>470</v>
      </c>
      <c r="C360" s="81">
        <v>0.25</v>
      </c>
      <c r="D360" s="81" t="s">
        <v>8</v>
      </c>
      <c r="E360" s="82">
        <f>'[1]C. Struktur'!$F$177</f>
        <v>1318739.2434210526</v>
      </c>
      <c r="F360" s="83">
        <f>C360*E360</f>
        <v>329684.81085526315</v>
      </c>
    </row>
    <row r="361" spans="1:6">
      <c r="A361" s="79" t="s">
        <v>473</v>
      </c>
      <c r="B361" s="80" t="s">
        <v>474</v>
      </c>
      <c r="C361" s="81">
        <v>2.1999999999999999E-2</v>
      </c>
      <c r="D361" s="81" t="s">
        <v>9</v>
      </c>
      <c r="E361" s="82">
        <f>'[1]C. Struktur'!$F$285</f>
        <v>310850</v>
      </c>
      <c r="F361" s="83">
        <f t="shared" ref="F361:F364" si="28">C361*E361</f>
        <v>6838.7</v>
      </c>
    </row>
    <row r="362" spans="1:6">
      <c r="A362" s="79" t="s">
        <v>475</v>
      </c>
      <c r="B362" s="80" t="s">
        <v>476</v>
      </c>
      <c r="C362" s="81">
        <v>0.25</v>
      </c>
      <c r="D362" s="81" t="s">
        <v>8</v>
      </c>
      <c r="E362" s="82">
        <f>'[1]C. Struktur'!$F$509</f>
        <v>504000</v>
      </c>
      <c r="F362" s="83">
        <f t="shared" si="28"/>
        <v>126000</v>
      </c>
    </row>
    <row r="363" spans="1:6" ht="25.5">
      <c r="A363" s="79" t="s">
        <v>230</v>
      </c>
      <c r="B363" s="80" t="s">
        <v>231</v>
      </c>
      <c r="C363" s="81">
        <v>1.5642</v>
      </c>
      <c r="D363" s="81" t="s">
        <v>16</v>
      </c>
      <c r="E363" s="82">
        <f>'[1]C. Struktur'!$F$203</f>
        <v>15471</v>
      </c>
      <c r="F363" s="83">
        <f t="shared" si="28"/>
        <v>24199.7382</v>
      </c>
    </row>
    <row r="364" spans="1:6">
      <c r="A364" s="79" t="s">
        <v>471</v>
      </c>
      <c r="B364" s="80" t="s">
        <v>472</v>
      </c>
      <c r="C364" s="81">
        <v>1</v>
      </c>
      <c r="D364" s="81" t="s">
        <v>9</v>
      </c>
      <c r="E364" s="82">
        <f>'[1]C. Struktur'!$F$215</f>
        <v>194824</v>
      </c>
      <c r="F364" s="83">
        <f t="shared" si="28"/>
        <v>194824</v>
      </c>
    </row>
    <row r="365" spans="1:6" s="72" customFormat="1">
      <c r="A365" s="67"/>
      <c r="B365" s="68"/>
      <c r="C365" s="69"/>
      <c r="D365" s="69"/>
      <c r="E365" s="70" t="s">
        <v>15</v>
      </c>
      <c r="F365" s="71">
        <f>SUM(F360:F364)</f>
        <v>681547.24905526312</v>
      </c>
    </row>
    <row r="366" spans="1:6" s="72" customFormat="1">
      <c r="A366" s="67"/>
      <c r="B366" s="68" t="s">
        <v>479</v>
      </c>
      <c r="C366" s="69"/>
      <c r="D366" s="69"/>
      <c r="E366" s="70"/>
      <c r="F366" s="71"/>
    </row>
    <row r="367" spans="1:6" ht="25.5">
      <c r="A367" s="79" t="s">
        <v>364</v>
      </c>
      <c r="B367" s="80" t="s">
        <v>365</v>
      </c>
      <c r="C367" s="81">
        <v>0.13500000000000001</v>
      </c>
      <c r="D367" s="81" t="s">
        <v>366</v>
      </c>
      <c r="E367" s="82">
        <f>E19</f>
        <v>1364657.32</v>
      </c>
      <c r="F367" s="83">
        <f>C367*E367</f>
        <v>184228.73820000002</v>
      </c>
    </row>
    <row r="368" spans="1:6" ht="25.5">
      <c r="A368" s="79" t="s">
        <v>367</v>
      </c>
      <c r="B368" s="80" t="s">
        <v>368</v>
      </c>
      <c r="C368" s="81">
        <v>0.09</v>
      </c>
      <c r="D368" s="81" t="s">
        <v>366</v>
      </c>
      <c r="E368" s="82">
        <f>E20</f>
        <v>1321664.32</v>
      </c>
      <c r="F368" s="83">
        <f>C368*E368</f>
        <v>118949.78879999999</v>
      </c>
    </row>
    <row r="369" spans="1:6" s="72" customFormat="1">
      <c r="A369" s="67"/>
      <c r="B369" s="68"/>
      <c r="C369" s="69"/>
      <c r="D369" s="69"/>
      <c r="E369" s="70" t="s">
        <v>15</v>
      </c>
      <c r="F369" s="71">
        <f>SUM(F367:F368)</f>
        <v>303178.527</v>
      </c>
    </row>
    <row r="370" spans="1:6" s="72" customFormat="1">
      <c r="A370" s="67"/>
      <c r="B370" s="68" t="s">
        <v>482</v>
      </c>
      <c r="C370" s="69"/>
      <c r="D370" s="69"/>
      <c r="E370" s="70"/>
      <c r="F370" s="71"/>
    </row>
    <row r="371" spans="1:6" ht="25.5">
      <c r="A371" s="79" t="s">
        <v>483</v>
      </c>
      <c r="B371" s="80" t="s">
        <v>484</v>
      </c>
      <c r="C371" s="81">
        <v>0.25</v>
      </c>
      <c r="D371" s="81" t="s">
        <v>9</v>
      </c>
      <c r="E371" s="82">
        <f>'[1]H. Pekerjaan Paving'!$F$57</f>
        <v>93250</v>
      </c>
      <c r="F371" s="83">
        <f>C371*E371</f>
        <v>23312.5</v>
      </c>
    </row>
    <row r="372" spans="1:6">
      <c r="A372" s="79" t="s">
        <v>485</v>
      </c>
      <c r="B372" s="80" t="s">
        <v>486</v>
      </c>
      <c r="C372" s="81">
        <v>0.33333333333333298</v>
      </c>
      <c r="D372" s="81" t="s">
        <v>11</v>
      </c>
      <c r="E372" s="82">
        <f>'[1]H. Pekerjaan Paving'!$F$81</f>
        <v>95082.4</v>
      </c>
      <c r="F372" s="83">
        <f>C372*E372</f>
        <v>31694.133333333299</v>
      </c>
    </row>
    <row r="373" spans="1:6" s="72" customFormat="1">
      <c r="A373" s="67"/>
      <c r="B373" s="68"/>
      <c r="C373" s="69"/>
      <c r="D373" s="69"/>
      <c r="E373" s="70" t="s">
        <v>15</v>
      </c>
      <c r="F373" s="71">
        <f>SUM(F371:F372)</f>
        <v>55006.633333333302</v>
      </c>
    </row>
    <row r="374" spans="1:6" s="72" customFormat="1" ht="13.5" thickBot="1">
      <c r="A374" s="224"/>
      <c r="B374" s="225"/>
      <c r="C374" s="226"/>
      <c r="D374" s="226"/>
      <c r="E374" s="227" t="s">
        <v>375</v>
      </c>
      <c r="F374" s="228">
        <f>SUM(F373,F369,F365,F358,F351)</f>
        <v>1730985.2932437244</v>
      </c>
    </row>
    <row r="375" spans="1:6" s="72" customFormat="1">
      <c r="A375" s="67" t="s">
        <v>991</v>
      </c>
      <c r="B375" s="68" t="s">
        <v>992</v>
      </c>
      <c r="C375" s="69"/>
      <c r="D375" s="69" t="s">
        <v>7</v>
      </c>
      <c r="E375" s="70"/>
      <c r="F375" s="71"/>
    </row>
    <row r="376" spans="1:6" s="72" customFormat="1">
      <c r="A376" s="67"/>
      <c r="B376" s="68" t="s">
        <v>963</v>
      </c>
      <c r="C376" s="69"/>
      <c r="D376" s="69"/>
      <c r="E376" s="70"/>
      <c r="F376" s="71"/>
    </row>
    <row r="377" spans="1:6">
      <c r="A377" s="79" t="s">
        <v>25</v>
      </c>
      <c r="B377" s="80" t="s">
        <v>105</v>
      </c>
      <c r="C377" s="81">
        <v>0.14799999999999999</v>
      </c>
      <c r="D377" s="81" t="s">
        <v>26</v>
      </c>
      <c r="E377" s="82">
        <f>'[1]A. Pekerjaan Tanah'!$F$24</f>
        <v>77520</v>
      </c>
      <c r="F377" s="83">
        <f>C377*E377</f>
        <v>11472.96</v>
      </c>
    </row>
    <row r="378" spans="1:6">
      <c r="A378" s="79" t="s">
        <v>993</v>
      </c>
      <c r="B378" s="80" t="s">
        <v>994</v>
      </c>
      <c r="C378" s="81">
        <v>0.55600000000000005</v>
      </c>
      <c r="D378" s="81" t="s">
        <v>580</v>
      </c>
      <c r="E378" s="82">
        <f>'[1]B. Pondasi'!$F$49</f>
        <v>363607.5</v>
      </c>
      <c r="F378" s="83">
        <f>C378*E378</f>
        <v>202165.77000000002</v>
      </c>
    </row>
    <row r="379" spans="1:6" s="72" customFormat="1">
      <c r="A379" s="67"/>
      <c r="B379" s="68"/>
      <c r="C379" s="69"/>
      <c r="D379" s="69"/>
      <c r="E379" s="70" t="s">
        <v>15</v>
      </c>
      <c r="F379" s="71">
        <f>SUM(F377:F378)</f>
        <v>213638.73</v>
      </c>
    </row>
    <row r="380" spans="1:6" s="72" customFormat="1">
      <c r="A380" s="67"/>
      <c r="B380" s="68" t="s">
        <v>995</v>
      </c>
      <c r="C380" s="69"/>
      <c r="D380" s="69"/>
      <c r="E380" s="70"/>
      <c r="F380" s="71"/>
    </row>
    <row r="381" spans="1:6">
      <c r="A381" s="79" t="s">
        <v>996</v>
      </c>
      <c r="B381" s="80" t="s">
        <v>997</v>
      </c>
      <c r="C381" s="81">
        <v>0.128</v>
      </c>
      <c r="D381" s="81" t="s">
        <v>8</v>
      </c>
      <c r="E381" s="82">
        <f>'[1]A. Pekerjaan Tanah'!$F$168</f>
        <v>139200</v>
      </c>
      <c r="F381" s="83">
        <f>C381*E381</f>
        <v>17817.600000000002</v>
      </c>
    </row>
    <row r="382" spans="1:6">
      <c r="A382" s="79" t="s">
        <v>14</v>
      </c>
      <c r="B382" s="80" t="s">
        <v>460</v>
      </c>
      <c r="C382" s="81">
        <v>0.17799999999999999</v>
      </c>
      <c r="D382" s="81" t="s">
        <v>8</v>
      </c>
      <c r="E382" s="82">
        <f>'[1]A. Pekerjaan Tanah'!$F$215</f>
        <v>154600</v>
      </c>
      <c r="F382" s="83">
        <f t="shared" ref="F382:F385" si="29">C382*E382</f>
        <v>27518.799999999999</v>
      </c>
    </row>
    <row r="383" spans="1:6">
      <c r="A383" s="79" t="s">
        <v>461</v>
      </c>
      <c r="B383" s="80" t="s">
        <v>462</v>
      </c>
      <c r="C383" s="81">
        <v>0.1142</v>
      </c>
      <c r="D383" s="81" t="s">
        <v>8</v>
      </c>
      <c r="E383" s="82">
        <f>'[1]A. Pekerjaan Tanah'!$F$227</f>
        <v>152462.72</v>
      </c>
      <c r="F383" s="83">
        <f t="shared" si="29"/>
        <v>17411.242623999999</v>
      </c>
    </row>
    <row r="384" spans="1:6">
      <c r="A384" s="79" t="s">
        <v>998</v>
      </c>
      <c r="B384" s="80" t="s">
        <v>999</v>
      </c>
      <c r="C384" s="81">
        <v>0.98899999999999999</v>
      </c>
      <c r="D384" s="81" t="s">
        <v>176</v>
      </c>
      <c r="E384" s="82">
        <f>'[1]B. Pondasi'!$F$59</f>
        <v>33700</v>
      </c>
      <c r="F384" s="83">
        <f t="shared" si="29"/>
        <v>33329.300000000003</v>
      </c>
    </row>
    <row r="385" spans="1:6" ht="25.5">
      <c r="A385" s="79" t="s">
        <v>289</v>
      </c>
      <c r="B385" s="80" t="s">
        <v>290</v>
      </c>
      <c r="C385" s="81">
        <v>0.26700000000000002</v>
      </c>
      <c r="D385" s="81" t="s">
        <v>26</v>
      </c>
      <c r="E385" s="82">
        <f>'[1]B. Pondasi'!$F$294</f>
        <v>182640</v>
      </c>
      <c r="F385" s="83">
        <f t="shared" si="29"/>
        <v>48764.880000000005</v>
      </c>
    </row>
    <row r="386" spans="1:6" s="72" customFormat="1">
      <c r="A386" s="67"/>
      <c r="B386" s="68"/>
      <c r="C386" s="69"/>
      <c r="D386" s="69"/>
      <c r="E386" s="70" t="s">
        <v>15</v>
      </c>
      <c r="F386" s="71">
        <f>SUM(F381:F385)</f>
        <v>144841.82262400002</v>
      </c>
    </row>
    <row r="387" spans="1:6" s="72" customFormat="1">
      <c r="A387" s="67"/>
      <c r="B387" s="68" t="s">
        <v>1000</v>
      </c>
      <c r="C387" s="69"/>
      <c r="D387" s="69"/>
      <c r="E387" s="70"/>
      <c r="F387" s="71"/>
    </row>
    <row r="388" spans="1:6">
      <c r="A388" s="79" t="s">
        <v>1791</v>
      </c>
      <c r="B388" s="80" t="s">
        <v>1001</v>
      </c>
      <c r="C388" s="81">
        <v>3.6999999999999998E-2</v>
      </c>
      <c r="D388" s="81" t="s">
        <v>23</v>
      </c>
      <c r="E388" s="82">
        <f>'[2]20.01 Bahan Bangunan'!$I$217</f>
        <v>380000</v>
      </c>
      <c r="F388" s="83">
        <f>C388*E388</f>
        <v>14060</v>
      </c>
    </row>
    <row r="389" spans="1:6" ht="25.5">
      <c r="A389" s="79" t="s">
        <v>582</v>
      </c>
      <c r="B389" s="80" t="s">
        <v>583</v>
      </c>
      <c r="C389" s="81">
        <v>0.19850000000000001</v>
      </c>
      <c r="D389" s="81" t="s">
        <v>8</v>
      </c>
      <c r="E389" s="82">
        <f>'[1]B. Pondasi'!$F$155</f>
        <v>1029350</v>
      </c>
      <c r="F389" s="83">
        <f t="shared" ref="F389:F394" si="30">C389*E389</f>
        <v>204325.97500000001</v>
      </c>
    </row>
    <row r="390" spans="1:6" ht="25.5">
      <c r="A390" s="79" t="s">
        <v>1002</v>
      </c>
      <c r="B390" s="80" t="s">
        <v>1003</v>
      </c>
      <c r="C390" s="81">
        <v>0.76100000000000001</v>
      </c>
      <c r="D390" s="81" t="s">
        <v>9</v>
      </c>
      <c r="E390" s="82">
        <f>'[1]D PD'!$F$36</f>
        <v>14167465</v>
      </c>
      <c r="F390" s="83">
        <f t="shared" si="30"/>
        <v>10781440.865</v>
      </c>
    </row>
    <row r="391" spans="1:6">
      <c r="A391" s="79" t="s">
        <v>1004</v>
      </c>
      <c r="B391" s="80" t="s">
        <v>1005</v>
      </c>
      <c r="C391" s="81">
        <v>2.335</v>
      </c>
      <c r="D391" s="81" t="s">
        <v>9</v>
      </c>
      <c r="E391" s="82">
        <f>'[1]D PD'!$F$183</f>
        <v>76030.8</v>
      </c>
      <c r="F391" s="83">
        <f t="shared" si="30"/>
        <v>177531.91800000001</v>
      </c>
    </row>
    <row r="392" spans="1:6">
      <c r="A392" s="79" t="s">
        <v>848</v>
      </c>
      <c r="B392" s="80" t="s">
        <v>849</v>
      </c>
      <c r="C392" s="81">
        <v>1.383</v>
      </c>
      <c r="D392" s="81" t="s">
        <v>9</v>
      </c>
      <c r="E392" s="82">
        <f>'[1]D PD'!$F$263</f>
        <v>42625</v>
      </c>
      <c r="F392" s="83">
        <f t="shared" si="30"/>
        <v>58950.375</v>
      </c>
    </row>
    <row r="393" spans="1:6">
      <c r="A393" s="79" t="s">
        <v>595</v>
      </c>
      <c r="B393" s="80" t="s">
        <v>596</v>
      </c>
      <c r="C393" s="81">
        <v>0.439</v>
      </c>
      <c r="D393" s="81" t="s">
        <v>9</v>
      </c>
      <c r="E393" s="82">
        <f>'[1]E. PL'!$F$66</f>
        <v>274314.40000000002</v>
      </c>
      <c r="F393" s="83">
        <f t="shared" si="30"/>
        <v>120424.02160000001</v>
      </c>
    </row>
    <row r="394" spans="1:6">
      <c r="A394" s="79" t="s">
        <v>1006</v>
      </c>
      <c r="B394" s="80" t="s">
        <v>1007</v>
      </c>
      <c r="C394" s="81">
        <v>0.12</v>
      </c>
      <c r="D394" s="81" t="s">
        <v>11</v>
      </c>
      <c r="E394" s="82">
        <f>'[1]G.Pekerjaan Finishing'!$F$603</f>
        <v>71372</v>
      </c>
      <c r="F394" s="83">
        <f t="shared" si="30"/>
        <v>8564.64</v>
      </c>
    </row>
    <row r="395" spans="1:6" s="72" customFormat="1">
      <c r="A395" s="67"/>
      <c r="B395" s="68"/>
      <c r="C395" s="69"/>
      <c r="D395" s="69"/>
      <c r="E395" s="70" t="s">
        <v>15</v>
      </c>
      <c r="F395" s="71">
        <f>SUM(F388:F394)</f>
        <v>11365297.794600001</v>
      </c>
    </row>
    <row r="396" spans="1:6" s="72" customFormat="1">
      <c r="A396" s="67"/>
      <c r="B396" s="68" t="s">
        <v>1008</v>
      </c>
      <c r="C396" s="69"/>
      <c r="D396" s="69"/>
      <c r="E396" s="70"/>
      <c r="F396" s="71"/>
    </row>
    <row r="397" spans="1:6">
      <c r="A397" s="79" t="s">
        <v>615</v>
      </c>
      <c r="B397" s="80" t="s">
        <v>616</v>
      </c>
      <c r="C397" s="81">
        <v>45.5</v>
      </c>
      <c r="D397" s="81" t="s">
        <v>35</v>
      </c>
      <c r="E397" s="82">
        <f>'[1]F. Pekerjaan Atap'!$F$59</f>
        <v>41630</v>
      </c>
      <c r="F397" s="83">
        <f>C397*E397</f>
        <v>1894165</v>
      </c>
    </row>
    <row r="398" spans="1:6">
      <c r="A398" s="79" t="s">
        <v>699</v>
      </c>
      <c r="B398" s="80" t="s">
        <v>700</v>
      </c>
      <c r="C398" s="81">
        <v>0.73699999999999999</v>
      </c>
      <c r="D398" s="81" t="s">
        <v>9</v>
      </c>
      <c r="E398" s="82">
        <f>'[1]F. Pekerjaan Atap'!$F$133</f>
        <v>340450</v>
      </c>
      <c r="F398" s="83">
        <f>C398*E398</f>
        <v>250911.65</v>
      </c>
    </row>
    <row r="399" spans="1:6" s="72" customFormat="1">
      <c r="A399" s="67"/>
      <c r="B399" s="68"/>
      <c r="C399" s="69"/>
      <c r="D399" s="69"/>
      <c r="E399" s="70" t="s">
        <v>15</v>
      </c>
      <c r="F399" s="71">
        <f>SUM(F397:F398)</f>
        <v>2145076.65</v>
      </c>
    </row>
    <row r="400" spans="1:6" s="72" customFormat="1">
      <c r="A400" s="67"/>
      <c r="B400" s="68" t="s">
        <v>1009</v>
      </c>
      <c r="C400" s="69"/>
      <c r="D400" s="69"/>
      <c r="E400" s="70"/>
      <c r="F400" s="71"/>
    </row>
    <row r="401" spans="1:6" s="84" customFormat="1">
      <c r="A401" s="79" t="s">
        <v>662</v>
      </c>
      <c r="B401" s="80" t="s">
        <v>663</v>
      </c>
      <c r="C401" s="81">
        <v>7.3999999999999996E-2</v>
      </c>
      <c r="D401" s="81" t="s">
        <v>11</v>
      </c>
      <c r="E401" s="82">
        <f>'[1]G.Pekerjaan Finishing'!$F$740</f>
        <v>65496.5</v>
      </c>
      <c r="F401" s="83">
        <f>C401*E401</f>
        <v>4846.741</v>
      </c>
    </row>
    <row r="402" spans="1:6">
      <c r="A402" s="79" t="s">
        <v>1010</v>
      </c>
      <c r="B402" s="80" t="s">
        <v>1011</v>
      </c>
      <c r="C402" s="81">
        <v>1.3169999999999999</v>
      </c>
      <c r="D402" s="81" t="s">
        <v>9</v>
      </c>
      <c r="E402" s="82">
        <f>'[1]J.Fasilitas Jalan '!$F$933</f>
        <v>65110</v>
      </c>
      <c r="F402" s="83">
        <f>C402*E402</f>
        <v>85749.87</v>
      </c>
    </row>
    <row r="403" spans="1:6" s="72" customFormat="1">
      <c r="A403" s="67"/>
      <c r="B403" s="68"/>
      <c r="C403" s="69"/>
      <c r="D403" s="69"/>
      <c r="E403" s="70" t="s">
        <v>15</v>
      </c>
      <c r="F403" s="71">
        <f>SUM(F401:F402)</f>
        <v>90596.61099999999</v>
      </c>
    </row>
    <row r="404" spans="1:6" s="72" customFormat="1">
      <c r="A404" s="67"/>
      <c r="B404" s="68" t="s">
        <v>1012</v>
      </c>
      <c r="C404" s="69"/>
      <c r="D404" s="69"/>
      <c r="E404" s="70"/>
      <c r="F404" s="71"/>
    </row>
    <row r="405" spans="1:6">
      <c r="A405" s="79" t="s">
        <v>22</v>
      </c>
      <c r="B405" s="80" t="s">
        <v>109</v>
      </c>
      <c r="C405" s="81">
        <v>7.3999999999999996E-2</v>
      </c>
      <c r="D405" s="81" t="s">
        <v>8</v>
      </c>
      <c r="E405" s="82">
        <f>'[1]A. Pekerjaan Tanah'!$F$150</f>
        <v>86500</v>
      </c>
      <c r="F405" s="83">
        <f>C405*E405</f>
        <v>6401</v>
      </c>
    </row>
    <row r="406" spans="1:6">
      <c r="A406" s="79" t="s">
        <v>14</v>
      </c>
      <c r="B406" s="80" t="s">
        <v>460</v>
      </c>
      <c r="C406" s="81">
        <v>2.8000000000000001E-2</v>
      </c>
      <c r="D406" s="81" t="s">
        <v>8</v>
      </c>
      <c r="E406" s="82">
        <f>'[1]A. Pekerjaan Tanah'!$F$215</f>
        <v>154600</v>
      </c>
      <c r="F406" s="83">
        <f>C406*E406</f>
        <v>4328.8</v>
      </c>
    </row>
    <row r="407" spans="1:6" s="72" customFormat="1">
      <c r="A407" s="67"/>
      <c r="B407" s="68"/>
      <c r="C407" s="69"/>
      <c r="D407" s="69"/>
      <c r="E407" s="70" t="s">
        <v>15</v>
      </c>
      <c r="F407" s="71">
        <f>SUM(F405:F406)</f>
        <v>10729.8</v>
      </c>
    </row>
    <row r="408" spans="1:6" s="72" customFormat="1">
      <c r="A408" s="67"/>
      <c r="B408" s="68" t="s">
        <v>1013</v>
      </c>
      <c r="C408" s="69"/>
      <c r="D408" s="69"/>
      <c r="E408" s="70"/>
      <c r="F408" s="71"/>
    </row>
    <row r="409" spans="1:6" ht="25.5">
      <c r="A409" s="79" t="s">
        <v>34</v>
      </c>
      <c r="B409" s="80" t="s">
        <v>291</v>
      </c>
      <c r="C409" s="81">
        <v>3.5000000000000003E-2</v>
      </c>
      <c r="D409" s="81" t="s">
        <v>8</v>
      </c>
      <c r="E409" s="82">
        <f>'[1]B. Pondasi'!$F$307</f>
        <v>1195513.5</v>
      </c>
      <c r="F409" s="83">
        <f>C409*E409</f>
        <v>41842.972500000003</v>
      </c>
    </row>
    <row r="410" spans="1:6">
      <c r="A410" s="79" t="s">
        <v>32</v>
      </c>
      <c r="B410" s="80" t="s">
        <v>571</v>
      </c>
      <c r="C410" s="81">
        <v>7.5499999999999998E-2</v>
      </c>
      <c r="D410" s="81" t="s">
        <v>8</v>
      </c>
      <c r="E410" s="82">
        <f>'[1]C. Struktur'!$F$23</f>
        <v>937146.54605263146</v>
      </c>
      <c r="F410" s="83">
        <f t="shared" ref="F410:F416" si="31">C410*E410</f>
        <v>70754.564226973671</v>
      </c>
    </row>
    <row r="411" spans="1:6">
      <c r="A411" s="79" t="s">
        <v>1014</v>
      </c>
      <c r="B411" s="80" t="s">
        <v>1015</v>
      </c>
      <c r="C411" s="81">
        <v>0.125</v>
      </c>
      <c r="D411" s="81" t="s">
        <v>8</v>
      </c>
      <c r="E411" s="82">
        <f>'[1]C. Struktur'!$F$37</f>
        <v>984032.23684210517</v>
      </c>
      <c r="F411" s="83">
        <f t="shared" si="31"/>
        <v>123004.02960526315</v>
      </c>
    </row>
    <row r="412" spans="1:6">
      <c r="A412" s="79" t="s">
        <v>469</v>
      </c>
      <c r="B412" s="80" t="s">
        <v>470</v>
      </c>
      <c r="C412" s="81">
        <v>2.81E-2</v>
      </c>
      <c r="D412" s="81" t="s">
        <v>8</v>
      </c>
      <c r="E412" s="82">
        <f>'[1]C. Struktur'!$F$177</f>
        <v>1318739.2434210526</v>
      </c>
      <c r="F412" s="83">
        <f t="shared" si="31"/>
        <v>37056.572740131574</v>
      </c>
    </row>
    <row r="413" spans="1:6" ht="25.5">
      <c r="A413" s="79" t="s">
        <v>230</v>
      </c>
      <c r="B413" s="80" t="s">
        <v>231</v>
      </c>
      <c r="C413" s="81">
        <v>2.7814999999999999</v>
      </c>
      <c r="D413" s="81" t="s">
        <v>16</v>
      </c>
      <c r="E413" s="82">
        <f>'[1]C. Struktur'!$F$203</f>
        <v>15471</v>
      </c>
      <c r="F413" s="83">
        <f t="shared" si="31"/>
        <v>43032.586499999998</v>
      </c>
    </row>
    <row r="414" spans="1:6" ht="25.5">
      <c r="A414" s="79" t="s">
        <v>572</v>
      </c>
      <c r="B414" s="80" t="s">
        <v>573</v>
      </c>
      <c r="C414" s="81">
        <v>2.3E-2</v>
      </c>
      <c r="D414" s="81" t="s">
        <v>8</v>
      </c>
      <c r="E414" s="82">
        <f>'[1]C. Struktur'!$F$355</f>
        <v>5467090</v>
      </c>
      <c r="F414" s="83">
        <f t="shared" si="31"/>
        <v>125743.06999999999</v>
      </c>
    </row>
    <row r="415" spans="1:6" ht="25.5">
      <c r="A415" s="79" t="s">
        <v>576</v>
      </c>
      <c r="B415" s="80" t="s">
        <v>577</v>
      </c>
      <c r="C415" s="81">
        <v>1.7999999999999999E-2</v>
      </c>
      <c r="D415" s="81" t="s">
        <v>8</v>
      </c>
      <c r="E415" s="82">
        <f>'[1]C. Struktur'!$F$399</f>
        <v>5487810</v>
      </c>
      <c r="F415" s="83">
        <f t="shared" si="31"/>
        <v>98780.579999999987</v>
      </c>
    </row>
    <row r="416" spans="1:6" ht="25.5">
      <c r="A416" s="79" t="s">
        <v>576</v>
      </c>
      <c r="B416" s="80" t="s">
        <v>577</v>
      </c>
      <c r="C416" s="81">
        <v>0.03</v>
      </c>
      <c r="D416" s="81" t="s">
        <v>8</v>
      </c>
      <c r="E416" s="82">
        <f>'[1]C. Struktur'!$F$399</f>
        <v>5487810</v>
      </c>
      <c r="F416" s="83">
        <f t="shared" si="31"/>
        <v>164634.29999999999</v>
      </c>
    </row>
    <row r="417" spans="1:6" s="72" customFormat="1">
      <c r="A417" s="67"/>
      <c r="B417" s="68"/>
      <c r="C417" s="69"/>
      <c r="D417" s="69"/>
      <c r="E417" s="70" t="s">
        <v>15</v>
      </c>
      <c r="F417" s="71">
        <f>SUM(F409:F416)</f>
        <v>704848.67557236832</v>
      </c>
    </row>
    <row r="418" spans="1:6" s="72" customFormat="1" ht="13.5" thickBot="1">
      <c r="A418" s="224"/>
      <c r="B418" s="225"/>
      <c r="C418" s="226"/>
      <c r="D418" s="226"/>
      <c r="E418" s="227" t="s">
        <v>375</v>
      </c>
      <c r="F418" s="228">
        <f>SUM(F379,F386,F395,F399,F407,F417)</f>
        <v>14584433.472796369</v>
      </c>
    </row>
    <row r="419" spans="1:6" s="72" customFormat="1">
      <c r="A419" s="67" t="s">
        <v>1016</v>
      </c>
      <c r="B419" s="68" t="s">
        <v>1017</v>
      </c>
      <c r="C419" s="69"/>
      <c r="D419" s="69" t="s">
        <v>7</v>
      </c>
      <c r="E419" s="70"/>
      <c r="F419" s="71"/>
    </row>
    <row r="420" spans="1:6">
      <c r="A420" s="79" t="s">
        <v>991</v>
      </c>
      <c r="B420" s="80" t="s">
        <v>992</v>
      </c>
      <c r="C420" s="81">
        <v>0.3</v>
      </c>
      <c r="D420" s="81" t="s">
        <v>7</v>
      </c>
      <c r="E420" s="82">
        <f>F418</f>
        <v>14584433.472796369</v>
      </c>
      <c r="F420" s="83">
        <f>C420*E420</f>
        <v>4375330.0418389104</v>
      </c>
    </row>
    <row r="421" spans="1:6" s="72" customFormat="1" ht="13.5" thickBot="1">
      <c r="A421" s="224"/>
      <c r="B421" s="225"/>
      <c r="C421" s="226"/>
      <c r="D421" s="226"/>
      <c r="E421" s="227" t="s">
        <v>375</v>
      </c>
      <c r="F421" s="228">
        <v>1247333.5099105409</v>
      </c>
    </row>
    <row r="422" spans="1:6" s="72" customFormat="1" ht="25.5">
      <c r="A422" s="67" t="s">
        <v>1018</v>
      </c>
      <c r="B422" s="68" t="s">
        <v>1019</v>
      </c>
      <c r="C422" s="69"/>
      <c r="D422" s="69" t="s">
        <v>7</v>
      </c>
      <c r="E422" s="70"/>
      <c r="F422" s="71"/>
    </row>
    <row r="423" spans="1:6" s="72" customFormat="1">
      <c r="A423" s="67"/>
      <c r="B423" s="68" t="s">
        <v>963</v>
      </c>
      <c r="C423" s="69"/>
      <c r="D423" s="69"/>
      <c r="E423" s="70"/>
      <c r="F423" s="71"/>
    </row>
    <row r="424" spans="1:6">
      <c r="A424" s="79" t="s">
        <v>25</v>
      </c>
      <c r="B424" s="80" t="s">
        <v>105</v>
      </c>
      <c r="C424" s="81">
        <v>0.1</v>
      </c>
      <c r="D424" s="81" t="s">
        <v>26</v>
      </c>
      <c r="E424" s="82">
        <f>'[1]A. Pekerjaan Tanah'!$F$24</f>
        <v>77520</v>
      </c>
      <c r="F424" s="83">
        <f>C424*E424</f>
        <v>7752</v>
      </c>
    </row>
    <row r="425" spans="1:6" s="72" customFormat="1">
      <c r="A425" s="67"/>
      <c r="B425" s="68"/>
      <c r="C425" s="69"/>
      <c r="D425" s="69"/>
      <c r="E425" s="70" t="s">
        <v>15</v>
      </c>
      <c r="F425" s="71">
        <f>SUM(F424)</f>
        <v>7752</v>
      </c>
    </row>
    <row r="426" spans="1:6" s="72" customFormat="1">
      <c r="A426" s="67"/>
      <c r="B426" s="68" t="s">
        <v>995</v>
      </c>
      <c r="C426" s="69"/>
      <c r="D426" s="69"/>
      <c r="E426" s="70"/>
      <c r="F426" s="71"/>
    </row>
    <row r="427" spans="1:6">
      <c r="A427" s="79" t="s">
        <v>996</v>
      </c>
      <c r="B427" s="80" t="s">
        <v>997</v>
      </c>
      <c r="C427" s="81">
        <v>0.36699999999999999</v>
      </c>
      <c r="D427" s="81" t="s">
        <v>8</v>
      </c>
      <c r="E427" s="82">
        <f>'[1]A. Pekerjaan Tanah'!$F$168</f>
        <v>139200</v>
      </c>
      <c r="F427" s="83">
        <f>C427*E427</f>
        <v>51086.400000000001</v>
      </c>
    </row>
    <row r="428" spans="1:6">
      <c r="A428" s="79" t="s">
        <v>461</v>
      </c>
      <c r="B428" s="80" t="s">
        <v>462</v>
      </c>
      <c r="C428" s="81">
        <v>0.9</v>
      </c>
      <c r="D428" s="81" t="s">
        <v>8</v>
      </c>
      <c r="E428" s="82">
        <f>'[1]A. Pekerjaan Tanah'!$F$227</f>
        <v>152462.72</v>
      </c>
      <c r="F428" s="83">
        <f>C428*E428</f>
        <v>137216.448</v>
      </c>
    </row>
    <row r="429" spans="1:6" s="72" customFormat="1">
      <c r="A429" s="67"/>
      <c r="B429" s="68"/>
      <c r="C429" s="69"/>
      <c r="D429" s="69"/>
      <c r="E429" s="70" t="s">
        <v>15</v>
      </c>
      <c r="F429" s="71">
        <f>SUM(F427:F428)</f>
        <v>188302.848</v>
      </c>
    </row>
    <row r="430" spans="1:6" s="72" customFormat="1">
      <c r="A430" s="67"/>
      <c r="B430" s="68" t="s">
        <v>1020</v>
      </c>
      <c r="C430" s="69"/>
      <c r="D430" s="69"/>
      <c r="E430" s="70"/>
      <c r="F430" s="71"/>
    </row>
    <row r="431" spans="1:6" ht="25.5">
      <c r="A431" s="79" t="s">
        <v>582</v>
      </c>
      <c r="B431" s="80" t="s">
        <v>583</v>
      </c>
      <c r="C431" s="81">
        <v>2.1000000000000001E-2</v>
      </c>
      <c r="D431" s="81" t="s">
        <v>8</v>
      </c>
      <c r="E431" s="82">
        <f>'[1]B. Pondasi'!$F$155</f>
        <v>1029350</v>
      </c>
      <c r="F431" s="83">
        <f>C431*E431</f>
        <v>21616.350000000002</v>
      </c>
    </row>
    <row r="432" spans="1:6" ht="25.5">
      <c r="A432" s="79" t="s">
        <v>289</v>
      </c>
      <c r="B432" s="80" t="s">
        <v>290</v>
      </c>
      <c r="C432" s="81">
        <v>0.26700000000000002</v>
      </c>
      <c r="D432" s="81" t="s">
        <v>26</v>
      </c>
      <c r="E432" s="82">
        <f>'[1]B. Pondasi'!$F$294</f>
        <v>182640</v>
      </c>
      <c r="F432" s="83">
        <f t="shared" ref="F432:F434" si="32">C432*E432</f>
        <v>48764.880000000005</v>
      </c>
    </row>
    <row r="433" spans="1:6" ht="25.5">
      <c r="A433" s="79" t="s">
        <v>34</v>
      </c>
      <c r="B433" s="80" t="s">
        <v>291</v>
      </c>
      <c r="C433" s="81">
        <v>5.7000000000000002E-2</v>
      </c>
      <c r="D433" s="81" t="s">
        <v>8</v>
      </c>
      <c r="E433" s="82">
        <f>'[1]B. Pondasi'!$F$307</f>
        <v>1195513.5</v>
      </c>
      <c r="F433" s="83">
        <f t="shared" si="32"/>
        <v>68144.269500000009</v>
      </c>
    </row>
    <row r="434" spans="1:6" ht="25.5">
      <c r="A434" s="79" t="s">
        <v>230</v>
      </c>
      <c r="B434" s="80" t="s">
        <v>231</v>
      </c>
      <c r="C434" s="81">
        <v>3.7797999999999998</v>
      </c>
      <c r="D434" s="81" t="s">
        <v>16</v>
      </c>
      <c r="E434" s="82">
        <f>'[1]C. Struktur'!$F$203</f>
        <v>15471</v>
      </c>
      <c r="F434" s="83">
        <f t="shared" si="32"/>
        <v>58477.285799999998</v>
      </c>
    </row>
    <row r="435" spans="1:6" s="72" customFormat="1">
      <c r="A435" s="67"/>
      <c r="B435" s="68"/>
      <c r="C435" s="69"/>
      <c r="D435" s="69"/>
      <c r="E435" s="70" t="s">
        <v>15</v>
      </c>
      <c r="F435" s="71">
        <f>SUM(F431:F434)</f>
        <v>197002.78530000005</v>
      </c>
    </row>
    <row r="436" spans="1:6" s="72" customFormat="1">
      <c r="A436" s="67"/>
      <c r="B436" s="68" t="s">
        <v>1000</v>
      </c>
      <c r="C436" s="69"/>
      <c r="D436" s="69"/>
      <c r="E436" s="70"/>
      <c r="F436" s="71"/>
    </row>
    <row r="437" spans="1:6">
      <c r="A437" s="79" t="s">
        <v>1791</v>
      </c>
      <c r="B437" s="80" t="s">
        <v>1001</v>
      </c>
      <c r="C437" s="81">
        <v>1.7000000000000001E-2</v>
      </c>
      <c r="D437" s="81" t="s">
        <v>23</v>
      </c>
      <c r="E437" s="82">
        <f>E388</f>
        <v>380000</v>
      </c>
      <c r="F437" s="83">
        <f>C437*E437</f>
        <v>6460.0000000000009</v>
      </c>
    </row>
    <row r="438" spans="1:6" ht="25.5">
      <c r="A438" s="79" t="s">
        <v>582</v>
      </c>
      <c r="B438" s="80" t="s">
        <v>583</v>
      </c>
      <c r="C438" s="81">
        <v>0.04</v>
      </c>
      <c r="D438" s="81" t="s">
        <v>8</v>
      </c>
      <c r="E438" s="82">
        <f>'[1]B. Pondasi'!$F$155</f>
        <v>1029350</v>
      </c>
      <c r="F438" s="83">
        <f t="shared" ref="F438:F442" si="33">C438*E438</f>
        <v>41174</v>
      </c>
    </row>
    <row r="439" spans="1:6" ht="25.5">
      <c r="A439" s="79" t="s">
        <v>1002</v>
      </c>
      <c r="B439" s="80" t="s">
        <v>1003</v>
      </c>
      <c r="C439" s="81">
        <v>0.29799999999999999</v>
      </c>
      <c r="D439" s="81" t="s">
        <v>9</v>
      </c>
      <c r="E439" s="82">
        <f>'[1]D PD'!$F$36</f>
        <v>14167465</v>
      </c>
      <c r="F439" s="83">
        <f t="shared" si="33"/>
        <v>4221904.5699999994</v>
      </c>
    </row>
    <row r="440" spans="1:6">
      <c r="A440" s="79" t="s">
        <v>593</v>
      </c>
      <c r="B440" s="80" t="s">
        <v>594</v>
      </c>
      <c r="C440" s="81">
        <v>6.0999999999999999E-2</v>
      </c>
      <c r="D440" s="81" t="s">
        <v>9</v>
      </c>
      <c r="E440" s="82">
        <f>'[1]E. PL'!$F$23</f>
        <v>286500</v>
      </c>
      <c r="F440" s="83">
        <f t="shared" si="33"/>
        <v>17476.5</v>
      </c>
    </row>
    <row r="441" spans="1:6">
      <c r="A441" s="79" t="s">
        <v>595</v>
      </c>
      <c r="B441" s="80" t="s">
        <v>596</v>
      </c>
      <c r="C441" s="81">
        <v>0.122</v>
      </c>
      <c r="D441" s="81" t="s">
        <v>9</v>
      </c>
      <c r="E441" s="82">
        <f>'[1]E. PL'!$F$66</f>
        <v>274314.40000000002</v>
      </c>
      <c r="F441" s="83">
        <f t="shared" si="33"/>
        <v>33466.356800000001</v>
      </c>
    </row>
    <row r="442" spans="1:6">
      <c r="A442" s="79" t="s">
        <v>1006</v>
      </c>
      <c r="B442" s="80" t="s">
        <v>1007</v>
      </c>
      <c r="C442" s="81">
        <v>5.8000000000000003E-2</v>
      </c>
      <c r="D442" s="81" t="s">
        <v>11</v>
      </c>
      <c r="E442" s="82">
        <f>'[1]G.Pekerjaan Finishing'!$F$603</f>
        <v>71372</v>
      </c>
      <c r="F442" s="83">
        <f t="shared" si="33"/>
        <v>4139.576</v>
      </c>
    </row>
    <row r="443" spans="1:6" s="72" customFormat="1">
      <c r="A443" s="67"/>
      <c r="B443" s="68"/>
      <c r="C443" s="69"/>
      <c r="D443" s="69"/>
      <c r="E443" s="70" t="s">
        <v>15</v>
      </c>
      <c r="F443" s="71">
        <f>SUM(F437:F442)</f>
        <v>4324621.0027999999</v>
      </c>
    </row>
    <row r="444" spans="1:6" s="72" customFormat="1">
      <c r="A444" s="67"/>
      <c r="B444" s="68" t="s">
        <v>1021</v>
      </c>
      <c r="C444" s="69"/>
      <c r="D444" s="69"/>
      <c r="E444" s="70"/>
      <c r="F444" s="71"/>
    </row>
    <row r="445" spans="1:6">
      <c r="A445" s="79" t="s">
        <v>1004</v>
      </c>
      <c r="B445" s="80" t="s">
        <v>1005</v>
      </c>
      <c r="C445" s="81">
        <v>2.99</v>
      </c>
      <c r="D445" s="81" t="s">
        <v>9</v>
      </c>
      <c r="E445" s="82">
        <f>'[1]D PD'!$F$183</f>
        <v>76030.8</v>
      </c>
      <c r="F445" s="83">
        <f>C445*E445</f>
        <v>227332.09200000003</v>
      </c>
    </row>
    <row r="446" spans="1:6">
      <c r="A446" s="79" t="s">
        <v>590</v>
      </c>
      <c r="B446" s="80" t="s">
        <v>591</v>
      </c>
      <c r="C446" s="81">
        <v>10.559900000000001</v>
      </c>
      <c r="D446" s="81" t="s">
        <v>11</v>
      </c>
      <c r="E446" s="82">
        <f>'[1]D PD'!$F$231</f>
        <v>23040</v>
      </c>
      <c r="F446" s="83">
        <f t="shared" ref="F446:F447" si="34">C446*E446</f>
        <v>243300.09600000002</v>
      </c>
    </row>
    <row r="447" spans="1:6">
      <c r="A447" s="79" t="s">
        <v>848</v>
      </c>
      <c r="B447" s="80" t="s">
        <v>849</v>
      </c>
      <c r="C447" s="81">
        <v>2.99</v>
      </c>
      <c r="D447" s="81" t="s">
        <v>9</v>
      </c>
      <c r="E447" s="82">
        <f>'[1]D PD'!$F$263</f>
        <v>42625</v>
      </c>
      <c r="F447" s="83">
        <f t="shared" si="34"/>
        <v>127448.75000000001</v>
      </c>
    </row>
    <row r="448" spans="1:6" s="72" customFormat="1">
      <c r="A448" s="67"/>
      <c r="B448" s="68"/>
      <c r="C448" s="69"/>
      <c r="D448" s="69"/>
      <c r="E448" s="70" t="s">
        <v>15</v>
      </c>
      <c r="F448" s="71">
        <f>SUM(F445:F447)</f>
        <v>598080.93800000008</v>
      </c>
    </row>
    <row r="449" spans="1:6" s="72" customFormat="1">
      <c r="A449" s="67"/>
      <c r="B449" s="68" t="s">
        <v>1022</v>
      </c>
      <c r="C449" s="69"/>
      <c r="D449" s="69"/>
      <c r="E449" s="70"/>
      <c r="F449" s="71"/>
    </row>
    <row r="450" spans="1:6">
      <c r="A450" s="79" t="s">
        <v>469</v>
      </c>
      <c r="B450" s="80" t="s">
        <v>470</v>
      </c>
      <c r="C450" s="81">
        <v>0.18</v>
      </c>
      <c r="D450" s="81" t="s">
        <v>8</v>
      </c>
      <c r="E450" s="82">
        <f>'[1]C. Struktur'!$F$177</f>
        <v>1318739.2434210526</v>
      </c>
      <c r="F450" s="83">
        <f>C450*E450</f>
        <v>237373.06381578944</v>
      </c>
    </row>
    <row r="451" spans="1:6" ht="25.5">
      <c r="A451" s="79" t="s">
        <v>572</v>
      </c>
      <c r="B451" s="80" t="s">
        <v>573</v>
      </c>
      <c r="C451" s="81">
        <v>4.2000000000000003E-2</v>
      </c>
      <c r="D451" s="81" t="s">
        <v>8</v>
      </c>
      <c r="E451" s="82">
        <f>'[1]C. Struktur'!$F$355</f>
        <v>5467090</v>
      </c>
      <c r="F451" s="83">
        <f t="shared" ref="F451:F454" si="35">C451*E451</f>
        <v>229617.78000000003</v>
      </c>
    </row>
    <row r="452" spans="1:6" ht="25.5">
      <c r="A452" s="79" t="s">
        <v>572</v>
      </c>
      <c r="B452" s="80" t="s">
        <v>573</v>
      </c>
      <c r="C452" s="81">
        <v>6.1499999999999999E-2</v>
      </c>
      <c r="D452" s="81" t="s">
        <v>8</v>
      </c>
      <c r="E452" s="82">
        <f>'[1]C. Struktur'!$F$355</f>
        <v>5467090</v>
      </c>
      <c r="F452" s="83">
        <f t="shared" si="35"/>
        <v>336226.03499999997</v>
      </c>
    </row>
    <row r="453" spans="1:6" ht="25.5">
      <c r="A453" s="79" t="s">
        <v>574</v>
      </c>
      <c r="B453" s="80" t="s">
        <v>575</v>
      </c>
      <c r="C453" s="81">
        <v>1.1999999999999999E-3</v>
      </c>
      <c r="D453" s="81" t="s">
        <v>8</v>
      </c>
      <c r="E453" s="82">
        <f>'[1]C. Struktur'!$F$377</f>
        <v>6026270.3260000004</v>
      </c>
      <c r="F453" s="83">
        <f t="shared" si="35"/>
        <v>7231.5243911999996</v>
      </c>
    </row>
    <row r="454" spans="1:6" ht="25.5">
      <c r="A454" s="79" t="s">
        <v>576</v>
      </c>
      <c r="B454" s="80" t="s">
        <v>577</v>
      </c>
      <c r="C454" s="81">
        <v>3.3000000000000002E-2</v>
      </c>
      <c r="D454" s="81" t="s">
        <v>8</v>
      </c>
      <c r="E454" s="82">
        <f>'[1]C. Struktur'!$F$399</f>
        <v>5487810</v>
      </c>
      <c r="F454" s="83">
        <f t="shared" si="35"/>
        <v>181097.73</v>
      </c>
    </row>
    <row r="455" spans="1:6" s="72" customFormat="1">
      <c r="A455" s="67"/>
      <c r="B455" s="68"/>
      <c r="C455" s="69"/>
      <c r="D455" s="69"/>
      <c r="E455" s="70" t="s">
        <v>15</v>
      </c>
      <c r="F455" s="71">
        <f>SUM(F450:F454)</f>
        <v>991546.1332069895</v>
      </c>
    </row>
    <row r="456" spans="1:6" s="72" customFormat="1">
      <c r="A456" s="67"/>
      <c r="B456" s="68" t="s">
        <v>1023</v>
      </c>
      <c r="C456" s="69"/>
      <c r="D456" s="69"/>
      <c r="E456" s="70"/>
      <c r="F456" s="71"/>
    </row>
    <row r="457" spans="1:6">
      <c r="A457" s="79" t="s">
        <v>695</v>
      </c>
      <c r="B457" s="80" t="s">
        <v>696</v>
      </c>
      <c r="C457" s="81">
        <v>1E-3</v>
      </c>
      <c r="D457" s="81" t="s">
        <v>8</v>
      </c>
      <c r="E457" s="82">
        <f>'[1]G.Pekerjaan Finishing'!$F$35</f>
        <v>5459000</v>
      </c>
      <c r="F457" s="83">
        <f>C457*E457</f>
        <v>5459</v>
      </c>
    </row>
    <row r="458" spans="1:6">
      <c r="A458" s="79" t="s">
        <v>685</v>
      </c>
      <c r="B458" s="80" t="s">
        <v>686</v>
      </c>
      <c r="C458" s="81">
        <v>2E-3</v>
      </c>
      <c r="D458" s="81" t="s">
        <v>9</v>
      </c>
      <c r="E458" s="82">
        <f>'[1]G.Pekerjaan Finishing'!$F$172</f>
        <v>139995</v>
      </c>
      <c r="F458" s="83">
        <f t="shared" ref="F458:F459" si="36">C458*E458</f>
        <v>279.99</v>
      </c>
    </row>
    <row r="459" spans="1:6">
      <c r="A459" s="79" t="s">
        <v>668</v>
      </c>
      <c r="B459" s="80" t="s">
        <v>669</v>
      </c>
      <c r="C459" s="81">
        <v>2.1000000000000001E-2</v>
      </c>
      <c r="D459" s="81" t="s">
        <v>670</v>
      </c>
      <c r="E459" s="82">
        <f>'[1]G.Pekerjaan Finishing'!$F$465</f>
        <v>478600</v>
      </c>
      <c r="F459" s="83">
        <f t="shared" si="36"/>
        <v>10050.6</v>
      </c>
    </row>
    <row r="460" spans="1:6" s="72" customFormat="1">
      <c r="A460" s="67"/>
      <c r="B460" s="68"/>
      <c r="C460" s="69"/>
      <c r="D460" s="69"/>
      <c r="E460" s="70" t="s">
        <v>15</v>
      </c>
      <c r="F460" s="71">
        <f>SUM(F457:F459)</f>
        <v>15789.59</v>
      </c>
    </row>
    <row r="461" spans="1:6" s="72" customFormat="1" ht="25.5">
      <c r="A461" s="67"/>
      <c r="B461" s="68" t="s">
        <v>1024</v>
      </c>
      <c r="C461" s="69"/>
      <c r="D461" s="69"/>
      <c r="E461" s="70"/>
      <c r="F461" s="71"/>
    </row>
    <row r="462" spans="1:6">
      <c r="A462" s="79" t="s">
        <v>1025</v>
      </c>
      <c r="B462" s="80" t="s">
        <v>1026</v>
      </c>
      <c r="C462" s="81">
        <v>1.7000000000000001E-2</v>
      </c>
      <c r="D462" s="81" t="s">
        <v>23</v>
      </c>
      <c r="E462" s="82">
        <f>'[1]G.Pekerjaan Finishing'!$F$233</f>
        <v>213870</v>
      </c>
      <c r="F462" s="83">
        <f>C462*E462</f>
        <v>3635.7900000000004</v>
      </c>
    </row>
    <row r="463" spans="1:6">
      <c r="A463" s="79" t="s">
        <v>640</v>
      </c>
      <c r="B463" s="80" t="s">
        <v>641</v>
      </c>
      <c r="C463" s="81">
        <v>0.05</v>
      </c>
      <c r="D463" s="81" t="s">
        <v>639</v>
      </c>
      <c r="E463" s="82">
        <f>'[1]G.Pekerjaan Finishing'!$F$277</f>
        <v>67138.5</v>
      </c>
      <c r="F463" s="83">
        <f>C463*E463</f>
        <v>3356.9250000000002</v>
      </c>
    </row>
    <row r="464" spans="1:6" s="72" customFormat="1">
      <c r="A464" s="67"/>
      <c r="B464" s="68"/>
      <c r="C464" s="69"/>
      <c r="D464" s="69"/>
      <c r="E464" s="70" t="s">
        <v>15</v>
      </c>
      <c r="F464" s="71">
        <f>SUM(F462:F463)</f>
        <v>6992.7150000000001</v>
      </c>
    </row>
    <row r="465" spans="1:6" s="72" customFormat="1">
      <c r="A465" s="67"/>
      <c r="B465" s="68" t="s">
        <v>1027</v>
      </c>
      <c r="C465" s="69"/>
      <c r="D465" s="69"/>
      <c r="E465" s="70"/>
      <c r="F465" s="71"/>
    </row>
    <row r="466" spans="1:6">
      <c r="A466" s="79" t="s">
        <v>122</v>
      </c>
      <c r="B466" s="80" t="s">
        <v>252</v>
      </c>
      <c r="C466" s="81">
        <v>6.7000000000000004E-2</v>
      </c>
      <c r="D466" s="81" t="s">
        <v>11</v>
      </c>
      <c r="E466" s="82">
        <f>'[1]G.Pekerjaan Finishing'!$F$668</f>
        <v>27576</v>
      </c>
      <c r="F466" s="83">
        <f>C466*E466</f>
        <v>1847.5920000000001</v>
      </c>
    </row>
    <row r="467" spans="1:6">
      <c r="A467" s="79" t="s">
        <v>662</v>
      </c>
      <c r="B467" s="80" t="s">
        <v>663</v>
      </c>
      <c r="C467" s="81">
        <v>6.7000000000000004E-2</v>
      </c>
      <c r="D467" s="81" t="s">
        <v>11</v>
      </c>
      <c r="E467" s="82">
        <f>'[1]G.Pekerjaan Finishing'!$F$740</f>
        <v>65496.5</v>
      </c>
      <c r="F467" s="83">
        <f t="shared" ref="F467:F468" si="37">C467*E467</f>
        <v>4388.2655000000004</v>
      </c>
    </row>
    <row r="468" spans="1:6">
      <c r="A468" s="79" t="s">
        <v>671</v>
      </c>
      <c r="B468" s="80" t="s">
        <v>672</v>
      </c>
      <c r="C468" s="81">
        <v>3.3000000000000002E-2</v>
      </c>
      <c r="D468" s="81" t="s">
        <v>23</v>
      </c>
      <c r="E468" s="82">
        <f>'[1]G.Pekerjaan Finishing'!$F$774</f>
        <v>67900</v>
      </c>
      <c r="F468" s="83">
        <f t="shared" si="37"/>
        <v>2240.7000000000003</v>
      </c>
    </row>
    <row r="469" spans="1:6" s="72" customFormat="1">
      <c r="A469" s="67"/>
      <c r="B469" s="68"/>
      <c r="C469" s="69"/>
      <c r="D469" s="69"/>
      <c r="E469" s="70" t="s">
        <v>15</v>
      </c>
      <c r="F469" s="71">
        <f>SUM(F466:F468)</f>
        <v>8476.5575000000008</v>
      </c>
    </row>
    <row r="470" spans="1:6" s="72" customFormat="1">
      <c r="A470" s="67"/>
      <c r="B470" s="68" t="s">
        <v>1028</v>
      </c>
      <c r="C470" s="69"/>
      <c r="D470" s="69"/>
      <c r="E470" s="70"/>
      <c r="F470" s="71"/>
    </row>
    <row r="471" spans="1:6" ht="25.5">
      <c r="A471" s="79" t="s">
        <v>36</v>
      </c>
      <c r="B471" s="80" t="s">
        <v>309</v>
      </c>
      <c r="C471" s="81">
        <v>3.5</v>
      </c>
      <c r="D471" s="81" t="s">
        <v>9</v>
      </c>
      <c r="E471" s="82">
        <f>'[1]D PD'!$F$340</f>
        <v>76975</v>
      </c>
      <c r="F471" s="83">
        <f>C471*E471</f>
        <v>269412.5</v>
      </c>
    </row>
    <row r="472" spans="1:6" ht="25.5">
      <c r="A472" s="79" t="s">
        <v>1029</v>
      </c>
      <c r="B472" s="80" t="s">
        <v>1030</v>
      </c>
      <c r="C472" s="81">
        <v>2.7E-2</v>
      </c>
      <c r="D472" s="81" t="s">
        <v>8</v>
      </c>
      <c r="E472" s="82">
        <f>'[1]F. Pekerjaan Atap'!$F$35</f>
        <v>13179000</v>
      </c>
      <c r="F472" s="83">
        <f t="shared" ref="F472:F481" si="38">C472*E472</f>
        <v>355833</v>
      </c>
    </row>
    <row r="473" spans="1:6">
      <c r="A473" s="79" t="s">
        <v>1031</v>
      </c>
      <c r="B473" s="80" t="s">
        <v>1032</v>
      </c>
      <c r="C473" s="81">
        <v>2.75</v>
      </c>
      <c r="D473" s="81" t="s">
        <v>9</v>
      </c>
      <c r="E473" s="82">
        <f>'[1]F. Pekerjaan Atap'!$F$85</f>
        <v>101240</v>
      </c>
      <c r="F473" s="83">
        <f t="shared" si="38"/>
        <v>278410</v>
      </c>
    </row>
    <row r="474" spans="1:6">
      <c r="A474" s="79" t="s">
        <v>1033</v>
      </c>
      <c r="B474" s="80" t="s">
        <v>1034</v>
      </c>
      <c r="C474" s="81">
        <v>2.3E-2</v>
      </c>
      <c r="D474" s="81" t="s">
        <v>8</v>
      </c>
      <c r="E474" s="82">
        <f>'[1]F. Pekerjaan Atap'!$F$111</f>
        <v>12236200</v>
      </c>
      <c r="F474" s="83">
        <f t="shared" si="38"/>
        <v>281432.59999999998</v>
      </c>
    </row>
    <row r="475" spans="1:6">
      <c r="A475" s="79" t="s">
        <v>1035</v>
      </c>
      <c r="B475" s="80" t="s">
        <v>1036</v>
      </c>
      <c r="C475" s="81">
        <v>2.5</v>
      </c>
      <c r="D475" s="81" t="s">
        <v>9</v>
      </c>
      <c r="E475" s="82">
        <f>'[1]F. Pekerjaan Atap'!$F$178</f>
        <v>577980</v>
      </c>
      <c r="F475" s="83">
        <f t="shared" si="38"/>
        <v>1444950</v>
      </c>
    </row>
    <row r="476" spans="1:6">
      <c r="A476" s="79" t="s">
        <v>1037</v>
      </c>
      <c r="B476" s="80" t="s">
        <v>1038</v>
      </c>
      <c r="C476" s="81">
        <v>0.25</v>
      </c>
      <c r="D476" s="81" t="s">
        <v>580</v>
      </c>
      <c r="E476" s="82">
        <f>'[1]F. Pekerjaan Atap'!$F$264</f>
        <v>199765</v>
      </c>
      <c r="F476" s="83">
        <f t="shared" si="38"/>
        <v>49941.25</v>
      </c>
    </row>
    <row r="477" spans="1:6">
      <c r="A477" s="79" t="s">
        <v>623</v>
      </c>
      <c r="B477" s="80" t="s">
        <v>624</v>
      </c>
      <c r="C477" s="81">
        <v>1.9330000000000001</v>
      </c>
      <c r="D477" s="81" t="s">
        <v>580</v>
      </c>
      <c r="E477" s="82">
        <f>'[1]F. Pekerjaan Atap'!$F$324</f>
        <v>78800</v>
      </c>
      <c r="F477" s="83">
        <f t="shared" si="38"/>
        <v>152320.4</v>
      </c>
    </row>
    <row r="478" spans="1:6" ht="25.5">
      <c r="A478" s="79" t="s">
        <v>1039</v>
      </c>
      <c r="B478" s="80" t="s">
        <v>1040</v>
      </c>
      <c r="C478" s="81">
        <v>0.16</v>
      </c>
      <c r="D478" s="81" t="s">
        <v>9</v>
      </c>
      <c r="E478" s="82">
        <f>'[1]F. Pekerjaan Atap'!$F$500</f>
        <v>85450</v>
      </c>
      <c r="F478" s="83">
        <f t="shared" si="38"/>
        <v>13672</v>
      </c>
    </row>
    <row r="479" spans="1:6">
      <c r="A479" s="79" t="s">
        <v>625</v>
      </c>
      <c r="B479" s="80" t="s">
        <v>626</v>
      </c>
      <c r="C479" s="81">
        <v>0.13300000000000001</v>
      </c>
      <c r="D479" s="81" t="s">
        <v>580</v>
      </c>
      <c r="E479" s="82">
        <f>'[1]F. Pekerjaan Atap'!$F$613</f>
        <v>26980</v>
      </c>
      <c r="F479" s="83">
        <f t="shared" si="38"/>
        <v>3588.34</v>
      </c>
    </row>
    <row r="480" spans="1:6">
      <c r="A480" s="79" t="s">
        <v>740</v>
      </c>
      <c r="B480" s="80" t="s">
        <v>741</v>
      </c>
      <c r="C480" s="81">
        <v>6.7000000000000004E-2</v>
      </c>
      <c r="D480" s="81" t="s">
        <v>9</v>
      </c>
      <c r="E480" s="82">
        <f>'[1]F. Pekerjaan Atap'!$F$625</f>
        <v>107250</v>
      </c>
      <c r="F480" s="83">
        <f t="shared" si="38"/>
        <v>7185.75</v>
      </c>
    </row>
    <row r="481" spans="1:6">
      <c r="A481" s="79" t="s">
        <v>736</v>
      </c>
      <c r="B481" s="80" t="s">
        <v>737</v>
      </c>
      <c r="C481" s="81">
        <v>6.7000000000000004E-2</v>
      </c>
      <c r="D481" s="81" t="s">
        <v>9</v>
      </c>
      <c r="E481" s="82">
        <f>'[1]F. Pekerjaan Atap'!$F$649</f>
        <v>46816.399999999994</v>
      </c>
      <c r="F481" s="83">
        <f t="shared" si="38"/>
        <v>3136.6987999999997</v>
      </c>
    </row>
    <row r="482" spans="1:6" s="72" customFormat="1">
      <c r="A482" s="67"/>
      <c r="B482" s="68"/>
      <c r="C482" s="69"/>
      <c r="D482" s="69"/>
      <c r="E482" s="70" t="s">
        <v>15</v>
      </c>
      <c r="F482" s="71">
        <f>SUM(F471:F481)</f>
        <v>2859882.5387999997</v>
      </c>
    </row>
    <row r="483" spans="1:6" s="72" customFormat="1">
      <c r="A483" s="67"/>
      <c r="B483" s="68" t="s">
        <v>1041</v>
      </c>
      <c r="C483" s="69"/>
      <c r="D483" s="69"/>
      <c r="E483" s="70"/>
      <c r="F483" s="71"/>
    </row>
    <row r="484" spans="1:6">
      <c r="A484" s="79" t="s">
        <v>651</v>
      </c>
      <c r="B484" s="80" t="s">
        <v>652</v>
      </c>
      <c r="C484" s="81">
        <v>1.7000000000000001E-2</v>
      </c>
      <c r="D484" s="81" t="s">
        <v>26</v>
      </c>
      <c r="E484" s="82">
        <f>'[1]G.Pekerjaan Finishing'!$F$540</f>
        <v>273110</v>
      </c>
      <c r="F484" s="83">
        <f>C484*E484</f>
        <v>4642.87</v>
      </c>
    </row>
    <row r="485" spans="1:6">
      <c r="A485" s="79" t="s">
        <v>653</v>
      </c>
      <c r="B485" s="80" t="s">
        <v>654</v>
      </c>
      <c r="C485" s="81">
        <v>6.7000000000000004E-2</v>
      </c>
      <c r="D485" s="81" t="s">
        <v>26</v>
      </c>
      <c r="E485" s="82">
        <f>'[1]G.Pekerjaan Finishing'!$F$555</f>
        <v>367100</v>
      </c>
      <c r="F485" s="83">
        <f t="shared" ref="F485:F486" si="39">C485*E485</f>
        <v>24595.7</v>
      </c>
    </row>
    <row r="486" spans="1:6">
      <c r="A486" s="79" t="s">
        <v>657</v>
      </c>
      <c r="B486" s="80" t="s">
        <v>658</v>
      </c>
      <c r="C486" s="81">
        <v>1.7000000000000001E-2</v>
      </c>
      <c r="D486" s="81" t="s">
        <v>26</v>
      </c>
      <c r="E486" s="82">
        <f>'[1]G.Pekerjaan Finishing'!$F$575</f>
        <v>79110</v>
      </c>
      <c r="F486" s="83">
        <f t="shared" si="39"/>
        <v>1344.8700000000001</v>
      </c>
    </row>
    <row r="487" spans="1:6" s="72" customFormat="1">
      <c r="A487" s="67"/>
      <c r="B487" s="68"/>
      <c r="C487" s="69"/>
      <c r="D487" s="69"/>
      <c r="E487" s="70" t="s">
        <v>15</v>
      </c>
      <c r="F487" s="71">
        <f>SUM(F484:F486)</f>
        <v>30583.439999999999</v>
      </c>
    </row>
    <row r="488" spans="1:6" s="72" customFormat="1">
      <c r="A488" s="67"/>
      <c r="B488" s="68" t="s">
        <v>1042</v>
      </c>
      <c r="C488" s="69"/>
      <c r="D488" s="69"/>
      <c r="E488" s="70"/>
      <c r="F488" s="71"/>
    </row>
    <row r="489" spans="1:6">
      <c r="A489" s="79" t="s">
        <v>665</v>
      </c>
      <c r="B489" s="80" t="s">
        <v>666</v>
      </c>
      <c r="C489" s="81">
        <v>1E-3</v>
      </c>
      <c r="D489" s="81" t="s">
        <v>8</v>
      </c>
      <c r="E489" s="82">
        <f>'[1]C. Struktur'!$F$191</f>
        <v>1136764.144736842</v>
      </c>
      <c r="F489" s="83">
        <f>C489*E489</f>
        <v>1136.7641447368421</v>
      </c>
    </row>
    <row r="490" spans="1:6" ht="25.5">
      <c r="A490" s="79" t="s">
        <v>36</v>
      </c>
      <c r="B490" s="80" t="s">
        <v>309</v>
      </c>
      <c r="C490" s="81">
        <v>3.9E-2</v>
      </c>
      <c r="D490" s="81" t="s">
        <v>9</v>
      </c>
      <c r="E490" s="82">
        <f>'[1]D PD'!$F$340</f>
        <v>76975</v>
      </c>
      <c r="F490" s="83">
        <f t="shared" ref="F490:F492" si="40">C490*E490</f>
        <v>3002.0250000000001</v>
      </c>
    </row>
    <row r="491" spans="1:6">
      <c r="A491" s="79" t="s">
        <v>870</v>
      </c>
      <c r="B491" s="80" t="s">
        <v>875</v>
      </c>
      <c r="C491" s="81">
        <v>3.9E-2</v>
      </c>
      <c r="D491" s="81" t="s">
        <v>9</v>
      </c>
      <c r="E491" s="82">
        <f>'[1]D PD'!$F$389</f>
        <v>35050</v>
      </c>
      <c r="F491" s="83">
        <f t="shared" si="40"/>
        <v>1366.95</v>
      </c>
    </row>
    <row r="492" spans="1:6">
      <c r="A492" s="79" t="s">
        <v>892</v>
      </c>
      <c r="B492" s="80" t="s">
        <v>900</v>
      </c>
      <c r="C492" s="81">
        <v>0.13300000000000001</v>
      </c>
      <c r="D492" s="81" t="s">
        <v>11</v>
      </c>
      <c r="E492" s="82">
        <f>'[1]G.Pekerjaan Finishing'!$F$1028</f>
        <v>454464.96</v>
      </c>
      <c r="F492" s="83">
        <f t="shared" si="40"/>
        <v>60443.839680000005</v>
      </c>
    </row>
    <row r="493" spans="1:6" s="72" customFormat="1">
      <c r="A493" s="67"/>
      <c r="B493" s="68"/>
      <c r="C493" s="69"/>
      <c r="D493" s="69"/>
      <c r="E493" s="70" t="s">
        <v>15</v>
      </c>
      <c r="F493" s="71">
        <f>SUM(F489:F492)</f>
        <v>65949.578824736847</v>
      </c>
    </row>
    <row r="494" spans="1:6" s="72" customFormat="1">
      <c r="A494" s="67"/>
      <c r="B494" s="68" t="s">
        <v>1043</v>
      </c>
      <c r="C494" s="69"/>
      <c r="D494" s="69"/>
      <c r="E494" s="70"/>
      <c r="F494" s="71"/>
    </row>
    <row r="495" spans="1:6" ht="25.5">
      <c r="A495" s="79" t="s">
        <v>36</v>
      </c>
      <c r="B495" s="80" t="s">
        <v>309</v>
      </c>
      <c r="C495" s="81">
        <v>2.5750000000000002</v>
      </c>
      <c r="D495" s="81" t="s">
        <v>9</v>
      </c>
      <c r="E495" s="82">
        <f>E490</f>
        <v>76975</v>
      </c>
      <c r="F495" s="83">
        <f>C495*E495</f>
        <v>198210.625</v>
      </c>
    </row>
    <row r="496" spans="1:6">
      <c r="A496" s="79" t="s">
        <v>662</v>
      </c>
      <c r="B496" s="80" t="s">
        <v>663</v>
      </c>
      <c r="C496" s="81">
        <v>1.7000000000000001E-2</v>
      </c>
      <c r="D496" s="81" t="s">
        <v>11</v>
      </c>
      <c r="E496" s="82">
        <f>'[1]G.Pekerjaan Finishing'!$F$740</f>
        <v>65496.5</v>
      </c>
      <c r="F496" s="83">
        <f>C496*E496</f>
        <v>1113.4405000000002</v>
      </c>
    </row>
    <row r="497" spans="1:6" s="72" customFormat="1">
      <c r="A497" s="67"/>
      <c r="B497" s="68"/>
      <c r="C497" s="69"/>
      <c r="D497" s="69"/>
      <c r="E497" s="70" t="s">
        <v>15</v>
      </c>
      <c r="F497" s="71">
        <f>SUM(F495:F496)</f>
        <v>199324.0655</v>
      </c>
    </row>
    <row r="498" spans="1:6" s="72" customFormat="1" ht="13.5" thickBot="1">
      <c r="A498" s="224"/>
      <c r="B498" s="225"/>
      <c r="C498" s="226"/>
      <c r="D498" s="226"/>
      <c r="E498" s="227" t="s">
        <v>375</v>
      </c>
      <c r="F498" s="228">
        <f>SUM(F425,F429,F435,F443,F448,F455,F460,F464,F469,F482,F487,F493,F497)</f>
        <v>9494304.1929317247</v>
      </c>
    </row>
    <row r="499" spans="1:6" s="72" customFormat="1">
      <c r="A499" s="67" t="s">
        <v>1044</v>
      </c>
      <c r="B499" s="68" t="s">
        <v>1045</v>
      </c>
      <c r="C499" s="69"/>
      <c r="D499" s="69" t="s">
        <v>7</v>
      </c>
      <c r="E499" s="70"/>
      <c r="F499" s="71"/>
    </row>
    <row r="500" spans="1:6">
      <c r="A500" s="79" t="s">
        <v>1018</v>
      </c>
      <c r="B500" s="80" t="s">
        <v>1019</v>
      </c>
      <c r="C500" s="81">
        <v>0.3</v>
      </c>
      <c r="D500" s="81" t="s">
        <v>7</v>
      </c>
      <c r="E500" s="82">
        <f>F498</f>
        <v>9494304.1929317247</v>
      </c>
      <c r="F500" s="83">
        <f>C500*E500</f>
        <v>2848291.2578795175</v>
      </c>
    </row>
    <row r="501" spans="1:6" s="72" customFormat="1" ht="13.5" thickBot="1">
      <c r="A501" s="224"/>
      <c r="B501" s="225"/>
      <c r="C501" s="226"/>
      <c r="D501" s="226"/>
      <c r="E501" s="227" t="s">
        <v>375</v>
      </c>
      <c r="F501" s="228">
        <v>1781438.7190386299</v>
      </c>
    </row>
    <row r="502" spans="1:6" s="72" customFormat="1">
      <c r="A502" s="67" t="s">
        <v>491</v>
      </c>
      <c r="B502" s="68" t="s">
        <v>492</v>
      </c>
      <c r="C502" s="69"/>
      <c r="D502" s="69"/>
      <c r="E502" s="70"/>
      <c r="F502" s="71"/>
    </row>
    <row r="503" spans="1:6" s="72" customFormat="1" ht="25.5">
      <c r="A503" s="67" t="s">
        <v>493</v>
      </c>
      <c r="B503" s="68" t="s">
        <v>494</v>
      </c>
      <c r="C503" s="69"/>
      <c r="D503" s="69" t="s">
        <v>17</v>
      </c>
      <c r="E503" s="70"/>
      <c r="F503" s="71"/>
    </row>
    <row r="504" spans="1:6" s="72" customFormat="1">
      <c r="A504" s="67"/>
      <c r="B504" s="68" t="s">
        <v>18</v>
      </c>
      <c r="C504" s="69"/>
      <c r="D504" s="69"/>
      <c r="E504" s="70"/>
      <c r="F504" s="71"/>
    </row>
    <row r="505" spans="1:6">
      <c r="A505" s="79" t="s">
        <v>495</v>
      </c>
      <c r="B505" s="80" t="s">
        <v>496</v>
      </c>
      <c r="C505" s="81">
        <v>0.01</v>
      </c>
      <c r="D505" s="81" t="s">
        <v>23</v>
      </c>
      <c r="E505" s="82">
        <f>'[2]02.06 Alat Kantor&amp;RT'!$H$235</f>
        <v>296537</v>
      </c>
      <c r="F505" s="83">
        <f>C505*E505</f>
        <v>2965.37</v>
      </c>
    </row>
    <row r="506" spans="1:6">
      <c r="A506" s="79" t="s">
        <v>497</v>
      </c>
      <c r="B506" s="80" t="s">
        <v>498</v>
      </c>
      <c r="C506" s="81">
        <v>0.01</v>
      </c>
      <c r="D506" s="81" t="s">
        <v>23</v>
      </c>
      <c r="E506" s="82">
        <f>'[2]22. Sarana Lalu Lintas'!$I$13</f>
        <v>1250000</v>
      </c>
      <c r="F506" s="83">
        <f>C506*E506</f>
        <v>12500</v>
      </c>
    </row>
    <row r="507" spans="1:6" s="72" customFormat="1">
      <c r="A507" s="67"/>
      <c r="B507" s="68"/>
      <c r="C507" s="69"/>
      <c r="D507" s="69"/>
      <c r="E507" s="70" t="s">
        <v>369</v>
      </c>
      <c r="F507" s="71">
        <f>SUM(F505:F506)</f>
        <v>15465.369999999999</v>
      </c>
    </row>
    <row r="508" spans="1:6" s="72" customFormat="1">
      <c r="A508" s="67"/>
      <c r="B508" s="68" t="s">
        <v>499</v>
      </c>
      <c r="C508" s="69"/>
      <c r="D508" s="69"/>
      <c r="E508" s="70"/>
      <c r="F508" s="71"/>
    </row>
    <row r="509" spans="1:6" s="84" customFormat="1">
      <c r="A509" s="79" t="s">
        <v>19</v>
      </c>
      <c r="B509" s="80" t="s">
        <v>53</v>
      </c>
      <c r="C509" s="81">
        <v>0.03</v>
      </c>
      <c r="D509" s="81" t="s">
        <v>8</v>
      </c>
      <c r="E509" s="82">
        <f>'[1]A. Pekerjaan Tanah'!$F$162</f>
        <v>174600</v>
      </c>
      <c r="F509" s="83">
        <f>C509*E509</f>
        <v>5238</v>
      </c>
    </row>
    <row r="510" spans="1:6">
      <c r="A510" s="79" t="s">
        <v>461</v>
      </c>
      <c r="B510" s="80" t="s">
        <v>462</v>
      </c>
      <c r="C510" s="81">
        <v>0.2</v>
      </c>
      <c r="D510" s="81" t="s">
        <v>8</v>
      </c>
      <c r="E510" s="82">
        <f>'[1]A. Pekerjaan Tanah'!$F$227</f>
        <v>152462.72</v>
      </c>
      <c r="F510" s="83">
        <f t="shared" ref="F510:F516" si="41">C510*E510</f>
        <v>30492.544000000002</v>
      </c>
    </row>
    <row r="511" spans="1:6">
      <c r="A511" s="79" t="s">
        <v>20</v>
      </c>
      <c r="B511" s="80" t="s">
        <v>54</v>
      </c>
      <c r="C511" s="81">
        <v>0.1</v>
      </c>
      <c r="D511" s="81" t="s">
        <v>8</v>
      </c>
      <c r="E511" s="82">
        <f>'[1]A. Pekerjaan Tanah'!$F$286</f>
        <v>154600</v>
      </c>
      <c r="F511" s="83">
        <f t="shared" si="41"/>
        <v>15460</v>
      </c>
    </row>
    <row r="512" spans="1:6">
      <c r="A512" s="79" t="s">
        <v>500</v>
      </c>
      <c r="B512" s="80" t="s">
        <v>501</v>
      </c>
      <c r="C512" s="81">
        <v>0.2</v>
      </c>
      <c r="D512" s="81" t="s">
        <v>9</v>
      </c>
      <c r="E512" s="82">
        <f>'[1]D PD'!$F$243</f>
        <v>57144</v>
      </c>
      <c r="F512" s="83">
        <f t="shared" si="41"/>
        <v>11428.800000000001</v>
      </c>
    </row>
    <row r="513" spans="1:6" ht="25.5">
      <c r="A513" s="79" t="s">
        <v>21</v>
      </c>
      <c r="B513" s="80" t="s">
        <v>57</v>
      </c>
      <c r="C513" s="81">
        <v>2.4</v>
      </c>
      <c r="D513" s="81" t="s">
        <v>9</v>
      </c>
      <c r="E513" s="82">
        <f>'[1]H. Pekerjaan Paving'!$F$35</f>
        <v>86250</v>
      </c>
      <c r="F513" s="83">
        <f t="shared" si="41"/>
        <v>207000</v>
      </c>
    </row>
    <row r="514" spans="1:6" ht="25.5">
      <c r="A514" s="79" t="s">
        <v>483</v>
      </c>
      <c r="B514" s="80" t="s">
        <v>484</v>
      </c>
      <c r="C514" s="81">
        <v>3.1</v>
      </c>
      <c r="D514" s="81" t="s">
        <v>9</v>
      </c>
      <c r="E514" s="82">
        <f>'[1]H. Pekerjaan Paving'!$F$57</f>
        <v>93250</v>
      </c>
      <c r="F514" s="83">
        <f t="shared" si="41"/>
        <v>289075</v>
      </c>
    </row>
    <row r="515" spans="1:6">
      <c r="A515" s="79" t="s">
        <v>502</v>
      </c>
      <c r="B515" s="80" t="s">
        <v>503</v>
      </c>
      <c r="C515" s="81">
        <v>2.4</v>
      </c>
      <c r="D515" s="81" t="s">
        <v>11</v>
      </c>
      <c r="E515" s="82">
        <f>'[1]H. Pekerjaan Paving'!$F$94</f>
        <v>91582.399999999994</v>
      </c>
      <c r="F515" s="83">
        <f t="shared" si="41"/>
        <v>219797.75999999998</v>
      </c>
    </row>
    <row r="516" spans="1:6">
      <c r="A516" s="79" t="s">
        <v>504</v>
      </c>
      <c r="B516" s="80" t="s">
        <v>505</v>
      </c>
      <c r="C516" s="81">
        <v>2.12</v>
      </c>
      <c r="D516" s="81" t="s">
        <v>11</v>
      </c>
      <c r="E516" s="82">
        <f>'[1]H. Pekerjaan Paving'!$F$130</f>
        <v>35600</v>
      </c>
      <c r="F516" s="83">
        <f t="shared" si="41"/>
        <v>75472</v>
      </c>
    </row>
    <row r="517" spans="1:6" s="72" customFormat="1">
      <c r="A517" s="67"/>
      <c r="B517" s="68"/>
      <c r="C517" s="69"/>
      <c r="D517" s="69"/>
      <c r="E517" s="70" t="s">
        <v>369</v>
      </c>
      <c r="F517" s="71">
        <f>SUM(F509:F516)</f>
        <v>853964.10400000005</v>
      </c>
    </row>
    <row r="518" spans="1:6" s="72" customFormat="1">
      <c r="A518" s="67"/>
      <c r="B518" s="68" t="s">
        <v>506</v>
      </c>
      <c r="C518" s="69"/>
      <c r="D518" s="69"/>
      <c r="E518" s="70"/>
      <c r="F518" s="71"/>
    </row>
    <row r="519" spans="1:6">
      <c r="A519" s="79" t="s">
        <v>507</v>
      </c>
      <c r="B519" s="80" t="s">
        <v>508</v>
      </c>
      <c r="C519" s="81">
        <v>1</v>
      </c>
      <c r="D519" s="81" t="s">
        <v>17</v>
      </c>
      <c r="E519" s="82" t="e">
        <f>'[2]23. Biaya Operasional Kegiatan'!#REF!</f>
        <v>#REF!</v>
      </c>
      <c r="F519" s="83" t="e">
        <f>C519*E519</f>
        <v>#REF!</v>
      </c>
    </row>
    <row r="520" spans="1:6">
      <c r="A520" s="79" t="s">
        <v>509</v>
      </c>
      <c r="B520" s="80" t="s">
        <v>510</v>
      </c>
      <c r="C520" s="81">
        <v>0.2</v>
      </c>
      <c r="D520" s="81" t="s">
        <v>9</v>
      </c>
      <c r="E520" s="82">
        <f>'[1]A. Pekerjaan Tanah'!$F$112</f>
        <v>19000</v>
      </c>
      <c r="F520" s="83">
        <f t="shared" ref="F520:F521" si="42">C520*E520</f>
        <v>3800</v>
      </c>
    </row>
    <row r="521" spans="1:6">
      <c r="A521" s="79" t="s">
        <v>371</v>
      </c>
      <c r="B521" s="80" t="s">
        <v>372</v>
      </c>
      <c r="C521" s="81">
        <v>3.0000000000000001E-3</v>
      </c>
      <c r="D521" s="81" t="s">
        <v>8</v>
      </c>
      <c r="E521" s="82">
        <f>'[1]A. Pekerjaan Tanah'!$F$144</f>
        <v>44800</v>
      </c>
      <c r="F521" s="83">
        <f t="shared" si="42"/>
        <v>134.4</v>
      </c>
    </row>
    <row r="522" spans="1:6" s="72" customFormat="1">
      <c r="A522" s="67"/>
      <c r="B522" s="68"/>
      <c r="C522" s="69"/>
      <c r="D522" s="69"/>
      <c r="E522" s="70" t="s">
        <v>369</v>
      </c>
      <c r="F522" s="71" t="e">
        <f>SUM(F519:F521)</f>
        <v>#REF!</v>
      </c>
    </row>
    <row r="523" spans="1:6" s="72" customFormat="1" ht="13.5" thickBot="1">
      <c r="A523" s="224"/>
      <c r="B523" s="225"/>
      <c r="C523" s="226"/>
      <c r="D523" s="226"/>
      <c r="E523" s="227" t="s">
        <v>375</v>
      </c>
      <c r="F523" s="228" t="e">
        <f>SUM(F522,F517,F507)</f>
        <v>#REF!</v>
      </c>
    </row>
    <row r="524" spans="1:6" s="72" customFormat="1" ht="25.5">
      <c r="A524" s="67" t="s">
        <v>511</v>
      </c>
      <c r="B524" s="68" t="s">
        <v>512</v>
      </c>
      <c r="C524" s="69"/>
      <c r="D524" s="69" t="s">
        <v>17</v>
      </c>
      <c r="E524" s="70"/>
      <c r="F524" s="71"/>
    </row>
    <row r="525" spans="1:6" s="72" customFormat="1">
      <c r="A525" s="67"/>
      <c r="B525" s="68" t="s">
        <v>18</v>
      </c>
      <c r="C525" s="69"/>
      <c r="D525" s="69"/>
      <c r="E525" s="70"/>
      <c r="F525" s="71"/>
    </row>
    <row r="526" spans="1:6">
      <c r="A526" s="79" t="s">
        <v>495</v>
      </c>
      <c r="B526" s="80" t="s">
        <v>496</v>
      </c>
      <c r="C526" s="81">
        <v>0.01</v>
      </c>
      <c r="D526" s="81" t="s">
        <v>23</v>
      </c>
      <c r="E526" s="82">
        <f>E505</f>
        <v>296537</v>
      </c>
      <c r="F526" s="83">
        <f>C526*E526</f>
        <v>2965.37</v>
      </c>
    </row>
    <row r="527" spans="1:6">
      <c r="A527" s="79" t="s">
        <v>497</v>
      </c>
      <c r="B527" s="80" t="s">
        <v>498</v>
      </c>
      <c r="C527" s="81">
        <v>0.01</v>
      </c>
      <c r="D527" s="81" t="s">
        <v>23</v>
      </c>
      <c r="E527" s="82">
        <f>E506</f>
        <v>1250000</v>
      </c>
      <c r="F527" s="83">
        <f>C527*E527</f>
        <v>12500</v>
      </c>
    </row>
    <row r="528" spans="1:6" s="72" customFormat="1">
      <c r="A528" s="67"/>
      <c r="B528" s="68"/>
      <c r="C528" s="69"/>
      <c r="D528" s="69"/>
      <c r="E528" s="70" t="s">
        <v>369</v>
      </c>
      <c r="F528" s="71">
        <f>SUM(F526:F527)</f>
        <v>15465.369999999999</v>
      </c>
    </row>
    <row r="529" spans="1:6" s="72" customFormat="1">
      <c r="A529" s="67"/>
      <c r="B529" s="68" t="s">
        <v>499</v>
      </c>
      <c r="C529" s="69"/>
      <c r="D529" s="69"/>
      <c r="E529" s="70"/>
      <c r="F529" s="71"/>
    </row>
    <row r="530" spans="1:6">
      <c r="A530" s="79" t="s">
        <v>19</v>
      </c>
      <c r="B530" s="80" t="s">
        <v>53</v>
      </c>
      <c r="C530" s="81">
        <v>0.03</v>
      </c>
      <c r="D530" s="81" t="s">
        <v>8</v>
      </c>
      <c r="E530" s="82">
        <f>E509</f>
        <v>174600</v>
      </c>
      <c r="F530" s="83">
        <f>C530*E530</f>
        <v>5238</v>
      </c>
    </row>
    <row r="531" spans="1:6">
      <c r="A531" s="79" t="s">
        <v>461</v>
      </c>
      <c r="B531" s="80" t="s">
        <v>462</v>
      </c>
      <c r="C531" s="81">
        <v>0.3</v>
      </c>
      <c r="D531" s="81" t="s">
        <v>8</v>
      </c>
      <c r="E531" s="82">
        <f t="shared" ref="E531:E534" si="43">E510</f>
        <v>152462.72</v>
      </c>
      <c r="F531" s="83">
        <f t="shared" ref="F531:F537" si="44">C531*E531</f>
        <v>45738.815999999999</v>
      </c>
    </row>
    <row r="532" spans="1:6">
      <c r="A532" s="79" t="s">
        <v>20</v>
      </c>
      <c r="B532" s="80" t="s">
        <v>54</v>
      </c>
      <c r="C532" s="81">
        <v>0.2</v>
      </c>
      <c r="D532" s="81" t="s">
        <v>8</v>
      </c>
      <c r="E532" s="82">
        <f t="shared" si="43"/>
        <v>154600</v>
      </c>
      <c r="F532" s="83">
        <f t="shared" si="44"/>
        <v>30920</v>
      </c>
    </row>
    <row r="533" spans="1:6">
      <c r="A533" s="79" t="s">
        <v>500</v>
      </c>
      <c r="B533" s="80" t="s">
        <v>501</v>
      </c>
      <c r="C533" s="81">
        <v>0.2</v>
      </c>
      <c r="D533" s="81" t="s">
        <v>9</v>
      </c>
      <c r="E533" s="82">
        <f t="shared" si="43"/>
        <v>57144</v>
      </c>
      <c r="F533" s="83">
        <f t="shared" si="44"/>
        <v>11428.800000000001</v>
      </c>
    </row>
    <row r="534" spans="1:6" ht="25.5">
      <c r="A534" s="79" t="s">
        <v>21</v>
      </c>
      <c r="B534" s="80" t="s">
        <v>57</v>
      </c>
      <c r="C534" s="81">
        <v>2.6</v>
      </c>
      <c r="D534" s="81" t="s">
        <v>9</v>
      </c>
      <c r="E534" s="82">
        <f t="shared" si="43"/>
        <v>86250</v>
      </c>
      <c r="F534" s="83">
        <f t="shared" si="44"/>
        <v>224250</v>
      </c>
    </row>
    <row r="535" spans="1:6" ht="25.5">
      <c r="A535" s="79" t="s">
        <v>483</v>
      </c>
      <c r="B535" s="80" t="s">
        <v>484</v>
      </c>
      <c r="C535" s="81">
        <v>3.1</v>
      </c>
      <c r="D535" s="81" t="s">
        <v>9</v>
      </c>
      <c r="E535" s="82">
        <f>'[1]H. Pekerjaan Paving'!$F$57</f>
        <v>93250</v>
      </c>
      <c r="F535" s="83">
        <f t="shared" si="44"/>
        <v>289075</v>
      </c>
    </row>
    <row r="536" spans="1:6">
      <c r="A536" s="79" t="s">
        <v>502</v>
      </c>
      <c r="B536" s="80" t="s">
        <v>503</v>
      </c>
      <c r="C536" s="81">
        <v>2.6</v>
      </c>
      <c r="D536" s="81" t="s">
        <v>11</v>
      </c>
      <c r="E536" s="82">
        <f>'[1]H. Pekerjaan Paving'!$F$94</f>
        <v>91582.399999999994</v>
      </c>
      <c r="F536" s="83">
        <f t="shared" si="44"/>
        <v>238114.24</v>
      </c>
    </row>
    <row r="537" spans="1:6">
      <c r="A537" s="79" t="s">
        <v>504</v>
      </c>
      <c r="B537" s="80" t="s">
        <v>505</v>
      </c>
      <c r="C537" s="81">
        <v>2.3199999999999998</v>
      </c>
      <c r="D537" s="81" t="s">
        <v>11</v>
      </c>
      <c r="E537" s="82">
        <f>'[1]H. Pekerjaan Paving'!$F$130</f>
        <v>35600</v>
      </c>
      <c r="F537" s="83">
        <f t="shared" si="44"/>
        <v>82592</v>
      </c>
    </row>
    <row r="538" spans="1:6" s="72" customFormat="1">
      <c r="A538" s="67"/>
      <c r="B538" s="68"/>
      <c r="C538" s="69"/>
      <c r="D538" s="69"/>
      <c r="E538" s="70" t="s">
        <v>369</v>
      </c>
      <c r="F538" s="71">
        <f>SUM(F530:F537)</f>
        <v>927356.85599999991</v>
      </c>
    </row>
    <row r="539" spans="1:6" s="72" customFormat="1">
      <c r="A539" s="67"/>
      <c r="B539" s="68" t="s">
        <v>506</v>
      </c>
      <c r="C539" s="69"/>
      <c r="D539" s="69"/>
      <c r="E539" s="70"/>
      <c r="F539" s="71"/>
    </row>
    <row r="540" spans="1:6">
      <c r="A540" s="79" t="s">
        <v>507</v>
      </c>
      <c r="B540" s="80" t="s">
        <v>508</v>
      </c>
      <c r="C540" s="81">
        <v>1</v>
      </c>
      <c r="D540" s="81" t="s">
        <v>17</v>
      </c>
      <c r="E540" s="82" t="e">
        <f>E519</f>
        <v>#REF!</v>
      </c>
      <c r="F540" s="83" t="e">
        <f>C540*E540</f>
        <v>#REF!</v>
      </c>
    </row>
    <row r="541" spans="1:6">
      <c r="A541" s="79" t="s">
        <v>509</v>
      </c>
      <c r="B541" s="80" t="s">
        <v>510</v>
      </c>
      <c r="C541" s="81">
        <v>0.3</v>
      </c>
      <c r="D541" s="81" t="s">
        <v>9</v>
      </c>
      <c r="E541" s="82">
        <f t="shared" ref="E541:E542" si="45">E520</f>
        <v>19000</v>
      </c>
      <c r="F541" s="83">
        <f t="shared" ref="F541:F542" si="46">C541*E541</f>
        <v>5700</v>
      </c>
    </row>
    <row r="542" spans="1:6">
      <c r="A542" s="79" t="s">
        <v>371</v>
      </c>
      <c r="B542" s="80" t="s">
        <v>372</v>
      </c>
      <c r="C542" s="81">
        <v>3.0000000000000001E-3</v>
      </c>
      <c r="D542" s="81" t="s">
        <v>8</v>
      </c>
      <c r="E542" s="82">
        <f t="shared" si="45"/>
        <v>44800</v>
      </c>
      <c r="F542" s="83">
        <f t="shared" si="46"/>
        <v>134.4</v>
      </c>
    </row>
    <row r="543" spans="1:6" s="72" customFormat="1">
      <c r="A543" s="67"/>
      <c r="B543" s="68"/>
      <c r="C543" s="69"/>
      <c r="D543" s="69"/>
      <c r="E543" s="70" t="s">
        <v>369</v>
      </c>
      <c r="F543" s="71" t="e">
        <f>SUM(F540:F542)</f>
        <v>#REF!</v>
      </c>
    </row>
    <row r="544" spans="1:6" s="72" customFormat="1" ht="13.5" thickBot="1">
      <c r="A544" s="224"/>
      <c r="B544" s="225"/>
      <c r="C544" s="226"/>
      <c r="D544" s="226"/>
      <c r="E544" s="227" t="s">
        <v>375</v>
      </c>
      <c r="F544" s="228" t="e">
        <f>SUM(F543,F538,F528)</f>
        <v>#REF!</v>
      </c>
    </row>
    <row r="545" spans="1:6" s="72" customFormat="1" ht="25.5">
      <c r="A545" s="67" t="s">
        <v>513</v>
      </c>
      <c r="B545" s="68" t="s">
        <v>514</v>
      </c>
      <c r="C545" s="69"/>
      <c r="D545" s="69" t="s">
        <v>17</v>
      </c>
      <c r="E545" s="70"/>
      <c r="F545" s="71"/>
    </row>
    <row r="546" spans="1:6" s="72" customFormat="1">
      <c r="A546" s="67"/>
      <c r="B546" s="68" t="s">
        <v>18</v>
      </c>
      <c r="C546" s="69"/>
      <c r="D546" s="69"/>
      <c r="E546" s="70"/>
      <c r="F546" s="71"/>
    </row>
    <row r="547" spans="1:6">
      <c r="A547" s="79" t="s">
        <v>495</v>
      </c>
      <c r="B547" s="80" t="s">
        <v>496</v>
      </c>
      <c r="C547" s="81">
        <v>0.01</v>
      </c>
      <c r="D547" s="81" t="s">
        <v>23</v>
      </c>
      <c r="E547" s="82">
        <f>E526</f>
        <v>296537</v>
      </c>
      <c r="F547" s="83">
        <f>C547*E547</f>
        <v>2965.37</v>
      </c>
    </row>
    <row r="548" spans="1:6">
      <c r="A548" s="79" t="s">
        <v>497</v>
      </c>
      <c r="B548" s="80" t="s">
        <v>498</v>
      </c>
      <c r="C548" s="81">
        <v>0.01</v>
      </c>
      <c r="D548" s="81" t="s">
        <v>23</v>
      </c>
      <c r="E548" s="82">
        <f>E527</f>
        <v>1250000</v>
      </c>
      <c r="F548" s="83">
        <f>C548*E548</f>
        <v>12500</v>
      </c>
    </row>
    <row r="549" spans="1:6" s="72" customFormat="1">
      <c r="A549" s="67"/>
      <c r="B549" s="68"/>
      <c r="C549" s="69"/>
      <c r="D549" s="69"/>
      <c r="E549" s="70" t="s">
        <v>369</v>
      </c>
      <c r="F549" s="71">
        <f>SUM(F546:F548)</f>
        <v>15465.369999999999</v>
      </c>
    </row>
    <row r="550" spans="1:6" s="72" customFormat="1">
      <c r="A550" s="67"/>
      <c r="B550" s="68" t="s">
        <v>499</v>
      </c>
      <c r="C550" s="69"/>
      <c r="D550" s="69"/>
      <c r="E550" s="70"/>
      <c r="F550" s="71"/>
    </row>
    <row r="551" spans="1:6">
      <c r="A551" s="79" t="s">
        <v>19</v>
      </c>
      <c r="B551" s="80" t="s">
        <v>53</v>
      </c>
      <c r="C551" s="81">
        <v>0.03</v>
      </c>
      <c r="D551" s="81" t="s">
        <v>8</v>
      </c>
      <c r="E551" s="82">
        <f>E530</f>
        <v>174600</v>
      </c>
      <c r="F551" s="83">
        <f>C551*E551</f>
        <v>5238</v>
      </c>
    </row>
    <row r="552" spans="1:6">
      <c r="A552" s="79" t="s">
        <v>461</v>
      </c>
      <c r="B552" s="80" t="s">
        <v>462</v>
      </c>
      <c r="C552" s="81">
        <v>0.4</v>
      </c>
      <c r="D552" s="81" t="s">
        <v>8</v>
      </c>
      <c r="E552" s="82">
        <f t="shared" ref="E552:E555" si="47">E531</f>
        <v>152462.72</v>
      </c>
      <c r="F552" s="83">
        <f t="shared" ref="F552:F558" si="48">C552*E552</f>
        <v>60985.088000000003</v>
      </c>
    </row>
    <row r="553" spans="1:6">
      <c r="A553" s="79" t="s">
        <v>20</v>
      </c>
      <c r="B553" s="80" t="s">
        <v>54</v>
      </c>
      <c r="C553" s="81">
        <v>0.2</v>
      </c>
      <c r="D553" s="81" t="s">
        <v>8</v>
      </c>
      <c r="E553" s="82">
        <f t="shared" si="47"/>
        <v>154600</v>
      </c>
      <c r="F553" s="83">
        <f t="shared" si="48"/>
        <v>30920</v>
      </c>
    </row>
    <row r="554" spans="1:6">
      <c r="A554" s="79" t="s">
        <v>500</v>
      </c>
      <c r="B554" s="80" t="s">
        <v>501</v>
      </c>
      <c r="C554" s="81">
        <v>0.3</v>
      </c>
      <c r="D554" s="81" t="s">
        <v>9</v>
      </c>
      <c r="E554" s="82">
        <f t="shared" si="47"/>
        <v>57144</v>
      </c>
      <c r="F554" s="83">
        <f t="shared" si="48"/>
        <v>17143.2</v>
      </c>
    </row>
    <row r="555" spans="1:6" ht="25.5">
      <c r="A555" s="79" t="s">
        <v>21</v>
      </c>
      <c r="B555" s="80" t="s">
        <v>57</v>
      </c>
      <c r="C555" s="81">
        <v>2.8</v>
      </c>
      <c r="D555" s="81" t="s">
        <v>9</v>
      </c>
      <c r="E555" s="82">
        <f t="shared" si="47"/>
        <v>86250</v>
      </c>
      <c r="F555" s="83">
        <f t="shared" si="48"/>
        <v>241499.99999999997</v>
      </c>
    </row>
    <row r="556" spans="1:6" ht="25.5">
      <c r="A556" s="79" t="s">
        <v>483</v>
      </c>
      <c r="B556" s="80" t="s">
        <v>484</v>
      </c>
      <c r="C556" s="81">
        <v>3</v>
      </c>
      <c r="D556" s="81" t="s">
        <v>9</v>
      </c>
      <c r="E556" s="82">
        <f>'[1]H. Pekerjaan Paving'!$F$57</f>
        <v>93250</v>
      </c>
      <c r="F556" s="83">
        <f t="shared" si="48"/>
        <v>279750</v>
      </c>
    </row>
    <row r="557" spans="1:6">
      <c r="A557" s="79" t="s">
        <v>502</v>
      </c>
      <c r="B557" s="80" t="s">
        <v>503</v>
      </c>
      <c r="C557" s="81">
        <v>2.8</v>
      </c>
      <c r="D557" s="81" t="s">
        <v>11</v>
      </c>
      <c r="E557" s="82">
        <f>'[1]H. Pekerjaan Paving'!$F$94</f>
        <v>91582.399999999994</v>
      </c>
      <c r="F557" s="83">
        <f t="shared" si="48"/>
        <v>256430.71999999997</v>
      </c>
    </row>
    <row r="558" spans="1:6">
      <c r="A558" s="79" t="s">
        <v>504</v>
      </c>
      <c r="B558" s="80" t="s">
        <v>505</v>
      </c>
      <c r="C558" s="81">
        <v>2.52</v>
      </c>
      <c r="D558" s="81" t="s">
        <v>11</v>
      </c>
      <c r="E558" s="82">
        <f>'[1]H. Pekerjaan Paving'!$F$130</f>
        <v>35600</v>
      </c>
      <c r="F558" s="83">
        <f t="shared" si="48"/>
        <v>89712</v>
      </c>
    </row>
    <row r="559" spans="1:6" s="72" customFormat="1">
      <c r="A559" s="67"/>
      <c r="B559" s="68"/>
      <c r="C559" s="69"/>
      <c r="D559" s="69"/>
      <c r="E559" s="70" t="s">
        <v>369</v>
      </c>
      <c r="F559" s="71">
        <f>SUM(F551:F558)</f>
        <v>981679.00799999991</v>
      </c>
    </row>
    <row r="560" spans="1:6" s="72" customFormat="1">
      <c r="A560" s="67"/>
      <c r="B560" s="68" t="s">
        <v>506</v>
      </c>
      <c r="C560" s="69"/>
      <c r="D560" s="69"/>
      <c r="E560" s="70"/>
      <c r="F560" s="71"/>
    </row>
    <row r="561" spans="1:6">
      <c r="A561" s="79" t="s">
        <v>507</v>
      </c>
      <c r="B561" s="80" t="s">
        <v>508</v>
      </c>
      <c r="C561" s="81">
        <v>1</v>
      </c>
      <c r="D561" s="81" t="s">
        <v>17</v>
      </c>
      <c r="E561" s="82" t="e">
        <f>E540</f>
        <v>#REF!</v>
      </c>
      <c r="F561" s="83" t="e">
        <f>C561*E561</f>
        <v>#REF!</v>
      </c>
    </row>
    <row r="562" spans="1:6">
      <c r="A562" s="79" t="s">
        <v>509</v>
      </c>
      <c r="B562" s="80" t="s">
        <v>510</v>
      </c>
      <c r="C562" s="81">
        <v>0.4</v>
      </c>
      <c r="D562" s="81" t="s">
        <v>9</v>
      </c>
      <c r="E562" s="82">
        <f t="shared" ref="E562:E563" si="49">E541</f>
        <v>19000</v>
      </c>
      <c r="F562" s="83">
        <f t="shared" ref="F562:F563" si="50">C562*E562</f>
        <v>7600</v>
      </c>
    </row>
    <row r="563" spans="1:6">
      <c r="A563" s="79" t="s">
        <v>371</v>
      </c>
      <c r="B563" s="80" t="s">
        <v>372</v>
      </c>
      <c r="C563" s="81">
        <v>3.0000000000000001E-3</v>
      </c>
      <c r="D563" s="81" t="s">
        <v>8</v>
      </c>
      <c r="E563" s="82">
        <f t="shared" si="49"/>
        <v>44800</v>
      </c>
      <c r="F563" s="83">
        <f t="shared" si="50"/>
        <v>134.4</v>
      </c>
    </row>
    <row r="564" spans="1:6" s="72" customFormat="1">
      <c r="A564" s="67"/>
      <c r="B564" s="68"/>
      <c r="C564" s="69"/>
      <c r="D564" s="69"/>
      <c r="E564" s="70" t="s">
        <v>369</v>
      </c>
      <c r="F564" s="71" t="e">
        <f>SUM(F561:F563)</f>
        <v>#REF!</v>
      </c>
    </row>
    <row r="565" spans="1:6" s="72" customFormat="1" ht="13.5" thickBot="1">
      <c r="A565" s="224"/>
      <c r="B565" s="225"/>
      <c r="C565" s="226"/>
      <c r="D565" s="226"/>
      <c r="E565" s="227" t="s">
        <v>375</v>
      </c>
      <c r="F565" s="228" t="e">
        <f>SUM(F564,F559,F549)</f>
        <v>#REF!</v>
      </c>
    </row>
    <row r="566" spans="1:6" s="72" customFormat="1" ht="25.5">
      <c r="A566" s="67" t="s">
        <v>515</v>
      </c>
      <c r="B566" s="68" t="s">
        <v>516</v>
      </c>
      <c r="C566" s="69"/>
      <c r="D566" s="69" t="s">
        <v>17</v>
      </c>
      <c r="E566" s="70"/>
      <c r="F566" s="71"/>
    </row>
    <row r="567" spans="1:6" s="72" customFormat="1">
      <c r="A567" s="67"/>
      <c r="B567" s="68" t="s">
        <v>18</v>
      </c>
      <c r="C567" s="69"/>
      <c r="D567" s="69"/>
      <c r="E567" s="70"/>
      <c r="F567" s="71"/>
    </row>
    <row r="568" spans="1:6">
      <c r="A568" s="79" t="s">
        <v>495</v>
      </c>
      <c r="B568" s="80" t="s">
        <v>496</v>
      </c>
      <c r="C568" s="81">
        <v>0.01</v>
      </c>
      <c r="D568" s="81" t="s">
        <v>23</v>
      </c>
      <c r="E568" s="82">
        <f>E547</f>
        <v>296537</v>
      </c>
      <c r="F568" s="83">
        <f>C568*E568</f>
        <v>2965.37</v>
      </c>
    </row>
    <row r="569" spans="1:6">
      <c r="A569" s="79" t="s">
        <v>497</v>
      </c>
      <c r="B569" s="80" t="s">
        <v>498</v>
      </c>
      <c r="C569" s="81">
        <v>0.01</v>
      </c>
      <c r="D569" s="81" t="s">
        <v>23</v>
      </c>
      <c r="E569" s="82">
        <f>E548</f>
        <v>1250000</v>
      </c>
      <c r="F569" s="83">
        <f>C569*E569</f>
        <v>12500</v>
      </c>
    </row>
    <row r="570" spans="1:6" s="72" customFormat="1">
      <c r="A570" s="67"/>
      <c r="B570" s="68"/>
      <c r="C570" s="69"/>
      <c r="D570" s="69"/>
      <c r="E570" s="70" t="s">
        <v>369</v>
      </c>
      <c r="F570" s="71">
        <f>SUM(F567:F569)</f>
        <v>15465.369999999999</v>
      </c>
    </row>
    <row r="571" spans="1:6" s="72" customFormat="1">
      <c r="A571" s="67"/>
      <c r="B571" s="68" t="s">
        <v>499</v>
      </c>
      <c r="C571" s="69"/>
      <c r="D571" s="69"/>
      <c r="E571" s="70"/>
      <c r="F571" s="71"/>
    </row>
    <row r="572" spans="1:6">
      <c r="A572" s="79" t="s">
        <v>19</v>
      </c>
      <c r="B572" s="80" t="s">
        <v>53</v>
      </c>
      <c r="C572" s="81">
        <v>0.04</v>
      </c>
      <c r="D572" s="81" t="s">
        <v>8</v>
      </c>
      <c r="E572" s="82">
        <f>E551</f>
        <v>174600</v>
      </c>
      <c r="F572" s="83">
        <f>C572*E572</f>
        <v>6984</v>
      </c>
    </row>
    <row r="573" spans="1:6">
      <c r="A573" s="79" t="s">
        <v>461</v>
      </c>
      <c r="B573" s="80" t="s">
        <v>462</v>
      </c>
      <c r="C573" s="81">
        <v>0.5</v>
      </c>
      <c r="D573" s="81" t="s">
        <v>8</v>
      </c>
      <c r="E573" s="82">
        <f t="shared" ref="E573:E579" si="51">E552</f>
        <v>152462.72</v>
      </c>
      <c r="F573" s="83">
        <f t="shared" ref="F573:F579" si="52">C573*E573</f>
        <v>76231.360000000001</v>
      </c>
    </row>
    <row r="574" spans="1:6">
      <c r="A574" s="79" t="s">
        <v>20</v>
      </c>
      <c r="B574" s="80" t="s">
        <v>54</v>
      </c>
      <c r="C574" s="81">
        <v>0.3</v>
      </c>
      <c r="D574" s="81" t="s">
        <v>8</v>
      </c>
      <c r="E574" s="82">
        <f t="shared" si="51"/>
        <v>154600</v>
      </c>
      <c r="F574" s="83">
        <f t="shared" si="52"/>
        <v>46380</v>
      </c>
    </row>
    <row r="575" spans="1:6">
      <c r="A575" s="79" t="s">
        <v>500</v>
      </c>
      <c r="B575" s="80" t="s">
        <v>501</v>
      </c>
      <c r="C575" s="81">
        <v>0.3</v>
      </c>
      <c r="D575" s="81" t="s">
        <v>9</v>
      </c>
      <c r="E575" s="82">
        <f t="shared" si="51"/>
        <v>57144</v>
      </c>
      <c r="F575" s="83">
        <f t="shared" si="52"/>
        <v>17143.2</v>
      </c>
    </row>
    <row r="576" spans="1:6" ht="25.5">
      <c r="A576" s="79" t="s">
        <v>21</v>
      </c>
      <c r="B576" s="80" t="s">
        <v>57</v>
      </c>
      <c r="C576" s="81">
        <v>3</v>
      </c>
      <c r="D576" s="81" t="s">
        <v>9</v>
      </c>
      <c r="E576" s="82">
        <f t="shared" si="51"/>
        <v>86250</v>
      </c>
      <c r="F576" s="83">
        <f t="shared" si="52"/>
        <v>258750</v>
      </c>
    </row>
    <row r="577" spans="1:6" ht="25.5">
      <c r="A577" s="79" t="s">
        <v>483</v>
      </c>
      <c r="B577" s="80" t="s">
        <v>484</v>
      </c>
      <c r="C577" s="81">
        <v>3</v>
      </c>
      <c r="D577" s="81" t="s">
        <v>9</v>
      </c>
      <c r="E577" s="82">
        <f t="shared" si="51"/>
        <v>93250</v>
      </c>
      <c r="F577" s="83">
        <f t="shared" si="52"/>
        <v>279750</v>
      </c>
    </row>
    <row r="578" spans="1:6">
      <c r="A578" s="79" t="s">
        <v>502</v>
      </c>
      <c r="B578" s="80" t="s">
        <v>503</v>
      </c>
      <c r="C578" s="81">
        <v>3</v>
      </c>
      <c r="D578" s="81" t="s">
        <v>11</v>
      </c>
      <c r="E578" s="82">
        <f t="shared" si="51"/>
        <v>91582.399999999994</v>
      </c>
      <c r="F578" s="83">
        <f t="shared" si="52"/>
        <v>274747.19999999995</v>
      </c>
    </row>
    <row r="579" spans="1:6">
      <c r="A579" s="79" t="s">
        <v>504</v>
      </c>
      <c r="B579" s="80" t="s">
        <v>505</v>
      </c>
      <c r="C579" s="81">
        <v>2.72</v>
      </c>
      <c r="D579" s="81" t="s">
        <v>11</v>
      </c>
      <c r="E579" s="82">
        <f t="shared" si="51"/>
        <v>35600</v>
      </c>
      <c r="F579" s="83">
        <f t="shared" si="52"/>
        <v>96832</v>
      </c>
    </row>
    <row r="580" spans="1:6" s="72" customFormat="1">
      <c r="A580" s="67"/>
      <c r="B580" s="68"/>
      <c r="C580" s="69"/>
      <c r="D580" s="69"/>
      <c r="E580" s="70" t="s">
        <v>369</v>
      </c>
      <c r="F580" s="71">
        <f>SUM(F572:F579)</f>
        <v>1056817.76</v>
      </c>
    </row>
    <row r="581" spans="1:6" s="72" customFormat="1">
      <c r="A581" s="67"/>
      <c r="B581" s="68" t="s">
        <v>506</v>
      </c>
      <c r="C581" s="69"/>
      <c r="D581" s="69"/>
      <c r="E581" s="70"/>
      <c r="F581" s="71"/>
    </row>
    <row r="582" spans="1:6">
      <c r="A582" s="79" t="s">
        <v>507</v>
      </c>
      <c r="B582" s="80" t="s">
        <v>508</v>
      </c>
      <c r="C582" s="81">
        <v>1</v>
      </c>
      <c r="D582" s="81" t="s">
        <v>17</v>
      </c>
      <c r="E582" s="82" t="e">
        <f>E561</f>
        <v>#REF!</v>
      </c>
      <c r="F582" s="83" t="e">
        <f>C582*E582</f>
        <v>#REF!</v>
      </c>
    </row>
    <row r="583" spans="1:6">
      <c r="A583" s="79" t="s">
        <v>509</v>
      </c>
      <c r="B583" s="80" t="s">
        <v>510</v>
      </c>
      <c r="C583" s="81">
        <v>0.5</v>
      </c>
      <c r="D583" s="81" t="s">
        <v>9</v>
      </c>
      <c r="E583" s="82">
        <f t="shared" ref="E583:E584" si="53">E562</f>
        <v>19000</v>
      </c>
      <c r="F583" s="83">
        <f t="shared" ref="F583:F584" si="54">C583*E583</f>
        <v>9500</v>
      </c>
    </row>
    <row r="584" spans="1:6" s="84" customFormat="1">
      <c r="A584" s="79" t="s">
        <v>371</v>
      </c>
      <c r="B584" s="80" t="s">
        <v>372</v>
      </c>
      <c r="C584" s="81">
        <v>3.0000000000000001E-3</v>
      </c>
      <c r="D584" s="81" t="s">
        <v>8</v>
      </c>
      <c r="E584" s="82">
        <f t="shared" si="53"/>
        <v>44800</v>
      </c>
      <c r="F584" s="83">
        <f t="shared" si="54"/>
        <v>134.4</v>
      </c>
    </row>
    <row r="585" spans="1:6" s="72" customFormat="1">
      <c r="A585" s="67"/>
      <c r="B585" s="68"/>
      <c r="C585" s="69"/>
      <c r="D585" s="69"/>
      <c r="E585" s="70" t="s">
        <v>369</v>
      </c>
      <c r="F585" s="71" t="e">
        <f>SUM(F582:F584)</f>
        <v>#REF!</v>
      </c>
    </row>
    <row r="586" spans="1:6" s="72" customFormat="1" ht="13.5" thickBot="1">
      <c r="A586" s="224"/>
      <c r="B586" s="225"/>
      <c r="C586" s="226"/>
      <c r="D586" s="226"/>
      <c r="E586" s="227" t="s">
        <v>375</v>
      </c>
      <c r="F586" s="228" t="e">
        <f>SUM(F585,F580,F570)</f>
        <v>#REF!</v>
      </c>
    </row>
    <row r="587" spans="1:6" s="72" customFormat="1" ht="25.5">
      <c r="A587" s="67" t="s">
        <v>517</v>
      </c>
      <c r="B587" s="68" t="s">
        <v>518</v>
      </c>
      <c r="C587" s="69"/>
      <c r="D587" s="69" t="s">
        <v>17</v>
      </c>
      <c r="E587" s="70"/>
      <c r="F587" s="71"/>
    </row>
    <row r="588" spans="1:6" s="72" customFormat="1">
      <c r="A588" s="67"/>
      <c r="B588" s="68" t="s">
        <v>18</v>
      </c>
      <c r="C588" s="69"/>
      <c r="D588" s="69"/>
      <c r="E588" s="70"/>
      <c r="F588" s="71"/>
    </row>
    <row r="589" spans="1:6">
      <c r="A589" s="79" t="s">
        <v>495</v>
      </c>
      <c r="B589" s="80" t="s">
        <v>496</v>
      </c>
      <c r="C589" s="81">
        <v>0.01</v>
      </c>
      <c r="D589" s="81" t="s">
        <v>23</v>
      </c>
      <c r="E589" s="82">
        <f>E568</f>
        <v>296537</v>
      </c>
      <c r="F589" s="83">
        <f>C589*E589</f>
        <v>2965.37</v>
      </c>
    </row>
    <row r="590" spans="1:6">
      <c r="A590" s="79" t="s">
        <v>497</v>
      </c>
      <c r="B590" s="80" t="s">
        <v>498</v>
      </c>
      <c r="C590" s="81">
        <v>0.01</v>
      </c>
      <c r="D590" s="81" t="s">
        <v>23</v>
      </c>
      <c r="E590" s="82">
        <f>E569</f>
        <v>1250000</v>
      </c>
      <c r="F590" s="83">
        <f>C590*E590</f>
        <v>12500</v>
      </c>
    </row>
    <row r="591" spans="1:6" s="72" customFormat="1">
      <c r="A591" s="67"/>
      <c r="B591" s="68"/>
      <c r="C591" s="69"/>
      <c r="D591" s="69"/>
      <c r="E591" s="70" t="s">
        <v>369</v>
      </c>
      <c r="F591" s="71">
        <f>SUM(F589:F590)</f>
        <v>15465.369999999999</v>
      </c>
    </row>
    <row r="592" spans="1:6">
      <c r="A592" s="79"/>
      <c r="B592" s="80" t="s">
        <v>499</v>
      </c>
      <c r="C592" s="81"/>
      <c r="D592" s="81"/>
      <c r="E592" s="82"/>
      <c r="F592" s="83"/>
    </row>
    <row r="593" spans="1:6">
      <c r="A593" s="79" t="s">
        <v>19</v>
      </c>
      <c r="B593" s="80" t="s">
        <v>53</v>
      </c>
      <c r="C593" s="81">
        <v>0.04</v>
      </c>
      <c r="D593" s="81" t="s">
        <v>8</v>
      </c>
      <c r="E593" s="82">
        <f>E572</f>
        <v>174600</v>
      </c>
      <c r="F593" s="83">
        <f>C593*E593</f>
        <v>6984</v>
      </c>
    </row>
    <row r="594" spans="1:6">
      <c r="A594" s="79" t="s">
        <v>461</v>
      </c>
      <c r="B594" s="80" t="s">
        <v>462</v>
      </c>
      <c r="C594" s="81">
        <v>0.6</v>
      </c>
      <c r="D594" s="81" t="s">
        <v>8</v>
      </c>
      <c r="E594" s="82">
        <f t="shared" ref="E594:E600" si="55">E573</f>
        <v>152462.72</v>
      </c>
      <c r="F594" s="83">
        <f t="shared" ref="F594:F600" si="56">C594*E594</f>
        <v>91477.631999999998</v>
      </c>
    </row>
    <row r="595" spans="1:6">
      <c r="A595" s="79" t="s">
        <v>20</v>
      </c>
      <c r="B595" s="80" t="s">
        <v>54</v>
      </c>
      <c r="C595" s="81">
        <v>0.3</v>
      </c>
      <c r="D595" s="81" t="s">
        <v>8</v>
      </c>
      <c r="E595" s="82">
        <f t="shared" si="55"/>
        <v>154600</v>
      </c>
      <c r="F595" s="83">
        <f t="shared" si="56"/>
        <v>46380</v>
      </c>
    </row>
    <row r="596" spans="1:6">
      <c r="A596" s="79" t="s">
        <v>500</v>
      </c>
      <c r="B596" s="80" t="s">
        <v>501</v>
      </c>
      <c r="C596" s="81">
        <v>0.3</v>
      </c>
      <c r="D596" s="81" t="s">
        <v>9</v>
      </c>
      <c r="E596" s="82">
        <f t="shared" si="55"/>
        <v>57144</v>
      </c>
      <c r="F596" s="83">
        <f t="shared" si="56"/>
        <v>17143.2</v>
      </c>
    </row>
    <row r="597" spans="1:6" ht="25.5">
      <c r="A597" s="79" t="s">
        <v>21</v>
      </c>
      <c r="B597" s="80" t="s">
        <v>57</v>
      </c>
      <c r="C597" s="81">
        <v>3.2</v>
      </c>
      <c r="D597" s="81" t="s">
        <v>9</v>
      </c>
      <c r="E597" s="82">
        <f t="shared" si="55"/>
        <v>86250</v>
      </c>
      <c r="F597" s="83">
        <f t="shared" si="56"/>
        <v>276000</v>
      </c>
    </row>
    <row r="598" spans="1:6" ht="25.5">
      <c r="A598" s="79" t="s">
        <v>483</v>
      </c>
      <c r="B598" s="80" t="s">
        <v>484</v>
      </c>
      <c r="C598" s="81">
        <v>2.9</v>
      </c>
      <c r="D598" s="81" t="s">
        <v>9</v>
      </c>
      <c r="E598" s="82">
        <f t="shared" si="55"/>
        <v>93250</v>
      </c>
      <c r="F598" s="83">
        <f t="shared" si="56"/>
        <v>270425</v>
      </c>
    </row>
    <row r="599" spans="1:6">
      <c r="A599" s="79" t="s">
        <v>502</v>
      </c>
      <c r="B599" s="80" t="s">
        <v>503</v>
      </c>
      <c r="C599" s="81">
        <v>3.2</v>
      </c>
      <c r="D599" s="81" t="s">
        <v>11</v>
      </c>
      <c r="E599" s="82">
        <f t="shared" si="55"/>
        <v>91582.399999999994</v>
      </c>
      <c r="F599" s="83">
        <f t="shared" si="56"/>
        <v>293063.67999999999</v>
      </c>
    </row>
    <row r="600" spans="1:6">
      <c r="A600" s="79" t="s">
        <v>504</v>
      </c>
      <c r="B600" s="80" t="s">
        <v>505</v>
      </c>
      <c r="C600" s="81">
        <v>2.92</v>
      </c>
      <c r="D600" s="81" t="s">
        <v>11</v>
      </c>
      <c r="E600" s="82">
        <f t="shared" si="55"/>
        <v>35600</v>
      </c>
      <c r="F600" s="83">
        <f t="shared" si="56"/>
        <v>103952</v>
      </c>
    </row>
    <row r="601" spans="1:6" s="72" customFormat="1">
      <c r="A601" s="67"/>
      <c r="B601" s="68"/>
      <c r="C601" s="69"/>
      <c r="D601" s="69"/>
      <c r="E601" s="70" t="s">
        <v>369</v>
      </c>
      <c r="F601" s="71">
        <f>SUM(F593:F600)</f>
        <v>1105425.5119999999</v>
      </c>
    </row>
    <row r="602" spans="1:6" s="72" customFormat="1">
      <c r="A602" s="67"/>
      <c r="B602" s="68" t="s">
        <v>506</v>
      </c>
      <c r="C602" s="69"/>
      <c r="D602" s="69"/>
      <c r="E602" s="70"/>
      <c r="F602" s="71"/>
    </row>
    <row r="603" spans="1:6">
      <c r="A603" s="79" t="s">
        <v>507</v>
      </c>
      <c r="B603" s="80" t="s">
        <v>508</v>
      </c>
      <c r="C603" s="81">
        <v>1</v>
      </c>
      <c r="D603" s="81" t="s">
        <v>17</v>
      </c>
      <c r="E603" s="82" t="e">
        <f>E582</f>
        <v>#REF!</v>
      </c>
      <c r="F603" s="83" t="e">
        <f>C603*E603</f>
        <v>#REF!</v>
      </c>
    </row>
    <row r="604" spans="1:6">
      <c r="A604" s="79" t="s">
        <v>509</v>
      </c>
      <c r="B604" s="80" t="s">
        <v>510</v>
      </c>
      <c r="C604" s="81">
        <v>0.6</v>
      </c>
      <c r="D604" s="81" t="s">
        <v>9</v>
      </c>
      <c r="E604" s="82">
        <f t="shared" ref="E604:E605" si="57">E583</f>
        <v>19000</v>
      </c>
      <c r="F604" s="83">
        <f t="shared" ref="F604:F605" si="58">C604*E604</f>
        <v>11400</v>
      </c>
    </row>
    <row r="605" spans="1:6">
      <c r="A605" s="79" t="s">
        <v>371</v>
      </c>
      <c r="B605" s="80" t="s">
        <v>372</v>
      </c>
      <c r="C605" s="81">
        <v>3.0000000000000001E-3</v>
      </c>
      <c r="D605" s="81" t="s">
        <v>8</v>
      </c>
      <c r="E605" s="82">
        <f t="shared" si="57"/>
        <v>44800</v>
      </c>
      <c r="F605" s="83">
        <f t="shared" si="58"/>
        <v>134.4</v>
      </c>
    </row>
    <row r="606" spans="1:6" s="72" customFormat="1">
      <c r="A606" s="67"/>
      <c r="B606" s="68"/>
      <c r="C606" s="69"/>
      <c r="D606" s="69"/>
      <c r="E606" s="70" t="s">
        <v>369</v>
      </c>
      <c r="F606" s="71" t="e">
        <f>SUM(F603:F605)</f>
        <v>#REF!</v>
      </c>
    </row>
    <row r="607" spans="1:6" s="72" customFormat="1" ht="13.5" thickBot="1">
      <c r="A607" s="224"/>
      <c r="B607" s="225"/>
      <c r="C607" s="226"/>
      <c r="D607" s="226"/>
      <c r="E607" s="227" t="s">
        <v>375</v>
      </c>
      <c r="F607" s="228" t="e">
        <f>SUM(F606,F601,F591)</f>
        <v>#REF!</v>
      </c>
    </row>
    <row r="608" spans="1:6" s="72" customFormat="1" ht="25.5">
      <c r="A608" s="67" t="s">
        <v>519</v>
      </c>
      <c r="B608" s="68" t="s">
        <v>520</v>
      </c>
      <c r="C608" s="69"/>
      <c r="D608" s="69" t="s">
        <v>17</v>
      </c>
      <c r="E608" s="70"/>
      <c r="F608" s="71"/>
    </row>
    <row r="609" spans="1:6" s="72" customFormat="1">
      <c r="A609" s="67"/>
      <c r="B609" s="68" t="s">
        <v>18</v>
      </c>
      <c r="C609" s="69"/>
      <c r="D609" s="69"/>
      <c r="E609" s="70"/>
      <c r="F609" s="71"/>
    </row>
    <row r="610" spans="1:6">
      <c r="A610" s="79" t="s">
        <v>495</v>
      </c>
      <c r="B610" s="80" t="s">
        <v>496</v>
      </c>
      <c r="C610" s="81">
        <v>0.01</v>
      </c>
      <c r="D610" s="81" t="s">
        <v>23</v>
      </c>
      <c r="E610" s="82">
        <f>E589</f>
        <v>296537</v>
      </c>
      <c r="F610" s="83">
        <f>C610*E610</f>
        <v>2965.37</v>
      </c>
    </row>
    <row r="611" spans="1:6">
      <c r="A611" s="79" t="s">
        <v>497</v>
      </c>
      <c r="B611" s="80" t="s">
        <v>498</v>
      </c>
      <c r="C611" s="81">
        <v>0.01</v>
      </c>
      <c r="D611" s="81" t="s">
        <v>23</v>
      </c>
      <c r="E611" s="82">
        <f>E590</f>
        <v>1250000</v>
      </c>
      <c r="F611" s="83">
        <f>C611*E611</f>
        <v>12500</v>
      </c>
    </row>
    <row r="612" spans="1:6" s="72" customFormat="1">
      <c r="A612" s="67"/>
      <c r="B612" s="68"/>
      <c r="C612" s="69"/>
      <c r="D612" s="69"/>
      <c r="E612" s="70" t="s">
        <v>369</v>
      </c>
      <c r="F612" s="71">
        <f>SUM(F610:F611)</f>
        <v>15465.369999999999</v>
      </c>
    </row>
    <row r="613" spans="1:6" s="72" customFormat="1">
      <c r="A613" s="67"/>
      <c r="B613" s="68" t="s">
        <v>499</v>
      </c>
      <c r="C613" s="69"/>
      <c r="D613" s="69"/>
      <c r="E613" s="70"/>
      <c r="F613" s="71"/>
    </row>
    <row r="614" spans="1:6">
      <c r="A614" s="79" t="s">
        <v>19</v>
      </c>
      <c r="B614" s="80" t="s">
        <v>53</v>
      </c>
      <c r="C614" s="81">
        <v>0.04</v>
      </c>
      <c r="D614" s="81" t="s">
        <v>8</v>
      </c>
      <c r="E614" s="82">
        <f>E593</f>
        <v>174600</v>
      </c>
      <c r="F614" s="83">
        <f>C614*E614</f>
        <v>6984</v>
      </c>
    </row>
    <row r="615" spans="1:6">
      <c r="A615" s="79" t="s">
        <v>461</v>
      </c>
      <c r="B615" s="80" t="s">
        <v>462</v>
      </c>
      <c r="C615" s="81">
        <v>0.7</v>
      </c>
      <c r="D615" s="81" t="s">
        <v>8</v>
      </c>
      <c r="E615" s="82">
        <f t="shared" ref="E615:E621" si="59">E594</f>
        <v>152462.72</v>
      </c>
      <c r="F615" s="83">
        <f t="shared" ref="F615:F621" si="60">C615*E615</f>
        <v>106723.90399999999</v>
      </c>
    </row>
    <row r="616" spans="1:6">
      <c r="A616" s="79" t="s">
        <v>20</v>
      </c>
      <c r="B616" s="80" t="s">
        <v>54</v>
      </c>
      <c r="C616" s="81">
        <v>0.4</v>
      </c>
      <c r="D616" s="81" t="s">
        <v>8</v>
      </c>
      <c r="E616" s="82">
        <f t="shared" si="59"/>
        <v>154600</v>
      </c>
      <c r="F616" s="83">
        <f t="shared" si="60"/>
        <v>61840</v>
      </c>
    </row>
    <row r="617" spans="1:6">
      <c r="A617" s="79" t="s">
        <v>500</v>
      </c>
      <c r="B617" s="80" t="s">
        <v>501</v>
      </c>
      <c r="C617" s="81">
        <v>0.3</v>
      </c>
      <c r="D617" s="81" t="s">
        <v>9</v>
      </c>
      <c r="E617" s="82">
        <f t="shared" si="59"/>
        <v>57144</v>
      </c>
      <c r="F617" s="83">
        <f t="shared" si="60"/>
        <v>17143.2</v>
      </c>
    </row>
    <row r="618" spans="1:6" ht="25.5">
      <c r="A618" s="79" t="s">
        <v>21</v>
      </c>
      <c r="B618" s="80" t="s">
        <v>57</v>
      </c>
      <c r="C618" s="81">
        <v>3.4</v>
      </c>
      <c r="D618" s="81" t="s">
        <v>9</v>
      </c>
      <c r="E618" s="82">
        <f t="shared" si="59"/>
        <v>86250</v>
      </c>
      <c r="F618" s="83">
        <f t="shared" si="60"/>
        <v>293250</v>
      </c>
    </row>
    <row r="619" spans="1:6" ht="25.5">
      <c r="A619" s="79" t="s">
        <v>483</v>
      </c>
      <c r="B619" s="80" t="s">
        <v>484</v>
      </c>
      <c r="C619" s="81">
        <v>2.8</v>
      </c>
      <c r="D619" s="81" t="s">
        <v>9</v>
      </c>
      <c r="E619" s="82">
        <f t="shared" si="59"/>
        <v>93250</v>
      </c>
      <c r="F619" s="83">
        <f t="shared" si="60"/>
        <v>261099.99999999997</v>
      </c>
    </row>
    <row r="620" spans="1:6">
      <c r="A620" s="79" t="s">
        <v>502</v>
      </c>
      <c r="B620" s="80" t="s">
        <v>503</v>
      </c>
      <c r="C620" s="81">
        <v>3.4</v>
      </c>
      <c r="D620" s="81" t="s">
        <v>11</v>
      </c>
      <c r="E620" s="82">
        <f t="shared" si="59"/>
        <v>91582.399999999994</v>
      </c>
      <c r="F620" s="83">
        <f t="shared" si="60"/>
        <v>311380.15999999997</v>
      </c>
    </row>
    <row r="621" spans="1:6">
      <c r="A621" s="79" t="s">
        <v>504</v>
      </c>
      <c r="B621" s="80" t="s">
        <v>505</v>
      </c>
      <c r="C621" s="81">
        <v>3.12</v>
      </c>
      <c r="D621" s="81" t="s">
        <v>11</v>
      </c>
      <c r="E621" s="82">
        <f t="shared" si="59"/>
        <v>35600</v>
      </c>
      <c r="F621" s="83">
        <f t="shared" si="60"/>
        <v>111072</v>
      </c>
    </row>
    <row r="622" spans="1:6" s="72" customFormat="1">
      <c r="A622" s="67"/>
      <c r="B622" s="68"/>
      <c r="C622" s="69"/>
      <c r="D622" s="69"/>
      <c r="E622" s="70" t="s">
        <v>369</v>
      </c>
      <c r="F622" s="71">
        <f>SUM(F614:F621)</f>
        <v>1169493.264</v>
      </c>
    </row>
    <row r="623" spans="1:6" s="72" customFormat="1">
      <c r="A623" s="67"/>
      <c r="B623" s="68" t="s">
        <v>506</v>
      </c>
      <c r="C623" s="69"/>
      <c r="D623" s="69"/>
      <c r="E623" s="70"/>
      <c r="F623" s="71"/>
    </row>
    <row r="624" spans="1:6">
      <c r="A624" s="79" t="s">
        <v>507</v>
      </c>
      <c r="B624" s="80" t="s">
        <v>508</v>
      </c>
      <c r="C624" s="81">
        <v>1</v>
      </c>
      <c r="D624" s="81" t="s">
        <v>17</v>
      </c>
      <c r="E624" s="82" t="e">
        <f>E603</f>
        <v>#REF!</v>
      </c>
      <c r="F624" s="83" t="e">
        <f>C624*E624</f>
        <v>#REF!</v>
      </c>
    </row>
    <row r="625" spans="1:6">
      <c r="A625" s="79" t="s">
        <v>509</v>
      </c>
      <c r="B625" s="80" t="s">
        <v>510</v>
      </c>
      <c r="C625" s="81">
        <v>0.7</v>
      </c>
      <c r="D625" s="81" t="s">
        <v>9</v>
      </c>
      <c r="E625" s="82">
        <f t="shared" ref="E625:E626" si="61">E604</f>
        <v>19000</v>
      </c>
      <c r="F625" s="83">
        <f t="shared" ref="F625:F626" si="62">C625*E625</f>
        <v>13300</v>
      </c>
    </row>
    <row r="626" spans="1:6">
      <c r="A626" s="79" t="s">
        <v>371</v>
      </c>
      <c r="B626" s="80" t="s">
        <v>372</v>
      </c>
      <c r="C626" s="81">
        <v>3.0000000000000001E-3</v>
      </c>
      <c r="D626" s="81" t="s">
        <v>8</v>
      </c>
      <c r="E626" s="82">
        <f t="shared" si="61"/>
        <v>44800</v>
      </c>
      <c r="F626" s="83">
        <f t="shared" si="62"/>
        <v>134.4</v>
      </c>
    </row>
    <row r="627" spans="1:6" s="72" customFormat="1">
      <c r="A627" s="67"/>
      <c r="B627" s="68"/>
      <c r="C627" s="69"/>
      <c r="D627" s="69"/>
      <c r="E627" s="70" t="s">
        <v>369</v>
      </c>
      <c r="F627" s="71" t="e">
        <f>SUM(F624:F626)</f>
        <v>#REF!</v>
      </c>
    </row>
    <row r="628" spans="1:6" s="72" customFormat="1" ht="13.5" thickBot="1">
      <c r="A628" s="224"/>
      <c r="B628" s="225"/>
      <c r="C628" s="226"/>
      <c r="D628" s="226"/>
      <c r="E628" s="227" t="s">
        <v>375</v>
      </c>
      <c r="F628" s="228" t="e">
        <f>SUM(F627,F622,F612)</f>
        <v>#REF!</v>
      </c>
    </row>
    <row r="629" spans="1:6" s="72" customFormat="1" ht="25.5">
      <c r="A629" s="67" t="s">
        <v>521</v>
      </c>
      <c r="B629" s="68" t="s">
        <v>522</v>
      </c>
      <c r="C629" s="69"/>
      <c r="D629" s="69" t="s">
        <v>17</v>
      </c>
      <c r="E629" s="70"/>
      <c r="F629" s="71"/>
    </row>
    <row r="630" spans="1:6" s="72" customFormat="1">
      <c r="A630" s="67"/>
      <c r="B630" s="68" t="s">
        <v>18</v>
      </c>
      <c r="C630" s="69"/>
      <c r="D630" s="69"/>
      <c r="E630" s="70"/>
      <c r="F630" s="71"/>
    </row>
    <row r="631" spans="1:6">
      <c r="A631" s="79" t="s">
        <v>495</v>
      </c>
      <c r="B631" s="80" t="s">
        <v>496</v>
      </c>
      <c r="C631" s="81">
        <v>0.01</v>
      </c>
      <c r="D631" s="81" t="s">
        <v>23</v>
      </c>
      <c r="E631" s="82">
        <f>E610</f>
        <v>296537</v>
      </c>
      <c r="F631" s="83">
        <f>C631*E631</f>
        <v>2965.37</v>
      </c>
    </row>
    <row r="632" spans="1:6">
      <c r="A632" s="79" t="s">
        <v>497</v>
      </c>
      <c r="B632" s="80" t="s">
        <v>498</v>
      </c>
      <c r="C632" s="81">
        <v>0.01</v>
      </c>
      <c r="D632" s="81" t="s">
        <v>23</v>
      </c>
      <c r="E632" s="82">
        <f>E611</f>
        <v>1250000</v>
      </c>
      <c r="F632" s="83">
        <f>C632*E632</f>
        <v>12500</v>
      </c>
    </row>
    <row r="633" spans="1:6" s="72" customFormat="1">
      <c r="A633" s="67"/>
      <c r="B633" s="68"/>
      <c r="C633" s="69"/>
      <c r="D633" s="69"/>
      <c r="E633" s="70" t="s">
        <v>369</v>
      </c>
      <c r="F633" s="71">
        <f>SUM(F631:F632)</f>
        <v>15465.369999999999</v>
      </c>
    </row>
    <row r="634" spans="1:6" s="72" customFormat="1">
      <c r="A634" s="67"/>
      <c r="B634" s="68" t="s">
        <v>499</v>
      </c>
      <c r="C634" s="69"/>
      <c r="D634" s="69"/>
      <c r="E634" s="70"/>
      <c r="F634" s="71"/>
    </row>
    <row r="635" spans="1:6">
      <c r="A635" s="79" t="s">
        <v>19</v>
      </c>
      <c r="B635" s="80" t="s">
        <v>53</v>
      </c>
      <c r="C635" s="81">
        <v>0.04</v>
      </c>
      <c r="D635" s="81" t="s">
        <v>8</v>
      </c>
      <c r="E635" s="82">
        <f>E614</f>
        <v>174600</v>
      </c>
      <c r="F635" s="83">
        <f>C635*E635</f>
        <v>6984</v>
      </c>
    </row>
    <row r="636" spans="1:6">
      <c r="A636" s="79" t="s">
        <v>461</v>
      </c>
      <c r="B636" s="80" t="s">
        <v>462</v>
      </c>
      <c r="C636" s="81">
        <v>0.8</v>
      </c>
      <c r="D636" s="81" t="s">
        <v>8</v>
      </c>
      <c r="E636" s="82">
        <f t="shared" ref="E636:E642" si="63">E615</f>
        <v>152462.72</v>
      </c>
      <c r="F636" s="83">
        <f t="shared" ref="F636:F642" si="64">C636*E636</f>
        <v>121970.17600000001</v>
      </c>
    </row>
    <row r="637" spans="1:6">
      <c r="A637" s="79" t="s">
        <v>20</v>
      </c>
      <c r="B637" s="80" t="s">
        <v>54</v>
      </c>
      <c r="C637" s="81">
        <v>0.4</v>
      </c>
      <c r="D637" s="81" t="s">
        <v>8</v>
      </c>
      <c r="E637" s="82">
        <f t="shared" si="63"/>
        <v>154600</v>
      </c>
      <c r="F637" s="83">
        <f t="shared" si="64"/>
        <v>61840</v>
      </c>
    </row>
    <row r="638" spans="1:6">
      <c r="A638" s="79" t="s">
        <v>500</v>
      </c>
      <c r="B638" s="80" t="s">
        <v>501</v>
      </c>
      <c r="C638" s="81">
        <v>0.3</v>
      </c>
      <c r="D638" s="81" t="s">
        <v>9</v>
      </c>
      <c r="E638" s="82">
        <f t="shared" si="63"/>
        <v>57144</v>
      </c>
      <c r="F638" s="83">
        <f t="shared" si="64"/>
        <v>17143.2</v>
      </c>
    </row>
    <row r="639" spans="1:6" ht="25.5">
      <c r="A639" s="79" t="s">
        <v>21</v>
      </c>
      <c r="B639" s="80" t="s">
        <v>57</v>
      </c>
      <c r="C639" s="81">
        <v>3.6</v>
      </c>
      <c r="D639" s="81" t="s">
        <v>9</v>
      </c>
      <c r="E639" s="82">
        <f t="shared" si="63"/>
        <v>86250</v>
      </c>
      <c r="F639" s="83">
        <f t="shared" si="64"/>
        <v>310500</v>
      </c>
    </row>
    <row r="640" spans="1:6" ht="25.5">
      <c r="A640" s="79" t="s">
        <v>483</v>
      </c>
      <c r="B640" s="80" t="s">
        <v>484</v>
      </c>
      <c r="C640" s="81">
        <v>2.8</v>
      </c>
      <c r="D640" s="81" t="s">
        <v>9</v>
      </c>
      <c r="E640" s="82">
        <f t="shared" si="63"/>
        <v>93250</v>
      </c>
      <c r="F640" s="83">
        <f t="shared" si="64"/>
        <v>261099.99999999997</v>
      </c>
    </row>
    <row r="641" spans="1:6">
      <c r="A641" s="79" t="s">
        <v>502</v>
      </c>
      <c r="B641" s="80" t="s">
        <v>503</v>
      </c>
      <c r="C641" s="81">
        <v>3.6</v>
      </c>
      <c r="D641" s="81" t="s">
        <v>11</v>
      </c>
      <c r="E641" s="82">
        <f t="shared" si="63"/>
        <v>91582.399999999994</v>
      </c>
      <c r="F641" s="83">
        <f t="shared" si="64"/>
        <v>329696.64000000001</v>
      </c>
    </row>
    <row r="642" spans="1:6">
      <c r="A642" s="79" t="s">
        <v>504</v>
      </c>
      <c r="B642" s="80" t="s">
        <v>505</v>
      </c>
      <c r="C642" s="81">
        <v>3.32</v>
      </c>
      <c r="D642" s="81" t="s">
        <v>11</v>
      </c>
      <c r="E642" s="82">
        <f t="shared" si="63"/>
        <v>35600</v>
      </c>
      <c r="F642" s="83">
        <f t="shared" si="64"/>
        <v>118192</v>
      </c>
    </row>
    <row r="643" spans="1:6" s="72" customFormat="1">
      <c r="A643" s="67"/>
      <c r="B643" s="68"/>
      <c r="C643" s="69"/>
      <c r="D643" s="69"/>
      <c r="E643" s="70" t="s">
        <v>369</v>
      </c>
      <c r="F643" s="71">
        <f>SUM(F635:F642)</f>
        <v>1227426.0160000001</v>
      </c>
    </row>
    <row r="644" spans="1:6" s="72" customFormat="1">
      <c r="A644" s="67"/>
      <c r="B644" s="68" t="s">
        <v>506</v>
      </c>
      <c r="C644" s="69"/>
      <c r="D644" s="69"/>
      <c r="E644" s="70"/>
      <c r="F644" s="71"/>
    </row>
    <row r="645" spans="1:6">
      <c r="A645" s="79" t="s">
        <v>507</v>
      </c>
      <c r="B645" s="80" t="s">
        <v>508</v>
      </c>
      <c r="C645" s="81">
        <v>1</v>
      </c>
      <c r="D645" s="81" t="s">
        <v>17</v>
      </c>
      <c r="E645" s="82" t="e">
        <f>E624</f>
        <v>#REF!</v>
      </c>
      <c r="F645" s="83" t="e">
        <f>C645*E645</f>
        <v>#REF!</v>
      </c>
    </row>
    <row r="646" spans="1:6">
      <c r="A646" s="79" t="s">
        <v>509</v>
      </c>
      <c r="B646" s="80" t="s">
        <v>510</v>
      </c>
      <c r="C646" s="81">
        <v>0.8</v>
      </c>
      <c r="D646" s="81" t="s">
        <v>9</v>
      </c>
      <c r="E646" s="82">
        <f t="shared" ref="E646:E647" si="65">E625</f>
        <v>19000</v>
      </c>
      <c r="F646" s="83">
        <f t="shared" ref="F646:F647" si="66">C646*E646</f>
        <v>15200</v>
      </c>
    </row>
    <row r="647" spans="1:6">
      <c r="A647" s="79" t="s">
        <v>371</v>
      </c>
      <c r="B647" s="80" t="s">
        <v>372</v>
      </c>
      <c r="C647" s="81">
        <v>3.0000000000000001E-3</v>
      </c>
      <c r="D647" s="81" t="s">
        <v>8</v>
      </c>
      <c r="E647" s="82">
        <f t="shared" si="65"/>
        <v>44800</v>
      </c>
      <c r="F647" s="83">
        <f t="shared" si="66"/>
        <v>134.4</v>
      </c>
    </row>
    <row r="648" spans="1:6" s="72" customFormat="1">
      <c r="A648" s="67"/>
      <c r="B648" s="68"/>
      <c r="C648" s="69"/>
      <c r="D648" s="69"/>
      <c r="E648" s="70" t="s">
        <v>369</v>
      </c>
      <c r="F648" s="71" t="e">
        <f>SUM(F645:F647)</f>
        <v>#REF!</v>
      </c>
    </row>
    <row r="649" spans="1:6" s="72" customFormat="1" ht="13.5" thickBot="1">
      <c r="A649" s="224"/>
      <c r="B649" s="225"/>
      <c r="C649" s="226"/>
      <c r="D649" s="226"/>
      <c r="E649" s="227" t="s">
        <v>375</v>
      </c>
      <c r="F649" s="228" t="e">
        <f>SUM(F648,F643,F633)</f>
        <v>#REF!</v>
      </c>
    </row>
    <row r="650" spans="1:6" s="72" customFormat="1" ht="25.5">
      <c r="A650" s="67" t="s">
        <v>763</v>
      </c>
      <c r="B650" s="68" t="s">
        <v>764</v>
      </c>
      <c r="C650" s="69"/>
      <c r="D650" s="69" t="s">
        <v>17</v>
      </c>
      <c r="E650" s="70"/>
      <c r="F650" s="71"/>
    </row>
    <row r="651" spans="1:6" s="72" customFormat="1">
      <c r="A651" s="67"/>
      <c r="B651" s="68" t="s">
        <v>506</v>
      </c>
      <c r="C651" s="69"/>
      <c r="D651" s="69"/>
      <c r="E651" s="70"/>
      <c r="F651" s="71"/>
    </row>
    <row r="652" spans="1:6">
      <c r="A652" s="79" t="s">
        <v>1781</v>
      </c>
      <c r="B652" s="80" t="s">
        <v>781</v>
      </c>
      <c r="C652" s="81">
        <v>2</v>
      </c>
      <c r="D652" s="81" t="s">
        <v>23</v>
      </c>
      <c r="E652" s="82">
        <f>'[2]20.01 Bahan Bangunan'!$I$617</f>
        <v>405100</v>
      </c>
      <c r="F652" s="83">
        <f>C652*E652</f>
        <v>810200</v>
      </c>
    </row>
    <row r="653" spans="1:6">
      <c r="A653" s="79" t="s">
        <v>371</v>
      </c>
      <c r="B653" s="80" t="s">
        <v>372</v>
      </c>
      <c r="C653" s="81">
        <v>1.1000000000000001</v>
      </c>
      <c r="D653" s="81" t="s">
        <v>8</v>
      </c>
      <c r="E653" s="82">
        <f>'[1]A. Pekerjaan Tanah'!$F$144</f>
        <v>44800</v>
      </c>
      <c r="F653" s="83">
        <f t="shared" ref="F653:F662" si="67">C653*E653</f>
        <v>49280.000000000007</v>
      </c>
    </row>
    <row r="654" spans="1:6">
      <c r="A654" s="79" t="s">
        <v>22</v>
      </c>
      <c r="B654" s="80" t="s">
        <v>109</v>
      </c>
      <c r="C654" s="81">
        <v>1.1000000000000001</v>
      </c>
      <c r="D654" s="81" t="s">
        <v>8</v>
      </c>
      <c r="E654" s="82">
        <f>'[1]A. Pekerjaan Tanah'!$F$150</f>
        <v>86500</v>
      </c>
      <c r="F654" s="83">
        <f t="shared" si="67"/>
        <v>95150.000000000015</v>
      </c>
    </row>
    <row r="655" spans="1:6">
      <c r="A655" s="79" t="s">
        <v>14</v>
      </c>
      <c r="B655" s="80" t="s">
        <v>460</v>
      </c>
      <c r="C655" s="81">
        <v>0.2</v>
      </c>
      <c r="D655" s="81" t="s">
        <v>8</v>
      </c>
      <c r="E655" s="82">
        <f>'[1]A. Pekerjaan Tanah'!$F$215</f>
        <v>154600</v>
      </c>
      <c r="F655" s="83">
        <f t="shared" si="67"/>
        <v>30920</v>
      </c>
    </row>
    <row r="656" spans="1:6" ht="25.5">
      <c r="A656" s="79" t="s">
        <v>582</v>
      </c>
      <c r="B656" s="80" t="s">
        <v>583</v>
      </c>
      <c r="C656" s="81">
        <v>0.6</v>
      </c>
      <c r="D656" s="81" t="s">
        <v>8</v>
      </c>
      <c r="E656" s="82">
        <f>'[1]B. Pondasi'!$F$155</f>
        <v>1029350</v>
      </c>
      <c r="F656" s="83">
        <f t="shared" si="67"/>
        <v>617610</v>
      </c>
    </row>
    <row r="657" spans="1:6">
      <c r="A657" s="79" t="s">
        <v>665</v>
      </c>
      <c r="B657" s="80" t="s">
        <v>666</v>
      </c>
      <c r="C657" s="81">
        <v>0.1</v>
      </c>
      <c r="D657" s="81" t="s">
        <v>8</v>
      </c>
      <c r="E657" s="82">
        <f>'[1]C. Struktur'!$F$191</f>
        <v>1136764.144736842</v>
      </c>
      <c r="F657" s="83">
        <f t="shared" si="67"/>
        <v>113676.41447368421</v>
      </c>
    </row>
    <row r="658" spans="1:6">
      <c r="A658" s="79" t="s">
        <v>588</v>
      </c>
      <c r="B658" s="80" t="s">
        <v>589</v>
      </c>
      <c r="C658" s="81">
        <v>1.8</v>
      </c>
      <c r="D658" s="81" t="s">
        <v>9</v>
      </c>
      <c r="E658" s="82">
        <f>'[1]C. Struktur'!$F$227</f>
        <v>14790</v>
      </c>
      <c r="F658" s="83">
        <f t="shared" si="67"/>
        <v>26622</v>
      </c>
    </row>
    <row r="659" spans="1:6">
      <c r="A659" s="79" t="s">
        <v>590</v>
      </c>
      <c r="B659" s="80" t="s">
        <v>591</v>
      </c>
      <c r="C659" s="81">
        <v>2</v>
      </c>
      <c r="D659" s="81" t="s">
        <v>11</v>
      </c>
      <c r="E659" s="82">
        <f>'[1]C. Struktur'!$F$255</f>
        <v>310850</v>
      </c>
      <c r="F659" s="83">
        <f t="shared" si="67"/>
        <v>621700</v>
      </c>
    </row>
    <row r="660" spans="1:6">
      <c r="A660" s="79" t="s">
        <v>778</v>
      </c>
      <c r="B660" s="80" t="s">
        <v>779</v>
      </c>
      <c r="C660" s="81">
        <v>1</v>
      </c>
      <c r="D660" s="81" t="s">
        <v>11</v>
      </c>
      <c r="E660" s="82">
        <f>'[1]G.Pekerjaan Finishing'!$F$621</f>
        <v>78340</v>
      </c>
      <c r="F660" s="83">
        <f t="shared" si="67"/>
        <v>78340</v>
      </c>
    </row>
    <row r="661" spans="1:6">
      <c r="A661" s="79" t="s">
        <v>776</v>
      </c>
      <c r="B661" s="80" t="s">
        <v>777</v>
      </c>
      <c r="C661" s="81">
        <v>2</v>
      </c>
      <c r="D661" s="81" t="s">
        <v>23</v>
      </c>
      <c r="E661" s="82">
        <f>'[1]G.Pekerjaan Finishing'!$F$825</f>
        <v>17950</v>
      </c>
      <c r="F661" s="83">
        <f t="shared" si="67"/>
        <v>35900</v>
      </c>
    </row>
    <row r="662" spans="1:6">
      <c r="A662" s="79" t="s">
        <v>493</v>
      </c>
      <c r="B662" s="80" t="s">
        <v>494</v>
      </c>
      <c r="C662" s="81">
        <v>1</v>
      </c>
      <c r="D662" s="81" t="s">
        <v>17</v>
      </c>
      <c r="E662" s="82" t="e">
        <f>F523</f>
        <v>#REF!</v>
      </c>
      <c r="F662" s="83" t="e">
        <f t="shared" si="67"/>
        <v>#REF!</v>
      </c>
    </row>
    <row r="663" spans="1:6" s="84" customFormat="1">
      <c r="A663" s="79"/>
      <c r="B663" s="80"/>
      <c r="C663" s="81"/>
      <c r="D663" s="81"/>
      <c r="E663" s="82" t="s">
        <v>369</v>
      </c>
      <c r="F663" s="71" t="e">
        <f>SUM(F652:F662)</f>
        <v>#REF!</v>
      </c>
    </row>
    <row r="664" spans="1:6" s="72" customFormat="1" ht="13.5" thickBot="1">
      <c r="A664" s="224"/>
      <c r="B664" s="225"/>
      <c r="C664" s="226"/>
      <c r="D664" s="226"/>
      <c r="E664" s="227" t="s">
        <v>375</v>
      </c>
      <c r="F664" s="228" t="e">
        <f>SUM(F663)</f>
        <v>#REF!</v>
      </c>
    </row>
    <row r="665" spans="1:6" s="72" customFormat="1" ht="25.5">
      <c r="A665" s="67" t="s">
        <v>761</v>
      </c>
      <c r="B665" s="68" t="s">
        <v>762</v>
      </c>
      <c r="C665" s="69"/>
      <c r="D665" s="69" t="s">
        <v>17</v>
      </c>
      <c r="E665" s="70"/>
      <c r="F665" s="71"/>
    </row>
    <row r="666" spans="1:6" s="72" customFormat="1">
      <c r="A666" s="67"/>
      <c r="B666" s="68" t="s">
        <v>506</v>
      </c>
      <c r="C666" s="69"/>
      <c r="D666" s="69"/>
      <c r="E666" s="70"/>
      <c r="F666" s="71"/>
    </row>
    <row r="667" spans="1:6">
      <c r="A667" s="79" t="s">
        <v>1781</v>
      </c>
      <c r="B667" s="80" t="s">
        <v>781</v>
      </c>
      <c r="C667" s="81">
        <v>2</v>
      </c>
      <c r="D667" s="81" t="s">
        <v>23</v>
      </c>
      <c r="E667" s="82">
        <f>E652</f>
        <v>405100</v>
      </c>
      <c r="F667" s="83">
        <f>C667*E667</f>
        <v>810200</v>
      </c>
    </row>
    <row r="668" spans="1:6">
      <c r="A668" s="79" t="s">
        <v>371</v>
      </c>
      <c r="B668" s="80" t="s">
        <v>372</v>
      </c>
      <c r="C668" s="81">
        <v>1.1000000000000001</v>
      </c>
      <c r="D668" s="81" t="s">
        <v>8</v>
      </c>
      <c r="E668" s="82">
        <f t="shared" ref="E668:E676" si="68">E653</f>
        <v>44800</v>
      </c>
      <c r="F668" s="83">
        <f t="shared" ref="F668:F677" si="69">C668*E668</f>
        <v>49280.000000000007</v>
      </c>
    </row>
    <row r="669" spans="1:6">
      <c r="A669" s="79" t="s">
        <v>22</v>
      </c>
      <c r="B669" s="80" t="s">
        <v>109</v>
      </c>
      <c r="C669" s="81">
        <v>1.1000000000000001</v>
      </c>
      <c r="D669" s="81" t="s">
        <v>8</v>
      </c>
      <c r="E669" s="82">
        <f t="shared" si="68"/>
        <v>86500</v>
      </c>
      <c r="F669" s="83">
        <f t="shared" si="69"/>
        <v>95150.000000000015</v>
      </c>
    </row>
    <row r="670" spans="1:6">
      <c r="A670" s="79" t="s">
        <v>14</v>
      </c>
      <c r="B670" s="80" t="s">
        <v>460</v>
      </c>
      <c r="C670" s="81">
        <v>0.2</v>
      </c>
      <c r="D670" s="81" t="s">
        <v>8</v>
      </c>
      <c r="E670" s="82">
        <f t="shared" si="68"/>
        <v>154600</v>
      </c>
      <c r="F670" s="83">
        <f t="shared" si="69"/>
        <v>30920</v>
      </c>
    </row>
    <row r="671" spans="1:6" ht="25.5">
      <c r="A671" s="79" t="s">
        <v>582</v>
      </c>
      <c r="B671" s="80" t="s">
        <v>583</v>
      </c>
      <c r="C671" s="81">
        <v>0.6</v>
      </c>
      <c r="D671" s="81" t="s">
        <v>8</v>
      </c>
      <c r="E671" s="82">
        <f t="shared" si="68"/>
        <v>1029350</v>
      </c>
      <c r="F671" s="83">
        <f t="shared" si="69"/>
        <v>617610</v>
      </c>
    </row>
    <row r="672" spans="1:6">
      <c r="A672" s="79" t="s">
        <v>665</v>
      </c>
      <c r="B672" s="80" t="s">
        <v>666</v>
      </c>
      <c r="C672" s="81">
        <v>0.1</v>
      </c>
      <c r="D672" s="81" t="s">
        <v>8</v>
      </c>
      <c r="E672" s="82">
        <f t="shared" si="68"/>
        <v>1136764.144736842</v>
      </c>
      <c r="F672" s="83">
        <f t="shared" si="69"/>
        <v>113676.41447368421</v>
      </c>
    </row>
    <row r="673" spans="1:6">
      <c r="A673" s="79" t="s">
        <v>588</v>
      </c>
      <c r="B673" s="80" t="s">
        <v>589</v>
      </c>
      <c r="C673" s="81">
        <v>1.8</v>
      </c>
      <c r="D673" s="81" t="s">
        <v>9</v>
      </c>
      <c r="E673" s="82">
        <f t="shared" si="68"/>
        <v>14790</v>
      </c>
      <c r="F673" s="83">
        <f t="shared" si="69"/>
        <v>26622</v>
      </c>
    </row>
    <row r="674" spans="1:6">
      <c r="A674" s="79" t="s">
        <v>590</v>
      </c>
      <c r="B674" s="80" t="s">
        <v>591</v>
      </c>
      <c r="C674" s="81">
        <v>2</v>
      </c>
      <c r="D674" s="81" t="s">
        <v>11</v>
      </c>
      <c r="E674" s="82">
        <f t="shared" si="68"/>
        <v>310850</v>
      </c>
      <c r="F674" s="83">
        <f t="shared" si="69"/>
        <v>621700</v>
      </c>
    </row>
    <row r="675" spans="1:6">
      <c r="A675" s="79" t="s">
        <v>778</v>
      </c>
      <c r="B675" s="80" t="s">
        <v>779</v>
      </c>
      <c r="C675" s="81">
        <v>1</v>
      </c>
      <c r="D675" s="81" t="s">
        <v>11</v>
      </c>
      <c r="E675" s="82">
        <f t="shared" si="68"/>
        <v>78340</v>
      </c>
      <c r="F675" s="83">
        <f t="shared" si="69"/>
        <v>78340</v>
      </c>
    </row>
    <row r="676" spans="1:6">
      <c r="A676" s="79" t="s">
        <v>776</v>
      </c>
      <c r="B676" s="80" t="s">
        <v>777</v>
      </c>
      <c r="C676" s="81">
        <v>2</v>
      </c>
      <c r="D676" s="81" t="s">
        <v>23</v>
      </c>
      <c r="E676" s="82">
        <f t="shared" si="68"/>
        <v>17950</v>
      </c>
      <c r="F676" s="83">
        <f t="shared" si="69"/>
        <v>35900</v>
      </c>
    </row>
    <row r="677" spans="1:6">
      <c r="A677" s="79" t="s">
        <v>511</v>
      </c>
      <c r="B677" s="80" t="s">
        <v>512</v>
      </c>
      <c r="C677" s="81">
        <v>1</v>
      </c>
      <c r="D677" s="81" t="s">
        <v>17</v>
      </c>
      <c r="E677" s="82" t="e">
        <f>F544</f>
        <v>#REF!</v>
      </c>
      <c r="F677" s="83" t="e">
        <f t="shared" si="69"/>
        <v>#REF!</v>
      </c>
    </row>
    <row r="678" spans="1:6" s="84" customFormat="1">
      <c r="A678" s="79"/>
      <c r="B678" s="80"/>
      <c r="C678" s="81"/>
      <c r="D678" s="81"/>
      <c r="E678" s="82" t="s">
        <v>369</v>
      </c>
      <c r="F678" s="71" t="e">
        <f>SUM(F667:F677)</f>
        <v>#REF!</v>
      </c>
    </row>
    <row r="679" spans="1:6" s="72" customFormat="1" ht="13.5" thickBot="1">
      <c r="A679" s="224"/>
      <c r="B679" s="225"/>
      <c r="C679" s="226"/>
      <c r="D679" s="226"/>
      <c r="E679" s="227" t="s">
        <v>375</v>
      </c>
      <c r="F679" s="228" t="e">
        <f>SUM(F678)</f>
        <v>#REF!</v>
      </c>
    </row>
    <row r="680" spans="1:6" s="72" customFormat="1" ht="25.5">
      <c r="A680" s="67" t="s">
        <v>759</v>
      </c>
      <c r="B680" s="68" t="s">
        <v>760</v>
      </c>
      <c r="C680" s="69"/>
      <c r="D680" s="69" t="s">
        <v>17</v>
      </c>
      <c r="E680" s="70"/>
      <c r="F680" s="71"/>
    </row>
    <row r="681" spans="1:6">
      <c r="A681" s="79" t="s">
        <v>1783</v>
      </c>
      <c r="B681" s="80" t="s">
        <v>1295</v>
      </c>
      <c r="C681" s="81">
        <v>2</v>
      </c>
      <c r="D681" s="81" t="s">
        <v>23</v>
      </c>
      <c r="E681" s="82">
        <f>'[2]20.01 Bahan Bangunan'!$I$618</f>
        <v>496200</v>
      </c>
      <c r="F681" s="83">
        <f>C681*E681</f>
        <v>992400</v>
      </c>
    </row>
    <row r="682" spans="1:6">
      <c r="A682" s="79" t="s">
        <v>371</v>
      </c>
      <c r="B682" s="80" t="s">
        <v>372</v>
      </c>
      <c r="C682" s="81">
        <v>1.9</v>
      </c>
      <c r="D682" s="81" t="s">
        <v>8</v>
      </c>
      <c r="E682" s="82">
        <f>E668</f>
        <v>44800</v>
      </c>
      <c r="F682" s="83">
        <f t="shared" ref="F682:F692" si="70">C682*E682</f>
        <v>85120</v>
      </c>
    </row>
    <row r="683" spans="1:6">
      <c r="A683" s="79" t="s">
        <v>22</v>
      </c>
      <c r="B683" s="80" t="s">
        <v>109</v>
      </c>
      <c r="C683" s="81">
        <v>2</v>
      </c>
      <c r="D683" s="81" t="s">
        <v>8</v>
      </c>
      <c r="E683" s="82">
        <f>'[1]A. Pekerjaan Tanah'!$F$150</f>
        <v>86500</v>
      </c>
      <c r="F683" s="83">
        <f t="shared" si="70"/>
        <v>173000</v>
      </c>
    </row>
    <row r="684" spans="1:6">
      <c r="A684" s="79" t="s">
        <v>538</v>
      </c>
      <c r="B684" s="80" t="s">
        <v>539</v>
      </c>
      <c r="C684" s="81">
        <v>0.1</v>
      </c>
      <c r="D684" s="81" t="s">
        <v>8</v>
      </c>
      <c r="E684" s="82">
        <f>'[1]A. Pekerjaan Tanah'!$F$194</f>
        <v>14260</v>
      </c>
      <c r="F684" s="83">
        <f t="shared" si="70"/>
        <v>1426</v>
      </c>
    </row>
    <row r="685" spans="1:6">
      <c r="A685" s="79" t="s">
        <v>14</v>
      </c>
      <c r="B685" s="80" t="s">
        <v>460</v>
      </c>
      <c r="C685" s="81">
        <v>0.4</v>
      </c>
      <c r="D685" s="81" t="s">
        <v>8</v>
      </c>
      <c r="E685" s="82">
        <f>E670</f>
        <v>154600</v>
      </c>
      <c r="F685" s="83">
        <f t="shared" si="70"/>
        <v>61840</v>
      </c>
    </row>
    <row r="686" spans="1:6" ht="25.5">
      <c r="A686" s="79" t="s">
        <v>582</v>
      </c>
      <c r="B686" s="80" t="s">
        <v>583</v>
      </c>
      <c r="C686" s="81">
        <v>0.9</v>
      </c>
      <c r="D686" s="81" t="s">
        <v>8</v>
      </c>
      <c r="E686" s="82">
        <f>'[1]B. Pondasi'!$F$155</f>
        <v>1029350</v>
      </c>
      <c r="F686" s="83">
        <f t="shared" si="70"/>
        <v>926415</v>
      </c>
    </row>
    <row r="687" spans="1:6">
      <c r="A687" s="79" t="s">
        <v>665</v>
      </c>
      <c r="B687" s="80" t="s">
        <v>666</v>
      </c>
      <c r="C687" s="81">
        <v>0.1</v>
      </c>
      <c r="D687" s="81" t="s">
        <v>8</v>
      </c>
      <c r="E687" s="82">
        <f>E672</f>
        <v>1136764.144736842</v>
      </c>
      <c r="F687" s="83">
        <f t="shared" si="70"/>
        <v>113676.41447368421</v>
      </c>
    </row>
    <row r="688" spans="1:6">
      <c r="A688" s="79" t="s">
        <v>588</v>
      </c>
      <c r="B688" s="80" t="s">
        <v>589</v>
      </c>
      <c r="C688" s="81">
        <v>2.2000000000000002</v>
      </c>
      <c r="D688" s="81" t="s">
        <v>9</v>
      </c>
      <c r="E688" s="82">
        <f t="shared" ref="E688:E692" si="71">E673</f>
        <v>14790</v>
      </c>
      <c r="F688" s="83">
        <f t="shared" si="70"/>
        <v>32538.000000000004</v>
      </c>
    </row>
    <row r="689" spans="1:6">
      <c r="A689" s="79" t="s">
        <v>590</v>
      </c>
      <c r="B689" s="80" t="s">
        <v>591</v>
      </c>
      <c r="C689" s="81">
        <v>2</v>
      </c>
      <c r="D689" s="81" t="s">
        <v>11</v>
      </c>
      <c r="E689" s="82">
        <f t="shared" si="71"/>
        <v>310850</v>
      </c>
      <c r="F689" s="83">
        <f t="shared" si="70"/>
        <v>621700</v>
      </c>
    </row>
    <row r="690" spans="1:6">
      <c r="A690" s="79" t="s">
        <v>778</v>
      </c>
      <c r="B690" s="80" t="s">
        <v>779</v>
      </c>
      <c r="C690" s="81">
        <v>1</v>
      </c>
      <c r="D690" s="81" t="s">
        <v>11</v>
      </c>
      <c r="E690" s="82">
        <f t="shared" si="71"/>
        <v>78340</v>
      </c>
      <c r="F690" s="83">
        <f t="shared" si="70"/>
        <v>78340</v>
      </c>
    </row>
    <row r="691" spans="1:6">
      <c r="A691" s="79" t="s">
        <v>776</v>
      </c>
      <c r="B691" s="80" t="s">
        <v>777</v>
      </c>
      <c r="C691" s="81">
        <v>2</v>
      </c>
      <c r="D691" s="81" t="s">
        <v>23</v>
      </c>
      <c r="E691" s="82">
        <f t="shared" si="71"/>
        <v>17950</v>
      </c>
      <c r="F691" s="83">
        <f t="shared" si="70"/>
        <v>35900</v>
      </c>
    </row>
    <row r="692" spans="1:6">
      <c r="A692" s="79" t="s">
        <v>511</v>
      </c>
      <c r="B692" s="80" t="s">
        <v>512</v>
      </c>
      <c r="C692" s="81">
        <v>1</v>
      </c>
      <c r="D692" s="81" t="s">
        <v>17</v>
      </c>
      <c r="E692" s="82" t="e">
        <f t="shared" si="71"/>
        <v>#REF!</v>
      </c>
      <c r="F692" s="83" t="e">
        <f t="shared" si="70"/>
        <v>#REF!</v>
      </c>
    </row>
    <row r="693" spans="1:6" s="84" customFormat="1">
      <c r="A693" s="79"/>
      <c r="B693" s="80"/>
      <c r="C693" s="81"/>
      <c r="D693" s="81"/>
      <c r="E693" s="82" t="s">
        <v>369</v>
      </c>
      <c r="F693" s="71" t="e">
        <f>SUM(F681:F692)</f>
        <v>#REF!</v>
      </c>
    </row>
    <row r="694" spans="1:6" s="72" customFormat="1" ht="13.5" thickBot="1">
      <c r="A694" s="224"/>
      <c r="B694" s="225"/>
      <c r="C694" s="226"/>
      <c r="D694" s="226"/>
      <c r="E694" s="227" t="s">
        <v>375</v>
      </c>
      <c r="F694" s="228" t="e">
        <f>SUM(F693)</f>
        <v>#REF!</v>
      </c>
    </row>
    <row r="695" spans="1:6" s="72" customFormat="1" ht="25.5">
      <c r="A695" s="67" t="s">
        <v>757</v>
      </c>
      <c r="B695" s="68" t="s">
        <v>758</v>
      </c>
      <c r="C695" s="69"/>
      <c r="D695" s="69" t="s">
        <v>17</v>
      </c>
      <c r="E695" s="70"/>
      <c r="F695" s="71"/>
    </row>
    <row r="696" spans="1:6" s="72" customFormat="1">
      <c r="A696" s="67"/>
      <c r="B696" s="68" t="s">
        <v>506</v>
      </c>
      <c r="C696" s="69"/>
      <c r="D696" s="69"/>
      <c r="E696" s="70"/>
      <c r="F696" s="71"/>
    </row>
    <row r="697" spans="1:6">
      <c r="A697" s="79" t="s">
        <v>1783</v>
      </c>
      <c r="B697" s="80" t="s">
        <v>1295</v>
      </c>
      <c r="C697" s="81">
        <v>2</v>
      </c>
      <c r="D697" s="81" t="s">
        <v>23</v>
      </c>
      <c r="E697" s="82">
        <f>E681</f>
        <v>496200</v>
      </c>
      <c r="F697" s="83">
        <f>C697*E697</f>
        <v>992400</v>
      </c>
    </row>
    <row r="698" spans="1:6">
      <c r="A698" s="79" t="s">
        <v>371</v>
      </c>
      <c r="B698" s="80" t="s">
        <v>372</v>
      </c>
      <c r="C698" s="81">
        <v>1.9</v>
      </c>
      <c r="D698" s="81" t="s">
        <v>8</v>
      </c>
      <c r="E698" s="82">
        <f t="shared" ref="E698:E707" si="72">E682</f>
        <v>44800</v>
      </c>
      <c r="F698" s="83">
        <f t="shared" ref="F698:F708" si="73">C698*E698</f>
        <v>85120</v>
      </c>
    </row>
    <row r="699" spans="1:6">
      <c r="A699" s="79" t="s">
        <v>22</v>
      </c>
      <c r="B699" s="80" t="s">
        <v>109</v>
      </c>
      <c r="C699" s="81">
        <v>2</v>
      </c>
      <c r="D699" s="81" t="s">
        <v>8</v>
      </c>
      <c r="E699" s="82">
        <f t="shared" si="72"/>
        <v>86500</v>
      </c>
      <c r="F699" s="83">
        <f t="shared" si="73"/>
        <v>173000</v>
      </c>
    </row>
    <row r="700" spans="1:6">
      <c r="A700" s="79" t="s">
        <v>538</v>
      </c>
      <c r="B700" s="80" t="s">
        <v>539</v>
      </c>
      <c r="C700" s="81">
        <v>0.1</v>
      </c>
      <c r="D700" s="81" t="s">
        <v>8</v>
      </c>
      <c r="E700" s="82">
        <f t="shared" si="72"/>
        <v>14260</v>
      </c>
      <c r="F700" s="83">
        <f t="shared" si="73"/>
        <v>1426</v>
      </c>
    </row>
    <row r="701" spans="1:6">
      <c r="A701" s="79" t="s">
        <v>14</v>
      </c>
      <c r="B701" s="80" t="s">
        <v>460</v>
      </c>
      <c r="C701" s="81">
        <v>0.4</v>
      </c>
      <c r="D701" s="81" t="s">
        <v>8</v>
      </c>
      <c r="E701" s="82">
        <f t="shared" si="72"/>
        <v>154600</v>
      </c>
      <c r="F701" s="83">
        <f t="shared" si="73"/>
        <v>61840</v>
      </c>
    </row>
    <row r="702" spans="1:6" ht="25.5">
      <c r="A702" s="79" t="s">
        <v>582</v>
      </c>
      <c r="B702" s="80" t="s">
        <v>583</v>
      </c>
      <c r="C702" s="81">
        <v>0.9</v>
      </c>
      <c r="D702" s="81" t="s">
        <v>8</v>
      </c>
      <c r="E702" s="82">
        <f t="shared" si="72"/>
        <v>1029350</v>
      </c>
      <c r="F702" s="83">
        <f t="shared" si="73"/>
        <v>926415</v>
      </c>
    </row>
    <row r="703" spans="1:6">
      <c r="A703" s="79" t="s">
        <v>665</v>
      </c>
      <c r="B703" s="80" t="s">
        <v>666</v>
      </c>
      <c r="C703" s="81">
        <v>0.1</v>
      </c>
      <c r="D703" s="81" t="s">
        <v>8</v>
      </c>
      <c r="E703" s="82">
        <f t="shared" si="72"/>
        <v>1136764.144736842</v>
      </c>
      <c r="F703" s="83">
        <f t="shared" si="73"/>
        <v>113676.41447368421</v>
      </c>
    </row>
    <row r="704" spans="1:6">
      <c r="A704" s="79" t="s">
        <v>588</v>
      </c>
      <c r="B704" s="80" t="s">
        <v>589</v>
      </c>
      <c r="C704" s="81">
        <v>2.2000000000000002</v>
      </c>
      <c r="D704" s="81" t="s">
        <v>9</v>
      </c>
      <c r="E704" s="82">
        <f t="shared" si="72"/>
        <v>14790</v>
      </c>
      <c r="F704" s="83">
        <f t="shared" si="73"/>
        <v>32538.000000000004</v>
      </c>
    </row>
    <row r="705" spans="1:6">
      <c r="A705" s="79" t="s">
        <v>590</v>
      </c>
      <c r="B705" s="80" t="s">
        <v>591</v>
      </c>
      <c r="C705" s="81">
        <v>2</v>
      </c>
      <c r="D705" s="81" t="s">
        <v>11</v>
      </c>
      <c r="E705" s="82">
        <f t="shared" si="72"/>
        <v>310850</v>
      </c>
      <c r="F705" s="83">
        <f t="shared" si="73"/>
        <v>621700</v>
      </c>
    </row>
    <row r="706" spans="1:6">
      <c r="A706" s="79" t="s">
        <v>778</v>
      </c>
      <c r="B706" s="80" t="s">
        <v>779</v>
      </c>
      <c r="C706" s="81">
        <v>1</v>
      </c>
      <c r="D706" s="81" t="s">
        <v>11</v>
      </c>
      <c r="E706" s="82">
        <f t="shared" si="72"/>
        <v>78340</v>
      </c>
      <c r="F706" s="83">
        <f t="shared" si="73"/>
        <v>78340</v>
      </c>
    </row>
    <row r="707" spans="1:6">
      <c r="A707" s="79" t="s">
        <v>776</v>
      </c>
      <c r="B707" s="80" t="s">
        <v>777</v>
      </c>
      <c r="C707" s="81">
        <v>2</v>
      </c>
      <c r="D707" s="81" t="s">
        <v>23</v>
      </c>
      <c r="E707" s="82">
        <f t="shared" si="72"/>
        <v>17950</v>
      </c>
      <c r="F707" s="83">
        <f t="shared" si="73"/>
        <v>35900</v>
      </c>
    </row>
    <row r="708" spans="1:6">
      <c r="A708" s="79" t="s">
        <v>513</v>
      </c>
      <c r="B708" s="80" t="s">
        <v>514</v>
      </c>
      <c r="C708" s="81">
        <v>1</v>
      </c>
      <c r="D708" s="81" t="s">
        <v>17</v>
      </c>
      <c r="E708" s="82" t="e">
        <f>F565</f>
        <v>#REF!</v>
      </c>
      <c r="F708" s="83" t="e">
        <f t="shared" si="73"/>
        <v>#REF!</v>
      </c>
    </row>
    <row r="709" spans="1:6" s="84" customFormat="1">
      <c r="A709" s="79"/>
      <c r="B709" s="80"/>
      <c r="C709" s="81"/>
      <c r="D709" s="81"/>
      <c r="E709" s="82" t="s">
        <v>369</v>
      </c>
      <c r="F709" s="71" t="e">
        <f>SUM(F697:F708)</f>
        <v>#REF!</v>
      </c>
    </row>
    <row r="710" spans="1:6" s="72" customFormat="1" ht="13.5" thickBot="1">
      <c r="A710" s="224"/>
      <c r="B710" s="225"/>
      <c r="C710" s="226"/>
      <c r="D710" s="226"/>
      <c r="E710" s="227" t="s">
        <v>375</v>
      </c>
      <c r="F710" s="228" t="e">
        <f>SUM(F709)</f>
        <v>#REF!</v>
      </c>
    </row>
    <row r="711" spans="1:6" s="72" customFormat="1" ht="25.5">
      <c r="A711" s="67" t="s">
        <v>755</v>
      </c>
      <c r="B711" s="68" t="s">
        <v>756</v>
      </c>
      <c r="C711" s="69"/>
      <c r="D711" s="69" t="s">
        <v>17</v>
      </c>
      <c r="E711" s="70"/>
      <c r="F711" s="71"/>
    </row>
    <row r="712" spans="1:6">
      <c r="A712" s="79" t="s">
        <v>1783</v>
      </c>
      <c r="B712" s="80" t="s">
        <v>1295</v>
      </c>
      <c r="C712" s="81">
        <v>2</v>
      </c>
      <c r="D712" s="81" t="s">
        <v>23</v>
      </c>
      <c r="E712" s="82">
        <f>E697</f>
        <v>496200</v>
      </c>
      <c r="F712" s="83">
        <f>C712*E712</f>
        <v>992400</v>
      </c>
    </row>
    <row r="713" spans="1:6">
      <c r="A713" s="79" t="s">
        <v>371</v>
      </c>
      <c r="B713" s="80" t="s">
        <v>372</v>
      </c>
      <c r="C713" s="81">
        <v>2.8</v>
      </c>
      <c r="D713" s="81" t="s">
        <v>8</v>
      </c>
      <c r="E713" s="82">
        <f t="shared" ref="E713:E723" si="74">E698</f>
        <v>44800</v>
      </c>
      <c r="F713" s="83">
        <f t="shared" ref="F713:F723" si="75">C713*E713</f>
        <v>125439.99999999999</v>
      </c>
    </row>
    <row r="714" spans="1:6">
      <c r="A714" s="79" t="s">
        <v>22</v>
      </c>
      <c r="B714" s="80" t="s">
        <v>109</v>
      </c>
      <c r="C714" s="81">
        <v>3.1</v>
      </c>
      <c r="D714" s="81" t="s">
        <v>8</v>
      </c>
      <c r="E714" s="82">
        <f t="shared" si="74"/>
        <v>86500</v>
      </c>
      <c r="F714" s="83">
        <f t="shared" si="75"/>
        <v>268150</v>
      </c>
    </row>
    <row r="715" spans="1:6">
      <c r="A715" s="79" t="s">
        <v>538</v>
      </c>
      <c r="B715" s="80" t="s">
        <v>539</v>
      </c>
      <c r="C715" s="81">
        <v>0.3</v>
      </c>
      <c r="D715" s="81" t="s">
        <v>8</v>
      </c>
      <c r="E715" s="82">
        <f t="shared" si="74"/>
        <v>14260</v>
      </c>
      <c r="F715" s="83">
        <f t="shared" si="75"/>
        <v>4278</v>
      </c>
    </row>
    <row r="716" spans="1:6">
      <c r="A716" s="79" t="s">
        <v>14</v>
      </c>
      <c r="B716" s="80" t="s">
        <v>460</v>
      </c>
      <c r="C716" s="81">
        <v>0.6</v>
      </c>
      <c r="D716" s="81" t="s">
        <v>8</v>
      </c>
      <c r="E716" s="82">
        <f t="shared" si="74"/>
        <v>154600</v>
      </c>
      <c r="F716" s="83">
        <f t="shared" si="75"/>
        <v>92760</v>
      </c>
    </row>
    <row r="717" spans="1:6" ht="25.5">
      <c r="A717" s="79" t="s">
        <v>582</v>
      </c>
      <c r="B717" s="80" t="s">
        <v>583</v>
      </c>
      <c r="C717" s="81">
        <v>1.3</v>
      </c>
      <c r="D717" s="81" t="s">
        <v>8</v>
      </c>
      <c r="E717" s="82">
        <f t="shared" si="74"/>
        <v>1029350</v>
      </c>
      <c r="F717" s="83">
        <f t="shared" si="75"/>
        <v>1338155</v>
      </c>
    </row>
    <row r="718" spans="1:6">
      <c r="A718" s="79" t="s">
        <v>665</v>
      </c>
      <c r="B718" s="80" t="s">
        <v>666</v>
      </c>
      <c r="C718" s="81">
        <v>0.1</v>
      </c>
      <c r="D718" s="81" t="s">
        <v>8</v>
      </c>
      <c r="E718" s="82">
        <f t="shared" si="74"/>
        <v>1136764.144736842</v>
      </c>
      <c r="F718" s="83">
        <f t="shared" si="75"/>
        <v>113676.41447368421</v>
      </c>
    </row>
    <row r="719" spans="1:6">
      <c r="A719" s="79" t="s">
        <v>588</v>
      </c>
      <c r="B719" s="80" t="s">
        <v>589</v>
      </c>
      <c r="C719" s="81">
        <v>2.6</v>
      </c>
      <c r="D719" s="81" t="s">
        <v>9</v>
      </c>
      <c r="E719" s="82">
        <f t="shared" si="74"/>
        <v>14790</v>
      </c>
      <c r="F719" s="83">
        <f t="shared" si="75"/>
        <v>38454</v>
      </c>
    </row>
    <row r="720" spans="1:6">
      <c r="A720" s="79" t="s">
        <v>590</v>
      </c>
      <c r="B720" s="80" t="s">
        <v>591</v>
      </c>
      <c r="C720" s="81">
        <v>2</v>
      </c>
      <c r="D720" s="81" t="s">
        <v>11</v>
      </c>
      <c r="E720" s="82">
        <f t="shared" si="74"/>
        <v>310850</v>
      </c>
      <c r="F720" s="83">
        <f t="shared" si="75"/>
        <v>621700</v>
      </c>
    </row>
    <row r="721" spans="1:6">
      <c r="A721" s="79" t="s">
        <v>778</v>
      </c>
      <c r="B721" s="80" t="s">
        <v>779</v>
      </c>
      <c r="C721" s="81">
        <v>1</v>
      </c>
      <c r="D721" s="81" t="s">
        <v>11</v>
      </c>
      <c r="E721" s="82">
        <f t="shared" si="74"/>
        <v>78340</v>
      </c>
      <c r="F721" s="83">
        <f t="shared" si="75"/>
        <v>78340</v>
      </c>
    </row>
    <row r="722" spans="1:6">
      <c r="A722" s="79" t="s">
        <v>776</v>
      </c>
      <c r="B722" s="80" t="s">
        <v>777</v>
      </c>
      <c r="C722" s="81">
        <v>2</v>
      </c>
      <c r="D722" s="81" t="s">
        <v>23</v>
      </c>
      <c r="E722" s="82">
        <f t="shared" si="74"/>
        <v>17950</v>
      </c>
      <c r="F722" s="83">
        <f t="shared" si="75"/>
        <v>35900</v>
      </c>
    </row>
    <row r="723" spans="1:6">
      <c r="A723" s="79" t="s">
        <v>513</v>
      </c>
      <c r="B723" s="80" t="s">
        <v>514</v>
      </c>
      <c r="C723" s="81">
        <v>1</v>
      </c>
      <c r="D723" s="81" t="s">
        <v>17</v>
      </c>
      <c r="E723" s="82" t="e">
        <f t="shared" si="74"/>
        <v>#REF!</v>
      </c>
      <c r="F723" s="83" t="e">
        <f t="shared" si="75"/>
        <v>#REF!</v>
      </c>
    </row>
    <row r="724" spans="1:6" s="84" customFormat="1">
      <c r="A724" s="79"/>
      <c r="B724" s="80"/>
      <c r="C724" s="81"/>
      <c r="D724" s="81"/>
      <c r="E724" s="82" t="s">
        <v>369</v>
      </c>
      <c r="F724" s="71" t="e">
        <f>SUM(F712:F723)</f>
        <v>#REF!</v>
      </c>
    </row>
    <row r="725" spans="1:6" s="72" customFormat="1" ht="13.5" thickBot="1">
      <c r="A725" s="224"/>
      <c r="B725" s="225"/>
      <c r="C725" s="226"/>
      <c r="D725" s="226"/>
      <c r="E725" s="227" t="s">
        <v>375</v>
      </c>
      <c r="F725" s="228" t="e">
        <f>SUM(F724)</f>
        <v>#REF!</v>
      </c>
    </row>
    <row r="726" spans="1:6" s="72" customFormat="1" ht="25.5">
      <c r="A726" s="67" t="s">
        <v>753</v>
      </c>
      <c r="B726" s="68" t="s">
        <v>754</v>
      </c>
      <c r="C726" s="69"/>
      <c r="D726" s="69" t="s">
        <v>11</v>
      </c>
      <c r="E726" s="70"/>
      <c r="F726" s="71"/>
    </row>
    <row r="727" spans="1:6">
      <c r="A727" s="79" t="s">
        <v>1783</v>
      </c>
      <c r="B727" s="80" t="s">
        <v>1295</v>
      </c>
      <c r="C727" s="81">
        <v>2</v>
      </c>
      <c r="D727" s="81" t="s">
        <v>23</v>
      </c>
      <c r="E727" s="82">
        <f>E712</f>
        <v>496200</v>
      </c>
      <c r="F727" s="83">
        <f>C727*E727</f>
        <v>992400</v>
      </c>
    </row>
    <row r="728" spans="1:6">
      <c r="A728" s="79" t="s">
        <v>371</v>
      </c>
      <c r="B728" s="80" t="s">
        <v>372</v>
      </c>
      <c r="C728" s="81">
        <v>2.8</v>
      </c>
      <c r="D728" s="81" t="s">
        <v>8</v>
      </c>
      <c r="E728" s="82">
        <f t="shared" ref="E728:E737" si="76">E713</f>
        <v>44800</v>
      </c>
      <c r="F728" s="83">
        <f t="shared" ref="F728:F738" si="77">C728*E728</f>
        <v>125439.99999999999</v>
      </c>
    </row>
    <row r="729" spans="1:6">
      <c r="A729" s="79" t="s">
        <v>22</v>
      </c>
      <c r="B729" s="80" t="s">
        <v>109</v>
      </c>
      <c r="C729" s="81">
        <v>3.1</v>
      </c>
      <c r="D729" s="81" t="s">
        <v>8</v>
      </c>
      <c r="E729" s="82">
        <f t="shared" si="76"/>
        <v>86500</v>
      </c>
      <c r="F729" s="83">
        <f t="shared" si="77"/>
        <v>268150</v>
      </c>
    </row>
    <row r="730" spans="1:6">
      <c r="A730" s="79" t="s">
        <v>538</v>
      </c>
      <c r="B730" s="80" t="s">
        <v>539</v>
      </c>
      <c r="C730" s="81">
        <v>0.3</v>
      </c>
      <c r="D730" s="81" t="s">
        <v>8</v>
      </c>
      <c r="E730" s="82">
        <f t="shared" si="76"/>
        <v>14260</v>
      </c>
      <c r="F730" s="83">
        <f t="shared" si="77"/>
        <v>4278</v>
      </c>
    </row>
    <row r="731" spans="1:6">
      <c r="A731" s="79" t="s">
        <v>14</v>
      </c>
      <c r="B731" s="80" t="s">
        <v>460</v>
      </c>
      <c r="C731" s="81">
        <v>0.6</v>
      </c>
      <c r="D731" s="81" t="s">
        <v>8</v>
      </c>
      <c r="E731" s="82">
        <f t="shared" si="76"/>
        <v>154600</v>
      </c>
      <c r="F731" s="83">
        <f t="shared" si="77"/>
        <v>92760</v>
      </c>
    </row>
    <row r="732" spans="1:6" ht="25.5">
      <c r="A732" s="79" t="s">
        <v>582</v>
      </c>
      <c r="B732" s="80" t="s">
        <v>583</v>
      </c>
      <c r="C732" s="81">
        <v>1.3</v>
      </c>
      <c r="D732" s="81" t="s">
        <v>8</v>
      </c>
      <c r="E732" s="82">
        <f t="shared" si="76"/>
        <v>1029350</v>
      </c>
      <c r="F732" s="83">
        <f t="shared" si="77"/>
        <v>1338155</v>
      </c>
    </row>
    <row r="733" spans="1:6">
      <c r="A733" s="79" t="s">
        <v>665</v>
      </c>
      <c r="B733" s="80" t="s">
        <v>666</v>
      </c>
      <c r="C733" s="81">
        <v>0.1</v>
      </c>
      <c r="D733" s="81" t="s">
        <v>8</v>
      </c>
      <c r="E733" s="82">
        <f t="shared" si="76"/>
        <v>1136764.144736842</v>
      </c>
      <c r="F733" s="83">
        <f t="shared" si="77"/>
        <v>113676.41447368421</v>
      </c>
    </row>
    <row r="734" spans="1:6">
      <c r="A734" s="79" t="s">
        <v>588</v>
      </c>
      <c r="B734" s="80" t="s">
        <v>589</v>
      </c>
      <c r="C734" s="81">
        <v>2.6</v>
      </c>
      <c r="D734" s="81" t="s">
        <v>9</v>
      </c>
      <c r="E734" s="82">
        <f t="shared" si="76"/>
        <v>14790</v>
      </c>
      <c r="F734" s="83">
        <f t="shared" si="77"/>
        <v>38454</v>
      </c>
    </row>
    <row r="735" spans="1:6">
      <c r="A735" s="79" t="s">
        <v>590</v>
      </c>
      <c r="B735" s="80" t="s">
        <v>591</v>
      </c>
      <c r="C735" s="81">
        <v>2</v>
      </c>
      <c r="D735" s="81" t="s">
        <v>11</v>
      </c>
      <c r="E735" s="82">
        <f t="shared" si="76"/>
        <v>310850</v>
      </c>
      <c r="F735" s="83">
        <f t="shared" si="77"/>
        <v>621700</v>
      </c>
    </row>
    <row r="736" spans="1:6">
      <c r="A736" s="79" t="s">
        <v>778</v>
      </c>
      <c r="B736" s="80" t="s">
        <v>779</v>
      </c>
      <c r="C736" s="81">
        <v>1</v>
      </c>
      <c r="D736" s="81" t="s">
        <v>11</v>
      </c>
      <c r="E736" s="82">
        <f t="shared" si="76"/>
        <v>78340</v>
      </c>
      <c r="F736" s="83">
        <f t="shared" si="77"/>
        <v>78340</v>
      </c>
    </row>
    <row r="737" spans="1:6">
      <c r="A737" s="79" t="s">
        <v>776</v>
      </c>
      <c r="B737" s="80" t="s">
        <v>777</v>
      </c>
      <c r="C737" s="81">
        <v>2</v>
      </c>
      <c r="D737" s="81" t="s">
        <v>23</v>
      </c>
      <c r="E737" s="82">
        <f t="shared" si="76"/>
        <v>17950</v>
      </c>
      <c r="F737" s="83">
        <f t="shared" si="77"/>
        <v>35900</v>
      </c>
    </row>
    <row r="738" spans="1:6">
      <c r="A738" s="79" t="s">
        <v>515</v>
      </c>
      <c r="B738" s="80" t="s">
        <v>516</v>
      </c>
      <c r="C738" s="81">
        <v>1</v>
      </c>
      <c r="D738" s="81" t="s">
        <v>17</v>
      </c>
      <c r="E738" s="82" t="e">
        <f>F586</f>
        <v>#REF!</v>
      </c>
      <c r="F738" s="83" t="e">
        <f t="shared" si="77"/>
        <v>#REF!</v>
      </c>
    </row>
    <row r="739" spans="1:6" s="84" customFormat="1">
      <c r="A739" s="79"/>
      <c r="B739" s="80"/>
      <c r="C739" s="81"/>
      <c r="D739" s="81"/>
      <c r="E739" s="82" t="s">
        <v>369</v>
      </c>
      <c r="F739" s="71" t="e">
        <f>SUM(F727:F738)</f>
        <v>#REF!</v>
      </c>
    </row>
    <row r="740" spans="1:6" s="72" customFormat="1" ht="13.5" thickBot="1">
      <c r="A740" s="224"/>
      <c r="B740" s="225"/>
      <c r="C740" s="226"/>
      <c r="D740" s="226"/>
      <c r="E740" s="227" t="s">
        <v>375</v>
      </c>
      <c r="F740" s="228" t="e">
        <f>SUM(F739)</f>
        <v>#REF!</v>
      </c>
    </row>
    <row r="741" spans="1:6" s="72" customFormat="1" ht="25.5">
      <c r="A741" s="67" t="s">
        <v>751</v>
      </c>
      <c r="B741" s="68" t="s">
        <v>752</v>
      </c>
      <c r="C741" s="69"/>
      <c r="D741" s="69" t="s">
        <v>148</v>
      </c>
      <c r="E741" s="70"/>
      <c r="F741" s="71"/>
    </row>
    <row r="742" spans="1:6">
      <c r="A742" s="79" t="s">
        <v>495</v>
      </c>
      <c r="B742" s="80" t="s">
        <v>496</v>
      </c>
      <c r="C742" s="81">
        <v>0.01</v>
      </c>
      <c r="D742" s="81" t="s">
        <v>23</v>
      </c>
      <c r="E742" s="82">
        <f>E873</f>
        <v>296537</v>
      </c>
      <c r="F742" s="83">
        <f>C742*E742</f>
        <v>2965.37</v>
      </c>
    </row>
    <row r="743" spans="1:6">
      <c r="A743" s="79" t="s">
        <v>1784</v>
      </c>
      <c r="B743" s="80" t="s">
        <v>1296</v>
      </c>
      <c r="C743" s="81">
        <v>2</v>
      </c>
      <c r="D743" s="81" t="s">
        <v>23</v>
      </c>
      <c r="E743" s="82">
        <f>'[2]20.01 Bahan Bangunan'!$I$619</f>
        <v>580300</v>
      </c>
      <c r="F743" s="83">
        <f t="shared" ref="F743:F765" si="78">C743*E743</f>
        <v>1160600</v>
      </c>
    </row>
    <row r="744" spans="1:6">
      <c r="A744" s="79" t="s">
        <v>497</v>
      </c>
      <c r="B744" s="80" t="s">
        <v>498</v>
      </c>
      <c r="C744" s="81">
        <v>0.01</v>
      </c>
      <c r="D744" s="81" t="s">
        <v>23</v>
      </c>
      <c r="E744" s="82">
        <f>E506</f>
        <v>1250000</v>
      </c>
      <c r="F744" s="83">
        <f t="shared" si="78"/>
        <v>12500</v>
      </c>
    </row>
    <row r="745" spans="1:6">
      <c r="A745" s="79" t="s">
        <v>507</v>
      </c>
      <c r="B745" s="80" t="s">
        <v>508</v>
      </c>
      <c r="C745" s="81">
        <v>1</v>
      </c>
      <c r="D745" s="81" t="s">
        <v>17</v>
      </c>
      <c r="E745" s="82" t="e">
        <f>E889</f>
        <v>#REF!</v>
      </c>
      <c r="F745" s="83" t="e">
        <f t="shared" si="78"/>
        <v>#REF!</v>
      </c>
    </row>
    <row r="746" spans="1:6">
      <c r="A746" s="79" t="s">
        <v>509</v>
      </c>
      <c r="B746" s="80" t="s">
        <v>510</v>
      </c>
      <c r="C746" s="81">
        <v>0.5</v>
      </c>
      <c r="D746" s="81" t="s">
        <v>9</v>
      </c>
      <c r="E746" s="82">
        <f>'[1]A. Pekerjaan Tanah'!$F$112</f>
        <v>19000</v>
      </c>
      <c r="F746" s="83">
        <f t="shared" si="78"/>
        <v>9500</v>
      </c>
    </row>
    <row r="747" spans="1:6">
      <c r="A747" s="79" t="s">
        <v>371</v>
      </c>
      <c r="B747" s="80" t="s">
        <v>372</v>
      </c>
      <c r="C747" s="81">
        <v>3.0000000000000001E-3</v>
      </c>
      <c r="D747" s="81" t="s">
        <v>8</v>
      </c>
      <c r="E747" s="82">
        <f>'[1]A. Pekerjaan Tanah'!$F$144</f>
        <v>44800</v>
      </c>
      <c r="F747" s="83">
        <f t="shared" si="78"/>
        <v>134.4</v>
      </c>
    </row>
    <row r="748" spans="1:6">
      <c r="A748" s="79" t="s">
        <v>371</v>
      </c>
      <c r="B748" s="80" t="s">
        <v>372</v>
      </c>
      <c r="C748" s="81">
        <v>4</v>
      </c>
      <c r="D748" s="81" t="s">
        <v>8</v>
      </c>
      <c r="E748" s="82">
        <f>'[1]A. Pekerjaan Tanah'!$F$144</f>
        <v>44800</v>
      </c>
      <c r="F748" s="83">
        <f t="shared" si="78"/>
        <v>179200</v>
      </c>
    </row>
    <row r="749" spans="1:6">
      <c r="A749" s="79" t="s">
        <v>22</v>
      </c>
      <c r="B749" s="80" t="s">
        <v>109</v>
      </c>
      <c r="C749" s="81">
        <v>4.3</v>
      </c>
      <c r="D749" s="81" t="s">
        <v>8</v>
      </c>
      <c r="E749" s="82">
        <f>'[1]A. Pekerjaan Tanah'!$F$150</f>
        <v>86500</v>
      </c>
      <c r="F749" s="83">
        <f t="shared" si="78"/>
        <v>371950</v>
      </c>
    </row>
    <row r="750" spans="1:6">
      <c r="A750" s="79" t="s">
        <v>19</v>
      </c>
      <c r="B750" s="80" t="s">
        <v>53</v>
      </c>
      <c r="C750" s="81">
        <v>0.04</v>
      </c>
      <c r="D750" s="81" t="s">
        <v>8</v>
      </c>
      <c r="E750" s="82">
        <f>'[1]A. Pekerjaan Tanah'!$F$162</f>
        <v>174600</v>
      </c>
      <c r="F750" s="83">
        <f t="shared" si="78"/>
        <v>6984</v>
      </c>
    </row>
    <row r="751" spans="1:6">
      <c r="A751" s="79" t="s">
        <v>538</v>
      </c>
      <c r="B751" s="80" t="s">
        <v>539</v>
      </c>
      <c r="C751" s="81">
        <v>0.3</v>
      </c>
      <c r="D751" s="81" t="s">
        <v>8</v>
      </c>
      <c r="E751" s="82">
        <f>'[1]A. Pekerjaan Tanah'!$F$194</f>
        <v>14260</v>
      </c>
      <c r="F751" s="83">
        <f t="shared" si="78"/>
        <v>4278</v>
      </c>
    </row>
    <row r="752" spans="1:6">
      <c r="A752" s="79" t="s">
        <v>14</v>
      </c>
      <c r="B752" s="80" t="s">
        <v>460</v>
      </c>
      <c r="C752" s="81">
        <v>0.7</v>
      </c>
      <c r="D752" s="81" t="s">
        <v>8</v>
      </c>
      <c r="E752" s="82">
        <f>'[1]A. Pekerjaan Tanah'!$F$215</f>
        <v>154600</v>
      </c>
      <c r="F752" s="83">
        <f t="shared" si="78"/>
        <v>108220</v>
      </c>
    </row>
    <row r="753" spans="1:6">
      <c r="A753" s="79" t="s">
        <v>461</v>
      </c>
      <c r="B753" s="80" t="s">
        <v>462</v>
      </c>
      <c r="C753" s="81">
        <v>0.5</v>
      </c>
      <c r="D753" s="81" t="s">
        <v>8</v>
      </c>
      <c r="E753" s="82">
        <f>'[1]A. Pekerjaan Tanah'!$F$227</f>
        <v>152462.72</v>
      </c>
      <c r="F753" s="83">
        <f t="shared" si="78"/>
        <v>76231.360000000001</v>
      </c>
    </row>
    <row r="754" spans="1:6">
      <c r="A754" s="79" t="s">
        <v>20</v>
      </c>
      <c r="B754" s="80" t="s">
        <v>54</v>
      </c>
      <c r="C754" s="81">
        <v>0.3</v>
      </c>
      <c r="D754" s="81" t="s">
        <v>8</v>
      </c>
      <c r="E754" s="82">
        <f>'[1]A. Pekerjaan Tanah'!$F$286</f>
        <v>154600</v>
      </c>
      <c r="F754" s="83">
        <f t="shared" si="78"/>
        <v>46380</v>
      </c>
    </row>
    <row r="755" spans="1:6" ht="25.5">
      <c r="A755" s="79" t="s">
        <v>582</v>
      </c>
      <c r="B755" s="80" t="s">
        <v>583</v>
      </c>
      <c r="C755" s="81">
        <v>1.8</v>
      </c>
      <c r="D755" s="81" t="s">
        <v>8</v>
      </c>
      <c r="E755" s="82">
        <f>'[1]B. Pondasi'!$F$155</f>
        <v>1029350</v>
      </c>
      <c r="F755" s="83">
        <f t="shared" si="78"/>
        <v>1852830</v>
      </c>
    </row>
    <row r="756" spans="1:6">
      <c r="A756" s="79" t="s">
        <v>665</v>
      </c>
      <c r="B756" s="80" t="s">
        <v>666</v>
      </c>
      <c r="C756" s="81">
        <v>0.1</v>
      </c>
      <c r="D756" s="81" t="s">
        <v>8</v>
      </c>
      <c r="E756" s="82">
        <f>'[1]C. Struktur'!$F$191</f>
        <v>1136764.144736842</v>
      </c>
      <c r="F756" s="83">
        <f t="shared" si="78"/>
        <v>113676.41447368421</v>
      </c>
    </row>
    <row r="757" spans="1:6">
      <c r="A757" s="79" t="s">
        <v>588</v>
      </c>
      <c r="B757" s="80" t="s">
        <v>589</v>
      </c>
      <c r="C757" s="81">
        <v>3.2</v>
      </c>
      <c r="D757" s="81" t="s">
        <v>9</v>
      </c>
      <c r="E757" s="82">
        <f>'[1]D PD'!$F$207</f>
        <v>69858</v>
      </c>
      <c r="F757" s="83">
        <f t="shared" si="78"/>
        <v>223545.60000000001</v>
      </c>
    </row>
    <row r="758" spans="1:6">
      <c r="A758" s="79" t="s">
        <v>590</v>
      </c>
      <c r="B758" s="80" t="s">
        <v>591</v>
      </c>
      <c r="C758" s="81">
        <v>2</v>
      </c>
      <c r="D758" s="81" t="s">
        <v>11</v>
      </c>
      <c r="E758" s="82">
        <f>'[1]D PD'!$F$231</f>
        <v>23040</v>
      </c>
      <c r="F758" s="83">
        <f t="shared" si="78"/>
        <v>46080</v>
      </c>
    </row>
    <row r="759" spans="1:6">
      <c r="A759" s="79" t="s">
        <v>500</v>
      </c>
      <c r="B759" s="80" t="s">
        <v>501</v>
      </c>
      <c r="C759" s="81">
        <v>0.3</v>
      </c>
      <c r="D759" s="81" t="s">
        <v>9</v>
      </c>
      <c r="E759" s="82">
        <f>'[1]D PD'!$F$243</f>
        <v>57144</v>
      </c>
      <c r="F759" s="83">
        <f t="shared" si="78"/>
        <v>17143.2</v>
      </c>
    </row>
    <row r="760" spans="1:6">
      <c r="A760" s="79" t="s">
        <v>778</v>
      </c>
      <c r="B760" s="80" t="s">
        <v>779</v>
      </c>
      <c r="C760" s="81">
        <v>1</v>
      </c>
      <c r="D760" s="81" t="s">
        <v>11</v>
      </c>
      <c r="E760" s="82">
        <f>'[1]G.Pekerjaan Finishing'!$F$621</f>
        <v>78340</v>
      </c>
      <c r="F760" s="83">
        <f t="shared" si="78"/>
        <v>78340</v>
      </c>
    </row>
    <row r="761" spans="1:6">
      <c r="A761" s="79" t="s">
        <v>776</v>
      </c>
      <c r="B761" s="80" t="s">
        <v>777</v>
      </c>
      <c r="C761" s="81">
        <v>2</v>
      </c>
      <c r="D761" s="81" t="s">
        <v>23</v>
      </c>
      <c r="E761" s="82">
        <f>'[1]G.Pekerjaan Finishing'!$F$825</f>
        <v>17950</v>
      </c>
      <c r="F761" s="83">
        <f t="shared" si="78"/>
        <v>35900</v>
      </c>
    </row>
    <row r="762" spans="1:6" ht="25.5">
      <c r="A762" s="79" t="s">
        <v>21</v>
      </c>
      <c r="B762" s="80" t="s">
        <v>57</v>
      </c>
      <c r="C762" s="81">
        <v>3</v>
      </c>
      <c r="D762" s="81" t="s">
        <v>9</v>
      </c>
      <c r="E762" s="82">
        <f>'[1]H. Pekerjaan Paving'!$F$35</f>
        <v>86250</v>
      </c>
      <c r="F762" s="83">
        <f t="shared" si="78"/>
        <v>258750</v>
      </c>
    </row>
    <row r="763" spans="1:6" ht="25.5">
      <c r="A763" s="79" t="s">
        <v>483</v>
      </c>
      <c r="B763" s="80" t="s">
        <v>484</v>
      </c>
      <c r="C763" s="81">
        <v>3</v>
      </c>
      <c r="D763" s="81" t="s">
        <v>9</v>
      </c>
      <c r="E763" s="82">
        <f>'[1]H. Pekerjaan Paving'!$F$57</f>
        <v>93250</v>
      </c>
      <c r="F763" s="83">
        <f t="shared" si="78"/>
        <v>279750</v>
      </c>
    </row>
    <row r="764" spans="1:6">
      <c r="A764" s="79" t="s">
        <v>502</v>
      </c>
      <c r="B764" s="80" t="s">
        <v>503</v>
      </c>
      <c r="C764" s="81">
        <v>3</v>
      </c>
      <c r="D764" s="81" t="s">
        <v>11</v>
      </c>
      <c r="E764" s="82">
        <f>'[1]H. Pekerjaan Paving'!$F$94</f>
        <v>91582.399999999994</v>
      </c>
      <c r="F764" s="83">
        <f t="shared" si="78"/>
        <v>274747.19999999995</v>
      </c>
    </row>
    <row r="765" spans="1:6">
      <c r="A765" s="79" t="s">
        <v>504</v>
      </c>
      <c r="B765" s="80" t="s">
        <v>505</v>
      </c>
      <c r="C765" s="81">
        <v>2.72</v>
      </c>
      <c r="D765" s="81" t="s">
        <v>11</v>
      </c>
      <c r="E765" s="82">
        <f>'[1]H. Pekerjaan Paving'!$F$130</f>
        <v>35600</v>
      </c>
      <c r="F765" s="83">
        <f t="shared" si="78"/>
        <v>96832</v>
      </c>
    </row>
    <row r="766" spans="1:6">
      <c r="A766" s="79"/>
      <c r="B766" s="80"/>
      <c r="C766" s="81"/>
      <c r="D766" s="81"/>
      <c r="E766" s="82" t="s">
        <v>369</v>
      </c>
      <c r="F766" s="71" t="e">
        <f>SUM(F742:F765)</f>
        <v>#REF!</v>
      </c>
    </row>
    <row r="767" spans="1:6" ht="13.5" thickBot="1">
      <c r="A767" s="224"/>
      <c r="B767" s="225"/>
      <c r="C767" s="226"/>
      <c r="D767" s="226"/>
      <c r="E767" s="227" t="s">
        <v>375</v>
      </c>
      <c r="F767" s="228" t="e">
        <f>SUM(F766)</f>
        <v>#REF!</v>
      </c>
    </row>
    <row r="768" spans="1:6" ht="25.5">
      <c r="A768" s="67" t="s">
        <v>749</v>
      </c>
      <c r="B768" s="68" t="s">
        <v>750</v>
      </c>
      <c r="C768" s="69"/>
      <c r="D768" s="69" t="s">
        <v>17</v>
      </c>
      <c r="E768" s="70"/>
      <c r="F768" s="71"/>
    </row>
    <row r="769" spans="1:6">
      <c r="A769" s="79" t="s">
        <v>1784</v>
      </c>
      <c r="B769" s="80" t="s">
        <v>1296</v>
      </c>
      <c r="C769" s="81">
        <v>2</v>
      </c>
      <c r="D769" s="81" t="s">
        <v>23</v>
      </c>
      <c r="E769" s="82">
        <f>E743</f>
        <v>580300</v>
      </c>
      <c r="F769" s="83">
        <f>C769*E769</f>
        <v>1160600</v>
      </c>
    </row>
    <row r="770" spans="1:6">
      <c r="A770" s="79" t="s">
        <v>371</v>
      </c>
      <c r="B770" s="80" t="s">
        <v>372</v>
      </c>
      <c r="C770" s="81">
        <v>4</v>
      </c>
      <c r="D770" s="81" t="s">
        <v>8</v>
      </c>
      <c r="E770" s="82">
        <f>E728</f>
        <v>44800</v>
      </c>
      <c r="F770" s="83">
        <f t="shared" ref="F770:F780" si="79">C770*E770</f>
        <v>179200</v>
      </c>
    </row>
    <row r="771" spans="1:6">
      <c r="A771" s="79" t="s">
        <v>22</v>
      </c>
      <c r="B771" s="80" t="s">
        <v>109</v>
      </c>
      <c r="C771" s="81">
        <v>4.3</v>
      </c>
      <c r="D771" s="81" t="s">
        <v>8</v>
      </c>
      <c r="E771" s="82">
        <f t="shared" ref="E771:E779" si="80">E729</f>
        <v>86500</v>
      </c>
      <c r="F771" s="83">
        <f t="shared" si="79"/>
        <v>371950</v>
      </c>
    </row>
    <row r="772" spans="1:6">
      <c r="A772" s="79" t="s">
        <v>538</v>
      </c>
      <c r="B772" s="80" t="s">
        <v>539</v>
      </c>
      <c r="C772" s="81">
        <v>0.3</v>
      </c>
      <c r="D772" s="81" t="s">
        <v>8</v>
      </c>
      <c r="E772" s="82">
        <f t="shared" si="80"/>
        <v>14260</v>
      </c>
      <c r="F772" s="83">
        <f t="shared" si="79"/>
        <v>4278</v>
      </c>
    </row>
    <row r="773" spans="1:6">
      <c r="A773" s="79" t="s">
        <v>14</v>
      </c>
      <c r="B773" s="80" t="s">
        <v>460</v>
      </c>
      <c r="C773" s="81">
        <v>0.7</v>
      </c>
      <c r="D773" s="81" t="s">
        <v>8</v>
      </c>
      <c r="E773" s="82">
        <f t="shared" si="80"/>
        <v>154600</v>
      </c>
      <c r="F773" s="83">
        <f t="shared" si="79"/>
        <v>108220</v>
      </c>
    </row>
    <row r="774" spans="1:6" ht="25.5">
      <c r="A774" s="79" t="s">
        <v>582</v>
      </c>
      <c r="B774" s="80" t="s">
        <v>583</v>
      </c>
      <c r="C774" s="81">
        <v>1.8</v>
      </c>
      <c r="D774" s="81" t="s">
        <v>8</v>
      </c>
      <c r="E774" s="82">
        <f t="shared" si="80"/>
        <v>1029350</v>
      </c>
      <c r="F774" s="83">
        <f t="shared" si="79"/>
        <v>1852830</v>
      </c>
    </row>
    <row r="775" spans="1:6">
      <c r="A775" s="79" t="s">
        <v>665</v>
      </c>
      <c r="B775" s="80" t="s">
        <v>666</v>
      </c>
      <c r="C775" s="81">
        <v>0.1</v>
      </c>
      <c r="D775" s="81" t="s">
        <v>8</v>
      </c>
      <c r="E775" s="82">
        <f t="shared" si="80"/>
        <v>1136764.144736842</v>
      </c>
      <c r="F775" s="83">
        <f t="shared" si="79"/>
        <v>113676.41447368421</v>
      </c>
    </row>
    <row r="776" spans="1:6">
      <c r="A776" s="79" t="s">
        <v>588</v>
      </c>
      <c r="B776" s="80" t="s">
        <v>589</v>
      </c>
      <c r="C776" s="81">
        <v>3.2</v>
      </c>
      <c r="D776" s="81" t="s">
        <v>9</v>
      </c>
      <c r="E776" s="82">
        <f t="shared" si="80"/>
        <v>14790</v>
      </c>
      <c r="F776" s="83">
        <f t="shared" si="79"/>
        <v>47328</v>
      </c>
    </row>
    <row r="777" spans="1:6">
      <c r="A777" s="79" t="s">
        <v>590</v>
      </c>
      <c r="B777" s="80" t="s">
        <v>591</v>
      </c>
      <c r="C777" s="81">
        <v>2</v>
      </c>
      <c r="D777" s="81" t="s">
        <v>11</v>
      </c>
      <c r="E777" s="82">
        <f t="shared" si="80"/>
        <v>310850</v>
      </c>
      <c r="F777" s="83">
        <f t="shared" si="79"/>
        <v>621700</v>
      </c>
    </row>
    <row r="778" spans="1:6">
      <c r="A778" s="79" t="s">
        <v>778</v>
      </c>
      <c r="B778" s="80" t="s">
        <v>779</v>
      </c>
      <c r="C778" s="81">
        <v>1</v>
      </c>
      <c r="D778" s="81" t="s">
        <v>11</v>
      </c>
      <c r="E778" s="82">
        <f t="shared" si="80"/>
        <v>78340</v>
      </c>
      <c r="F778" s="83">
        <f t="shared" si="79"/>
        <v>78340</v>
      </c>
    </row>
    <row r="779" spans="1:6">
      <c r="A779" s="79" t="s">
        <v>776</v>
      </c>
      <c r="B779" s="80" t="s">
        <v>777</v>
      </c>
      <c r="C779" s="81">
        <v>2</v>
      </c>
      <c r="D779" s="81" t="s">
        <v>23</v>
      </c>
      <c r="E779" s="82">
        <f t="shared" si="80"/>
        <v>17950</v>
      </c>
      <c r="F779" s="83">
        <f t="shared" si="79"/>
        <v>35900</v>
      </c>
    </row>
    <row r="780" spans="1:6">
      <c r="A780" s="79" t="s">
        <v>517</v>
      </c>
      <c r="B780" s="80" t="s">
        <v>518</v>
      </c>
      <c r="C780" s="81">
        <v>1</v>
      </c>
      <c r="D780" s="81" t="s">
        <v>17</v>
      </c>
      <c r="E780" s="82" t="e">
        <f>F607</f>
        <v>#REF!</v>
      </c>
      <c r="F780" s="83" t="e">
        <f t="shared" si="79"/>
        <v>#REF!</v>
      </c>
    </row>
    <row r="781" spans="1:6">
      <c r="A781" s="79"/>
      <c r="B781" s="80"/>
      <c r="C781" s="81"/>
      <c r="D781" s="81"/>
      <c r="E781" s="82" t="s">
        <v>369</v>
      </c>
      <c r="F781" s="71" t="e">
        <f>SUM(F769:F780)</f>
        <v>#REF!</v>
      </c>
    </row>
    <row r="782" spans="1:6" ht="13.5" thickBot="1">
      <c r="A782" s="224"/>
      <c r="B782" s="225"/>
      <c r="C782" s="226"/>
      <c r="D782" s="226"/>
      <c r="E782" s="227" t="s">
        <v>375</v>
      </c>
      <c r="F782" s="228" t="e">
        <f>SUM(F781)</f>
        <v>#REF!</v>
      </c>
    </row>
    <row r="783" spans="1:6" ht="25.5">
      <c r="A783" s="67" t="s">
        <v>747</v>
      </c>
      <c r="B783" s="68" t="s">
        <v>748</v>
      </c>
      <c r="C783" s="69"/>
      <c r="D783" s="69" t="s">
        <v>17</v>
      </c>
      <c r="E783" s="70"/>
      <c r="F783" s="71"/>
    </row>
    <row r="784" spans="1:6">
      <c r="A784" s="79" t="s">
        <v>1784</v>
      </c>
      <c r="B784" s="80" t="s">
        <v>1296</v>
      </c>
      <c r="C784" s="81">
        <v>2</v>
      </c>
      <c r="D784" s="81" t="s">
        <v>23</v>
      </c>
      <c r="E784" s="82">
        <f>E769</f>
        <v>580300</v>
      </c>
      <c r="F784" s="83">
        <f>C784*E784</f>
        <v>1160600</v>
      </c>
    </row>
    <row r="785" spans="1:6">
      <c r="A785" s="79" t="s">
        <v>371</v>
      </c>
      <c r="B785" s="80" t="s">
        <v>372</v>
      </c>
      <c r="C785" s="81">
        <v>4</v>
      </c>
      <c r="D785" s="81" t="s">
        <v>8</v>
      </c>
      <c r="E785" s="82">
        <f t="shared" ref="E785:E794" si="81">E770</f>
        <v>44800</v>
      </c>
      <c r="F785" s="83">
        <f t="shared" ref="F785:F795" si="82">C785*E785</f>
        <v>179200</v>
      </c>
    </row>
    <row r="786" spans="1:6">
      <c r="A786" s="79" t="s">
        <v>22</v>
      </c>
      <c r="B786" s="80" t="s">
        <v>109</v>
      </c>
      <c r="C786" s="81">
        <v>4.3</v>
      </c>
      <c r="D786" s="81" t="s">
        <v>8</v>
      </c>
      <c r="E786" s="82">
        <f t="shared" si="81"/>
        <v>86500</v>
      </c>
      <c r="F786" s="83">
        <f t="shared" si="82"/>
        <v>371950</v>
      </c>
    </row>
    <row r="787" spans="1:6">
      <c r="A787" s="79" t="s">
        <v>538</v>
      </c>
      <c r="B787" s="80" t="s">
        <v>539</v>
      </c>
      <c r="C787" s="81">
        <v>0.3</v>
      </c>
      <c r="D787" s="81" t="s">
        <v>8</v>
      </c>
      <c r="E787" s="82">
        <f t="shared" si="81"/>
        <v>14260</v>
      </c>
      <c r="F787" s="83">
        <f t="shared" si="82"/>
        <v>4278</v>
      </c>
    </row>
    <row r="788" spans="1:6">
      <c r="A788" s="79" t="s">
        <v>14</v>
      </c>
      <c r="B788" s="80" t="s">
        <v>460</v>
      </c>
      <c r="C788" s="81">
        <v>0.7</v>
      </c>
      <c r="D788" s="81" t="s">
        <v>8</v>
      </c>
      <c r="E788" s="82">
        <f t="shared" si="81"/>
        <v>154600</v>
      </c>
      <c r="F788" s="83">
        <f t="shared" si="82"/>
        <v>108220</v>
      </c>
    </row>
    <row r="789" spans="1:6" ht="25.5">
      <c r="A789" s="79" t="s">
        <v>582</v>
      </c>
      <c r="B789" s="80" t="s">
        <v>583</v>
      </c>
      <c r="C789" s="81">
        <v>1.8</v>
      </c>
      <c r="D789" s="81" t="s">
        <v>8</v>
      </c>
      <c r="E789" s="82">
        <f t="shared" si="81"/>
        <v>1029350</v>
      </c>
      <c r="F789" s="83">
        <f t="shared" si="82"/>
        <v>1852830</v>
      </c>
    </row>
    <row r="790" spans="1:6">
      <c r="A790" s="79" t="s">
        <v>665</v>
      </c>
      <c r="B790" s="80" t="s">
        <v>666</v>
      </c>
      <c r="C790" s="81">
        <v>0.1</v>
      </c>
      <c r="D790" s="81" t="s">
        <v>8</v>
      </c>
      <c r="E790" s="82">
        <f t="shared" si="81"/>
        <v>1136764.144736842</v>
      </c>
      <c r="F790" s="83">
        <f t="shared" si="82"/>
        <v>113676.41447368421</v>
      </c>
    </row>
    <row r="791" spans="1:6">
      <c r="A791" s="79" t="s">
        <v>588</v>
      </c>
      <c r="B791" s="80" t="s">
        <v>589</v>
      </c>
      <c r="C791" s="81">
        <v>3.2</v>
      </c>
      <c r="D791" s="81" t="s">
        <v>9</v>
      </c>
      <c r="E791" s="82">
        <f t="shared" si="81"/>
        <v>14790</v>
      </c>
      <c r="F791" s="83">
        <f t="shared" si="82"/>
        <v>47328</v>
      </c>
    </row>
    <row r="792" spans="1:6">
      <c r="A792" s="79" t="s">
        <v>590</v>
      </c>
      <c r="B792" s="80" t="s">
        <v>591</v>
      </c>
      <c r="C792" s="81">
        <v>2</v>
      </c>
      <c r="D792" s="81" t="s">
        <v>11</v>
      </c>
      <c r="E792" s="82">
        <f t="shared" si="81"/>
        <v>310850</v>
      </c>
      <c r="F792" s="83">
        <f t="shared" si="82"/>
        <v>621700</v>
      </c>
    </row>
    <row r="793" spans="1:6">
      <c r="A793" s="79" t="s">
        <v>778</v>
      </c>
      <c r="B793" s="80" t="s">
        <v>779</v>
      </c>
      <c r="C793" s="81">
        <v>1</v>
      </c>
      <c r="D793" s="81" t="s">
        <v>11</v>
      </c>
      <c r="E793" s="82">
        <f t="shared" si="81"/>
        <v>78340</v>
      </c>
      <c r="F793" s="83">
        <f t="shared" si="82"/>
        <v>78340</v>
      </c>
    </row>
    <row r="794" spans="1:6">
      <c r="A794" s="79" t="s">
        <v>776</v>
      </c>
      <c r="B794" s="80" t="s">
        <v>777</v>
      </c>
      <c r="C794" s="81">
        <v>2</v>
      </c>
      <c r="D794" s="81" t="s">
        <v>23</v>
      </c>
      <c r="E794" s="82">
        <f t="shared" si="81"/>
        <v>17950</v>
      </c>
      <c r="F794" s="83">
        <f t="shared" si="82"/>
        <v>35900</v>
      </c>
    </row>
    <row r="795" spans="1:6">
      <c r="A795" s="79" t="s">
        <v>519</v>
      </c>
      <c r="B795" s="80" t="s">
        <v>520</v>
      </c>
      <c r="C795" s="81">
        <v>1</v>
      </c>
      <c r="D795" s="81" t="s">
        <v>17</v>
      </c>
      <c r="E795" s="82" t="e">
        <f>F628</f>
        <v>#REF!</v>
      </c>
      <c r="F795" s="83" t="e">
        <f t="shared" si="82"/>
        <v>#REF!</v>
      </c>
    </row>
    <row r="796" spans="1:6">
      <c r="A796" s="79"/>
      <c r="B796" s="80"/>
      <c r="C796" s="81"/>
      <c r="D796" s="81"/>
      <c r="E796" s="82" t="s">
        <v>369</v>
      </c>
      <c r="F796" s="71" t="e">
        <f>SUM(F784:F795)</f>
        <v>#REF!</v>
      </c>
    </row>
    <row r="797" spans="1:6" ht="13.5" thickBot="1">
      <c r="A797" s="224"/>
      <c r="B797" s="225"/>
      <c r="C797" s="226"/>
      <c r="D797" s="226"/>
      <c r="E797" s="227" t="s">
        <v>375</v>
      </c>
      <c r="F797" s="228" t="e">
        <f>SUM(F796)</f>
        <v>#REF!</v>
      </c>
    </row>
    <row r="798" spans="1:6" s="199" customFormat="1" ht="25.5">
      <c r="A798" s="67" t="s">
        <v>745</v>
      </c>
      <c r="B798" s="68" t="s">
        <v>746</v>
      </c>
      <c r="C798" s="69"/>
      <c r="D798" s="69" t="s">
        <v>17</v>
      </c>
      <c r="E798" s="70"/>
      <c r="F798" s="71"/>
    </row>
    <row r="799" spans="1:6">
      <c r="A799" s="79" t="s">
        <v>1784</v>
      </c>
      <c r="B799" s="80" t="s">
        <v>1296</v>
      </c>
      <c r="C799" s="81">
        <v>2</v>
      </c>
      <c r="D799" s="81" t="s">
        <v>23</v>
      </c>
      <c r="E799" s="82">
        <f>E784</f>
        <v>580300</v>
      </c>
      <c r="F799" s="83">
        <f>C799*E799</f>
        <v>1160600</v>
      </c>
    </row>
    <row r="800" spans="1:6">
      <c r="A800" s="79" t="s">
        <v>371</v>
      </c>
      <c r="B800" s="80" t="s">
        <v>372</v>
      </c>
      <c r="C800" s="81">
        <v>4</v>
      </c>
      <c r="D800" s="81" t="s">
        <v>8</v>
      </c>
      <c r="E800" s="82">
        <f t="shared" ref="E800:E809" si="83">E785</f>
        <v>44800</v>
      </c>
      <c r="F800" s="83">
        <f t="shared" ref="F800:F810" si="84">C800*E800</f>
        <v>179200</v>
      </c>
    </row>
    <row r="801" spans="1:6">
      <c r="A801" s="79" t="s">
        <v>22</v>
      </c>
      <c r="B801" s="80" t="s">
        <v>109</v>
      </c>
      <c r="C801" s="81">
        <v>4.3</v>
      </c>
      <c r="D801" s="81" t="s">
        <v>8</v>
      </c>
      <c r="E801" s="82">
        <f t="shared" si="83"/>
        <v>86500</v>
      </c>
      <c r="F801" s="83">
        <f t="shared" si="84"/>
        <v>371950</v>
      </c>
    </row>
    <row r="802" spans="1:6">
      <c r="A802" s="79" t="s">
        <v>538</v>
      </c>
      <c r="B802" s="80" t="s">
        <v>539</v>
      </c>
      <c r="C802" s="81">
        <v>0.3</v>
      </c>
      <c r="D802" s="81" t="s">
        <v>8</v>
      </c>
      <c r="E802" s="82">
        <f t="shared" si="83"/>
        <v>14260</v>
      </c>
      <c r="F802" s="83">
        <f t="shared" si="84"/>
        <v>4278</v>
      </c>
    </row>
    <row r="803" spans="1:6">
      <c r="A803" s="79" t="s">
        <v>14</v>
      </c>
      <c r="B803" s="80" t="s">
        <v>460</v>
      </c>
      <c r="C803" s="81">
        <v>0.7</v>
      </c>
      <c r="D803" s="81" t="s">
        <v>8</v>
      </c>
      <c r="E803" s="82">
        <f t="shared" si="83"/>
        <v>154600</v>
      </c>
      <c r="F803" s="83">
        <f t="shared" si="84"/>
        <v>108220</v>
      </c>
    </row>
    <row r="804" spans="1:6" ht="25.5">
      <c r="A804" s="79" t="s">
        <v>582</v>
      </c>
      <c r="B804" s="80" t="s">
        <v>583</v>
      </c>
      <c r="C804" s="81">
        <v>1.8</v>
      </c>
      <c r="D804" s="81" t="s">
        <v>8</v>
      </c>
      <c r="E804" s="82">
        <f t="shared" si="83"/>
        <v>1029350</v>
      </c>
      <c r="F804" s="83">
        <f t="shared" si="84"/>
        <v>1852830</v>
      </c>
    </row>
    <row r="805" spans="1:6">
      <c r="A805" s="79" t="s">
        <v>665</v>
      </c>
      <c r="B805" s="80" t="s">
        <v>666</v>
      </c>
      <c r="C805" s="81">
        <v>0.1</v>
      </c>
      <c r="D805" s="81" t="s">
        <v>8</v>
      </c>
      <c r="E805" s="82">
        <f t="shared" si="83"/>
        <v>1136764.144736842</v>
      </c>
      <c r="F805" s="83">
        <f t="shared" si="84"/>
        <v>113676.41447368421</v>
      </c>
    </row>
    <row r="806" spans="1:6">
      <c r="A806" s="79" t="s">
        <v>588</v>
      </c>
      <c r="B806" s="80" t="s">
        <v>589</v>
      </c>
      <c r="C806" s="81">
        <v>3.2</v>
      </c>
      <c r="D806" s="81" t="s">
        <v>9</v>
      </c>
      <c r="E806" s="82">
        <f t="shared" si="83"/>
        <v>14790</v>
      </c>
      <c r="F806" s="83">
        <f t="shared" si="84"/>
        <v>47328</v>
      </c>
    </row>
    <row r="807" spans="1:6">
      <c r="A807" s="79" t="s">
        <v>590</v>
      </c>
      <c r="B807" s="80" t="s">
        <v>591</v>
      </c>
      <c r="C807" s="81">
        <v>2</v>
      </c>
      <c r="D807" s="81" t="s">
        <v>11</v>
      </c>
      <c r="E807" s="82">
        <f t="shared" si="83"/>
        <v>310850</v>
      </c>
      <c r="F807" s="83">
        <f t="shared" si="84"/>
        <v>621700</v>
      </c>
    </row>
    <row r="808" spans="1:6">
      <c r="A808" s="79" t="s">
        <v>778</v>
      </c>
      <c r="B808" s="80" t="s">
        <v>779</v>
      </c>
      <c r="C808" s="81">
        <v>1</v>
      </c>
      <c r="D808" s="81" t="s">
        <v>11</v>
      </c>
      <c r="E808" s="82">
        <f t="shared" si="83"/>
        <v>78340</v>
      </c>
      <c r="F808" s="83">
        <f t="shared" si="84"/>
        <v>78340</v>
      </c>
    </row>
    <row r="809" spans="1:6">
      <c r="A809" s="79" t="s">
        <v>776</v>
      </c>
      <c r="B809" s="80" t="s">
        <v>777</v>
      </c>
      <c r="C809" s="81">
        <v>2</v>
      </c>
      <c r="D809" s="81" t="s">
        <v>23</v>
      </c>
      <c r="E809" s="82">
        <f t="shared" si="83"/>
        <v>17950</v>
      </c>
      <c r="F809" s="83">
        <f t="shared" si="84"/>
        <v>35900</v>
      </c>
    </row>
    <row r="810" spans="1:6">
      <c r="A810" s="79" t="s">
        <v>521</v>
      </c>
      <c r="B810" s="80" t="s">
        <v>522</v>
      </c>
      <c r="C810" s="81">
        <v>1</v>
      </c>
      <c r="D810" s="81" t="s">
        <v>17</v>
      </c>
      <c r="E810" s="82" t="e">
        <f>F649</f>
        <v>#REF!</v>
      </c>
      <c r="F810" s="83" t="e">
        <f t="shared" si="84"/>
        <v>#REF!</v>
      </c>
    </row>
    <row r="811" spans="1:6" s="72" customFormat="1">
      <c r="A811" s="79"/>
      <c r="B811" s="80"/>
      <c r="C811" s="81"/>
      <c r="D811" s="81"/>
      <c r="E811" s="82" t="s">
        <v>369</v>
      </c>
      <c r="F811" s="71" t="e">
        <f>SUM(F799:F810)</f>
        <v>#REF!</v>
      </c>
    </row>
    <row r="812" spans="1:6" s="72" customFormat="1" ht="13.5" thickBot="1">
      <c r="A812" s="224"/>
      <c r="B812" s="225"/>
      <c r="C812" s="226"/>
      <c r="D812" s="226"/>
      <c r="E812" s="227" t="s">
        <v>375</v>
      </c>
      <c r="F812" s="228" t="e">
        <f>SUM(F811)</f>
        <v>#REF!</v>
      </c>
    </row>
    <row r="813" spans="1:6" s="72" customFormat="1" ht="25.5">
      <c r="A813" s="67" t="s">
        <v>523</v>
      </c>
      <c r="B813" s="68" t="s">
        <v>524</v>
      </c>
      <c r="C813" s="69"/>
      <c r="D813" s="69" t="s">
        <v>7</v>
      </c>
      <c r="E813" s="70"/>
      <c r="F813" s="71"/>
    </row>
    <row r="814" spans="1:6">
      <c r="A814" s="67"/>
      <c r="B814" s="68" t="s">
        <v>370</v>
      </c>
      <c r="C814" s="69"/>
      <c r="D814" s="69"/>
      <c r="E814" s="70"/>
      <c r="F814" s="71"/>
    </row>
    <row r="815" spans="1:6" s="72" customFormat="1">
      <c r="A815" s="79" t="s">
        <v>22</v>
      </c>
      <c r="B815" s="80" t="s">
        <v>525</v>
      </c>
      <c r="C815" s="81">
        <v>0.1</v>
      </c>
      <c r="D815" s="81" t="s">
        <v>8</v>
      </c>
      <c r="E815" s="82">
        <f>'[1]A. Pekerjaan Tanah'!$F$150</f>
        <v>86500</v>
      </c>
      <c r="F815" s="83">
        <f>C815*E815</f>
        <v>8650</v>
      </c>
    </row>
    <row r="816" spans="1:6">
      <c r="A816" s="79" t="s">
        <v>14</v>
      </c>
      <c r="B816" s="80" t="s">
        <v>526</v>
      </c>
      <c r="C816" s="81">
        <v>0.1</v>
      </c>
      <c r="D816" s="81" t="s">
        <v>8</v>
      </c>
      <c r="E816" s="82">
        <f>'[1]A. Pekerjaan Tanah'!$F$215</f>
        <v>154600</v>
      </c>
      <c r="F816" s="83">
        <f>C816*E816</f>
        <v>15460</v>
      </c>
    </row>
    <row r="817" spans="1:6">
      <c r="A817" s="67"/>
      <c r="B817" s="68"/>
      <c r="C817" s="69"/>
      <c r="D817" s="69"/>
      <c r="E817" s="70" t="s">
        <v>369</v>
      </c>
      <c r="F817" s="71">
        <f>SUM(F815:F816)</f>
        <v>24110</v>
      </c>
    </row>
    <row r="818" spans="1:6">
      <c r="A818" s="67"/>
      <c r="B818" s="68" t="s">
        <v>527</v>
      </c>
      <c r="C818" s="69"/>
      <c r="D818" s="69"/>
      <c r="E818" s="70"/>
      <c r="F818" s="71"/>
    </row>
    <row r="819" spans="1:6">
      <c r="A819" s="79" t="s">
        <v>485</v>
      </c>
      <c r="B819" s="80" t="s">
        <v>528</v>
      </c>
      <c r="C819" s="81">
        <v>0.4</v>
      </c>
      <c r="D819" s="81" t="s">
        <v>11</v>
      </c>
      <c r="E819" s="82">
        <f>'[1]H. Pekerjaan Paving'!$F$81</f>
        <v>95082.4</v>
      </c>
      <c r="F819" s="83">
        <f>C819*E819</f>
        <v>38032.959999999999</v>
      </c>
    </row>
    <row r="820" spans="1:6">
      <c r="A820" s="79" t="s">
        <v>21</v>
      </c>
      <c r="B820" s="80" t="s">
        <v>529</v>
      </c>
      <c r="C820" s="81">
        <v>1</v>
      </c>
      <c r="D820" s="81" t="s">
        <v>9</v>
      </c>
      <c r="E820" s="82">
        <f>'[1]H. Pekerjaan Paving'!$F$35</f>
        <v>86250</v>
      </c>
      <c r="F820" s="83">
        <f>C820*E820</f>
        <v>86250</v>
      </c>
    </row>
    <row r="821" spans="1:6">
      <c r="A821" s="67"/>
      <c r="B821" s="68"/>
      <c r="C821" s="69"/>
      <c r="D821" s="69"/>
      <c r="E821" s="70" t="s">
        <v>369</v>
      </c>
      <c r="F821" s="71">
        <f>SUM(F819:F820)</f>
        <v>124282.95999999999</v>
      </c>
    </row>
    <row r="822" spans="1:6" ht="13.5" thickBot="1">
      <c r="A822" s="224"/>
      <c r="B822" s="225"/>
      <c r="C822" s="226"/>
      <c r="D822" s="226"/>
      <c r="E822" s="227" t="s">
        <v>375</v>
      </c>
      <c r="F822" s="228">
        <f>SUM(F817,F821)</f>
        <v>148392.95999999999</v>
      </c>
    </row>
    <row r="823" spans="1:6" s="72" customFormat="1">
      <c r="A823" s="67" t="s">
        <v>804</v>
      </c>
      <c r="B823" s="68" t="s">
        <v>805</v>
      </c>
      <c r="C823" s="69"/>
      <c r="D823" s="69" t="s">
        <v>7</v>
      </c>
      <c r="E823" s="70"/>
      <c r="F823" s="71"/>
    </row>
    <row r="824" spans="1:6">
      <c r="A824" s="67"/>
      <c r="B824" s="68" t="s">
        <v>806</v>
      </c>
      <c r="C824" s="69"/>
      <c r="D824" s="69"/>
      <c r="E824" s="70"/>
      <c r="F824" s="71"/>
    </row>
    <row r="825" spans="1:6">
      <c r="A825" s="79" t="s">
        <v>25</v>
      </c>
      <c r="B825" s="80" t="s">
        <v>105</v>
      </c>
      <c r="C825" s="81">
        <v>1.6E-2</v>
      </c>
      <c r="D825" s="81" t="s">
        <v>26</v>
      </c>
      <c r="E825" s="82">
        <f>'[1]A. Pekerjaan Tanah'!$F$24</f>
        <v>77520</v>
      </c>
      <c r="F825" s="83">
        <f>C825*E825</f>
        <v>1240.32</v>
      </c>
    </row>
    <row r="826" spans="1:6">
      <c r="A826" s="67"/>
      <c r="B826" s="68"/>
      <c r="C826" s="69"/>
      <c r="D826" s="69"/>
      <c r="E826" s="70" t="s">
        <v>369</v>
      </c>
      <c r="F826" s="71">
        <f>SUM(F825)</f>
        <v>1240.32</v>
      </c>
    </row>
    <row r="827" spans="1:6">
      <c r="A827" s="67"/>
      <c r="B827" s="68" t="s">
        <v>807</v>
      </c>
      <c r="C827" s="69"/>
      <c r="D827" s="69"/>
      <c r="E827" s="70"/>
      <c r="F827" s="71"/>
    </row>
    <row r="828" spans="1:6" ht="25.5">
      <c r="A828" s="79" t="s">
        <v>582</v>
      </c>
      <c r="B828" s="80" t="s">
        <v>583</v>
      </c>
      <c r="C828" s="81">
        <v>0.107</v>
      </c>
      <c r="D828" s="81" t="s">
        <v>8</v>
      </c>
      <c r="E828" s="82">
        <f>'[1]B. Pondasi'!$F$155</f>
        <v>1029350</v>
      </c>
      <c r="F828" s="83">
        <f>C828*E828</f>
        <v>110140.45</v>
      </c>
    </row>
    <row r="829" spans="1:6" s="72" customFormat="1" ht="25.5">
      <c r="A829" s="79" t="s">
        <v>808</v>
      </c>
      <c r="B829" s="80" t="s">
        <v>809</v>
      </c>
      <c r="C829" s="81">
        <v>1.88</v>
      </c>
      <c r="D829" s="81" t="s">
        <v>9</v>
      </c>
      <c r="E829" s="82">
        <f>'[1]H. Pekerjaan Paving'!$F$46</f>
        <v>97250</v>
      </c>
      <c r="F829" s="83">
        <f t="shared" ref="F829:F830" si="85">C829*E829</f>
        <v>182830</v>
      </c>
    </row>
    <row r="830" spans="1:6" s="72" customFormat="1">
      <c r="A830" s="79" t="s">
        <v>502</v>
      </c>
      <c r="B830" s="80" t="s">
        <v>503</v>
      </c>
      <c r="C830" s="81">
        <v>0.8</v>
      </c>
      <c r="D830" s="81" t="s">
        <v>11</v>
      </c>
      <c r="E830" s="82">
        <f>'[1]H. Pekerjaan Paving'!$F$94</f>
        <v>91582.399999999994</v>
      </c>
      <c r="F830" s="83">
        <f t="shared" si="85"/>
        <v>73265.919999999998</v>
      </c>
    </row>
    <row r="831" spans="1:6" s="72" customFormat="1">
      <c r="A831" s="67"/>
      <c r="B831" s="68"/>
      <c r="C831" s="69"/>
      <c r="D831" s="69"/>
      <c r="E831" s="70" t="s">
        <v>369</v>
      </c>
      <c r="F831" s="71">
        <f>SUM(F828:F830)</f>
        <v>366236.37</v>
      </c>
    </row>
    <row r="832" spans="1:6" s="72" customFormat="1">
      <c r="A832" s="67"/>
      <c r="B832" s="68" t="s">
        <v>810</v>
      </c>
      <c r="C832" s="69"/>
      <c r="D832" s="69"/>
      <c r="E832" s="70"/>
      <c r="F832" s="71"/>
    </row>
    <row r="833" spans="1:6" s="72" customFormat="1">
      <c r="A833" s="79" t="s">
        <v>811</v>
      </c>
      <c r="B833" s="80" t="s">
        <v>812</v>
      </c>
      <c r="C833" s="81">
        <v>2</v>
      </c>
      <c r="D833" s="81" t="s">
        <v>9</v>
      </c>
      <c r="E833" s="82">
        <f>'[1]A. Pekerjaan Tanah'!$F$50</f>
        <v>19000</v>
      </c>
      <c r="F833" s="83">
        <f>C833*E833</f>
        <v>38000</v>
      </c>
    </row>
    <row r="834" spans="1:6">
      <c r="A834" s="79" t="s">
        <v>22</v>
      </c>
      <c r="B834" s="80" t="s">
        <v>109</v>
      </c>
      <c r="C834" s="81">
        <v>0.49399999999999999</v>
      </c>
      <c r="D834" s="81" t="s">
        <v>8</v>
      </c>
      <c r="E834" s="82">
        <f>'[1]A. Pekerjaan Tanah'!$F$150</f>
        <v>86500</v>
      </c>
      <c r="F834" s="83">
        <f t="shared" ref="F834:F836" si="86">C834*E834</f>
        <v>42731</v>
      </c>
    </row>
    <row r="835" spans="1:6">
      <c r="A835" s="79" t="s">
        <v>461</v>
      </c>
      <c r="B835" s="80" t="s">
        <v>462</v>
      </c>
      <c r="C835" s="81">
        <v>0.37</v>
      </c>
      <c r="D835" s="81" t="s">
        <v>8</v>
      </c>
      <c r="E835" s="82">
        <f>'[1]A. Pekerjaan Tanah'!$F$227</f>
        <v>152462.72</v>
      </c>
      <c r="F835" s="83">
        <f t="shared" si="86"/>
        <v>56411.206400000003</v>
      </c>
    </row>
    <row r="836" spans="1:6">
      <c r="A836" s="79" t="s">
        <v>20</v>
      </c>
      <c r="B836" s="80" t="s">
        <v>54</v>
      </c>
      <c r="C836" s="81">
        <v>0.122</v>
      </c>
      <c r="D836" s="81" t="s">
        <v>8</v>
      </c>
      <c r="E836" s="82">
        <f>'[1]A. Pekerjaan Tanah'!$F$286</f>
        <v>154600</v>
      </c>
      <c r="F836" s="83">
        <f t="shared" si="86"/>
        <v>18861.2</v>
      </c>
    </row>
    <row r="837" spans="1:6">
      <c r="A837" s="67"/>
      <c r="B837" s="68"/>
      <c r="C837" s="69"/>
      <c r="D837" s="69"/>
      <c r="E837" s="70" t="s">
        <v>369</v>
      </c>
      <c r="F837" s="71">
        <f>SUM(F833:F836)</f>
        <v>156003.40640000001</v>
      </c>
    </row>
    <row r="838" spans="1:6" s="72" customFormat="1" ht="13.5" thickBot="1">
      <c r="A838" s="224"/>
      <c r="B838" s="225"/>
      <c r="C838" s="226"/>
      <c r="D838" s="226"/>
      <c r="E838" s="227" t="s">
        <v>375</v>
      </c>
      <c r="F838" s="228">
        <f>SUM(F826,F831,F837)</f>
        <v>523480.09640000004</v>
      </c>
    </row>
    <row r="839" spans="1:6" s="72" customFormat="1">
      <c r="A839" s="67" t="s">
        <v>1118</v>
      </c>
      <c r="B839" s="68" t="s">
        <v>1119</v>
      </c>
      <c r="C839" s="69"/>
      <c r="D839" s="69" t="s">
        <v>7</v>
      </c>
      <c r="E839" s="70"/>
      <c r="F839" s="71"/>
    </row>
    <row r="840" spans="1:6">
      <c r="A840" s="79" t="s">
        <v>1792</v>
      </c>
      <c r="B840" s="80" t="s">
        <v>1121</v>
      </c>
      <c r="C840" s="81">
        <v>0.9</v>
      </c>
      <c r="D840" s="81" t="s">
        <v>17</v>
      </c>
      <c r="E840" s="82">
        <f>'[2]20.01 Bahan Bangunan'!$I$484</f>
        <v>65000</v>
      </c>
      <c r="F840" s="83">
        <f>C840*E840</f>
        <v>58500</v>
      </c>
    </row>
    <row r="841" spans="1:6">
      <c r="A841" s="79" t="s">
        <v>27</v>
      </c>
      <c r="B841" s="80" t="s">
        <v>559</v>
      </c>
      <c r="C841" s="81">
        <v>1</v>
      </c>
      <c r="D841" s="81" t="s">
        <v>9</v>
      </c>
      <c r="E841" s="82">
        <f>'[1]A. Pekerjaan Tanah'!$F$43</f>
        <v>9500</v>
      </c>
      <c r="F841" s="83">
        <f t="shared" ref="F841:F846" si="87">C841*E841</f>
        <v>9500</v>
      </c>
    </row>
    <row r="842" spans="1:6">
      <c r="A842" s="79" t="s">
        <v>461</v>
      </c>
      <c r="B842" s="80" t="s">
        <v>462</v>
      </c>
      <c r="C842" s="81">
        <v>0.25</v>
      </c>
      <c r="D842" s="81" t="s">
        <v>8</v>
      </c>
      <c r="E842" s="82">
        <f>'[1]A. Pekerjaan Tanah'!$F$227</f>
        <v>152462.72</v>
      </c>
      <c r="F842" s="83">
        <f t="shared" si="87"/>
        <v>38115.68</v>
      </c>
    </row>
    <row r="843" spans="1:6" ht="25.5">
      <c r="A843" s="79" t="s">
        <v>1122</v>
      </c>
      <c r="B843" s="80" t="s">
        <v>1123</v>
      </c>
      <c r="C843" s="81">
        <v>0.02</v>
      </c>
      <c r="D843" s="81" t="s">
        <v>8</v>
      </c>
      <c r="E843" s="82">
        <f>'[1]B. Pondasi'!$F$168</f>
        <v>987050</v>
      </c>
      <c r="F843" s="83">
        <f t="shared" si="87"/>
        <v>19741</v>
      </c>
    </row>
    <row r="844" spans="1:6" s="72" customFormat="1">
      <c r="A844" s="79" t="s">
        <v>1124</v>
      </c>
      <c r="B844" s="80" t="s">
        <v>1125</v>
      </c>
      <c r="C844" s="81">
        <v>1</v>
      </c>
      <c r="D844" s="81" t="s">
        <v>9</v>
      </c>
      <c r="E844" s="82">
        <f>'[1]B. Pondasi'!$F$328</f>
        <v>1085900</v>
      </c>
      <c r="F844" s="83">
        <f t="shared" si="87"/>
        <v>1085900</v>
      </c>
    </row>
    <row r="845" spans="1:6" s="72" customFormat="1">
      <c r="A845" s="79" t="s">
        <v>464</v>
      </c>
      <c r="B845" s="80" t="s">
        <v>465</v>
      </c>
      <c r="C845" s="81">
        <v>0.06</v>
      </c>
      <c r="D845" s="81" t="s">
        <v>8</v>
      </c>
      <c r="E845" s="82">
        <f>'[1]C. Struktur'!$F$65</f>
        <v>852652.07236842113</v>
      </c>
      <c r="F845" s="83">
        <f t="shared" si="87"/>
        <v>51159.124342105264</v>
      </c>
    </row>
    <row r="846" spans="1:6">
      <c r="A846" s="79" t="s">
        <v>500</v>
      </c>
      <c r="B846" s="80" t="s">
        <v>501</v>
      </c>
      <c r="C846" s="81">
        <v>0.04</v>
      </c>
      <c r="D846" s="81" t="s">
        <v>9</v>
      </c>
      <c r="E846" s="82">
        <f>'[1]D PD'!$F$243</f>
        <v>57144</v>
      </c>
      <c r="F846" s="83">
        <f t="shared" si="87"/>
        <v>2285.7600000000002</v>
      </c>
    </row>
    <row r="847" spans="1:6">
      <c r="A847" s="67"/>
      <c r="B847" s="68"/>
      <c r="C847" s="69"/>
      <c r="D847" s="69"/>
      <c r="E847" s="70" t="s">
        <v>369</v>
      </c>
      <c r="F847" s="71">
        <f>SUM(F840:F846)</f>
        <v>1265201.5643421053</v>
      </c>
    </row>
    <row r="848" spans="1:6" s="72" customFormat="1" ht="13.5" thickBot="1">
      <c r="A848" s="224"/>
      <c r="B848" s="225"/>
      <c r="C848" s="226"/>
      <c r="D848" s="226"/>
      <c r="E848" s="227" t="s">
        <v>375</v>
      </c>
      <c r="F848" s="228">
        <f>SUM(F847)</f>
        <v>1265201.5643421053</v>
      </c>
    </row>
    <row r="849" spans="1:6" s="72" customFormat="1">
      <c r="A849" s="67" t="s">
        <v>530</v>
      </c>
      <c r="B849" s="68" t="s">
        <v>531</v>
      </c>
      <c r="C849" s="69"/>
      <c r="D849" s="69"/>
      <c r="E849" s="70"/>
      <c r="F849" s="71"/>
    </row>
    <row r="850" spans="1:6" ht="25.5">
      <c r="A850" s="67" t="s">
        <v>532</v>
      </c>
      <c r="B850" s="68" t="s">
        <v>533</v>
      </c>
      <c r="C850" s="69"/>
      <c r="D850" s="69" t="s">
        <v>7</v>
      </c>
      <c r="E850" s="70"/>
      <c r="F850" s="71"/>
    </row>
    <row r="851" spans="1:6">
      <c r="A851" s="67"/>
      <c r="B851" s="68"/>
      <c r="C851" s="69"/>
      <c r="D851" s="69"/>
      <c r="E851" s="70"/>
      <c r="F851" s="71"/>
    </row>
    <row r="852" spans="1:6" s="72" customFormat="1">
      <c r="A852" s="79" t="s">
        <v>534</v>
      </c>
      <c r="B852" s="80" t="s">
        <v>535</v>
      </c>
      <c r="C852" s="81">
        <v>1</v>
      </c>
      <c r="D852" s="81" t="s">
        <v>7</v>
      </c>
      <c r="E852" s="82">
        <f>'[2]20.01 Bahan Bangunan'!$I$608</f>
        <v>183200</v>
      </c>
      <c r="F852" s="83">
        <f>C852*E852</f>
        <v>183200</v>
      </c>
    </row>
    <row r="853" spans="1:6" s="72" customFormat="1">
      <c r="A853" s="79" t="s">
        <v>536</v>
      </c>
      <c r="B853" s="80" t="s">
        <v>537</v>
      </c>
      <c r="C853" s="81">
        <v>1</v>
      </c>
      <c r="D853" s="81" t="s">
        <v>23</v>
      </c>
      <c r="E853" s="82">
        <f>'[2]20.01 Bahan Bangunan'!$I$609</f>
        <v>154800</v>
      </c>
      <c r="F853" s="83">
        <f t="shared" ref="F853:F857" si="88">C853*E853</f>
        <v>154800</v>
      </c>
    </row>
    <row r="854" spans="1:6" s="72" customFormat="1">
      <c r="A854" s="79" t="s">
        <v>22</v>
      </c>
      <c r="B854" s="80" t="s">
        <v>109</v>
      </c>
      <c r="C854" s="81">
        <v>1</v>
      </c>
      <c r="D854" s="81" t="s">
        <v>8</v>
      </c>
      <c r="E854" s="82">
        <f>'[1]A. Pekerjaan Tanah'!$F$150</f>
        <v>86500</v>
      </c>
      <c r="F854" s="83">
        <f t="shared" si="88"/>
        <v>86500</v>
      </c>
    </row>
    <row r="855" spans="1:6" s="72" customFormat="1">
      <c r="A855" s="79" t="s">
        <v>538</v>
      </c>
      <c r="B855" s="80" t="s">
        <v>539</v>
      </c>
      <c r="C855" s="81">
        <v>1</v>
      </c>
      <c r="D855" s="81" t="s">
        <v>8</v>
      </c>
      <c r="E855" s="82">
        <f>'[1]A. Pekerjaan Tanah'!$F$194</f>
        <v>14260</v>
      </c>
      <c r="F855" s="83">
        <f t="shared" si="88"/>
        <v>14260</v>
      </c>
    </row>
    <row r="856" spans="1:6">
      <c r="A856" s="79" t="s">
        <v>461</v>
      </c>
      <c r="B856" s="80" t="s">
        <v>462</v>
      </c>
      <c r="C856" s="81">
        <v>1</v>
      </c>
      <c r="D856" s="81" t="s">
        <v>8</v>
      </c>
      <c r="E856" s="82">
        <f>'[1]A. Pekerjaan Tanah'!$F$227</f>
        <v>152462.72</v>
      </c>
      <c r="F856" s="83">
        <f t="shared" si="88"/>
        <v>152462.72</v>
      </c>
    </row>
    <row r="857" spans="1:6" ht="25.5">
      <c r="A857" s="79" t="s">
        <v>24</v>
      </c>
      <c r="B857" s="80" t="s">
        <v>113</v>
      </c>
      <c r="C857" s="81">
        <v>1</v>
      </c>
      <c r="D857" s="81" t="s">
        <v>8</v>
      </c>
      <c r="E857" s="82">
        <f>'[1]C. Struktur'!$F$443</f>
        <v>5411360</v>
      </c>
      <c r="F857" s="83">
        <f t="shared" si="88"/>
        <v>5411360</v>
      </c>
    </row>
    <row r="858" spans="1:6">
      <c r="A858" s="67"/>
      <c r="B858" s="68"/>
      <c r="C858" s="69"/>
      <c r="D858" s="69"/>
      <c r="E858" s="70" t="s">
        <v>369</v>
      </c>
      <c r="F858" s="71">
        <f>SUM(F852:F857)</f>
        <v>6002582.7199999997</v>
      </c>
    </row>
    <row r="859" spans="1:6" ht="13.5" thickBot="1">
      <c r="A859" s="85"/>
      <c r="B859" s="86"/>
      <c r="C859" s="87"/>
      <c r="D859" s="87"/>
      <c r="E859" s="88" t="s">
        <v>375</v>
      </c>
      <c r="F859" s="89">
        <f>SUM(F858)</f>
        <v>6002582.7199999997</v>
      </c>
    </row>
    <row r="860" spans="1:6">
      <c r="A860" s="67" t="s">
        <v>540</v>
      </c>
      <c r="B860" s="68" t="s">
        <v>541</v>
      </c>
      <c r="C860" s="69"/>
      <c r="D860" s="69" t="s">
        <v>7</v>
      </c>
      <c r="E860" s="70"/>
      <c r="F860" s="71"/>
    </row>
    <row r="861" spans="1:6">
      <c r="A861" s="67"/>
      <c r="B861" s="68"/>
      <c r="C861" s="69"/>
      <c r="D861" s="69"/>
      <c r="E861" s="70"/>
      <c r="F861" s="71"/>
    </row>
    <row r="862" spans="1:6" s="72" customFormat="1">
      <c r="A862" s="79" t="s">
        <v>534</v>
      </c>
      <c r="B862" s="80" t="s">
        <v>535</v>
      </c>
      <c r="C862" s="81">
        <v>1</v>
      </c>
      <c r="D862" s="81" t="s">
        <v>7</v>
      </c>
      <c r="E862" s="82">
        <f>E852</f>
        <v>183200</v>
      </c>
      <c r="F862" s="83">
        <f>C862*E862</f>
        <v>183200</v>
      </c>
    </row>
    <row r="863" spans="1:6" s="72" customFormat="1">
      <c r="A863" s="79" t="s">
        <v>536</v>
      </c>
      <c r="B863" s="80" t="s">
        <v>537</v>
      </c>
      <c r="C863" s="81">
        <v>1</v>
      </c>
      <c r="D863" s="81" t="s">
        <v>23</v>
      </c>
      <c r="E863" s="82">
        <f t="shared" ref="E863:E867" si="89">E853</f>
        <v>154800</v>
      </c>
      <c r="F863" s="83">
        <f t="shared" ref="F863:F867" si="90">C863*E863</f>
        <v>154800</v>
      </c>
    </row>
    <row r="864" spans="1:6">
      <c r="A864" s="79" t="s">
        <v>22</v>
      </c>
      <c r="B864" s="80" t="s">
        <v>109</v>
      </c>
      <c r="C864" s="81">
        <v>1</v>
      </c>
      <c r="D864" s="81" t="s">
        <v>8</v>
      </c>
      <c r="E864" s="82">
        <f t="shared" si="89"/>
        <v>86500</v>
      </c>
      <c r="F864" s="83">
        <f t="shared" si="90"/>
        <v>86500</v>
      </c>
    </row>
    <row r="865" spans="1:6">
      <c r="A865" s="79" t="s">
        <v>538</v>
      </c>
      <c r="B865" s="80" t="s">
        <v>539</v>
      </c>
      <c r="C865" s="81">
        <v>1</v>
      </c>
      <c r="D865" s="81" t="s">
        <v>8</v>
      </c>
      <c r="E865" s="82">
        <f t="shared" si="89"/>
        <v>14260</v>
      </c>
      <c r="F865" s="83">
        <f t="shared" si="90"/>
        <v>14260</v>
      </c>
    </row>
    <row r="866" spans="1:6" s="72" customFormat="1">
      <c r="A866" s="79" t="s">
        <v>461</v>
      </c>
      <c r="B866" s="80" t="s">
        <v>462</v>
      </c>
      <c r="C866" s="81">
        <v>1</v>
      </c>
      <c r="D866" s="81" t="s">
        <v>8</v>
      </c>
      <c r="E866" s="82">
        <f t="shared" si="89"/>
        <v>152462.72</v>
      </c>
      <c r="F866" s="83">
        <f t="shared" si="90"/>
        <v>152462.72</v>
      </c>
    </row>
    <row r="867" spans="1:6" ht="25.5">
      <c r="A867" s="79" t="s">
        <v>24</v>
      </c>
      <c r="B867" s="80" t="s">
        <v>113</v>
      </c>
      <c r="C867" s="81">
        <v>1</v>
      </c>
      <c r="D867" s="81" t="s">
        <v>8</v>
      </c>
      <c r="E867" s="82">
        <f t="shared" si="89"/>
        <v>5411360</v>
      </c>
      <c r="F867" s="83">
        <f t="shared" si="90"/>
        <v>5411360</v>
      </c>
    </row>
    <row r="868" spans="1:6">
      <c r="A868" s="67"/>
      <c r="B868" s="68"/>
      <c r="C868" s="69"/>
      <c r="D868" s="69"/>
      <c r="E868" s="70" t="s">
        <v>369</v>
      </c>
      <c r="F868" s="71">
        <f>SUM(F862:F867)</f>
        <v>6002582.7199999997</v>
      </c>
    </row>
    <row r="869" spans="1:6" ht="13.5" thickBot="1">
      <c r="A869" s="85"/>
      <c r="B869" s="86"/>
      <c r="C869" s="87"/>
      <c r="D869" s="87"/>
      <c r="E869" s="88" t="s">
        <v>375</v>
      </c>
      <c r="F869" s="89">
        <f>SUM(F868)</f>
        <v>6002582.7199999997</v>
      </c>
    </row>
    <row r="870" spans="1:6" s="72" customFormat="1">
      <c r="A870" s="67" t="s">
        <v>542</v>
      </c>
      <c r="B870" s="68" t="s">
        <v>543</v>
      </c>
      <c r="C870" s="69"/>
      <c r="D870" s="69"/>
      <c r="E870" s="70"/>
      <c r="F870" s="71"/>
    </row>
    <row r="871" spans="1:6" s="72" customFormat="1">
      <c r="A871" s="67" t="s">
        <v>544</v>
      </c>
      <c r="B871" s="68" t="s">
        <v>1149</v>
      </c>
      <c r="C871" s="69"/>
      <c r="D871" s="69" t="s">
        <v>7</v>
      </c>
      <c r="E871" s="70"/>
      <c r="F871" s="71"/>
    </row>
    <row r="872" spans="1:6">
      <c r="A872" s="67"/>
      <c r="B872" s="68" t="s">
        <v>546</v>
      </c>
      <c r="C872" s="69"/>
      <c r="D872" s="69"/>
      <c r="E872" s="70"/>
      <c r="F872" s="71"/>
    </row>
    <row r="873" spans="1:6">
      <c r="A873" s="79" t="s">
        <v>495</v>
      </c>
      <c r="B873" s="80" t="s">
        <v>496</v>
      </c>
      <c r="C873" s="81">
        <v>1</v>
      </c>
      <c r="D873" s="81" t="s">
        <v>23</v>
      </c>
      <c r="E873" s="82">
        <f>E505</f>
        <v>296537</v>
      </c>
      <c r="F873" s="83">
        <f>C873*E873</f>
        <v>296537</v>
      </c>
    </row>
    <row r="874" spans="1:6">
      <c r="A874" s="79" t="s">
        <v>497</v>
      </c>
      <c r="B874" s="80" t="s">
        <v>498</v>
      </c>
      <c r="C874" s="81">
        <v>1</v>
      </c>
      <c r="D874" s="81" t="s">
        <v>23</v>
      </c>
      <c r="E874" s="82">
        <f>E506</f>
        <v>1250000</v>
      </c>
      <c r="F874" s="83">
        <f t="shared" ref="F874:F875" si="91">C874*E874</f>
        <v>1250000</v>
      </c>
    </row>
    <row r="875" spans="1:6">
      <c r="A875" s="79" t="s">
        <v>25</v>
      </c>
      <c r="B875" s="80" t="s">
        <v>105</v>
      </c>
      <c r="C875" s="81">
        <v>1</v>
      </c>
      <c r="D875" s="81" t="s">
        <v>26</v>
      </c>
      <c r="E875" s="82">
        <f>'[1]A. Pekerjaan Tanah'!$F$24</f>
        <v>77520</v>
      </c>
      <c r="F875" s="83">
        <f t="shared" si="91"/>
        <v>77520</v>
      </c>
    </row>
    <row r="876" spans="1:6" s="72" customFormat="1">
      <c r="A876" s="79" t="s">
        <v>547</v>
      </c>
      <c r="B876" s="80" t="s">
        <v>548</v>
      </c>
      <c r="C876" s="81">
        <v>1</v>
      </c>
      <c r="D876" s="81" t="s">
        <v>9</v>
      </c>
      <c r="E876" s="82">
        <f>'[1]A. Pekerjaan Tanah'!$F$59</f>
        <v>4992.0000000000018</v>
      </c>
      <c r="F876" s="83">
        <f>C876*E876</f>
        <v>4992.0000000000018</v>
      </c>
    </row>
    <row r="877" spans="1:6" s="72" customFormat="1">
      <c r="A877" s="67"/>
      <c r="B877" s="68"/>
      <c r="C877" s="69"/>
      <c r="D877" s="69"/>
      <c r="E877" s="70" t="s">
        <v>369</v>
      </c>
      <c r="F877" s="71">
        <f>SUM(F873:F876)</f>
        <v>1629049</v>
      </c>
    </row>
    <row r="878" spans="1:6">
      <c r="A878" s="67"/>
      <c r="B878" s="68" t="s">
        <v>549</v>
      </c>
      <c r="C878" s="69"/>
      <c r="D878" s="69"/>
      <c r="E878" s="70"/>
      <c r="F878" s="71"/>
    </row>
    <row r="879" spans="1:6">
      <c r="A879" s="79" t="s">
        <v>500</v>
      </c>
      <c r="B879" s="80" t="s">
        <v>501</v>
      </c>
      <c r="C879" s="81">
        <v>1</v>
      </c>
      <c r="D879" s="81" t="s">
        <v>9</v>
      </c>
      <c r="E879" s="82">
        <f>'[1]D PD'!$F$243</f>
        <v>57144</v>
      </c>
      <c r="F879" s="83">
        <f>C879*E879</f>
        <v>57144</v>
      </c>
    </row>
    <row r="880" spans="1:6">
      <c r="A880" s="79" t="s">
        <v>550</v>
      </c>
      <c r="B880" s="80" t="s">
        <v>551</v>
      </c>
      <c r="C880" s="81">
        <v>1</v>
      </c>
      <c r="D880" s="81" t="s">
        <v>9</v>
      </c>
      <c r="E880" s="82">
        <f>'[1]E. PL'!$F$173</f>
        <v>303219.57999999996</v>
      </c>
      <c r="F880" s="83">
        <f t="shared" ref="F880:F882" si="92">C880*E880</f>
        <v>303219.57999999996</v>
      </c>
    </row>
    <row r="881" spans="1:17" ht="25.5">
      <c r="A881" s="79" t="s">
        <v>552</v>
      </c>
      <c r="B881" s="80" t="s">
        <v>553</v>
      </c>
      <c r="C881" s="81">
        <v>1</v>
      </c>
      <c r="D881" s="81" t="s">
        <v>9</v>
      </c>
      <c r="E881" s="82">
        <f>'[1]E. PL'!$F$187</f>
        <v>1556024.3800000001</v>
      </c>
      <c r="F881" s="83">
        <f t="shared" si="92"/>
        <v>1556024.3800000001</v>
      </c>
    </row>
    <row r="882" spans="1:17" s="72" customFormat="1">
      <c r="A882" s="79" t="s">
        <v>554</v>
      </c>
      <c r="B882" s="80" t="s">
        <v>555</v>
      </c>
      <c r="C882" s="81">
        <v>1</v>
      </c>
      <c r="D882" s="81" t="s">
        <v>11</v>
      </c>
      <c r="E882" s="82">
        <f>'[1]I. PJR'!$F$514</f>
        <v>176422</v>
      </c>
      <c r="F882" s="83">
        <f t="shared" si="92"/>
        <v>176422</v>
      </c>
    </row>
    <row r="883" spans="1:17" s="72" customFormat="1">
      <c r="A883" s="67"/>
      <c r="B883" s="68"/>
      <c r="C883" s="69"/>
      <c r="D883" s="69"/>
      <c r="E883" s="70" t="s">
        <v>369</v>
      </c>
      <c r="F883" s="71">
        <f>SUM(F879:F882)</f>
        <v>2092809.96</v>
      </c>
    </row>
    <row r="884" spans="1:17" s="72" customFormat="1">
      <c r="A884" s="67"/>
      <c r="B884" s="68" t="s">
        <v>556</v>
      </c>
      <c r="C884" s="69"/>
      <c r="D884" s="69"/>
      <c r="E884" s="70"/>
      <c r="F884" s="71"/>
    </row>
    <row r="885" spans="1:17" s="72" customFormat="1" ht="25.5">
      <c r="A885" s="79" t="s">
        <v>1793</v>
      </c>
      <c r="B885" s="80" t="s">
        <v>557</v>
      </c>
      <c r="C885" s="81">
        <v>1</v>
      </c>
      <c r="D885" s="81" t="s">
        <v>23</v>
      </c>
      <c r="E885" s="82">
        <f>'[2]20.01 Bahan Bangunan'!$I$621</f>
        <v>2094000</v>
      </c>
      <c r="F885" s="83">
        <f>C885*E885</f>
        <v>2094000</v>
      </c>
    </row>
    <row r="886" spans="1:17" ht="25.5">
      <c r="A886" s="79" t="s">
        <v>1793</v>
      </c>
      <c r="B886" s="80" t="s">
        <v>558</v>
      </c>
      <c r="C886" s="81">
        <v>1</v>
      </c>
      <c r="D886" s="81" t="s">
        <v>23</v>
      </c>
      <c r="E886" s="82">
        <f>'[2]20.01 Bahan Bangunan'!$I$621</f>
        <v>2094000</v>
      </c>
      <c r="F886" s="83">
        <f>C886*E886</f>
        <v>2094000</v>
      </c>
      <c r="Q886" s="90">
        <v>793210.60736588738</v>
      </c>
    </row>
    <row r="887" spans="1:17">
      <c r="A887" s="67"/>
      <c r="B887" s="68"/>
      <c r="C887" s="69"/>
      <c r="D887" s="69"/>
      <c r="E887" s="70" t="s">
        <v>369</v>
      </c>
      <c r="F887" s="71">
        <f>SUM(F885:F886)</f>
        <v>4188000</v>
      </c>
    </row>
    <row r="888" spans="1:17">
      <c r="A888" s="67"/>
      <c r="B888" s="68" t="s">
        <v>506</v>
      </c>
      <c r="C888" s="69"/>
      <c r="D888" s="69"/>
      <c r="E888" s="70"/>
      <c r="F888" s="71"/>
    </row>
    <row r="889" spans="1:17">
      <c r="A889" s="79" t="s">
        <v>507</v>
      </c>
      <c r="B889" s="80" t="s">
        <v>508</v>
      </c>
      <c r="C889" s="81">
        <v>1</v>
      </c>
      <c r="D889" s="81" t="s">
        <v>17</v>
      </c>
      <c r="E889" s="82" t="e">
        <f>E519</f>
        <v>#REF!</v>
      </c>
      <c r="F889" s="83" t="e">
        <f>C889*E889</f>
        <v>#REF!</v>
      </c>
    </row>
    <row r="890" spans="1:17" s="62" customFormat="1" ht="15">
      <c r="A890" s="79" t="s">
        <v>27</v>
      </c>
      <c r="B890" s="80" t="s">
        <v>559</v>
      </c>
      <c r="C890" s="81">
        <v>1</v>
      </c>
      <c r="D890" s="81" t="s">
        <v>9</v>
      </c>
      <c r="E890" s="82">
        <f>E841</f>
        <v>9500</v>
      </c>
      <c r="F890" s="83">
        <f>C890*E890</f>
        <v>9500</v>
      </c>
      <c r="M890" s="63"/>
      <c r="N890" s="63"/>
      <c r="O890" s="64"/>
      <c r="P890" s="63"/>
      <c r="Q890" s="65"/>
    </row>
    <row r="891" spans="1:17" s="72" customFormat="1">
      <c r="A891" s="67"/>
      <c r="B891" s="68"/>
      <c r="C891" s="69"/>
      <c r="D891" s="69"/>
      <c r="E891" s="70" t="s">
        <v>369</v>
      </c>
      <c r="F891" s="71" t="e">
        <f>SUM(F889:F890)</f>
        <v>#REF!</v>
      </c>
    </row>
    <row r="892" spans="1:17" s="72" customFormat="1" ht="13.5" thickBot="1">
      <c r="A892" s="85"/>
      <c r="B892" s="86"/>
      <c r="C892" s="87"/>
      <c r="D892" s="87"/>
      <c r="E892" s="88" t="s">
        <v>375</v>
      </c>
      <c r="F892" s="89" t="e">
        <f>SUM(F877,F883,F887,F891)</f>
        <v>#REF!</v>
      </c>
    </row>
    <row r="893" spans="1:17" ht="25.5">
      <c r="A893" s="67" t="s">
        <v>1126</v>
      </c>
      <c r="B893" s="68" t="s">
        <v>545</v>
      </c>
      <c r="C893" s="69"/>
      <c r="D893" s="69" t="s">
        <v>7</v>
      </c>
      <c r="E893" s="70"/>
      <c r="F893" s="71"/>
      <c r="Q893" s="90">
        <v>983894.34639958746</v>
      </c>
    </row>
    <row r="894" spans="1:17">
      <c r="A894" s="67"/>
      <c r="B894" s="68" t="s">
        <v>1131</v>
      </c>
      <c r="C894" s="69"/>
      <c r="D894" s="69"/>
      <c r="E894" s="70"/>
      <c r="F894" s="71"/>
    </row>
    <row r="895" spans="1:17">
      <c r="A895" s="79" t="s">
        <v>1014</v>
      </c>
      <c r="B895" s="80" t="s">
        <v>1015</v>
      </c>
      <c r="C895" s="81">
        <v>1</v>
      </c>
      <c r="D895" s="81" t="s">
        <v>8</v>
      </c>
      <c r="E895" s="82">
        <f>'[1]C. Struktur'!$F$37</f>
        <v>984032.23684210517</v>
      </c>
      <c r="F895" s="83">
        <f>C895*E895</f>
        <v>984032.23684210517</v>
      </c>
    </row>
    <row r="896" spans="1:17">
      <c r="A896" s="79" t="s">
        <v>156</v>
      </c>
      <c r="B896" s="80" t="s">
        <v>157</v>
      </c>
      <c r="C896" s="81">
        <v>1</v>
      </c>
      <c r="D896" s="81" t="s">
        <v>8</v>
      </c>
      <c r="E896" s="82">
        <f>'[1]C. Struktur'!$F$107</f>
        <v>1136764.144736842</v>
      </c>
      <c r="F896" s="83">
        <f t="shared" ref="F896:F900" si="93">C896*E896</f>
        <v>1136764.144736842</v>
      </c>
    </row>
    <row r="897" spans="1:17" s="62" customFormat="1" ht="15">
      <c r="A897" s="79" t="s">
        <v>471</v>
      </c>
      <c r="B897" s="80" t="s">
        <v>472</v>
      </c>
      <c r="C897" s="81">
        <v>1</v>
      </c>
      <c r="D897" s="81" t="s">
        <v>9</v>
      </c>
      <c r="E897" s="82">
        <f>'[1]C. Struktur'!$F$215</f>
        <v>194824</v>
      </c>
      <c r="F897" s="83">
        <f t="shared" si="93"/>
        <v>194824</v>
      </c>
      <c r="M897" s="63"/>
      <c r="N897" s="63"/>
      <c r="O897" s="64"/>
      <c r="P897" s="63"/>
      <c r="Q897" s="65"/>
    </row>
    <row r="898" spans="1:17" s="72" customFormat="1" ht="25.5">
      <c r="A898" s="79" t="s">
        <v>552</v>
      </c>
      <c r="B898" s="80" t="s">
        <v>553</v>
      </c>
      <c r="C898" s="81">
        <v>1</v>
      </c>
      <c r="D898" s="81" t="s">
        <v>9</v>
      </c>
      <c r="E898" s="82">
        <f>'[1]E. PL'!$F$187</f>
        <v>1556024.3800000001</v>
      </c>
      <c r="F898" s="83">
        <f t="shared" si="93"/>
        <v>1556024.3800000001</v>
      </c>
    </row>
    <row r="899" spans="1:17" s="72" customFormat="1">
      <c r="A899" s="79" t="s">
        <v>502</v>
      </c>
      <c r="B899" s="80" t="s">
        <v>503</v>
      </c>
      <c r="C899" s="81">
        <v>1</v>
      </c>
      <c r="D899" s="81" t="s">
        <v>11</v>
      </c>
      <c r="E899" s="82">
        <f>'[1]H. Pekerjaan Paving'!$F$94</f>
        <v>91582.399999999994</v>
      </c>
      <c r="F899" s="83">
        <f t="shared" si="93"/>
        <v>91582.399999999994</v>
      </c>
    </row>
    <row r="900" spans="1:17">
      <c r="A900" s="79" t="s">
        <v>1132</v>
      </c>
      <c r="B900" s="80" t="s">
        <v>1133</v>
      </c>
      <c r="C900" s="81">
        <v>1</v>
      </c>
      <c r="D900" s="81" t="s">
        <v>11</v>
      </c>
      <c r="E900" s="82">
        <f>'[1]H. Pekerjaan Paving'!$F$106</f>
        <v>37270</v>
      </c>
      <c r="F900" s="83">
        <f t="shared" si="93"/>
        <v>37270</v>
      </c>
    </row>
    <row r="901" spans="1:17">
      <c r="A901" s="67"/>
      <c r="B901" s="68"/>
      <c r="C901" s="69"/>
      <c r="D901" s="69"/>
      <c r="E901" s="70" t="s">
        <v>369</v>
      </c>
      <c r="F901" s="71">
        <f>SUM(F895:F900)</f>
        <v>4000497.1615789472</v>
      </c>
    </row>
    <row r="902" spans="1:17" s="62" customFormat="1" ht="15">
      <c r="A902" s="67"/>
      <c r="B902" s="68" t="s">
        <v>1130</v>
      </c>
      <c r="C902" s="69"/>
      <c r="D902" s="69"/>
      <c r="E902" s="70"/>
      <c r="F902" s="71"/>
      <c r="M902" s="63"/>
      <c r="N902" s="63"/>
      <c r="O902" s="64"/>
      <c r="P902" s="63"/>
      <c r="Q902" s="65"/>
    </row>
    <row r="903" spans="1:17" s="72" customFormat="1">
      <c r="A903" s="79" t="s">
        <v>12</v>
      </c>
      <c r="B903" s="80" t="s">
        <v>13</v>
      </c>
      <c r="C903" s="81">
        <v>1</v>
      </c>
      <c r="D903" s="81" t="s">
        <v>8</v>
      </c>
      <c r="E903" s="82">
        <f>E210</f>
        <v>115120</v>
      </c>
      <c r="F903" s="83">
        <f>C903*E903</f>
        <v>115120</v>
      </c>
    </row>
    <row r="904" spans="1:17" s="72" customFormat="1">
      <c r="A904" s="79" t="s">
        <v>776</v>
      </c>
      <c r="B904" s="80" t="s">
        <v>777</v>
      </c>
      <c r="C904" s="81">
        <v>1</v>
      </c>
      <c r="D904" s="81" t="s">
        <v>23</v>
      </c>
      <c r="E904" s="82">
        <f>E661</f>
        <v>17950</v>
      </c>
      <c r="F904" s="83">
        <f>C904*E904</f>
        <v>17950</v>
      </c>
    </row>
    <row r="905" spans="1:17">
      <c r="A905" s="67"/>
      <c r="B905" s="68" t="s">
        <v>1127</v>
      </c>
      <c r="C905" s="69"/>
      <c r="D905" s="69"/>
      <c r="E905" s="70"/>
      <c r="F905" s="71"/>
    </row>
    <row r="906" spans="1:17" s="72" customFormat="1">
      <c r="A906" s="79" t="s">
        <v>877</v>
      </c>
      <c r="B906" s="80" t="s">
        <v>59</v>
      </c>
      <c r="C906" s="81">
        <v>1</v>
      </c>
      <c r="D906" s="81" t="s">
        <v>232</v>
      </c>
      <c r="E906" s="82">
        <f>'[2]20.01 Bahan Bangunan'!$I$45</f>
        <v>287900</v>
      </c>
      <c r="F906" s="83">
        <f>C906*E906</f>
        <v>287900</v>
      </c>
    </row>
    <row r="907" spans="1:17" ht="25.5">
      <c r="A907" s="79" t="s">
        <v>1128</v>
      </c>
      <c r="B907" s="80" t="s">
        <v>1129</v>
      </c>
      <c r="C907" s="81">
        <v>1</v>
      </c>
      <c r="D907" s="81" t="s">
        <v>9</v>
      </c>
      <c r="E907" s="82">
        <f>'[1]D PD'!$F$23</f>
        <v>14183750</v>
      </c>
      <c r="F907" s="83">
        <f t="shared" ref="F907:F908" si="94">C907*E907</f>
        <v>14183750</v>
      </c>
    </row>
    <row r="908" spans="1:17">
      <c r="A908" s="79" t="s">
        <v>500</v>
      </c>
      <c r="B908" s="80" t="s">
        <v>501</v>
      </c>
      <c r="C908" s="81">
        <v>1</v>
      </c>
      <c r="D908" s="81" t="s">
        <v>9</v>
      </c>
      <c r="E908" s="82">
        <f>'[1]D PD'!$F$243</f>
        <v>57144</v>
      </c>
      <c r="F908" s="83">
        <f t="shared" si="94"/>
        <v>57144</v>
      </c>
    </row>
    <row r="909" spans="1:17">
      <c r="A909" s="67"/>
      <c r="B909" s="68"/>
      <c r="C909" s="69"/>
      <c r="D909" s="69"/>
      <c r="E909" s="70" t="s">
        <v>369</v>
      </c>
      <c r="F909" s="71">
        <f>SUM(F903:F908)</f>
        <v>14661864</v>
      </c>
    </row>
    <row r="910" spans="1:17">
      <c r="A910" s="67"/>
      <c r="B910" s="68" t="s">
        <v>1134</v>
      </c>
      <c r="C910" s="69"/>
      <c r="D910" s="69"/>
      <c r="E910" s="70"/>
      <c r="F910" s="71"/>
    </row>
    <row r="911" spans="1:17">
      <c r="A911" s="79" t="s">
        <v>1791</v>
      </c>
      <c r="B911" s="80" t="s">
        <v>1001</v>
      </c>
      <c r="C911" s="81">
        <v>1</v>
      </c>
      <c r="D911" s="81" t="s">
        <v>23</v>
      </c>
      <c r="E911" s="82">
        <f>'[2]20.01 Bahan Bangunan'!$I$217</f>
        <v>380000</v>
      </c>
      <c r="F911" s="83">
        <f>C911*E911</f>
        <v>380000</v>
      </c>
    </row>
    <row r="912" spans="1:17">
      <c r="A912" s="79" t="s">
        <v>371</v>
      </c>
      <c r="B912" s="80" t="s">
        <v>372</v>
      </c>
      <c r="C912" s="81">
        <v>1</v>
      </c>
      <c r="D912" s="81" t="s">
        <v>8</v>
      </c>
      <c r="E912" s="82">
        <f>E23</f>
        <v>44800</v>
      </c>
      <c r="F912" s="83">
        <f t="shared" ref="F912:F914" si="95">C912*E912</f>
        <v>44800</v>
      </c>
    </row>
    <row r="913" spans="1:7" ht="25.5">
      <c r="A913" s="79" t="s">
        <v>1128</v>
      </c>
      <c r="B913" s="80" t="s">
        <v>1129</v>
      </c>
      <c r="C913" s="81">
        <v>1</v>
      </c>
      <c r="D913" s="81" t="s">
        <v>9</v>
      </c>
      <c r="E913" s="82">
        <f>E907</f>
        <v>14183750</v>
      </c>
      <c r="F913" s="83">
        <f t="shared" si="95"/>
        <v>14183750</v>
      </c>
    </row>
    <row r="914" spans="1:7">
      <c r="A914" s="79" t="s">
        <v>500</v>
      </c>
      <c r="B914" s="80" t="s">
        <v>501</v>
      </c>
      <c r="C914" s="81">
        <v>1</v>
      </c>
      <c r="D914" s="81" t="s">
        <v>9</v>
      </c>
      <c r="E914" s="82">
        <f>E908</f>
        <v>57144</v>
      </c>
      <c r="F914" s="83">
        <f t="shared" si="95"/>
        <v>57144</v>
      </c>
    </row>
    <row r="915" spans="1:7">
      <c r="A915" s="67"/>
      <c r="B915" s="68"/>
      <c r="C915" s="69"/>
      <c r="D915" s="69"/>
      <c r="E915" s="70" t="s">
        <v>369</v>
      </c>
      <c r="F915" s="71">
        <f>SUM(F911:F914)</f>
        <v>14665694</v>
      </c>
    </row>
    <row r="916" spans="1:7">
      <c r="A916" s="67"/>
      <c r="B916" s="68" t="s">
        <v>1135</v>
      </c>
      <c r="C916" s="69"/>
      <c r="D916" s="69"/>
      <c r="E916" s="70"/>
      <c r="F916" s="71"/>
    </row>
    <row r="917" spans="1:7" ht="25.5">
      <c r="A917" s="79" t="s">
        <v>1136</v>
      </c>
      <c r="B917" s="80" t="s">
        <v>1137</v>
      </c>
      <c r="C917" s="81">
        <v>1</v>
      </c>
      <c r="D917" s="81" t="s">
        <v>23</v>
      </c>
      <c r="E917" s="82">
        <f>'[2]20.01 Bahan Bangunan'!$I$605</f>
        <v>2847000</v>
      </c>
      <c r="F917" s="83">
        <f>C917*E917</f>
        <v>2847000</v>
      </c>
    </row>
    <row r="918" spans="1:7">
      <c r="A918" s="79" t="s">
        <v>14</v>
      </c>
      <c r="B918" s="80" t="s">
        <v>460</v>
      </c>
      <c r="C918" s="81">
        <v>1</v>
      </c>
      <c r="D918" s="81" t="s">
        <v>8</v>
      </c>
      <c r="E918" s="82">
        <f>E211</f>
        <v>154600</v>
      </c>
      <c r="F918" s="83">
        <f t="shared" ref="F918:F920" si="96">C918*E918</f>
        <v>154600</v>
      </c>
    </row>
    <row r="919" spans="1:7">
      <c r="A919" s="79" t="s">
        <v>776</v>
      </c>
      <c r="B919" s="80" t="s">
        <v>777</v>
      </c>
      <c r="C919" s="81">
        <v>1</v>
      </c>
      <c r="D919" s="81" t="s">
        <v>23</v>
      </c>
      <c r="E919" s="82">
        <f>E904</f>
        <v>17950</v>
      </c>
      <c r="F919" s="83">
        <f t="shared" si="96"/>
        <v>17950</v>
      </c>
    </row>
    <row r="920" spans="1:7">
      <c r="A920" s="79" t="s">
        <v>1138</v>
      </c>
      <c r="B920" s="80" t="s">
        <v>1139</v>
      </c>
      <c r="C920" s="81">
        <v>1</v>
      </c>
      <c r="D920" s="81" t="s">
        <v>8</v>
      </c>
      <c r="E920" s="82">
        <f>'[1]G.Pekerjaan Finishing'!$F$855</f>
        <v>87600</v>
      </c>
      <c r="F920" s="83">
        <f t="shared" si="96"/>
        <v>87600</v>
      </c>
    </row>
    <row r="921" spans="1:7">
      <c r="A921" s="67"/>
      <c r="B921" s="68"/>
      <c r="C921" s="69"/>
      <c r="D921" s="69"/>
      <c r="E921" s="70" t="s">
        <v>369</v>
      </c>
      <c r="F921" s="71">
        <f>SUM(F917:F920)</f>
        <v>3107150</v>
      </c>
    </row>
    <row r="922" spans="1:7" ht="13.5" thickBot="1">
      <c r="A922" s="85"/>
      <c r="B922" s="86"/>
      <c r="C922" s="87"/>
      <c r="D922" s="87"/>
      <c r="E922" s="88" t="s">
        <v>375</v>
      </c>
      <c r="F922" s="89">
        <f>SUM(F921,F915,F909,F901)</f>
        <v>36435205.161578946</v>
      </c>
    </row>
    <row r="923" spans="1:7">
      <c r="A923" s="67" t="s">
        <v>1692</v>
      </c>
      <c r="B923" s="68" t="s">
        <v>1693</v>
      </c>
      <c r="C923" s="69"/>
      <c r="D923" s="69" t="s">
        <v>232</v>
      </c>
      <c r="E923" s="70"/>
      <c r="F923" s="71"/>
    </row>
    <row r="924" spans="1:7">
      <c r="A924" s="79" t="s">
        <v>1694</v>
      </c>
      <c r="B924" s="80" t="s">
        <v>1695</v>
      </c>
      <c r="C924" s="81">
        <v>1</v>
      </c>
      <c r="D924" s="81" t="s">
        <v>8</v>
      </c>
      <c r="E924" s="82">
        <f>'[1]A. Pekerjaan Tanah'!$F$277</f>
        <v>82889.600000000006</v>
      </c>
      <c r="F924" s="83">
        <f>C924*E924</f>
        <v>82889.600000000006</v>
      </c>
      <c r="G924" s="72" t="s">
        <v>1696</v>
      </c>
    </row>
    <row r="925" spans="1:7">
      <c r="A925" s="79"/>
      <c r="B925" s="80"/>
      <c r="C925" s="81"/>
      <c r="D925" s="81"/>
      <c r="E925" s="82" t="s">
        <v>369</v>
      </c>
      <c r="F925" s="83">
        <f>SUM(F924)</f>
        <v>82889.600000000006</v>
      </c>
      <c r="G925" s="72"/>
    </row>
    <row r="926" spans="1:7" ht="15.75" thickBot="1">
      <c r="A926" s="191"/>
      <c r="B926" s="147"/>
      <c r="C926" s="192"/>
      <c r="D926" s="193"/>
      <c r="E926" s="88" t="s">
        <v>375</v>
      </c>
      <c r="F926" s="89">
        <f>SUM(F925)</f>
        <v>82889.600000000006</v>
      </c>
    </row>
    <row r="927" spans="1:7" s="200" customFormat="1">
      <c r="A927" s="67" t="s">
        <v>1150</v>
      </c>
      <c r="B927" s="68" t="s">
        <v>1151</v>
      </c>
      <c r="C927" s="69"/>
      <c r="D927" s="69"/>
      <c r="E927" s="70"/>
      <c r="F927" s="71"/>
      <c r="G927" s="200" t="s">
        <v>1562</v>
      </c>
    </row>
    <row r="928" spans="1:7" s="200" customFormat="1">
      <c r="A928" s="67" t="s">
        <v>1152</v>
      </c>
      <c r="B928" s="68" t="s">
        <v>1153</v>
      </c>
      <c r="C928" s="69"/>
      <c r="D928" s="69" t="s">
        <v>1154</v>
      </c>
      <c r="E928" s="70"/>
      <c r="F928" s="71"/>
    </row>
    <row r="929" spans="1:7" s="200" customFormat="1">
      <c r="A929" s="79" t="s">
        <v>90</v>
      </c>
      <c r="B929" s="80" t="s">
        <v>91</v>
      </c>
      <c r="C929" s="81">
        <v>1.8519999999999999E-3</v>
      </c>
      <c r="D929" s="81" t="s">
        <v>153</v>
      </c>
      <c r="E929" s="82" t="e">
        <f>'[2]23. Biaya Operasional Kegiatan'!#REF!</f>
        <v>#REF!</v>
      </c>
      <c r="F929" s="83" t="e">
        <f>C929*E929</f>
        <v>#REF!</v>
      </c>
    </row>
    <row r="930" spans="1:7" s="200" customFormat="1">
      <c r="A930" s="79" t="s">
        <v>83</v>
      </c>
      <c r="B930" s="80" t="s">
        <v>238</v>
      </c>
      <c r="C930" s="81">
        <v>5.5560000000000002E-3</v>
      </c>
      <c r="D930" s="81" t="s">
        <v>153</v>
      </c>
      <c r="E930" s="82" t="e">
        <f>'[2]23. Biaya Operasional Kegiatan'!#REF!</f>
        <v>#REF!</v>
      </c>
      <c r="F930" s="83" t="e">
        <f t="shared" ref="F930:F932" si="97">C930*E930</f>
        <v>#REF!</v>
      </c>
    </row>
    <row r="931" spans="1:7" s="200" customFormat="1">
      <c r="A931" s="79" t="s">
        <v>94</v>
      </c>
      <c r="B931" s="80" t="s">
        <v>240</v>
      </c>
      <c r="C931" s="81">
        <v>9.2599999999999996E-4</v>
      </c>
      <c r="D931" s="81" t="s">
        <v>95</v>
      </c>
      <c r="E931" s="82" t="e">
        <f>'[2]23. Biaya Operasional Kegiatan'!#REF!</f>
        <v>#REF!</v>
      </c>
      <c r="F931" s="83" t="e">
        <f t="shared" si="97"/>
        <v>#REF!</v>
      </c>
    </row>
    <row r="932" spans="1:7" s="200" customFormat="1">
      <c r="A932" s="79" t="s">
        <v>1799</v>
      </c>
      <c r="B932" s="80" t="s">
        <v>1155</v>
      </c>
      <c r="C932" s="81">
        <v>1.8519999999999999E-3</v>
      </c>
      <c r="D932" s="81" t="s">
        <v>153</v>
      </c>
      <c r="E932" s="82" t="e">
        <f>'[2]23. Biaya Operasional Kegiatan'!#REF!</f>
        <v>#REF!</v>
      </c>
      <c r="F932" s="83" t="e">
        <f t="shared" si="97"/>
        <v>#REF!</v>
      </c>
    </row>
    <row r="933" spans="1:7" s="200" customFormat="1" ht="15">
      <c r="A933" s="335"/>
      <c r="B933" s="336"/>
      <c r="C933" s="190"/>
      <c r="D933" s="337"/>
      <c r="E933" s="70" t="s">
        <v>369</v>
      </c>
      <c r="F933" s="71" t="e">
        <f>SUM(F929:F932)</f>
        <v>#REF!</v>
      </c>
    </row>
    <row r="934" spans="1:7" s="200" customFormat="1" ht="13.5" thickBot="1">
      <c r="A934" s="85"/>
      <c r="B934" s="86"/>
      <c r="C934" s="87"/>
      <c r="D934" s="87"/>
      <c r="E934" s="88" t="s">
        <v>375</v>
      </c>
      <c r="F934" s="89" t="e">
        <f>SUM(F933)</f>
        <v>#REF!</v>
      </c>
    </row>
    <row r="935" spans="1:7" s="200" customFormat="1">
      <c r="A935" s="67" t="s">
        <v>1156</v>
      </c>
      <c r="B935" s="68" t="s">
        <v>1157</v>
      </c>
      <c r="C935" s="69"/>
      <c r="D935" s="69" t="s">
        <v>1154</v>
      </c>
      <c r="E935" s="70"/>
      <c r="F935" s="71"/>
      <c r="G935" s="200" t="s">
        <v>1562</v>
      </c>
    </row>
    <row r="936" spans="1:7" s="200" customFormat="1">
      <c r="A936" s="79" t="s">
        <v>103</v>
      </c>
      <c r="B936" s="80" t="s">
        <v>104</v>
      </c>
      <c r="C936" s="81">
        <v>1.8519999999999999E-3</v>
      </c>
      <c r="D936" s="81" t="s">
        <v>153</v>
      </c>
      <c r="E936" s="82" t="e">
        <f>'[2]23. Biaya Operasional Kegiatan'!#REF!</f>
        <v>#REF!</v>
      </c>
      <c r="F936" s="83" t="e">
        <f>C936*E936</f>
        <v>#REF!</v>
      </c>
    </row>
    <row r="937" spans="1:7" s="200" customFormat="1">
      <c r="A937" s="79" t="s">
        <v>83</v>
      </c>
      <c r="B937" s="80" t="s">
        <v>238</v>
      </c>
      <c r="C937" s="81">
        <v>5.5560000000000002E-3</v>
      </c>
      <c r="D937" s="81" t="s">
        <v>153</v>
      </c>
      <c r="E937" s="82" t="e">
        <f>'[2]23. Biaya Operasional Kegiatan'!#REF!</f>
        <v>#REF!</v>
      </c>
      <c r="F937" s="83" t="e">
        <f t="shared" ref="F937:F939" si="98">C937*E937</f>
        <v>#REF!</v>
      </c>
    </row>
    <row r="938" spans="1:7" s="200" customFormat="1">
      <c r="A938" s="79" t="s">
        <v>94</v>
      </c>
      <c r="B938" s="80" t="s">
        <v>240</v>
      </c>
      <c r="C938" s="81">
        <v>9.2599999999999996E-4</v>
      </c>
      <c r="D938" s="81" t="s">
        <v>95</v>
      </c>
      <c r="E938" s="82" t="e">
        <f>E931</f>
        <v>#REF!</v>
      </c>
      <c r="F938" s="83" t="e">
        <f t="shared" si="98"/>
        <v>#REF!</v>
      </c>
    </row>
    <row r="939" spans="1:7" s="200" customFormat="1">
      <c r="A939" s="79" t="s">
        <v>1162</v>
      </c>
      <c r="B939" s="80" t="s">
        <v>1155</v>
      </c>
      <c r="C939" s="81">
        <v>1.8519999999999999E-3</v>
      </c>
      <c r="D939" s="81" t="s">
        <v>153</v>
      </c>
      <c r="E939" s="82" t="e">
        <f>E932</f>
        <v>#REF!</v>
      </c>
      <c r="F939" s="83" t="e">
        <f t="shared" si="98"/>
        <v>#REF!</v>
      </c>
    </row>
    <row r="940" spans="1:7" s="200" customFormat="1" ht="15">
      <c r="A940" s="335"/>
      <c r="B940" s="336"/>
      <c r="C940" s="190"/>
      <c r="D940" s="337"/>
      <c r="E940" s="70" t="s">
        <v>369</v>
      </c>
      <c r="F940" s="71" t="e">
        <f>SUM(F936:F939)</f>
        <v>#REF!</v>
      </c>
    </row>
    <row r="941" spans="1:7" s="200" customFormat="1" ht="13.5" thickBot="1">
      <c r="A941" s="85"/>
      <c r="B941" s="86"/>
      <c r="C941" s="87"/>
      <c r="D941" s="87"/>
      <c r="E941" s="88" t="s">
        <v>375</v>
      </c>
      <c r="F941" s="89" t="e">
        <f>SUM(F940)</f>
        <v>#REF!</v>
      </c>
    </row>
    <row r="942" spans="1:7" s="200" customFormat="1">
      <c r="A942" s="67" t="s">
        <v>1158</v>
      </c>
      <c r="B942" s="68" t="s">
        <v>1159</v>
      </c>
      <c r="C942" s="69"/>
      <c r="D942" s="69" t="s">
        <v>1160</v>
      </c>
      <c r="E942" s="70"/>
      <c r="F942" s="71"/>
      <c r="G942" s="200" t="s">
        <v>1562</v>
      </c>
    </row>
    <row r="943" spans="1:7" s="200" customFormat="1">
      <c r="A943" s="79" t="s">
        <v>83</v>
      </c>
      <c r="B943" s="80" t="s">
        <v>238</v>
      </c>
      <c r="C943" s="81">
        <v>1.1419999999999999</v>
      </c>
      <c r="D943" s="81" t="s">
        <v>153</v>
      </c>
      <c r="E943" s="82" t="e">
        <f>E937</f>
        <v>#REF!</v>
      </c>
      <c r="F943" s="83" t="e">
        <f>C943*E943</f>
        <v>#REF!</v>
      </c>
    </row>
    <row r="944" spans="1:7" s="200" customFormat="1">
      <c r="A944" s="79" t="s">
        <v>92</v>
      </c>
      <c r="B944" s="80" t="s">
        <v>239</v>
      </c>
      <c r="C944" s="81">
        <v>0.01</v>
      </c>
      <c r="D944" s="81" t="s">
        <v>93</v>
      </c>
      <c r="E944" s="82" t="e">
        <f>'[2]23. Biaya Operasional Kegiatan'!#REF!</f>
        <v>#REF!</v>
      </c>
      <c r="F944" s="83" t="e">
        <f t="shared" ref="F944:F955" si="99">C944*E944</f>
        <v>#REF!</v>
      </c>
    </row>
    <row r="945" spans="1:7" s="200" customFormat="1">
      <c r="A945" s="79" t="s">
        <v>77</v>
      </c>
      <c r="B945" s="80" t="s">
        <v>78</v>
      </c>
      <c r="C945" s="81">
        <v>0.1424657</v>
      </c>
      <c r="D945" s="81" t="s">
        <v>23</v>
      </c>
      <c r="E945" s="82">
        <f>'[2]02.06 Alat Kantor&amp;RT'!$H$903</f>
        <v>45526</v>
      </c>
      <c r="F945" s="83">
        <f t="shared" si="99"/>
        <v>6485.8934582000002</v>
      </c>
    </row>
    <row r="946" spans="1:7" s="200" customFormat="1">
      <c r="A946" s="79" t="s">
        <v>1297</v>
      </c>
      <c r="B946" s="80" t="s">
        <v>1298</v>
      </c>
      <c r="C946" s="81">
        <v>6.8490000000000001E-4</v>
      </c>
      <c r="D946" s="81" t="s">
        <v>37</v>
      </c>
      <c r="E946" s="82">
        <f>'[2]02.06 Alat Kantor&amp;RT'!$H$1023</f>
        <v>323523</v>
      </c>
      <c r="F946" s="83">
        <f t="shared" si="99"/>
        <v>221.5809027</v>
      </c>
    </row>
    <row r="947" spans="1:7" s="200" customFormat="1">
      <c r="A947" s="79" t="s">
        <v>1299</v>
      </c>
      <c r="B947" s="80" t="s">
        <v>1300</v>
      </c>
      <c r="C947" s="81">
        <v>3.6529000000000002E-3</v>
      </c>
      <c r="D947" s="81" t="s">
        <v>23</v>
      </c>
      <c r="E947" s="82">
        <f>'[2]02.06 Alat Kantor&amp;RT'!$H$1028</f>
        <v>5871</v>
      </c>
      <c r="F947" s="83">
        <f t="shared" si="99"/>
        <v>21.4461759</v>
      </c>
    </row>
    <row r="948" spans="1:7" s="200" customFormat="1">
      <c r="A948" s="79" t="s">
        <v>80</v>
      </c>
      <c r="B948" s="80" t="s">
        <v>1301</v>
      </c>
      <c r="C948" s="81">
        <v>0.5</v>
      </c>
      <c r="D948" s="81" t="s">
        <v>235</v>
      </c>
      <c r="E948" s="82">
        <f>'[2]20.01 Bahan Bangunan'!$I$550</f>
        <v>2200</v>
      </c>
      <c r="F948" s="83">
        <f t="shared" si="99"/>
        <v>1100</v>
      </c>
    </row>
    <row r="949" spans="1:7" s="200" customFormat="1">
      <c r="A949" s="79" t="s">
        <v>1302</v>
      </c>
      <c r="B949" s="80" t="s">
        <v>1303</v>
      </c>
      <c r="C949" s="81">
        <v>1.6438299999999999E-2</v>
      </c>
      <c r="D949" s="81" t="s">
        <v>1304</v>
      </c>
      <c r="E949" s="82">
        <f>'[2]20.08 Kedokteran Pakai Habis'!$I$143</f>
        <v>6325</v>
      </c>
      <c r="F949" s="83">
        <f t="shared" si="99"/>
        <v>103.97224749999999</v>
      </c>
    </row>
    <row r="950" spans="1:7" s="200" customFormat="1">
      <c r="A950" s="79" t="s">
        <v>1305</v>
      </c>
      <c r="B950" s="80" t="s">
        <v>1306</v>
      </c>
      <c r="C950" s="81">
        <v>2.7396999999999999E-3</v>
      </c>
      <c r="D950" s="81" t="s">
        <v>23</v>
      </c>
      <c r="E950" s="82" t="e">
        <f>'[2]20.11 Seragam'!#REF!</f>
        <v>#REF!</v>
      </c>
      <c r="F950" s="83" t="e">
        <f t="shared" si="99"/>
        <v>#REF!</v>
      </c>
    </row>
    <row r="951" spans="1:7" s="200" customFormat="1">
      <c r="A951" s="79" t="s">
        <v>1307</v>
      </c>
      <c r="B951" s="80" t="s">
        <v>1308</v>
      </c>
      <c r="C951" s="81">
        <v>2.7399999999999998E-3</v>
      </c>
      <c r="D951" s="81" t="s">
        <v>23</v>
      </c>
      <c r="E951" s="82" t="e">
        <f>'[2]20.11 Seragam'!#REF!</f>
        <v>#REF!</v>
      </c>
      <c r="F951" s="83" t="e">
        <f t="shared" si="99"/>
        <v>#REF!</v>
      </c>
    </row>
    <row r="952" spans="1:7" s="200" customFormat="1">
      <c r="A952" s="79" t="s">
        <v>1309</v>
      </c>
      <c r="B952" s="80" t="s">
        <v>1310</v>
      </c>
      <c r="C952" s="81">
        <v>5.4793999999999997E-3</v>
      </c>
      <c r="D952" s="81" t="s">
        <v>23</v>
      </c>
      <c r="E952" s="82" t="e">
        <f>'[2]20.11 Seragam'!#REF!</f>
        <v>#REF!</v>
      </c>
      <c r="F952" s="83" t="e">
        <f t="shared" si="99"/>
        <v>#REF!</v>
      </c>
    </row>
    <row r="953" spans="1:7" s="200" customFormat="1">
      <c r="A953" s="79" t="s">
        <v>1311</v>
      </c>
      <c r="B953" s="80" t="s">
        <v>1312</v>
      </c>
      <c r="C953" s="81">
        <v>5.4793999999999997E-3</v>
      </c>
      <c r="D953" s="81" t="s">
        <v>23</v>
      </c>
      <c r="E953" s="82" t="e">
        <f>'[2]20.11 Seragam'!#REF!</f>
        <v>#REF!</v>
      </c>
      <c r="F953" s="83" t="e">
        <f t="shared" si="99"/>
        <v>#REF!</v>
      </c>
    </row>
    <row r="954" spans="1:7" s="200" customFormat="1">
      <c r="A954" s="79" t="s">
        <v>1313</v>
      </c>
      <c r="B954" s="80" t="s">
        <v>1314</v>
      </c>
      <c r="C954" s="81">
        <v>5.4793999999999997E-3</v>
      </c>
      <c r="D954" s="81" t="s">
        <v>23</v>
      </c>
      <c r="E954" s="82" t="e">
        <f>'[2]20.11 Seragam'!#REF!</f>
        <v>#REF!</v>
      </c>
      <c r="F954" s="83" t="e">
        <f t="shared" si="99"/>
        <v>#REF!</v>
      </c>
    </row>
    <row r="955" spans="1:7" s="200" customFormat="1">
      <c r="A955" s="79" t="s">
        <v>1315</v>
      </c>
      <c r="B955" s="80" t="s">
        <v>1316</v>
      </c>
      <c r="C955" s="81">
        <v>5.4793999999999997E-3</v>
      </c>
      <c r="D955" s="81" t="s">
        <v>1304</v>
      </c>
      <c r="E955" s="82" t="e">
        <f>'[2]20.11 Seragam'!#REF!</f>
        <v>#REF!</v>
      </c>
      <c r="F955" s="83" t="e">
        <f t="shared" si="99"/>
        <v>#REF!</v>
      </c>
    </row>
    <row r="956" spans="1:7" s="200" customFormat="1" ht="15">
      <c r="A956" s="335"/>
      <c r="B956" s="336"/>
      <c r="C956" s="190"/>
      <c r="D956" s="337"/>
      <c r="E956" s="70" t="s">
        <v>369</v>
      </c>
      <c r="F956" s="71" t="e">
        <f>SUM(F943:F955)</f>
        <v>#REF!</v>
      </c>
    </row>
    <row r="957" spans="1:7" s="200" customFormat="1" ht="13.5" thickBot="1">
      <c r="A957" s="85"/>
      <c r="B957" s="86"/>
      <c r="C957" s="87"/>
      <c r="D957" s="87"/>
      <c r="E957" s="88" t="s">
        <v>375</v>
      </c>
      <c r="F957" s="89" t="e">
        <f>SUM(F956)</f>
        <v>#REF!</v>
      </c>
    </row>
    <row r="958" spans="1:7" s="200" customFormat="1">
      <c r="A958" s="67" t="s">
        <v>1161</v>
      </c>
      <c r="B958" s="68" t="s">
        <v>1748</v>
      </c>
      <c r="C958" s="69"/>
      <c r="D958" s="69" t="s">
        <v>1160</v>
      </c>
      <c r="E958" s="70"/>
      <c r="F958" s="71"/>
      <c r="G958" s="200" t="s">
        <v>1562</v>
      </c>
    </row>
    <row r="959" spans="1:7" s="200" customFormat="1">
      <c r="A959" s="79" t="s">
        <v>1800</v>
      </c>
      <c r="B959" s="80" t="s">
        <v>1306</v>
      </c>
      <c r="C959" s="81">
        <v>8.0000000000000002E-3</v>
      </c>
      <c r="D959" s="81" t="s">
        <v>23</v>
      </c>
      <c r="E959" s="82" t="e">
        <f>'[2]20.11 Seragam'!#REF!</f>
        <v>#REF!</v>
      </c>
      <c r="F959" s="83" t="e">
        <f>C959*E959</f>
        <v>#REF!</v>
      </c>
    </row>
    <row r="960" spans="1:7" s="200" customFormat="1">
      <c r="A960" s="79" t="s">
        <v>1311</v>
      </c>
      <c r="B960" s="80" t="s">
        <v>1312</v>
      </c>
      <c r="C960" s="81">
        <v>5.4793999999999997E-3</v>
      </c>
      <c r="D960" s="81" t="s">
        <v>23</v>
      </c>
      <c r="E960" s="82" t="e">
        <f>'[2]20.11 Seragam'!#REF!</f>
        <v>#REF!</v>
      </c>
      <c r="F960" s="83" t="e">
        <f t="shared" ref="F960:F962" si="100">C960*E960</f>
        <v>#REF!</v>
      </c>
    </row>
    <row r="961" spans="1:7" s="200" customFormat="1">
      <c r="A961" s="79" t="s">
        <v>1315</v>
      </c>
      <c r="B961" s="80" t="s">
        <v>1316</v>
      </c>
      <c r="C961" s="81">
        <v>5.4793999999999997E-3</v>
      </c>
      <c r="D961" s="81" t="s">
        <v>1304</v>
      </c>
      <c r="E961" s="82" t="e">
        <f>E955</f>
        <v>#REF!</v>
      </c>
      <c r="F961" s="83" t="e">
        <f t="shared" si="100"/>
        <v>#REF!</v>
      </c>
    </row>
    <row r="962" spans="1:7" s="200" customFormat="1">
      <c r="A962" s="79" t="s">
        <v>86</v>
      </c>
      <c r="B962" s="80" t="s">
        <v>87</v>
      </c>
      <c r="C962" s="81">
        <v>1.1419999999999999</v>
      </c>
      <c r="D962" s="81" t="s">
        <v>153</v>
      </c>
      <c r="E962" s="82" t="e">
        <f>'[2]23. Biaya Operasional Kegiatan'!#REF!</f>
        <v>#REF!</v>
      </c>
      <c r="F962" s="83" t="e">
        <f t="shared" si="100"/>
        <v>#REF!</v>
      </c>
    </row>
    <row r="963" spans="1:7" s="200" customFormat="1" ht="15">
      <c r="A963" s="335"/>
      <c r="B963" s="336"/>
      <c r="C963" s="190"/>
      <c r="D963" s="337"/>
      <c r="E963" s="70" t="s">
        <v>369</v>
      </c>
      <c r="F963" s="71" t="e">
        <f>SUM(F950:F962)</f>
        <v>#REF!</v>
      </c>
    </row>
    <row r="964" spans="1:7" s="200" customFormat="1" ht="13.5" thickBot="1">
      <c r="A964" s="85"/>
      <c r="B964" s="86"/>
      <c r="C964" s="87"/>
      <c r="D964" s="87"/>
      <c r="E964" s="88" t="s">
        <v>375</v>
      </c>
      <c r="F964" s="89" t="e">
        <f>SUM(F963)</f>
        <v>#REF!</v>
      </c>
    </row>
    <row r="965" spans="1:7">
      <c r="A965" s="67" t="s">
        <v>1249</v>
      </c>
      <c r="B965" s="68" t="s">
        <v>1011</v>
      </c>
      <c r="C965" s="69"/>
      <c r="D965" s="69" t="s">
        <v>7</v>
      </c>
      <c r="E965" s="70"/>
      <c r="F965" s="71"/>
    </row>
    <row r="966" spans="1:7">
      <c r="A966" s="79" t="s">
        <v>1010</v>
      </c>
      <c r="B966" s="80" t="s">
        <v>1011</v>
      </c>
      <c r="C966" s="81">
        <v>1</v>
      </c>
      <c r="D966" s="81" t="s">
        <v>9</v>
      </c>
      <c r="E966" s="82">
        <f>'[1]J.Fasilitas Jalan '!$F$933</f>
        <v>65110</v>
      </c>
      <c r="F966" s="83">
        <f>C966*E966</f>
        <v>65110</v>
      </c>
      <c r="G966" s="72" t="s">
        <v>1566</v>
      </c>
    </row>
    <row r="967" spans="1:7" ht="15">
      <c r="A967" s="194"/>
      <c r="B967" s="101"/>
      <c r="C967" s="190"/>
      <c r="D967" s="195"/>
      <c r="E967" s="70" t="s">
        <v>369</v>
      </c>
      <c r="F967" s="71">
        <f>SUM(F966)</f>
        <v>65110</v>
      </c>
    </row>
    <row r="968" spans="1:7" s="177" customFormat="1" ht="13.5" thickBot="1">
      <c r="A968" s="85"/>
      <c r="B968" s="86"/>
      <c r="C968" s="87"/>
      <c r="D968" s="87"/>
      <c r="E968" s="88" t="s">
        <v>375</v>
      </c>
      <c r="F968" s="89">
        <f>SUM(F967)</f>
        <v>65110</v>
      </c>
    </row>
  </sheetData>
  <mergeCells count="9">
    <mergeCell ref="C1:F1"/>
    <mergeCell ref="C2:F2"/>
    <mergeCell ref="C3:F3"/>
    <mergeCell ref="A7:F7"/>
    <mergeCell ref="A10:A11"/>
    <mergeCell ref="B10:B11"/>
    <mergeCell ref="C10:C11"/>
    <mergeCell ref="D10:D11"/>
    <mergeCell ref="A6:F6"/>
  </mergeCells>
  <conditionalFormatting sqref="E1 E4:E8 E851:E1048576">
    <cfRule type="containsText" dxfId="8" priority="9" operator="containsText" text="Jumlah">
      <formula>NOT(ISERROR(SEARCH("Jumlah",E1)))</formula>
    </cfRule>
    <cfRule type="containsText" dxfId="7" priority="10" operator="containsText" text="Nilai ASB">
      <formula>NOT(ISERROR(SEARCH("Nilai ASB",E1)))</formula>
    </cfRule>
  </conditionalFormatting>
  <conditionalFormatting sqref="E9:E850">
    <cfRule type="containsText" dxfId="6" priority="2" operator="containsText" text="Jumlah">
      <formula>NOT(ISERROR(SEARCH("Jumlah",E9)))</formula>
    </cfRule>
    <cfRule type="containsText" dxfId="5" priority="3" operator="containsText" text="Nilai ASB">
      <formula>NOT(ISERROR(SEARCH("Nilai ASB",E9)))</formula>
    </cfRule>
  </conditionalFormatting>
  <conditionalFormatting sqref="E25">
    <cfRule type="containsText" dxfId="4" priority="1" operator="containsText" text="Jumlah">
      <formula>NOT(ISERROR(SEARCH("Jumlah",E25)))</formula>
    </cfRule>
  </conditionalFormatting>
  <pageMargins left="0.22" right="0.22" top="0.511811023622047" bottom="0.511811023622047" header="0.31496062992126" footer="0.31496062992126"/>
  <pageSetup paperSize="14" scale="65" orientation="portrait" r:id="rId1"/>
  <ignoredErrors>
    <ignoredError sqref="E68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68"/>
  <sheetViews>
    <sheetView view="pageBreakPreview" topLeftCell="A41" zoomScale="85" zoomScaleSheetLayoutView="85" workbookViewId="0">
      <selection activeCell="E68" sqref="E68"/>
    </sheetView>
  </sheetViews>
  <sheetFormatPr defaultRowHeight="12.75"/>
  <cols>
    <col min="1" max="1" width="22.85546875" style="10" bestFit="1" customWidth="1"/>
    <col min="2" max="2" width="59.5703125" style="10" customWidth="1"/>
    <col min="3" max="3" width="8.7109375" style="10" bestFit="1" customWidth="1"/>
    <col min="4" max="4" width="7.28515625" style="10" bestFit="1" customWidth="1"/>
    <col min="5" max="5" width="16.5703125" style="10" customWidth="1"/>
    <col min="6" max="6" width="15.7109375" style="10" customWidth="1"/>
  </cols>
  <sheetData>
    <row r="1" spans="1:6" s="91" customFormat="1">
      <c r="A1" s="10"/>
      <c r="B1" s="10"/>
      <c r="C1" s="21"/>
      <c r="D1" s="21"/>
      <c r="E1" s="119"/>
      <c r="F1" s="119"/>
    </row>
    <row r="2" spans="1:6" s="91" customFormat="1" ht="24.75">
      <c r="A2" s="348" t="s">
        <v>0</v>
      </c>
      <c r="B2" s="348"/>
      <c r="C2" s="348"/>
      <c r="D2" s="348"/>
      <c r="E2" s="348"/>
      <c r="F2" s="348"/>
    </row>
    <row r="3" spans="1:6" s="91" customFormat="1" ht="24.75">
      <c r="A3" s="348" t="s">
        <v>1436</v>
      </c>
      <c r="B3" s="348"/>
      <c r="C3" s="348"/>
      <c r="D3" s="348"/>
      <c r="E3" s="348"/>
      <c r="F3" s="348"/>
    </row>
    <row r="4" spans="1:6" s="91" customFormat="1">
      <c r="A4" s="10"/>
      <c r="B4" s="10"/>
      <c r="C4" s="21"/>
      <c r="D4" s="21"/>
      <c r="E4" s="119"/>
      <c r="F4" s="119"/>
    </row>
    <row r="5" spans="1:6" s="91" customFormat="1">
      <c r="A5" s="10"/>
      <c r="B5" s="10"/>
      <c r="C5" s="21"/>
      <c r="D5" s="21"/>
      <c r="E5" s="119"/>
      <c r="F5" s="119"/>
    </row>
    <row r="6" spans="1:6" s="2" customFormat="1" ht="13.5" thickBot="1">
      <c r="A6" s="6">
        <v>28.05</v>
      </c>
      <c r="B6" s="6" t="s">
        <v>1435</v>
      </c>
      <c r="C6" s="135"/>
      <c r="D6" s="135"/>
      <c r="E6" s="136"/>
      <c r="F6" s="136"/>
    </row>
    <row r="7" spans="1:6" s="1" customFormat="1">
      <c r="A7" s="376" t="s">
        <v>1</v>
      </c>
      <c r="B7" s="378" t="s">
        <v>2</v>
      </c>
      <c r="C7" s="378" t="s">
        <v>3</v>
      </c>
      <c r="D7" s="378" t="s">
        <v>4</v>
      </c>
      <c r="E7" s="380" t="s">
        <v>142</v>
      </c>
      <c r="F7" s="382" t="s">
        <v>143</v>
      </c>
    </row>
    <row r="8" spans="1:6" s="1" customFormat="1" ht="13.5" thickBot="1">
      <c r="A8" s="377"/>
      <c r="B8" s="379"/>
      <c r="C8" s="379"/>
      <c r="D8" s="379"/>
      <c r="E8" s="381"/>
      <c r="F8" s="383"/>
    </row>
    <row r="9" spans="1:6" s="74" customFormat="1" ht="15" hidden="1">
      <c r="A9" s="127" t="s">
        <v>1439</v>
      </c>
      <c r="B9" s="127" t="s">
        <v>1440</v>
      </c>
      <c r="C9" s="127"/>
      <c r="D9" s="127" t="s">
        <v>7</v>
      </c>
      <c r="E9" s="127"/>
      <c r="F9" s="127">
        <v>8002176.3900921103</v>
      </c>
    </row>
    <row r="10" spans="1:6" s="1" customFormat="1">
      <c r="A10" s="40" t="s">
        <v>1439</v>
      </c>
      <c r="B10" s="8" t="s">
        <v>1440</v>
      </c>
      <c r="C10" s="23"/>
      <c r="D10" s="23" t="s">
        <v>7</v>
      </c>
      <c r="E10" s="41"/>
      <c r="F10" s="42"/>
    </row>
    <row r="11" spans="1:6" s="18" customFormat="1">
      <c r="A11" s="40"/>
      <c r="B11" s="8" t="s">
        <v>1441</v>
      </c>
      <c r="C11" s="23"/>
      <c r="D11" s="23"/>
      <c r="E11" s="41"/>
      <c r="F11" s="42"/>
    </row>
    <row r="12" spans="1:6" s="91" customFormat="1">
      <c r="A12" s="34" t="s">
        <v>1442</v>
      </c>
      <c r="B12" s="9" t="s">
        <v>1443</v>
      </c>
      <c r="C12" s="24">
        <v>0.1</v>
      </c>
      <c r="D12" s="24" t="s">
        <v>23</v>
      </c>
      <c r="E12" s="35">
        <f>'[2]02.06 Alat Kantor&amp;RT'!$H$1025</f>
        <v>2156820</v>
      </c>
      <c r="F12" s="36">
        <f>C12*E12</f>
        <v>215682</v>
      </c>
    </row>
    <row r="13" spans="1:6" s="91" customFormat="1">
      <c r="A13" s="34" t="s">
        <v>175</v>
      </c>
      <c r="B13" s="9" t="s">
        <v>314</v>
      </c>
      <c r="C13" s="24">
        <v>1.4</v>
      </c>
      <c r="D13" s="24" t="s">
        <v>23</v>
      </c>
      <c r="E13" s="35">
        <f>'[2]20.01 Bahan Bangunan'!$I$169</f>
        <v>60000</v>
      </c>
      <c r="F13" s="36">
        <f t="shared" ref="F13:F22" si="0">C13*E13</f>
        <v>84000</v>
      </c>
    </row>
    <row r="14" spans="1:6" s="91" customFormat="1">
      <c r="A14" s="34" t="s">
        <v>293</v>
      </c>
      <c r="B14" s="9" t="s">
        <v>294</v>
      </c>
      <c r="C14" s="24">
        <v>10</v>
      </c>
      <c r="D14" s="24" t="s">
        <v>35</v>
      </c>
      <c r="E14" s="35">
        <f>'[2]20.01 Bahan Bangunan'!$I$289</f>
        <v>31000</v>
      </c>
      <c r="F14" s="36">
        <f t="shared" si="0"/>
        <v>310000</v>
      </c>
    </row>
    <row r="15" spans="1:6" s="91" customFormat="1">
      <c r="A15" s="34" t="s">
        <v>1768</v>
      </c>
      <c r="B15" s="9" t="s">
        <v>819</v>
      </c>
      <c r="C15" s="24">
        <v>5.35</v>
      </c>
      <c r="D15" s="24" t="s">
        <v>17</v>
      </c>
      <c r="E15" s="35">
        <f>'[2]20.01 Bahan Bangunan'!$I$622</f>
        <v>35500</v>
      </c>
      <c r="F15" s="36">
        <f t="shared" si="0"/>
        <v>189925</v>
      </c>
    </row>
    <row r="16" spans="1:6" s="91" customFormat="1">
      <c r="A16" s="34" t="s">
        <v>1444</v>
      </c>
      <c r="B16" s="9" t="s">
        <v>1445</v>
      </c>
      <c r="C16" s="24">
        <v>1.3</v>
      </c>
      <c r="D16" s="24" t="s">
        <v>1446</v>
      </c>
      <c r="E16" s="35">
        <f>'[2]20.01 Bahan Bangunan'!$I$680</f>
        <v>78000</v>
      </c>
      <c r="F16" s="36">
        <f t="shared" si="0"/>
        <v>101400</v>
      </c>
    </row>
    <row r="17" spans="1:6" s="91" customFormat="1" ht="25.5">
      <c r="A17" s="34" t="s">
        <v>1447</v>
      </c>
      <c r="B17" s="9" t="s">
        <v>1448</v>
      </c>
      <c r="C17" s="24">
        <v>0.3</v>
      </c>
      <c r="D17" s="24" t="s">
        <v>176</v>
      </c>
      <c r="E17" s="35">
        <f>'[2]20.05 Pipa'!$I$36</f>
        <v>248100</v>
      </c>
      <c r="F17" s="36">
        <f t="shared" si="0"/>
        <v>74430</v>
      </c>
    </row>
    <row r="18" spans="1:6" s="91" customFormat="1">
      <c r="A18" s="34" t="s">
        <v>477</v>
      </c>
      <c r="B18" s="9" t="s">
        <v>478</v>
      </c>
      <c r="C18" s="24">
        <v>20</v>
      </c>
      <c r="D18" s="24" t="s">
        <v>35</v>
      </c>
      <c r="E18" s="35">
        <f>'[1]C. Struktur'!$F$521</f>
        <v>41630</v>
      </c>
      <c r="F18" s="36">
        <f t="shared" si="0"/>
        <v>832600</v>
      </c>
    </row>
    <row r="19" spans="1:6" s="91" customFormat="1">
      <c r="A19" s="34" t="s">
        <v>699</v>
      </c>
      <c r="B19" s="9" t="s">
        <v>700</v>
      </c>
      <c r="C19" s="24">
        <v>0.9</v>
      </c>
      <c r="D19" s="24" t="s">
        <v>9</v>
      </c>
      <c r="E19" s="35">
        <f>'[1]F. Pekerjaan Atap'!$F$133</f>
        <v>340450</v>
      </c>
      <c r="F19" s="36">
        <f t="shared" si="0"/>
        <v>306405</v>
      </c>
    </row>
    <row r="20" spans="1:6" s="91" customFormat="1">
      <c r="A20" s="34" t="s">
        <v>1449</v>
      </c>
      <c r="B20" s="9" t="s">
        <v>1450</v>
      </c>
      <c r="C20" s="24">
        <v>0.7</v>
      </c>
      <c r="D20" s="24" t="s">
        <v>11</v>
      </c>
      <c r="E20" s="35">
        <f>'[1]G.Pekerjaan Finishing'!$F$1012</f>
        <v>210657.48</v>
      </c>
      <c r="F20" s="36">
        <f t="shared" si="0"/>
        <v>147460.236</v>
      </c>
    </row>
    <row r="21" spans="1:6" s="91" customFormat="1">
      <c r="A21" s="34" t="s">
        <v>893</v>
      </c>
      <c r="B21" s="9" t="s">
        <v>901</v>
      </c>
      <c r="C21" s="24">
        <v>0.4</v>
      </c>
      <c r="D21" s="24" t="s">
        <v>11</v>
      </c>
      <c r="E21" s="35">
        <f>'[1]G.Pekerjaan Finishing'!$F$1044</f>
        <v>923887.28</v>
      </c>
      <c r="F21" s="36">
        <f t="shared" si="0"/>
        <v>369554.91200000001</v>
      </c>
    </row>
    <row r="22" spans="1:6" s="91" customFormat="1" ht="25.5">
      <c r="A22" s="34" t="s">
        <v>159</v>
      </c>
      <c r="B22" s="9" t="s">
        <v>160</v>
      </c>
      <c r="C22" s="24">
        <v>6.7000000000000004E-2</v>
      </c>
      <c r="D22" s="24" t="s">
        <v>37</v>
      </c>
      <c r="E22" s="35">
        <f>'[1]D PD'!$F$36</f>
        <v>14167465</v>
      </c>
      <c r="F22" s="36">
        <f t="shared" si="0"/>
        <v>949220.15500000003</v>
      </c>
    </row>
    <row r="23" spans="1:6" s="18" customFormat="1">
      <c r="A23" s="40" t="s">
        <v>863</v>
      </c>
      <c r="B23" s="8"/>
      <c r="C23" s="23"/>
      <c r="D23" s="23"/>
      <c r="E23" s="41" t="s">
        <v>369</v>
      </c>
      <c r="F23" s="42">
        <f>SUM(F12:F22)</f>
        <v>3580677.3030000003</v>
      </c>
    </row>
    <row r="24" spans="1:6" s="18" customFormat="1">
      <c r="A24" s="40"/>
      <c r="B24" s="8" t="s">
        <v>127</v>
      </c>
      <c r="C24" s="23"/>
      <c r="D24" s="23"/>
      <c r="E24" s="41"/>
      <c r="F24" s="42"/>
    </row>
    <row r="25" spans="1:6" s="91" customFormat="1">
      <c r="A25" s="34" t="s">
        <v>1451</v>
      </c>
      <c r="B25" s="9" t="s">
        <v>1452</v>
      </c>
      <c r="C25" s="24">
        <v>2</v>
      </c>
      <c r="D25" s="24" t="s">
        <v>148</v>
      </c>
      <c r="E25" s="36">
        <f>'[2]02.06 Alat Kantor&amp;RT'!$H$2391</f>
        <v>13390</v>
      </c>
      <c r="F25" s="36">
        <f>C25*E25</f>
        <v>26780</v>
      </c>
    </row>
    <row r="26" spans="1:6" s="91" customFormat="1">
      <c r="A26" s="34" t="s">
        <v>1453</v>
      </c>
      <c r="B26" s="9" t="s">
        <v>1454</v>
      </c>
      <c r="C26" s="24">
        <v>6.7000000000000004E-2</v>
      </c>
      <c r="D26" s="24" t="s">
        <v>23</v>
      </c>
      <c r="E26" s="35">
        <f>'[2]02.06 Alat Kantor&amp;RT'!$H$2485</f>
        <v>700915</v>
      </c>
      <c r="F26" s="36">
        <f t="shared" ref="F26:F34" si="1">C26*E26</f>
        <v>46961.305</v>
      </c>
    </row>
    <row r="27" spans="1:6" s="91" customFormat="1">
      <c r="A27" s="34" t="s">
        <v>1455</v>
      </c>
      <c r="B27" s="9" t="s">
        <v>1456</v>
      </c>
      <c r="C27" s="24">
        <v>0.06</v>
      </c>
      <c r="D27" s="24" t="s">
        <v>23</v>
      </c>
      <c r="E27" s="35">
        <f>'[2]02.06 Alat Kantor&amp;RT'!$H$2583</f>
        <v>286855</v>
      </c>
      <c r="F27" s="36">
        <f t="shared" si="1"/>
        <v>17211.3</v>
      </c>
    </row>
    <row r="28" spans="1:6" s="91" customFormat="1">
      <c r="A28" s="34" t="s">
        <v>1457</v>
      </c>
      <c r="B28" s="9" t="s">
        <v>1458</v>
      </c>
      <c r="C28" s="24">
        <v>6.7000000000000004E-2</v>
      </c>
      <c r="D28" s="24" t="s">
        <v>37</v>
      </c>
      <c r="E28" s="35">
        <f>'[2]02.06 Alat Kantor&amp;RT'!$H$2689</f>
        <v>1633889</v>
      </c>
      <c r="F28" s="36">
        <f t="shared" si="1"/>
        <v>109470.56300000001</v>
      </c>
    </row>
    <row r="29" spans="1:6" s="91" customFormat="1">
      <c r="A29" s="34" t="s">
        <v>1459</v>
      </c>
      <c r="B29" s="9" t="s">
        <v>1460</v>
      </c>
      <c r="C29" s="24">
        <v>2</v>
      </c>
      <c r="D29" s="24" t="s">
        <v>23</v>
      </c>
      <c r="E29" s="35">
        <f>'[2]02.06 Alat Kantor&amp;RT'!$H$2719</f>
        <v>48513</v>
      </c>
      <c r="F29" s="36">
        <f t="shared" si="1"/>
        <v>97026</v>
      </c>
    </row>
    <row r="30" spans="1:6" s="91" customFormat="1">
      <c r="A30" s="34" t="s">
        <v>1782</v>
      </c>
      <c r="B30" s="9" t="s">
        <v>1461</v>
      </c>
      <c r="C30" s="24">
        <v>1</v>
      </c>
      <c r="D30" s="24" t="s">
        <v>37</v>
      </c>
      <c r="E30" s="35">
        <f>'[2]02.06 Alat Kantor&amp;RT'!$H$2797</f>
        <v>566500</v>
      </c>
      <c r="F30" s="36">
        <f t="shared" si="1"/>
        <v>566500</v>
      </c>
    </row>
    <row r="31" spans="1:6" s="91" customFormat="1">
      <c r="A31" s="34" t="s">
        <v>1462</v>
      </c>
      <c r="B31" s="9" t="s">
        <v>1463</v>
      </c>
      <c r="C31" s="24">
        <v>0.13</v>
      </c>
      <c r="D31" s="24" t="s">
        <v>37</v>
      </c>
      <c r="E31" s="35">
        <f>'[2]22. Sarana Lalu Lintas'!$I$182</f>
        <v>329300</v>
      </c>
      <c r="F31" s="36">
        <f t="shared" si="1"/>
        <v>42809</v>
      </c>
    </row>
    <row r="32" spans="1:6" s="91" customFormat="1">
      <c r="A32" s="34" t="s">
        <v>1464</v>
      </c>
      <c r="B32" s="9" t="s">
        <v>1465</v>
      </c>
      <c r="C32" s="24">
        <v>0.71</v>
      </c>
      <c r="D32" s="24" t="s">
        <v>23</v>
      </c>
      <c r="E32" s="35">
        <f>'[2]22. Sarana Lalu Lintas'!$I$183</f>
        <v>39300</v>
      </c>
      <c r="F32" s="36">
        <f t="shared" si="1"/>
        <v>27903</v>
      </c>
    </row>
    <row r="33" spans="1:6" s="91" customFormat="1">
      <c r="A33" s="34" t="s">
        <v>1769</v>
      </c>
      <c r="B33" s="9" t="s">
        <v>820</v>
      </c>
      <c r="C33" s="24">
        <v>60</v>
      </c>
      <c r="D33" s="24" t="s">
        <v>821</v>
      </c>
      <c r="E33" s="35" t="e">
        <f>'[2]23. Biaya Operasional Kegiatan'!#REF!</f>
        <v>#REF!</v>
      </c>
      <c r="F33" s="36" t="e">
        <f t="shared" si="1"/>
        <v>#REF!</v>
      </c>
    </row>
    <row r="34" spans="1:6" s="91" customFormat="1">
      <c r="A34" s="34" t="s">
        <v>657</v>
      </c>
      <c r="B34" s="9" t="s">
        <v>658</v>
      </c>
      <c r="C34" s="24">
        <v>0.37</v>
      </c>
      <c r="D34" s="24" t="s">
        <v>26</v>
      </c>
      <c r="E34" s="35">
        <f>'[1]G.Pekerjaan Finishing'!$F$575</f>
        <v>79110</v>
      </c>
      <c r="F34" s="36">
        <f t="shared" si="1"/>
        <v>29270.7</v>
      </c>
    </row>
    <row r="35" spans="1:6" s="18" customFormat="1">
      <c r="A35" s="40" t="s">
        <v>863</v>
      </c>
      <c r="B35" s="8"/>
      <c r="C35" s="23"/>
      <c r="D35" s="23"/>
      <c r="E35" s="41" t="s">
        <v>369</v>
      </c>
      <c r="F35" s="42" t="e">
        <f>SUM(F25:F34)</f>
        <v>#REF!</v>
      </c>
    </row>
    <row r="36" spans="1:6" s="18" customFormat="1">
      <c r="A36" s="40"/>
      <c r="B36" s="8" t="s">
        <v>798</v>
      </c>
      <c r="C36" s="23"/>
      <c r="D36" s="23"/>
      <c r="E36" s="41"/>
      <c r="F36" s="42"/>
    </row>
    <row r="37" spans="1:6" s="91" customFormat="1">
      <c r="A37" s="34" t="s">
        <v>1466</v>
      </c>
      <c r="B37" s="9" t="s">
        <v>1467</v>
      </c>
      <c r="C37" s="24">
        <v>1</v>
      </c>
      <c r="D37" s="24" t="s">
        <v>17</v>
      </c>
      <c r="E37" s="35">
        <f>'[2]20.05 Pipa'!$I$24</f>
        <v>183300</v>
      </c>
      <c r="F37" s="36">
        <f>C37*E37</f>
        <v>183300</v>
      </c>
    </row>
    <row r="38" spans="1:6" s="91" customFormat="1">
      <c r="A38" s="34" t="s">
        <v>304</v>
      </c>
      <c r="B38" s="9" t="s">
        <v>1468</v>
      </c>
      <c r="C38" s="24">
        <v>15</v>
      </c>
      <c r="D38" s="24" t="s">
        <v>148</v>
      </c>
      <c r="E38" s="35">
        <f>'[2]20.05 Pipa'!$I$28</f>
        <v>78500</v>
      </c>
      <c r="F38" s="36">
        <f>C38*E38</f>
        <v>1177500</v>
      </c>
    </row>
    <row r="39" spans="1:6" s="18" customFormat="1">
      <c r="A39" s="40" t="s">
        <v>863</v>
      </c>
      <c r="B39" s="8"/>
      <c r="C39" s="23"/>
      <c r="D39" s="23"/>
      <c r="E39" s="41" t="s">
        <v>369</v>
      </c>
      <c r="F39" s="42">
        <f>SUM(F37:F38)</f>
        <v>1360800</v>
      </c>
    </row>
    <row r="40" spans="1:6" s="18" customFormat="1">
      <c r="A40" s="40"/>
      <c r="B40" s="8" t="s">
        <v>1469</v>
      </c>
      <c r="C40" s="23"/>
      <c r="D40" s="23"/>
      <c r="E40" s="41"/>
      <c r="F40" s="42"/>
    </row>
    <row r="41" spans="1:6" s="91" customFormat="1">
      <c r="A41" s="34" t="s">
        <v>1470</v>
      </c>
      <c r="B41" s="9" t="s">
        <v>1471</v>
      </c>
      <c r="C41" s="24">
        <v>0.6</v>
      </c>
      <c r="D41" s="24" t="s">
        <v>23</v>
      </c>
      <c r="E41" s="35">
        <f>'[2]02.08 Alat Medis'!$I$40</f>
        <v>350700</v>
      </c>
      <c r="F41" s="36">
        <f>C41*E41</f>
        <v>210420</v>
      </c>
    </row>
    <row r="42" spans="1:6" s="91" customFormat="1">
      <c r="A42" s="34" t="s">
        <v>1472</v>
      </c>
      <c r="B42" s="9" t="s">
        <v>1473</v>
      </c>
      <c r="C42" s="24">
        <v>1</v>
      </c>
      <c r="D42" s="24" t="s">
        <v>313</v>
      </c>
      <c r="E42" s="35">
        <f>'[2]20.01 Bahan Bangunan'!$I$183</f>
        <v>28000</v>
      </c>
      <c r="F42" s="36">
        <f t="shared" ref="F42:F46" si="2">C42*E42</f>
        <v>28000</v>
      </c>
    </row>
    <row r="43" spans="1:6" s="91" customFormat="1">
      <c r="A43" s="34" t="s">
        <v>221</v>
      </c>
      <c r="B43" s="9" t="s">
        <v>222</v>
      </c>
      <c r="C43" s="24">
        <v>0.8</v>
      </c>
      <c r="D43" s="24" t="s">
        <v>7</v>
      </c>
      <c r="E43" s="35">
        <f>'[2]20.01 Bahan Bangunan'!$I$247</f>
        <v>355000</v>
      </c>
      <c r="F43" s="36">
        <f t="shared" si="2"/>
        <v>284000</v>
      </c>
    </row>
    <row r="44" spans="1:6" s="91" customFormat="1">
      <c r="A44" s="34" t="s">
        <v>184</v>
      </c>
      <c r="B44" s="9" t="s">
        <v>295</v>
      </c>
      <c r="C44" s="24">
        <v>1</v>
      </c>
      <c r="D44" s="24" t="s">
        <v>152</v>
      </c>
      <c r="E44" s="35">
        <f>'[2]20.01 Bahan Bangunan'!$I$424</f>
        <v>10000</v>
      </c>
      <c r="F44" s="36">
        <f t="shared" si="2"/>
        <v>10000</v>
      </c>
    </row>
    <row r="45" spans="1:6" s="91" customFormat="1" ht="25.5">
      <c r="A45" s="34" t="s">
        <v>1474</v>
      </c>
      <c r="B45" s="9" t="s">
        <v>1475</v>
      </c>
      <c r="C45" s="24">
        <v>0.5</v>
      </c>
      <c r="D45" s="24" t="s">
        <v>176</v>
      </c>
      <c r="E45" s="35">
        <f>'[2]20.05 Pipa'!$I$35</f>
        <v>198900</v>
      </c>
      <c r="F45" s="36">
        <f t="shared" si="2"/>
        <v>99450</v>
      </c>
    </row>
    <row r="46" spans="1:6" s="91" customFormat="1">
      <c r="A46" s="34" t="s">
        <v>1476</v>
      </c>
      <c r="B46" s="9" t="s">
        <v>1477</v>
      </c>
      <c r="C46" s="24">
        <v>0.33</v>
      </c>
      <c r="D46" s="24" t="s">
        <v>37</v>
      </c>
      <c r="E46" s="35">
        <f>'[2]21 Barang Cetakan dan Pengganda'!$I$82</f>
        <v>209400</v>
      </c>
      <c r="F46" s="36">
        <f t="shared" si="2"/>
        <v>69102</v>
      </c>
    </row>
    <row r="47" spans="1:6" s="18" customFormat="1">
      <c r="A47" s="40" t="s">
        <v>863</v>
      </c>
      <c r="B47" s="8"/>
      <c r="C47" s="23"/>
      <c r="D47" s="23"/>
      <c r="E47" s="41" t="s">
        <v>369</v>
      </c>
      <c r="F47" s="42">
        <f>SUM(F41:F46)</f>
        <v>700972</v>
      </c>
    </row>
    <row r="48" spans="1:6" s="18" customFormat="1">
      <c r="A48" s="40"/>
      <c r="B48" s="8" t="s">
        <v>773</v>
      </c>
      <c r="C48" s="23"/>
      <c r="D48" s="23"/>
      <c r="E48" s="41"/>
      <c r="F48" s="42"/>
    </row>
    <row r="49" spans="1:6" s="91" customFormat="1">
      <c r="A49" s="34" t="s">
        <v>221</v>
      </c>
      <c r="B49" s="9" t="s">
        <v>222</v>
      </c>
      <c r="C49" s="24">
        <v>0.6</v>
      </c>
      <c r="D49" s="24" t="s">
        <v>7</v>
      </c>
      <c r="E49" s="35">
        <f>'[2]20.01 Bahan Bangunan'!$I$247</f>
        <v>355000</v>
      </c>
      <c r="F49" s="36">
        <f>C49*E49</f>
        <v>213000</v>
      </c>
    </row>
    <row r="50" spans="1:6" s="91" customFormat="1">
      <c r="A50" s="34" t="s">
        <v>1478</v>
      </c>
      <c r="B50" s="9" t="s">
        <v>1479</v>
      </c>
      <c r="C50" s="24">
        <v>1</v>
      </c>
      <c r="D50" s="24" t="s">
        <v>7</v>
      </c>
      <c r="E50" s="35">
        <f>'[2]20.01 Bahan Bangunan'!$I$676</f>
        <v>437000</v>
      </c>
      <c r="F50" s="36">
        <f t="shared" ref="F50:F53" si="3">C50*E50</f>
        <v>437000</v>
      </c>
    </row>
    <row r="51" spans="1:6" s="91" customFormat="1">
      <c r="A51" s="34" t="s">
        <v>871</v>
      </c>
      <c r="B51" s="9" t="s">
        <v>845</v>
      </c>
      <c r="C51" s="24">
        <v>5.2</v>
      </c>
      <c r="D51" s="24" t="s">
        <v>9</v>
      </c>
      <c r="E51" s="35">
        <f>'[1]D PD'!$F$352</f>
        <v>38500</v>
      </c>
      <c r="F51" s="36">
        <f t="shared" si="3"/>
        <v>200200</v>
      </c>
    </row>
    <row r="52" spans="1:6" s="91" customFormat="1">
      <c r="A52" s="34" t="s">
        <v>870</v>
      </c>
      <c r="B52" s="9" t="s">
        <v>875</v>
      </c>
      <c r="C52" s="24">
        <v>5.2</v>
      </c>
      <c r="D52" s="24" t="s">
        <v>9</v>
      </c>
      <c r="E52" s="35">
        <f>'[1]D PD'!$F$389</f>
        <v>35050</v>
      </c>
      <c r="F52" s="36">
        <f t="shared" si="3"/>
        <v>182260</v>
      </c>
    </row>
    <row r="53" spans="1:6" s="91" customFormat="1">
      <c r="A53" s="34" t="s">
        <v>617</v>
      </c>
      <c r="B53" s="9" t="s">
        <v>618</v>
      </c>
      <c r="C53" s="24">
        <v>0.6</v>
      </c>
      <c r="D53" s="24" t="s">
        <v>9</v>
      </c>
      <c r="E53" s="35">
        <f>'[1]F. Pekerjaan Atap'!$F$144</f>
        <v>363330</v>
      </c>
      <c r="F53" s="36">
        <f t="shared" si="3"/>
        <v>217998</v>
      </c>
    </row>
    <row r="54" spans="1:6" s="18" customFormat="1">
      <c r="A54" s="40" t="s">
        <v>863</v>
      </c>
      <c r="B54" s="8"/>
      <c r="C54" s="23"/>
      <c r="D54" s="23"/>
      <c r="E54" s="41" t="s">
        <v>369</v>
      </c>
      <c r="F54" s="42">
        <f>SUM(F49:F53)</f>
        <v>1250458</v>
      </c>
    </row>
    <row r="55" spans="1:6" s="18" customFormat="1">
      <c r="A55" s="40"/>
      <c r="B55" s="8" t="s">
        <v>1480</v>
      </c>
      <c r="C55" s="23"/>
      <c r="D55" s="23"/>
      <c r="E55" s="41"/>
      <c r="F55" s="42"/>
    </row>
    <row r="56" spans="1:6" s="91" customFormat="1" ht="25.5">
      <c r="A56" s="34" t="s">
        <v>568</v>
      </c>
      <c r="B56" s="9" t="s">
        <v>569</v>
      </c>
      <c r="C56" s="24">
        <v>0.27</v>
      </c>
      <c r="D56" s="24" t="s">
        <v>26</v>
      </c>
      <c r="E56" s="35">
        <f>'[1]B. Pondasi'!$F$285</f>
        <v>154320</v>
      </c>
      <c r="F56" s="36">
        <v>41634</v>
      </c>
    </row>
    <row r="57" spans="1:6" s="91" customFormat="1">
      <c r="A57" s="34" t="s">
        <v>464</v>
      </c>
      <c r="B57" s="9" t="s">
        <v>465</v>
      </c>
      <c r="C57" s="24">
        <v>0.1</v>
      </c>
      <c r="D57" s="24" t="s">
        <v>8</v>
      </c>
      <c r="E57" s="35">
        <f>'[1]C. Struktur'!$F$65</f>
        <v>852652.07236842113</v>
      </c>
      <c r="F57" s="36">
        <f>C57*E57</f>
        <v>85265.207236842121</v>
      </c>
    </row>
    <row r="58" spans="1:6" s="91" customFormat="1" ht="25.5">
      <c r="A58" s="34" t="s">
        <v>33</v>
      </c>
      <c r="B58" s="9" t="s">
        <v>112</v>
      </c>
      <c r="C58" s="24">
        <v>0.1</v>
      </c>
      <c r="D58" s="24" t="s">
        <v>8</v>
      </c>
      <c r="E58" s="35">
        <f>'[1]C. Struktur'!$F$335</f>
        <v>4481840</v>
      </c>
      <c r="F58" s="36">
        <f t="shared" ref="F58:F60" si="4">C58*E58</f>
        <v>448184</v>
      </c>
    </row>
    <row r="59" spans="1:6" s="91" customFormat="1" ht="25.5">
      <c r="A59" s="34" t="s">
        <v>33</v>
      </c>
      <c r="B59" s="9" t="s">
        <v>112</v>
      </c>
      <c r="C59" s="24">
        <v>0.03</v>
      </c>
      <c r="D59" s="24" t="s">
        <v>8</v>
      </c>
      <c r="E59" s="35">
        <f>E58</f>
        <v>4481840</v>
      </c>
      <c r="F59" s="36">
        <f t="shared" si="4"/>
        <v>134455.19999999998</v>
      </c>
    </row>
    <row r="60" spans="1:6" s="91" customFormat="1">
      <c r="A60" s="34" t="s">
        <v>572</v>
      </c>
      <c r="B60" s="9" t="s">
        <v>573</v>
      </c>
      <c r="C60" s="24">
        <v>2.5000000000000001E-2</v>
      </c>
      <c r="D60" s="24" t="s">
        <v>8</v>
      </c>
      <c r="E60" s="35">
        <f>'[1]C. Struktur'!$F$355</f>
        <v>5467090</v>
      </c>
      <c r="F60" s="36">
        <f t="shared" si="4"/>
        <v>136677.25</v>
      </c>
    </row>
    <row r="61" spans="1:6" s="18" customFormat="1">
      <c r="A61" s="40" t="s">
        <v>863</v>
      </c>
      <c r="B61" s="8"/>
      <c r="C61" s="23"/>
      <c r="D61" s="23"/>
      <c r="E61" s="41" t="s">
        <v>369</v>
      </c>
      <c r="F61" s="42">
        <f>SUM(F56:F60)</f>
        <v>846215.65723684209</v>
      </c>
    </row>
    <row r="62" spans="1:6" s="18" customFormat="1">
      <c r="A62" s="40"/>
      <c r="B62" s="8" t="s">
        <v>108</v>
      </c>
      <c r="C62" s="23"/>
      <c r="D62" s="23"/>
      <c r="E62" s="41"/>
      <c r="F62" s="42"/>
    </row>
    <row r="63" spans="1:6" s="91" customFormat="1">
      <c r="A63" s="34" t="s">
        <v>811</v>
      </c>
      <c r="B63" s="9" t="s">
        <v>812</v>
      </c>
      <c r="C63" s="24">
        <v>1</v>
      </c>
      <c r="D63" s="24" t="s">
        <v>9</v>
      </c>
      <c r="E63" s="35">
        <f>'[1]A. Pekerjaan Tanah'!$F$50</f>
        <v>19000</v>
      </c>
      <c r="F63" s="36">
        <f>C63*E63</f>
        <v>19000</v>
      </c>
    </row>
    <row r="64" spans="1:6" s="91" customFormat="1">
      <c r="A64" s="34" t="s">
        <v>19</v>
      </c>
      <c r="B64" s="9" t="s">
        <v>53</v>
      </c>
      <c r="C64" s="24">
        <v>0.23200000000000001</v>
      </c>
      <c r="D64" s="24" t="s">
        <v>8</v>
      </c>
      <c r="E64" s="35">
        <f>'[1]A. Pekerjaan Tanah'!$F$105</f>
        <v>89705</v>
      </c>
      <c r="F64" s="36">
        <f t="shared" ref="F64:F66" si="5">C64*E64</f>
        <v>20811.560000000001</v>
      </c>
    </row>
    <row r="65" spans="1:6" s="91" customFormat="1">
      <c r="A65" s="34" t="s">
        <v>14</v>
      </c>
      <c r="B65" s="9" t="s">
        <v>460</v>
      </c>
      <c r="C65" s="24">
        <v>0.1</v>
      </c>
      <c r="D65" s="24" t="s">
        <v>8</v>
      </c>
      <c r="E65" s="35">
        <f>'[1]A. Pekerjaan Tanah'!$F$59</f>
        <v>4992.0000000000018</v>
      </c>
      <c r="F65" s="36">
        <f t="shared" si="5"/>
        <v>499.20000000000022</v>
      </c>
    </row>
    <row r="66" spans="1:6" s="91" customFormat="1">
      <c r="A66" s="34" t="s">
        <v>1148</v>
      </c>
      <c r="B66" s="9" t="s">
        <v>462</v>
      </c>
      <c r="C66" s="24">
        <v>0.02</v>
      </c>
      <c r="D66" s="24" t="s">
        <v>232</v>
      </c>
      <c r="E66" s="35">
        <f>'27.02 Taman'!E242</f>
        <v>152462.72</v>
      </c>
      <c r="F66" s="36">
        <f t="shared" si="5"/>
        <v>3049.2544000000003</v>
      </c>
    </row>
    <row r="67" spans="1:6" s="1" customFormat="1">
      <c r="A67" s="40"/>
      <c r="B67" s="8"/>
      <c r="C67" s="23"/>
      <c r="D67" s="23"/>
      <c r="E67" s="41" t="s">
        <v>15</v>
      </c>
      <c r="F67" s="42">
        <f>SUM(F63:F66)</f>
        <v>43360.014399999993</v>
      </c>
    </row>
    <row r="68" spans="1:6" s="1" customFormat="1" ht="13.5" thickBot="1">
      <c r="A68" s="43"/>
      <c r="B68" s="12"/>
      <c r="C68" s="30"/>
      <c r="D68" s="30"/>
      <c r="E68" s="44" t="s">
        <v>158</v>
      </c>
      <c r="F68" s="45" t="e">
        <f>SUM(F67,F61,F54,F47,F39,F35,F23)</f>
        <v>#REF!</v>
      </c>
    </row>
  </sheetData>
  <mergeCells count="8">
    <mergeCell ref="A2:F2"/>
    <mergeCell ref="A3:F3"/>
    <mergeCell ref="A7:A8"/>
    <mergeCell ref="B7:B8"/>
    <mergeCell ref="C7:C8"/>
    <mergeCell ref="D7:D8"/>
    <mergeCell ref="E7:E8"/>
    <mergeCell ref="F7:F8"/>
  </mergeCells>
  <pageMargins left="0.22" right="0.22" top="0.75" bottom="0.75" header="0.3" footer="0.3"/>
  <pageSetup paperSize="14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127"/>
  <sheetViews>
    <sheetView view="pageBreakPreview" topLeftCell="A101" zoomScale="85" zoomScaleSheetLayoutView="85" workbookViewId="0">
      <selection activeCell="E123" sqref="E123"/>
    </sheetView>
  </sheetViews>
  <sheetFormatPr defaultRowHeight="12.75"/>
  <cols>
    <col min="1" max="1" width="22.85546875" style="175" customWidth="1"/>
    <col min="2" max="2" width="53.85546875" style="175" customWidth="1"/>
    <col min="3" max="3" width="8.7109375" style="175" bestFit="1" customWidth="1"/>
    <col min="4" max="4" width="8.140625" style="175" customWidth="1"/>
    <col min="5" max="5" width="18.28515625" style="175" customWidth="1"/>
    <col min="6" max="6" width="21.140625" style="175" customWidth="1"/>
  </cols>
  <sheetData>
    <row r="1" spans="1:7">
      <c r="C1" s="21"/>
      <c r="D1" s="21"/>
      <c r="E1" s="119"/>
      <c r="F1" s="119"/>
    </row>
    <row r="2" spans="1:7" ht="24.75">
      <c r="A2" s="348" t="s">
        <v>0</v>
      </c>
      <c r="B2" s="348"/>
      <c r="C2" s="348"/>
      <c r="D2" s="348"/>
      <c r="E2" s="348"/>
      <c r="F2" s="348"/>
    </row>
    <row r="3" spans="1:7" ht="24.75">
      <c r="A3" s="348" t="s">
        <v>1437</v>
      </c>
      <c r="B3" s="348"/>
      <c r="C3" s="348"/>
      <c r="D3" s="348"/>
      <c r="E3" s="348"/>
      <c r="F3" s="348"/>
    </row>
    <row r="4" spans="1:7">
      <c r="C4" s="21"/>
      <c r="D4" s="21"/>
      <c r="E4" s="119"/>
      <c r="F4" s="119"/>
    </row>
    <row r="5" spans="1:7">
      <c r="C5" s="21"/>
      <c r="D5" s="21"/>
      <c r="E5" s="119"/>
      <c r="F5" s="119"/>
    </row>
    <row r="6" spans="1:7" s="138" customFormat="1" ht="13.5" thickBot="1">
      <c r="A6" s="137">
        <v>28.05</v>
      </c>
      <c r="B6" s="137" t="s">
        <v>1438</v>
      </c>
      <c r="C6" s="139"/>
      <c r="D6" s="139"/>
      <c r="E6" s="140"/>
      <c r="F6" s="140"/>
      <c r="G6" s="138" t="s">
        <v>1527</v>
      </c>
    </row>
    <row r="7" spans="1:7">
      <c r="A7" s="376" t="s">
        <v>1</v>
      </c>
      <c r="B7" s="378" t="s">
        <v>2</v>
      </c>
      <c r="C7" s="378" t="s">
        <v>3</v>
      </c>
      <c r="D7" s="378" t="s">
        <v>4</v>
      </c>
      <c r="E7" s="380" t="s">
        <v>142</v>
      </c>
      <c r="F7" s="382" t="s">
        <v>143</v>
      </c>
    </row>
    <row r="8" spans="1:7" ht="13.5" thickBot="1">
      <c r="A8" s="377"/>
      <c r="B8" s="379"/>
      <c r="C8" s="379"/>
      <c r="D8" s="379"/>
      <c r="E8" s="381"/>
      <c r="F8" s="383"/>
    </row>
    <row r="9" spans="1:7" s="1" customFormat="1">
      <c r="A9" s="40" t="s">
        <v>1481</v>
      </c>
      <c r="B9" s="8" t="s">
        <v>1482</v>
      </c>
      <c r="C9" s="23"/>
      <c r="D9" s="23" t="s">
        <v>37</v>
      </c>
      <c r="E9" s="41"/>
      <c r="F9" s="42"/>
    </row>
    <row r="10" spans="1:7" s="92" customFormat="1" ht="18" customHeight="1">
      <c r="A10" s="34" t="s">
        <v>1483</v>
      </c>
      <c r="B10" s="9" t="s">
        <v>1484</v>
      </c>
      <c r="C10" s="24">
        <v>1</v>
      </c>
      <c r="D10" s="24" t="s">
        <v>23</v>
      </c>
      <c r="E10" s="35">
        <f>'[2]02.05 Alat Pertanian'!$H$64</f>
        <v>485233</v>
      </c>
      <c r="F10" s="36">
        <f>C10*E10</f>
        <v>485233</v>
      </c>
    </row>
    <row r="11" spans="1:7" s="92" customFormat="1" ht="18" customHeight="1">
      <c r="A11" s="34" t="s">
        <v>1485</v>
      </c>
      <c r="B11" s="9" t="s">
        <v>1486</v>
      </c>
      <c r="C11" s="24">
        <v>80</v>
      </c>
      <c r="D11" s="24" t="s">
        <v>23</v>
      </c>
      <c r="E11" s="35">
        <f>'[2]02.06 Alat Kantor&amp;RT'!$H$1158</f>
        <v>18849</v>
      </c>
      <c r="F11" s="36">
        <f t="shared" ref="F11:F24" si="0">C11*E11</f>
        <v>1507920</v>
      </c>
    </row>
    <row r="12" spans="1:7" s="92" customFormat="1" ht="18" customHeight="1">
      <c r="A12" s="34" t="s">
        <v>1487</v>
      </c>
      <c r="B12" s="9" t="s">
        <v>1488</v>
      </c>
      <c r="C12" s="24">
        <v>60</v>
      </c>
      <c r="D12" s="24" t="s">
        <v>1489</v>
      </c>
      <c r="E12" s="35">
        <f>'[2]02.06 Alat Kantor&amp;RT'!$H$1187</f>
        <v>17510</v>
      </c>
      <c r="F12" s="36">
        <f t="shared" si="0"/>
        <v>1050600</v>
      </c>
    </row>
    <row r="13" spans="1:7" s="92" customFormat="1" ht="24" customHeight="1">
      <c r="A13" s="34" t="s">
        <v>1490</v>
      </c>
      <c r="B13" s="9" t="s">
        <v>1491</v>
      </c>
      <c r="C13" s="24">
        <v>40</v>
      </c>
      <c r="D13" s="24" t="s">
        <v>23</v>
      </c>
      <c r="E13" s="35">
        <f>'[2]20.01 Bahan Bangunan'!$I$251</f>
        <v>15000</v>
      </c>
      <c r="F13" s="36">
        <f t="shared" si="0"/>
        <v>600000</v>
      </c>
    </row>
    <row r="14" spans="1:7" s="92" customFormat="1" ht="24" customHeight="1">
      <c r="A14" s="34" t="s">
        <v>1492</v>
      </c>
      <c r="B14" s="9" t="s">
        <v>1493</v>
      </c>
      <c r="C14" s="24">
        <v>42</v>
      </c>
      <c r="D14" s="24" t="s">
        <v>176</v>
      </c>
      <c r="E14" s="35">
        <f>'[2]20.01 Bahan Bangunan'!$I$354</f>
        <v>37600</v>
      </c>
      <c r="F14" s="36">
        <f t="shared" si="0"/>
        <v>1579200</v>
      </c>
    </row>
    <row r="15" spans="1:7" s="92" customFormat="1" ht="24" customHeight="1">
      <c r="A15" s="34" t="s">
        <v>1494</v>
      </c>
      <c r="B15" s="9" t="s">
        <v>1495</v>
      </c>
      <c r="C15" s="24">
        <v>26</v>
      </c>
      <c r="D15" s="24" t="s">
        <v>176</v>
      </c>
      <c r="E15" s="35">
        <f>E14</f>
        <v>37600</v>
      </c>
      <c r="F15" s="36">
        <f t="shared" si="0"/>
        <v>977600</v>
      </c>
    </row>
    <row r="16" spans="1:7" s="92" customFormat="1" ht="24" customHeight="1">
      <c r="A16" s="34" t="s">
        <v>1496</v>
      </c>
      <c r="B16" s="9" t="s">
        <v>1497</v>
      </c>
      <c r="C16" s="24">
        <v>30</v>
      </c>
      <c r="D16" s="24" t="s">
        <v>7</v>
      </c>
      <c r="E16" s="35">
        <f>'[2]20.01 Bahan Bangunan'!$I$355</f>
        <v>52300</v>
      </c>
      <c r="F16" s="36">
        <f t="shared" si="0"/>
        <v>1569000</v>
      </c>
    </row>
    <row r="17" spans="1:6" s="92" customFormat="1" ht="24" customHeight="1">
      <c r="A17" s="34" t="s">
        <v>811</v>
      </c>
      <c r="B17" s="9" t="s">
        <v>812</v>
      </c>
      <c r="C17" s="24">
        <v>19</v>
      </c>
      <c r="D17" s="24" t="s">
        <v>9</v>
      </c>
      <c r="E17" s="35">
        <f>'[1]A. Pekerjaan Tanah'!$F$50</f>
        <v>19000</v>
      </c>
      <c r="F17" s="36">
        <f t="shared" si="0"/>
        <v>361000</v>
      </c>
    </row>
    <row r="18" spans="1:6" s="92" customFormat="1" ht="24" customHeight="1">
      <c r="A18" s="34" t="s">
        <v>22</v>
      </c>
      <c r="B18" s="9" t="s">
        <v>109</v>
      </c>
      <c r="C18" s="24">
        <v>1.05</v>
      </c>
      <c r="D18" s="24" t="s">
        <v>8</v>
      </c>
      <c r="E18" s="35">
        <f>'[1]A. Pekerjaan Tanah'!$F$150</f>
        <v>86500</v>
      </c>
      <c r="F18" s="36">
        <f t="shared" si="0"/>
        <v>90825</v>
      </c>
    </row>
    <row r="19" spans="1:6" s="92" customFormat="1" ht="21" customHeight="1">
      <c r="A19" s="34" t="s">
        <v>789</v>
      </c>
      <c r="B19" s="9" t="s">
        <v>790</v>
      </c>
      <c r="C19" s="24">
        <v>5</v>
      </c>
      <c r="D19" s="24" t="s">
        <v>8</v>
      </c>
      <c r="E19" s="35">
        <f>'[1]A. Pekerjaan Tanah'!$F$206</f>
        <v>163400</v>
      </c>
      <c r="F19" s="36">
        <f t="shared" si="0"/>
        <v>817000</v>
      </c>
    </row>
    <row r="20" spans="1:6" s="92" customFormat="1" ht="21" customHeight="1">
      <c r="A20" s="34" t="s">
        <v>665</v>
      </c>
      <c r="B20" s="9" t="s">
        <v>666</v>
      </c>
      <c r="C20" s="24">
        <v>0.6</v>
      </c>
      <c r="D20" s="24" t="s">
        <v>8</v>
      </c>
      <c r="E20" s="35">
        <f>'[1]C. Struktur'!$F$191</f>
        <v>1136764.144736842</v>
      </c>
      <c r="F20" s="36">
        <f t="shared" si="0"/>
        <v>682058.48684210517</v>
      </c>
    </row>
    <row r="21" spans="1:6" s="92" customFormat="1" ht="21" customHeight="1">
      <c r="A21" s="34" t="s">
        <v>1498</v>
      </c>
      <c r="B21" s="9" t="s">
        <v>1499</v>
      </c>
      <c r="C21" s="24">
        <v>0.37</v>
      </c>
      <c r="D21" s="24" t="s">
        <v>8</v>
      </c>
      <c r="E21" s="35">
        <f>'[1]D PD'!$F$153</f>
        <v>916535</v>
      </c>
      <c r="F21" s="36">
        <f t="shared" si="0"/>
        <v>339117.95</v>
      </c>
    </row>
    <row r="22" spans="1:6" s="92" customFormat="1" ht="24.75" customHeight="1">
      <c r="A22" s="34" t="s">
        <v>1031</v>
      </c>
      <c r="B22" s="9" t="s">
        <v>1032</v>
      </c>
      <c r="C22" s="24">
        <v>10.5</v>
      </c>
      <c r="D22" s="24" t="s">
        <v>9</v>
      </c>
      <c r="E22" s="35">
        <f>'[1]F. Pekerjaan Atap'!$F$85</f>
        <v>101240</v>
      </c>
      <c r="F22" s="36">
        <f t="shared" si="0"/>
        <v>1063020</v>
      </c>
    </row>
    <row r="23" spans="1:6" s="92" customFormat="1" ht="24.75" customHeight="1">
      <c r="A23" s="34" t="s">
        <v>1037</v>
      </c>
      <c r="B23" s="9" t="s">
        <v>1038</v>
      </c>
      <c r="C23" s="24">
        <v>35</v>
      </c>
      <c r="D23" s="24" t="s">
        <v>580</v>
      </c>
      <c r="E23" s="35">
        <f>'[1]F. Pekerjaan Atap'!$F$264</f>
        <v>199765</v>
      </c>
      <c r="F23" s="36">
        <f t="shared" si="0"/>
        <v>6991775</v>
      </c>
    </row>
    <row r="24" spans="1:6" s="92" customFormat="1" ht="24.75" customHeight="1">
      <c r="A24" s="34" t="s">
        <v>683</v>
      </c>
      <c r="B24" s="9" t="s">
        <v>684</v>
      </c>
      <c r="C24" s="24">
        <v>0.5</v>
      </c>
      <c r="D24" s="24" t="s">
        <v>9</v>
      </c>
      <c r="E24" s="35">
        <f>'[1]G.Pekerjaan Finishing'!$F$148</f>
        <v>460400</v>
      </c>
      <c r="F24" s="36">
        <f t="shared" si="0"/>
        <v>230200</v>
      </c>
    </row>
    <row r="25" spans="1:6" s="1" customFormat="1">
      <c r="A25" s="40"/>
      <c r="B25" s="8"/>
      <c r="C25" s="23"/>
      <c r="D25" s="23"/>
      <c r="E25" s="41" t="s">
        <v>15</v>
      </c>
      <c r="F25" s="42">
        <f>SUM(F10:F24)</f>
        <v>18344549.436842106</v>
      </c>
    </row>
    <row r="26" spans="1:6" s="1" customFormat="1" ht="13.5" thickBot="1">
      <c r="A26" s="43"/>
      <c r="B26" s="12"/>
      <c r="C26" s="30"/>
      <c r="D26" s="30"/>
      <c r="E26" s="44" t="s">
        <v>158</v>
      </c>
      <c r="F26" s="45">
        <f>SUM(F25)</f>
        <v>18344549.436842106</v>
      </c>
    </row>
    <row r="27" spans="1:6" hidden="1"/>
    <row r="28" spans="1:6" s="1" customFormat="1">
      <c r="A28" s="40" t="s">
        <v>1500</v>
      </c>
      <c r="B28" s="8" t="s">
        <v>1501</v>
      </c>
      <c r="C28" s="23"/>
      <c r="D28" s="23" t="s">
        <v>7</v>
      </c>
      <c r="E28" s="41"/>
      <c r="F28" s="42"/>
    </row>
    <row r="29" spans="1:6" s="92" customFormat="1" ht="18.75" customHeight="1">
      <c r="A29" s="34" t="s">
        <v>1502</v>
      </c>
      <c r="B29" s="9" t="s">
        <v>1503</v>
      </c>
      <c r="C29" s="24">
        <v>45</v>
      </c>
      <c r="D29" s="24" t="s">
        <v>148</v>
      </c>
      <c r="E29" s="35">
        <f>'[2]20.01 Bahan Bangunan'!$I$531</f>
        <v>3100</v>
      </c>
      <c r="F29" s="36">
        <f>C29*E29</f>
        <v>139500</v>
      </c>
    </row>
    <row r="30" spans="1:6" s="92" customFormat="1" ht="18.75" customHeight="1">
      <c r="A30" s="34" t="s">
        <v>1504</v>
      </c>
      <c r="B30" s="9" t="s">
        <v>1505</v>
      </c>
      <c r="C30" s="24">
        <v>1</v>
      </c>
      <c r="D30" s="24" t="s">
        <v>176</v>
      </c>
      <c r="E30" s="35">
        <f>'[2]20.05 Pipa'!$I$11</f>
        <v>193000</v>
      </c>
      <c r="F30" s="36">
        <f t="shared" ref="F30:F37" si="1">C30*E30</f>
        <v>193000</v>
      </c>
    </row>
    <row r="31" spans="1:6" s="92" customFormat="1" ht="18.75" customHeight="1">
      <c r="A31" s="34" t="s">
        <v>1506</v>
      </c>
      <c r="B31" s="9" t="s">
        <v>1507</v>
      </c>
      <c r="C31" s="24">
        <v>0.5</v>
      </c>
      <c r="D31" s="24" t="s">
        <v>176</v>
      </c>
      <c r="E31" s="35">
        <f>'[2]20.05 Pipa'!$I$13</f>
        <v>313300</v>
      </c>
      <c r="F31" s="36">
        <f t="shared" si="1"/>
        <v>156650</v>
      </c>
    </row>
    <row r="32" spans="1:6" s="92" customFormat="1" ht="18.75" customHeight="1">
      <c r="A32" s="34" t="s">
        <v>811</v>
      </c>
      <c r="B32" s="9" t="s">
        <v>812</v>
      </c>
      <c r="C32" s="24">
        <v>3.125</v>
      </c>
      <c r="D32" s="24" t="s">
        <v>9</v>
      </c>
      <c r="E32" s="35">
        <f>'[1]A. Pekerjaan Tanah'!$F$50</f>
        <v>19000</v>
      </c>
      <c r="F32" s="36">
        <f t="shared" si="1"/>
        <v>59375</v>
      </c>
    </row>
    <row r="33" spans="1:6" s="92" customFormat="1" ht="18.75" customHeight="1">
      <c r="A33" s="34" t="s">
        <v>373</v>
      </c>
      <c r="B33" s="9" t="s">
        <v>374</v>
      </c>
      <c r="C33" s="24">
        <v>0.02</v>
      </c>
      <c r="D33" s="24" t="s">
        <v>8</v>
      </c>
      <c r="E33" s="35">
        <f>'[1]A. Pekerjaan Tanah'!$F$188</f>
        <v>39889.199999999997</v>
      </c>
      <c r="F33" s="36">
        <f t="shared" si="1"/>
        <v>797.78399999999999</v>
      </c>
    </row>
    <row r="34" spans="1:6" s="92" customFormat="1" ht="18.75" customHeight="1">
      <c r="A34" s="34" t="s">
        <v>14</v>
      </c>
      <c r="B34" s="9" t="s">
        <v>460</v>
      </c>
      <c r="C34" s="24">
        <v>0.01</v>
      </c>
      <c r="D34" s="24" t="s">
        <v>8</v>
      </c>
      <c r="E34" s="35">
        <f>'[1]A. Pekerjaan Tanah'!$F$215</f>
        <v>154600</v>
      </c>
      <c r="F34" s="36">
        <f t="shared" si="1"/>
        <v>1546</v>
      </c>
    </row>
    <row r="35" spans="1:6" s="92" customFormat="1" ht="18.75" customHeight="1">
      <c r="A35" s="34" t="s">
        <v>665</v>
      </c>
      <c r="B35" s="9" t="s">
        <v>666</v>
      </c>
      <c r="C35" s="24">
        <v>1.4999999999999999E-2</v>
      </c>
      <c r="D35" s="24" t="s">
        <v>8</v>
      </c>
      <c r="E35" s="35">
        <f>'[1]C. Struktur'!$F$191</f>
        <v>1136764.144736842</v>
      </c>
      <c r="F35" s="36">
        <f t="shared" si="1"/>
        <v>17051.46217105263</v>
      </c>
    </row>
    <row r="36" spans="1:6" s="92" customFormat="1" ht="18.75" customHeight="1">
      <c r="A36" s="34" t="s">
        <v>1004</v>
      </c>
      <c r="B36" s="9" t="s">
        <v>1005</v>
      </c>
      <c r="C36" s="24">
        <v>0.1</v>
      </c>
      <c r="D36" s="24" t="s">
        <v>9</v>
      </c>
      <c r="E36" s="35">
        <f>'[1]D PD'!$F$183</f>
        <v>76030.8</v>
      </c>
      <c r="F36" s="36">
        <f t="shared" si="1"/>
        <v>7603.0800000000008</v>
      </c>
    </row>
    <row r="37" spans="1:6" s="92" customFormat="1" ht="18.75" customHeight="1">
      <c r="A37" s="34" t="s">
        <v>871</v>
      </c>
      <c r="B37" s="9" t="s">
        <v>845</v>
      </c>
      <c r="C37" s="24">
        <v>1.06</v>
      </c>
      <c r="D37" s="24" t="s">
        <v>9</v>
      </c>
      <c r="E37" s="35">
        <f>'[1]D PD'!$F$352</f>
        <v>38500</v>
      </c>
      <c r="F37" s="36">
        <f t="shared" si="1"/>
        <v>40810</v>
      </c>
    </row>
    <row r="38" spans="1:6" s="1" customFormat="1">
      <c r="A38" s="40"/>
      <c r="B38" s="8"/>
      <c r="C38" s="23"/>
      <c r="D38" s="23"/>
      <c r="E38" s="41" t="s">
        <v>15</v>
      </c>
      <c r="F38" s="42">
        <f>SUM(F29:F37)</f>
        <v>616333.32617105253</v>
      </c>
    </row>
    <row r="39" spans="1:6" s="1" customFormat="1" ht="13.5" thickBot="1">
      <c r="A39" s="43"/>
      <c r="B39" s="12"/>
      <c r="C39" s="30"/>
      <c r="D39" s="30"/>
      <c r="E39" s="44" t="s">
        <v>158</v>
      </c>
      <c r="F39" s="45">
        <f>SUM(F38)</f>
        <v>616333.32617105253</v>
      </c>
    </row>
    <row r="40" spans="1:6" s="1" customFormat="1">
      <c r="A40" s="40" t="s">
        <v>1508</v>
      </c>
      <c r="B40" s="8" t="s">
        <v>1509</v>
      </c>
      <c r="C40" s="23"/>
      <c r="D40" s="23" t="s">
        <v>37</v>
      </c>
      <c r="E40" s="41"/>
      <c r="F40" s="42"/>
    </row>
    <row r="41" spans="1:6" s="92" customFormat="1" ht="18.75" customHeight="1">
      <c r="A41" s="34" t="s">
        <v>1510</v>
      </c>
      <c r="B41" s="9" t="s">
        <v>1511</v>
      </c>
      <c r="C41" s="24">
        <v>3.75</v>
      </c>
      <c r="D41" s="24" t="s">
        <v>235</v>
      </c>
      <c r="E41" s="35">
        <f>'[2]20.01 Bahan Bangunan'!$I$704</f>
        <v>1875000</v>
      </c>
      <c r="F41" s="36">
        <f>C41*E41</f>
        <v>7031250</v>
      </c>
    </row>
    <row r="42" spans="1:6" s="92" customFormat="1" ht="18.75" customHeight="1">
      <c r="A42" s="34" t="s">
        <v>1510</v>
      </c>
      <c r="B42" s="9" t="s">
        <v>1511</v>
      </c>
      <c r="C42" s="24">
        <v>2.5</v>
      </c>
      <c r="D42" s="24" t="s">
        <v>235</v>
      </c>
      <c r="E42" s="35">
        <f>E41</f>
        <v>1875000</v>
      </c>
      <c r="F42" s="36">
        <f t="shared" ref="F42:F61" si="2">C42*E42</f>
        <v>4687500</v>
      </c>
    </row>
    <row r="43" spans="1:6" s="92" customFormat="1" ht="18.75" customHeight="1">
      <c r="A43" s="34" t="s">
        <v>850</v>
      </c>
      <c r="B43" s="9" t="s">
        <v>896</v>
      </c>
      <c r="C43" s="24">
        <v>33</v>
      </c>
      <c r="D43" s="24" t="s">
        <v>580</v>
      </c>
      <c r="E43" s="35">
        <f>'[1]A. Pekerjaan Tanah'!$F$37</f>
        <v>77200</v>
      </c>
      <c r="F43" s="36">
        <f t="shared" si="2"/>
        <v>2547600</v>
      </c>
    </row>
    <row r="44" spans="1:6" s="92" customFormat="1" ht="18.75" customHeight="1">
      <c r="A44" s="34" t="s">
        <v>811</v>
      </c>
      <c r="B44" s="9" t="s">
        <v>812</v>
      </c>
      <c r="C44" s="24">
        <v>10</v>
      </c>
      <c r="D44" s="24" t="s">
        <v>9</v>
      </c>
      <c r="E44" s="35">
        <f>'[1]A. Pekerjaan Tanah'!$F$50</f>
        <v>19000</v>
      </c>
      <c r="F44" s="36">
        <f t="shared" si="2"/>
        <v>190000</v>
      </c>
    </row>
    <row r="45" spans="1:6" s="92" customFormat="1" ht="18.75" customHeight="1">
      <c r="A45" s="34" t="s">
        <v>22</v>
      </c>
      <c r="B45" s="9" t="s">
        <v>109</v>
      </c>
      <c r="C45" s="24">
        <v>30.88</v>
      </c>
      <c r="D45" s="24" t="s">
        <v>8</v>
      </c>
      <c r="E45" s="35">
        <f>'[1]A. Pekerjaan Tanah'!$F$150</f>
        <v>86500</v>
      </c>
      <c r="F45" s="36">
        <f t="shared" si="2"/>
        <v>2671120</v>
      </c>
    </row>
    <row r="46" spans="1:6" s="92" customFormat="1" ht="18.75" customHeight="1">
      <c r="A46" s="34" t="s">
        <v>14</v>
      </c>
      <c r="B46" s="9" t="s">
        <v>460</v>
      </c>
      <c r="C46" s="24">
        <v>1.54</v>
      </c>
      <c r="D46" s="24" t="s">
        <v>8</v>
      </c>
      <c r="E46" s="35">
        <f>'[1]A. Pekerjaan Tanah'!$F$215</f>
        <v>154600</v>
      </c>
      <c r="F46" s="36">
        <f t="shared" si="2"/>
        <v>238084</v>
      </c>
    </row>
    <row r="47" spans="1:6" s="92" customFormat="1" ht="25.5">
      <c r="A47" s="34" t="s">
        <v>1512</v>
      </c>
      <c r="B47" s="9" t="s">
        <v>1513</v>
      </c>
      <c r="C47" s="24">
        <v>12.32</v>
      </c>
      <c r="D47" s="24" t="s">
        <v>8</v>
      </c>
      <c r="E47" s="35">
        <f>'[1]B. Pondasi'!$F$182</f>
        <v>977000</v>
      </c>
      <c r="F47" s="36">
        <f t="shared" si="2"/>
        <v>12036640</v>
      </c>
    </row>
    <row r="48" spans="1:6" s="92" customFormat="1" ht="24" customHeight="1">
      <c r="A48" s="34" t="s">
        <v>774</v>
      </c>
      <c r="B48" s="9" t="s">
        <v>775</v>
      </c>
      <c r="C48" s="24">
        <v>18.399999999999999</v>
      </c>
      <c r="D48" s="24" t="s">
        <v>8</v>
      </c>
      <c r="E48" s="35">
        <f>'[1]B. Pondasi'!$F$276</f>
        <v>472853</v>
      </c>
      <c r="F48" s="36">
        <f t="shared" si="2"/>
        <v>8700495.1999999993</v>
      </c>
    </row>
    <row r="49" spans="1:6" s="92" customFormat="1" ht="25.5">
      <c r="A49" s="34" t="s">
        <v>289</v>
      </c>
      <c r="B49" s="9" t="s">
        <v>290</v>
      </c>
      <c r="C49" s="24">
        <v>8</v>
      </c>
      <c r="D49" s="24" t="s">
        <v>26</v>
      </c>
      <c r="E49" s="35">
        <f>'[1]B. Pondasi'!$F$294</f>
        <v>182640</v>
      </c>
      <c r="F49" s="36">
        <f t="shared" si="2"/>
        <v>1461120</v>
      </c>
    </row>
    <row r="50" spans="1:6" s="92" customFormat="1" ht="25.5">
      <c r="A50" s="34" t="s">
        <v>34</v>
      </c>
      <c r="B50" s="9" t="s">
        <v>291</v>
      </c>
      <c r="C50" s="24">
        <v>2.2599999999999998</v>
      </c>
      <c r="D50" s="24" t="s">
        <v>8</v>
      </c>
      <c r="E50" s="35">
        <f>'[1]B. Pondasi'!$F$307</f>
        <v>1195513.5</v>
      </c>
      <c r="F50" s="36">
        <f t="shared" si="2"/>
        <v>2701860.51</v>
      </c>
    </row>
    <row r="51" spans="1:6" s="92" customFormat="1">
      <c r="A51" s="34" t="s">
        <v>464</v>
      </c>
      <c r="B51" s="9" t="s">
        <v>465</v>
      </c>
      <c r="C51" s="24">
        <v>0.14000000000000001</v>
      </c>
      <c r="D51" s="24" t="s">
        <v>8</v>
      </c>
      <c r="E51" s="35">
        <f>'[1]C. Struktur'!$F$65</f>
        <v>852652.07236842113</v>
      </c>
      <c r="F51" s="36">
        <f t="shared" si="2"/>
        <v>119371.29013157896</v>
      </c>
    </row>
    <row r="52" spans="1:6" s="92" customFormat="1" ht="35.25" customHeight="1">
      <c r="A52" s="34" t="s">
        <v>33</v>
      </c>
      <c r="B52" s="9" t="s">
        <v>112</v>
      </c>
      <c r="C52" s="24">
        <v>1.19</v>
      </c>
      <c r="D52" s="24" t="s">
        <v>8</v>
      </c>
      <c r="E52" s="35">
        <f>'[1]C. Struktur'!$F$335</f>
        <v>4481840</v>
      </c>
      <c r="F52" s="36">
        <f t="shared" si="2"/>
        <v>5333389.5999999996</v>
      </c>
    </row>
    <row r="53" spans="1:6" s="92" customFormat="1" ht="35.25" customHeight="1">
      <c r="A53" s="34" t="s">
        <v>572</v>
      </c>
      <c r="B53" s="9" t="s">
        <v>573</v>
      </c>
      <c r="C53" s="24">
        <v>0.57999999999999996</v>
      </c>
      <c r="D53" s="24" t="s">
        <v>8</v>
      </c>
      <c r="E53" s="35">
        <f>'[1]C. Struktur'!$F$355</f>
        <v>5467090</v>
      </c>
      <c r="F53" s="36">
        <f t="shared" si="2"/>
        <v>3170912.1999999997</v>
      </c>
    </row>
    <row r="54" spans="1:6" s="92" customFormat="1" ht="35.25" customHeight="1">
      <c r="A54" s="34" t="s">
        <v>574</v>
      </c>
      <c r="B54" s="9" t="s">
        <v>575</v>
      </c>
      <c r="C54" s="24">
        <v>1.74</v>
      </c>
      <c r="D54" s="24" t="s">
        <v>8</v>
      </c>
      <c r="E54" s="35">
        <f>'[1]C. Struktur'!$F$377</f>
        <v>6026270.3260000004</v>
      </c>
      <c r="F54" s="36">
        <f t="shared" si="2"/>
        <v>10485710.367240001</v>
      </c>
    </row>
    <row r="55" spans="1:6" s="92" customFormat="1" ht="35.25" customHeight="1">
      <c r="A55" s="34" t="s">
        <v>574</v>
      </c>
      <c r="B55" s="9" t="s">
        <v>575</v>
      </c>
      <c r="C55" s="24">
        <v>0.57999999999999996</v>
      </c>
      <c r="D55" s="24" t="s">
        <v>8</v>
      </c>
      <c r="E55" s="35">
        <f>E54</f>
        <v>6026270.3260000004</v>
      </c>
      <c r="F55" s="36">
        <f t="shared" si="2"/>
        <v>3495236.78908</v>
      </c>
    </row>
    <row r="56" spans="1:6" s="92" customFormat="1" ht="35.25" customHeight="1">
      <c r="A56" s="34" t="s">
        <v>1335</v>
      </c>
      <c r="B56" s="9" t="s">
        <v>1336</v>
      </c>
      <c r="C56" s="24">
        <v>1.17</v>
      </c>
      <c r="D56" s="24" t="s">
        <v>8</v>
      </c>
      <c r="E56" s="35">
        <f>'[1]C. Struktur'!$F$421</f>
        <v>8313730</v>
      </c>
      <c r="F56" s="36">
        <f t="shared" si="2"/>
        <v>9727064.0999999996</v>
      </c>
    </row>
    <row r="57" spans="1:6" s="92" customFormat="1" ht="35.25" customHeight="1">
      <c r="A57" s="34" t="s">
        <v>879</v>
      </c>
      <c r="B57" s="9" t="s">
        <v>887</v>
      </c>
      <c r="C57" s="24">
        <v>80.2</v>
      </c>
      <c r="D57" s="24" t="s">
        <v>9</v>
      </c>
      <c r="E57" s="35">
        <f>'[1]D PD'!$F$142</f>
        <v>7065550</v>
      </c>
      <c r="F57" s="36">
        <f t="shared" si="2"/>
        <v>566657110</v>
      </c>
    </row>
    <row r="58" spans="1:6" s="92" customFormat="1" ht="18.75" customHeight="1">
      <c r="A58" s="34" t="s">
        <v>39</v>
      </c>
      <c r="B58" s="9" t="s">
        <v>56</v>
      </c>
      <c r="C58" s="24">
        <v>160.4</v>
      </c>
      <c r="D58" s="24" t="s">
        <v>9</v>
      </c>
      <c r="E58" s="35">
        <f>'[1]D PD'!$F$219</f>
        <v>68362.8</v>
      </c>
      <c r="F58" s="36">
        <f t="shared" si="2"/>
        <v>10965393.120000001</v>
      </c>
    </row>
    <row r="59" spans="1:6" s="92" customFormat="1" ht="18.75" customHeight="1">
      <c r="A59" s="34" t="s">
        <v>848</v>
      </c>
      <c r="B59" s="9" t="s">
        <v>849</v>
      </c>
      <c r="C59" s="24">
        <v>130.6</v>
      </c>
      <c r="D59" s="24" t="s">
        <v>9</v>
      </c>
      <c r="E59" s="35">
        <f>'[1]D PD'!$F$263</f>
        <v>42625</v>
      </c>
      <c r="F59" s="36">
        <f t="shared" si="2"/>
        <v>5566825</v>
      </c>
    </row>
    <row r="60" spans="1:6" s="92" customFormat="1" ht="18.75" customHeight="1">
      <c r="A60" s="34" t="s">
        <v>1514</v>
      </c>
      <c r="B60" s="9" t="s">
        <v>1515</v>
      </c>
      <c r="C60" s="24">
        <v>40</v>
      </c>
      <c r="D60" s="24" t="s">
        <v>9</v>
      </c>
      <c r="E60" s="35">
        <f>'[1]E. PL'!$F$37</f>
        <v>347503.5</v>
      </c>
      <c r="F60" s="36">
        <f t="shared" si="2"/>
        <v>13900140</v>
      </c>
    </row>
    <row r="61" spans="1:6" s="92" customFormat="1" ht="18.75" customHeight="1">
      <c r="A61" s="34" t="s">
        <v>1010</v>
      </c>
      <c r="B61" s="9" t="s">
        <v>1011</v>
      </c>
      <c r="C61" s="24">
        <v>142.6</v>
      </c>
      <c r="D61" s="24" t="s">
        <v>9</v>
      </c>
      <c r="E61" s="35">
        <f>'[1]J.Fasilitas Jalan '!$F$933</f>
        <v>65110</v>
      </c>
      <c r="F61" s="36">
        <f t="shared" si="2"/>
        <v>9284686</v>
      </c>
    </row>
    <row r="62" spans="1:6" s="1" customFormat="1">
      <c r="A62" s="40"/>
      <c r="B62" s="8"/>
      <c r="C62" s="23"/>
      <c r="D62" s="23"/>
      <c r="E62" s="41" t="s">
        <v>15</v>
      </c>
      <c r="F62" s="42">
        <f>SUM(F41:F61)</f>
        <v>680971508.17645156</v>
      </c>
    </row>
    <row r="63" spans="1:6" s="1" customFormat="1" ht="13.5" thickBot="1">
      <c r="A63" s="43"/>
      <c r="B63" s="12"/>
      <c r="C63" s="30"/>
      <c r="D63" s="30"/>
      <c r="E63" s="44" t="s">
        <v>158</v>
      </c>
      <c r="F63" s="45">
        <f>SUM(F62)</f>
        <v>680971508.17645156</v>
      </c>
    </row>
    <row r="64" spans="1:6" s="1" customFormat="1">
      <c r="A64" s="40" t="s">
        <v>1516</v>
      </c>
      <c r="B64" s="8" t="s">
        <v>1517</v>
      </c>
      <c r="C64" s="23"/>
      <c r="D64" s="23" t="s">
        <v>37</v>
      </c>
      <c r="E64" s="41"/>
      <c r="F64" s="42"/>
    </row>
    <row r="65" spans="1:6" s="92" customFormat="1" ht="18.75" customHeight="1">
      <c r="A65" s="34" t="s">
        <v>1510</v>
      </c>
      <c r="B65" s="9" t="s">
        <v>1511</v>
      </c>
      <c r="C65" s="24">
        <v>3.75</v>
      </c>
      <c r="D65" s="24" t="s">
        <v>235</v>
      </c>
      <c r="E65" s="35">
        <f>E41</f>
        <v>1875000</v>
      </c>
      <c r="F65" s="36">
        <f>C65*E65</f>
        <v>7031250</v>
      </c>
    </row>
    <row r="66" spans="1:6" s="92" customFormat="1" ht="18.75" customHeight="1">
      <c r="A66" s="34" t="s">
        <v>1510</v>
      </c>
      <c r="B66" s="9" t="s">
        <v>1511</v>
      </c>
      <c r="C66" s="24">
        <v>3.5</v>
      </c>
      <c r="D66" s="24" t="s">
        <v>235</v>
      </c>
      <c r="E66" s="35">
        <f>E65</f>
        <v>1875000</v>
      </c>
      <c r="F66" s="36">
        <f t="shared" ref="F66:F86" si="3">C66*E66</f>
        <v>6562500</v>
      </c>
    </row>
    <row r="67" spans="1:6" s="92" customFormat="1" ht="18.75" customHeight="1">
      <c r="A67" s="34" t="s">
        <v>850</v>
      </c>
      <c r="B67" s="9" t="s">
        <v>896</v>
      </c>
      <c r="C67" s="24">
        <v>23</v>
      </c>
      <c r="D67" s="24" t="s">
        <v>580</v>
      </c>
      <c r="E67" s="35">
        <f>E43</f>
        <v>77200</v>
      </c>
      <c r="F67" s="36">
        <f t="shared" si="3"/>
        <v>1775600</v>
      </c>
    </row>
    <row r="68" spans="1:6" s="92" customFormat="1" ht="18.75" customHeight="1">
      <c r="A68" s="34" t="s">
        <v>811</v>
      </c>
      <c r="B68" s="9" t="s">
        <v>812</v>
      </c>
      <c r="C68" s="24">
        <v>10</v>
      </c>
      <c r="D68" s="24" t="s">
        <v>9</v>
      </c>
      <c r="E68" s="35">
        <f>E17</f>
        <v>19000</v>
      </c>
      <c r="F68" s="36">
        <f t="shared" si="3"/>
        <v>190000</v>
      </c>
    </row>
    <row r="69" spans="1:6" s="92" customFormat="1" ht="18.75" customHeight="1">
      <c r="A69" s="34" t="s">
        <v>22</v>
      </c>
      <c r="B69" s="9" t="s">
        <v>109</v>
      </c>
      <c r="C69" s="24">
        <v>38.880000000000003</v>
      </c>
      <c r="D69" s="24" t="s">
        <v>8</v>
      </c>
      <c r="E69" s="35">
        <f>E18</f>
        <v>86500</v>
      </c>
      <c r="F69" s="36">
        <f t="shared" si="3"/>
        <v>3363120</v>
      </c>
    </row>
    <row r="70" spans="1:6" s="92" customFormat="1" ht="18.75" customHeight="1">
      <c r="A70" s="34" t="s">
        <v>538</v>
      </c>
      <c r="B70" s="9" t="s">
        <v>539</v>
      </c>
      <c r="C70" s="24">
        <v>20.86</v>
      </c>
      <c r="D70" s="24" t="s">
        <v>8</v>
      </c>
      <c r="E70" s="35">
        <f>'[1]A. Pekerjaan Tanah'!$F$194</f>
        <v>14260</v>
      </c>
      <c r="F70" s="36">
        <f t="shared" si="3"/>
        <v>297463.59999999998</v>
      </c>
    </row>
    <row r="71" spans="1:6" s="92" customFormat="1" ht="18.75" customHeight="1">
      <c r="A71" s="34" t="s">
        <v>14</v>
      </c>
      <c r="B71" s="9" t="s">
        <v>460</v>
      </c>
      <c r="C71" s="24">
        <v>1.94</v>
      </c>
      <c r="D71" s="24" t="s">
        <v>8</v>
      </c>
      <c r="E71" s="35">
        <f>'[1]A. Pekerjaan Tanah'!$F$215</f>
        <v>154600</v>
      </c>
      <c r="F71" s="36">
        <f t="shared" si="3"/>
        <v>299924</v>
      </c>
    </row>
    <row r="72" spans="1:6" s="92" customFormat="1" ht="25.5">
      <c r="A72" s="34" t="s">
        <v>1512</v>
      </c>
      <c r="B72" s="9" t="s">
        <v>1513</v>
      </c>
      <c r="C72" s="24">
        <v>10.56</v>
      </c>
      <c r="D72" s="24" t="s">
        <v>8</v>
      </c>
      <c r="E72" s="35">
        <v>1101400.8</v>
      </c>
      <c r="F72" s="36">
        <f t="shared" si="3"/>
        <v>11630792.448000001</v>
      </c>
    </row>
    <row r="73" spans="1:6" s="92" customFormat="1" ht="19.5" customHeight="1">
      <c r="A73" s="34" t="s">
        <v>774</v>
      </c>
      <c r="B73" s="9" t="s">
        <v>775</v>
      </c>
      <c r="C73" s="24">
        <v>4.8</v>
      </c>
      <c r="D73" s="24" t="s">
        <v>8</v>
      </c>
      <c r="E73" s="35">
        <f>E48</f>
        <v>472853</v>
      </c>
      <c r="F73" s="36">
        <f t="shared" si="3"/>
        <v>2269694.4</v>
      </c>
    </row>
    <row r="74" spans="1:6" s="92" customFormat="1" ht="25.5">
      <c r="A74" s="34" t="s">
        <v>289</v>
      </c>
      <c r="B74" s="9" t="s">
        <v>290</v>
      </c>
      <c r="C74" s="24">
        <v>8</v>
      </c>
      <c r="D74" s="24" t="s">
        <v>26</v>
      </c>
      <c r="E74" s="35">
        <f>E49</f>
        <v>182640</v>
      </c>
      <c r="F74" s="36">
        <f t="shared" si="3"/>
        <v>1461120</v>
      </c>
    </row>
    <row r="75" spans="1:6" s="92" customFormat="1" ht="25.5">
      <c r="A75" s="34" t="s">
        <v>34</v>
      </c>
      <c r="B75" s="9" t="s">
        <v>291</v>
      </c>
      <c r="C75" s="24">
        <v>2.2599999999999998</v>
      </c>
      <c r="D75" s="24" t="s">
        <v>8</v>
      </c>
      <c r="E75" s="35">
        <f>'[1]B. Pondasi'!$F$307</f>
        <v>1195513.5</v>
      </c>
      <c r="F75" s="36">
        <f t="shared" si="3"/>
        <v>2701860.51</v>
      </c>
    </row>
    <row r="76" spans="1:6" s="92" customFormat="1">
      <c r="A76" s="34" t="s">
        <v>464</v>
      </c>
      <c r="B76" s="9" t="s">
        <v>465</v>
      </c>
      <c r="C76" s="24">
        <v>0.14000000000000001</v>
      </c>
      <c r="D76" s="24" t="s">
        <v>8</v>
      </c>
      <c r="E76" s="35">
        <f>E51</f>
        <v>852652.07236842113</v>
      </c>
      <c r="F76" s="36">
        <f t="shared" si="3"/>
        <v>119371.29013157896</v>
      </c>
    </row>
    <row r="77" spans="1:6" s="92" customFormat="1" ht="32.25" customHeight="1">
      <c r="A77" s="34" t="s">
        <v>33</v>
      </c>
      <c r="B77" s="9" t="s">
        <v>112</v>
      </c>
      <c r="C77" s="24">
        <v>0.57999999999999996</v>
      </c>
      <c r="D77" s="24" t="s">
        <v>8</v>
      </c>
      <c r="E77" s="35">
        <f>E52</f>
        <v>4481840</v>
      </c>
      <c r="F77" s="36">
        <f t="shared" si="3"/>
        <v>2599467.1999999997</v>
      </c>
    </row>
    <row r="78" spans="1:6" s="92" customFormat="1" ht="32.25" customHeight="1">
      <c r="A78" s="34" t="s">
        <v>572</v>
      </c>
      <c r="B78" s="9" t="s">
        <v>573</v>
      </c>
      <c r="C78" s="24">
        <v>1.01</v>
      </c>
      <c r="D78" s="24" t="s">
        <v>8</v>
      </c>
      <c r="E78" s="35">
        <f>E53</f>
        <v>5467090</v>
      </c>
      <c r="F78" s="36">
        <f t="shared" si="3"/>
        <v>5521760.9000000004</v>
      </c>
    </row>
    <row r="79" spans="1:6" s="92" customFormat="1" ht="32.25" customHeight="1">
      <c r="A79" s="34" t="s">
        <v>574</v>
      </c>
      <c r="B79" s="9" t="s">
        <v>575</v>
      </c>
      <c r="C79" s="24">
        <v>0.55000000000000004</v>
      </c>
      <c r="D79" s="24" t="s">
        <v>8</v>
      </c>
      <c r="E79" s="35">
        <f>E54</f>
        <v>6026270.3260000004</v>
      </c>
      <c r="F79" s="36">
        <f t="shared" si="3"/>
        <v>3314448.6793000004</v>
      </c>
    </row>
    <row r="80" spans="1:6" s="92" customFormat="1" ht="32.25" customHeight="1">
      <c r="A80" s="34" t="s">
        <v>574</v>
      </c>
      <c r="B80" s="9" t="s">
        <v>575</v>
      </c>
      <c r="C80" s="24">
        <v>1.65</v>
      </c>
      <c r="D80" s="24" t="s">
        <v>8</v>
      </c>
      <c r="E80" s="35">
        <f>E79</f>
        <v>6026270.3260000004</v>
      </c>
      <c r="F80" s="36">
        <f t="shared" si="3"/>
        <v>9943346.0379000008</v>
      </c>
    </row>
    <row r="81" spans="1:6" s="92" customFormat="1" ht="32.25" customHeight="1">
      <c r="A81" s="34" t="s">
        <v>576</v>
      </c>
      <c r="B81" s="9" t="s">
        <v>577</v>
      </c>
      <c r="C81" s="24">
        <v>1.17</v>
      </c>
      <c r="D81" s="24" t="s">
        <v>8</v>
      </c>
      <c r="E81" s="35">
        <f>'[1]C. Struktur'!$F$399</f>
        <v>5487810</v>
      </c>
      <c r="F81" s="36">
        <f t="shared" si="3"/>
        <v>6420737.6999999993</v>
      </c>
    </row>
    <row r="82" spans="1:6" s="92" customFormat="1" ht="32.25" customHeight="1">
      <c r="A82" s="34" t="s">
        <v>38</v>
      </c>
      <c r="B82" s="9" t="s">
        <v>55</v>
      </c>
      <c r="C82" s="24">
        <v>70.2</v>
      </c>
      <c r="D82" s="24" t="s">
        <v>9</v>
      </c>
      <c r="E82" s="35">
        <f>'[1]D PD'!$F$128</f>
        <v>7072106</v>
      </c>
      <c r="F82" s="36">
        <f t="shared" si="3"/>
        <v>496461841.20000005</v>
      </c>
    </row>
    <row r="83" spans="1:6" s="92" customFormat="1" ht="23.25" customHeight="1">
      <c r="A83" s="34" t="s">
        <v>39</v>
      </c>
      <c r="B83" s="9" t="s">
        <v>56</v>
      </c>
      <c r="C83" s="24">
        <v>140.4</v>
      </c>
      <c r="D83" s="24" t="s">
        <v>9</v>
      </c>
      <c r="E83" s="35">
        <f>E58</f>
        <v>68362.8</v>
      </c>
      <c r="F83" s="36">
        <f t="shared" si="3"/>
        <v>9598137.120000001</v>
      </c>
    </row>
    <row r="84" spans="1:6" s="92" customFormat="1" ht="23.25" customHeight="1">
      <c r="A84" s="34" t="s">
        <v>848</v>
      </c>
      <c r="B84" s="9" t="s">
        <v>849</v>
      </c>
      <c r="C84" s="24">
        <v>120.6</v>
      </c>
      <c r="D84" s="24" t="s">
        <v>9</v>
      </c>
      <c r="E84" s="35">
        <f>E59</f>
        <v>42625</v>
      </c>
      <c r="F84" s="36">
        <f t="shared" si="3"/>
        <v>5140575</v>
      </c>
    </row>
    <row r="85" spans="1:6" s="92" customFormat="1" ht="23.25" customHeight="1">
      <c r="A85" s="34" t="s">
        <v>1514</v>
      </c>
      <c r="B85" s="9" t="s">
        <v>1515</v>
      </c>
      <c r="C85" s="24">
        <v>30</v>
      </c>
      <c r="D85" s="24" t="s">
        <v>9</v>
      </c>
      <c r="E85" s="35">
        <f>E60</f>
        <v>347503.5</v>
      </c>
      <c r="F85" s="36">
        <f t="shared" si="3"/>
        <v>10425105</v>
      </c>
    </row>
    <row r="86" spans="1:6" s="92" customFormat="1" ht="23.25" customHeight="1">
      <c r="A86" s="34" t="s">
        <v>1010</v>
      </c>
      <c r="B86" s="9" t="s">
        <v>1011</v>
      </c>
      <c r="C86" s="24">
        <v>127.18</v>
      </c>
      <c r="D86" s="24" t="s">
        <v>9</v>
      </c>
      <c r="E86" s="35">
        <f>E61</f>
        <v>65110</v>
      </c>
      <c r="F86" s="36">
        <f t="shared" si="3"/>
        <v>8280689.8000000007</v>
      </c>
    </row>
    <row r="87" spans="1:6" s="1" customFormat="1">
      <c r="A87" s="40"/>
      <c r="B87" s="8"/>
      <c r="C87" s="23"/>
      <c r="D87" s="23"/>
      <c r="E87" s="41" t="s">
        <v>15</v>
      </c>
      <c r="F87" s="42">
        <f>SUM(F65:F86)</f>
        <v>595408804.88533163</v>
      </c>
    </row>
    <row r="88" spans="1:6" s="1" customFormat="1" ht="13.5" thickBot="1">
      <c r="A88" s="43"/>
      <c r="B88" s="12"/>
      <c r="C88" s="30"/>
      <c r="D88" s="30"/>
      <c r="E88" s="44" t="s">
        <v>158</v>
      </c>
      <c r="F88" s="45">
        <f>SUM(F87)</f>
        <v>595408804.88533163</v>
      </c>
    </row>
    <row r="89" spans="1:6" s="1" customFormat="1" ht="22.5" customHeight="1">
      <c r="A89" s="40" t="s">
        <v>1518</v>
      </c>
      <c r="B89" s="8" t="s">
        <v>1519</v>
      </c>
      <c r="C89" s="23"/>
      <c r="D89" s="23" t="s">
        <v>37</v>
      </c>
      <c r="E89" s="41"/>
      <c r="F89" s="42"/>
    </row>
    <row r="90" spans="1:6" s="92" customFormat="1" ht="21.75" customHeight="1">
      <c r="A90" s="34" t="s">
        <v>850</v>
      </c>
      <c r="B90" s="9" t="s">
        <v>896</v>
      </c>
      <c r="C90" s="24">
        <v>64.2</v>
      </c>
      <c r="D90" s="24" t="s">
        <v>580</v>
      </c>
      <c r="E90" s="35">
        <f>E67</f>
        <v>77200</v>
      </c>
      <c r="F90" s="36">
        <f>C90*E90</f>
        <v>4956240</v>
      </c>
    </row>
    <row r="91" spans="1:6" s="92" customFormat="1" ht="21" customHeight="1">
      <c r="A91" s="34" t="s">
        <v>1520</v>
      </c>
      <c r="B91" s="9" t="s">
        <v>1747</v>
      </c>
      <c r="C91" s="24">
        <v>66.5</v>
      </c>
      <c r="D91" s="24" t="s">
        <v>9</v>
      </c>
      <c r="E91" s="35">
        <f>'[1]E. PL'!$F$145</f>
        <v>523525</v>
      </c>
      <c r="F91" s="36">
        <f t="shared" ref="F91:F95" si="4">C91*E91</f>
        <v>34814412.5</v>
      </c>
    </row>
    <row r="92" spans="1:6" s="92" customFormat="1" ht="32.25" customHeight="1">
      <c r="A92" s="34" t="s">
        <v>1029</v>
      </c>
      <c r="B92" s="9" t="s">
        <v>1030</v>
      </c>
      <c r="C92" s="24">
        <v>2.1800000000000002</v>
      </c>
      <c r="D92" s="24" t="s">
        <v>8</v>
      </c>
      <c r="E92" s="35">
        <f>'[1]F. Pekerjaan Atap'!$F$35</f>
        <v>13179000</v>
      </c>
      <c r="F92" s="36">
        <f t="shared" si="4"/>
        <v>28730220.000000004</v>
      </c>
    </row>
    <row r="93" spans="1:6" s="92" customFormat="1" ht="25.5" customHeight="1">
      <c r="A93" s="34" t="s">
        <v>1521</v>
      </c>
      <c r="B93" s="9" t="s">
        <v>1522</v>
      </c>
      <c r="C93" s="24">
        <v>55.4</v>
      </c>
      <c r="D93" s="24" t="s">
        <v>9</v>
      </c>
      <c r="E93" s="35">
        <f>'[1]F. Pekerjaan Atap'!$F$674</f>
        <v>185778</v>
      </c>
      <c r="F93" s="36">
        <f t="shared" si="4"/>
        <v>10292101.199999999</v>
      </c>
    </row>
    <row r="94" spans="1:6" s="92" customFormat="1" ht="21" customHeight="1">
      <c r="A94" s="34" t="s">
        <v>1523</v>
      </c>
      <c r="B94" s="9" t="s">
        <v>1524</v>
      </c>
      <c r="C94" s="24">
        <v>2.1800000000000002</v>
      </c>
      <c r="D94" s="24" t="s">
        <v>8</v>
      </c>
      <c r="E94" s="35">
        <f>'[1]G.Pekerjaan Finishing'!$F$441</f>
        <v>865700</v>
      </c>
      <c r="F94" s="36">
        <f t="shared" si="4"/>
        <v>1887226.0000000002</v>
      </c>
    </row>
    <row r="95" spans="1:6" s="92" customFormat="1" ht="21" customHeight="1">
      <c r="A95" s="34" t="s">
        <v>1010</v>
      </c>
      <c r="B95" s="9" t="s">
        <v>1011</v>
      </c>
      <c r="C95" s="24">
        <v>790</v>
      </c>
      <c r="D95" s="24" t="s">
        <v>9</v>
      </c>
      <c r="E95" s="35">
        <f>E86</f>
        <v>65110</v>
      </c>
      <c r="F95" s="36">
        <f t="shared" si="4"/>
        <v>51436900</v>
      </c>
    </row>
    <row r="96" spans="1:6" s="1" customFormat="1">
      <c r="A96" s="40"/>
      <c r="B96" s="8"/>
      <c r="C96" s="23"/>
      <c r="D96" s="23"/>
      <c r="E96" s="41" t="s">
        <v>15</v>
      </c>
      <c r="F96" s="42">
        <f>SUM(F90:F95)</f>
        <v>132117099.7</v>
      </c>
    </row>
    <row r="97" spans="1:6" s="1" customFormat="1" ht="13.5" thickBot="1">
      <c r="A97" s="43"/>
      <c r="B97" s="12"/>
      <c r="C97" s="30"/>
      <c r="D97" s="30"/>
      <c r="E97" s="44" t="s">
        <v>158</v>
      </c>
      <c r="F97" s="45">
        <f>SUM(F96)</f>
        <v>132117099.7</v>
      </c>
    </row>
    <row r="98" spans="1:6" s="1" customFormat="1">
      <c r="A98" s="40" t="s">
        <v>1525</v>
      </c>
      <c r="B98" s="8" t="s">
        <v>1526</v>
      </c>
      <c r="C98" s="23"/>
      <c r="D98" s="23" t="s">
        <v>7</v>
      </c>
      <c r="E98" s="41"/>
      <c r="F98" s="42"/>
    </row>
    <row r="99" spans="1:6" s="92" customFormat="1" ht="21" customHeight="1">
      <c r="A99" s="34" t="s">
        <v>25</v>
      </c>
      <c r="B99" s="9" t="s">
        <v>105</v>
      </c>
      <c r="C99" s="24">
        <v>1.04E-2</v>
      </c>
      <c r="D99" s="24" t="s">
        <v>26</v>
      </c>
      <c r="E99" s="35">
        <f>'[1]A. Pekerjaan Tanah'!$F$24</f>
        <v>77520</v>
      </c>
      <c r="F99" s="36">
        <f>C99*E99</f>
        <v>806.20799999999997</v>
      </c>
    </row>
    <row r="100" spans="1:6" s="92" customFormat="1" ht="21" customHeight="1">
      <c r="A100" s="34" t="s">
        <v>811</v>
      </c>
      <c r="B100" s="9" t="s">
        <v>812</v>
      </c>
      <c r="C100" s="24">
        <v>1.3</v>
      </c>
      <c r="D100" s="24" t="s">
        <v>9</v>
      </c>
      <c r="E100" s="35">
        <f>'[1]A. Pekerjaan Tanah'!$F$50</f>
        <v>19000</v>
      </c>
      <c r="F100" s="36">
        <f t="shared" ref="F100:F106" si="5">C100*E100</f>
        <v>24700</v>
      </c>
    </row>
    <row r="101" spans="1:6" s="92" customFormat="1" ht="21" customHeight="1">
      <c r="A101" s="34" t="s">
        <v>22</v>
      </c>
      <c r="B101" s="9" t="s">
        <v>109</v>
      </c>
      <c r="C101" s="24">
        <v>0.3211</v>
      </c>
      <c r="D101" s="24" t="s">
        <v>8</v>
      </c>
      <c r="E101" s="35">
        <f>'[1]A. Pekerjaan Tanah'!$F$150</f>
        <v>86500</v>
      </c>
      <c r="F101" s="36">
        <f t="shared" si="5"/>
        <v>27775.15</v>
      </c>
    </row>
    <row r="102" spans="1:6" s="92" customFormat="1" ht="21" customHeight="1">
      <c r="A102" s="34" t="s">
        <v>461</v>
      </c>
      <c r="B102" s="9" t="s">
        <v>462</v>
      </c>
      <c r="C102" s="24">
        <v>0.24049999999999999</v>
      </c>
      <c r="D102" s="24" t="s">
        <v>8</v>
      </c>
      <c r="E102" s="35">
        <f>'[1]A. Pekerjaan Tanah'!$F$227</f>
        <v>152462.72</v>
      </c>
      <c r="F102" s="36">
        <f t="shared" si="5"/>
        <v>36667.284159999996</v>
      </c>
    </row>
    <row r="103" spans="1:6" s="92" customFormat="1" ht="21" customHeight="1">
      <c r="A103" s="34" t="s">
        <v>20</v>
      </c>
      <c r="B103" s="9" t="s">
        <v>54</v>
      </c>
      <c r="C103" s="24">
        <v>7.9299999999999995E-2</v>
      </c>
      <c r="D103" s="24" t="s">
        <v>8</v>
      </c>
      <c r="E103" s="35">
        <f>'[1]A. Pekerjaan Tanah'!$F$286</f>
        <v>154600</v>
      </c>
      <c r="F103" s="36">
        <f t="shared" si="5"/>
        <v>12259.779999999999</v>
      </c>
    </row>
    <row r="104" spans="1:6" s="92" customFormat="1" ht="25.5">
      <c r="A104" s="34" t="s">
        <v>582</v>
      </c>
      <c r="B104" s="9" t="s">
        <v>583</v>
      </c>
      <c r="C104" s="24">
        <v>6.9550000000000001E-2</v>
      </c>
      <c r="D104" s="24" t="s">
        <v>8</v>
      </c>
      <c r="E104" s="35">
        <f>'[1]B. Pondasi'!$F$155</f>
        <v>1029350</v>
      </c>
      <c r="F104" s="36">
        <f t="shared" si="5"/>
        <v>71591.292499999996</v>
      </c>
    </row>
    <row r="105" spans="1:6" s="92" customFormat="1" ht="25.5">
      <c r="A105" s="34" t="s">
        <v>808</v>
      </c>
      <c r="B105" s="9" t="s">
        <v>809</v>
      </c>
      <c r="C105" s="24">
        <v>1.222</v>
      </c>
      <c r="D105" s="24" t="s">
        <v>9</v>
      </c>
      <c r="E105" s="35">
        <f>'[1]H. Pekerjaan Paving'!$F$46</f>
        <v>97250</v>
      </c>
      <c r="F105" s="36">
        <f t="shared" si="5"/>
        <v>118839.5</v>
      </c>
    </row>
    <row r="106" spans="1:6" s="92" customFormat="1">
      <c r="A106" s="34" t="s">
        <v>502</v>
      </c>
      <c r="B106" s="9" t="s">
        <v>503</v>
      </c>
      <c r="C106" s="24">
        <v>0.52</v>
      </c>
      <c r="D106" s="24" t="s">
        <v>11</v>
      </c>
      <c r="E106" s="35">
        <f>'[1]H. Pekerjaan Paving'!$F$94</f>
        <v>91582.399999999994</v>
      </c>
      <c r="F106" s="36">
        <f t="shared" si="5"/>
        <v>47622.847999999998</v>
      </c>
    </row>
    <row r="107" spans="1:6" s="1" customFormat="1">
      <c r="A107" s="40"/>
      <c r="B107" s="8"/>
      <c r="C107" s="23"/>
      <c r="D107" s="23"/>
      <c r="E107" s="41" t="s">
        <v>15</v>
      </c>
      <c r="F107" s="42">
        <f>SUM(F99:F106)</f>
        <v>340262.06266</v>
      </c>
    </row>
    <row r="108" spans="1:6" s="1" customFormat="1" ht="13.5" thickBot="1">
      <c r="A108" s="43"/>
      <c r="B108" s="12"/>
      <c r="C108" s="30"/>
      <c r="D108" s="30"/>
      <c r="E108" s="44" t="s">
        <v>158</v>
      </c>
      <c r="F108" s="45">
        <f>SUM(F107)</f>
        <v>340262.06266</v>
      </c>
    </row>
    <row r="109" spans="1:6" s="1" customFormat="1">
      <c r="A109" s="40" t="s">
        <v>1741</v>
      </c>
      <c r="B109" s="8" t="s">
        <v>1742</v>
      </c>
      <c r="C109" s="23"/>
      <c r="D109" s="23" t="s">
        <v>7</v>
      </c>
      <c r="E109" s="41"/>
      <c r="F109" s="42"/>
    </row>
    <row r="110" spans="1:6" s="144" customFormat="1" ht="21" customHeight="1">
      <c r="A110" s="34" t="s">
        <v>1743</v>
      </c>
      <c r="B110" s="9" t="s">
        <v>1744</v>
      </c>
      <c r="C110" s="24">
        <v>15.83</v>
      </c>
      <c r="D110" s="24" t="s">
        <v>35</v>
      </c>
      <c r="E110" s="35">
        <f>'[2]20.01 Bahan Bangunan'!$I$108</f>
        <v>65000</v>
      </c>
      <c r="F110" s="36">
        <f>C110*E110</f>
        <v>1028950</v>
      </c>
    </row>
    <row r="111" spans="1:6" s="144" customFormat="1" ht="21" customHeight="1">
      <c r="A111" s="34" t="s">
        <v>1745</v>
      </c>
      <c r="B111" s="9" t="s">
        <v>1746</v>
      </c>
      <c r="C111" s="24">
        <v>2.5</v>
      </c>
      <c r="D111" s="24" t="s">
        <v>232</v>
      </c>
      <c r="E111" s="35">
        <f>'[2]20.01 Bahan Bangunan'!$I$576</f>
        <v>4500000</v>
      </c>
      <c r="F111" s="36">
        <f t="shared" ref="F111:F115" si="6">C111*E111</f>
        <v>11250000</v>
      </c>
    </row>
    <row r="112" spans="1:6" s="144" customFormat="1" ht="21" customHeight="1">
      <c r="A112" s="34" t="s">
        <v>14</v>
      </c>
      <c r="B112" s="9" t="s">
        <v>460</v>
      </c>
      <c r="C112" s="24">
        <v>8.8000000000000007</v>
      </c>
      <c r="D112" s="24" t="s">
        <v>8</v>
      </c>
      <c r="E112" s="35">
        <f>'[1]A. Pekerjaan Tanah'!$F$215</f>
        <v>154600</v>
      </c>
      <c r="F112" s="36">
        <f t="shared" si="6"/>
        <v>1360480</v>
      </c>
    </row>
    <row r="113" spans="1:6" s="144" customFormat="1" ht="31.5" customHeight="1">
      <c r="A113" s="34" t="s">
        <v>21</v>
      </c>
      <c r="B113" s="9" t="s">
        <v>57</v>
      </c>
      <c r="C113" s="24">
        <v>88</v>
      </c>
      <c r="D113" s="24" t="s">
        <v>9</v>
      </c>
      <c r="E113" s="35">
        <f>'[1]H. Pekerjaan Paving'!$F$35</f>
        <v>86250</v>
      </c>
      <c r="F113" s="36">
        <f t="shared" si="6"/>
        <v>7590000</v>
      </c>
    </row>
    <row r="114" spans="1:6" s="144" customFormat="1" ht="21" customHeight="1">
      <c r="A114" s="34" t="s">
        <v>502</v>
      </c>
      <c r="B114" s="9" t="s">
        <v>503</v>
      </c>
      <c r="C114" s="24">
        <v>38.9</v>
      </c>
      <c r="D114" s="24" t="s">
        <v>11</v>
      </c>
      <c r="E114" s="35">
        <f>E106</f>
        <v>91582.399999999994</v>
      </c>
      <c r="F114" s="36">
        <f t="shared" si="6"/>
        <v>3562555.36</v>
      </c>
    </row>
    <row r="115" spans="1:6" s="144" customFormat="1" ht="21" customHeight="1">
      <c r="A115" s="34" t="s">
        <v>1148</v>
      </c>
      <c r="B115" s="9" t="s">
        <v>462</v>
      </c>
      <c r="C115" s="24">
        <v>8.8000000000000007</v>
      </c>
      <c r="D115" s="24" t="s">
        <v>232</v>
      </c>
      <c r="E115" s="35">
        <f>E102</f>
        <v>152462.72</v>
      </c>
      <c r="F115" s="36">
        <f t="shared" si="6"/>
        <v>1341671.9360000002</v>
      </c>
    </row>
    <row r="116" spans="1:6" s="1" customFormat="1">
      <c r="A116" s="40"/>
      <c r="B116" s="8"/>
      <c r="C116" s="23"/>
      <c r="D116" s="23"/>
      <c r="E116" s="41" t="s">
        <v>15</v>
      </c>
      <c r="F116" s="42">
        <f>SUM(F110:F115)</f>
        <v>26133657.296</v>
      </c>
    </row>
    <row r="117" spans="1:6" s="1" customFormat="1" ht="13.5" thickBot="1">
      <c r="A117" s="43"/>
      <c r="B117" s="12"/>
      <c r="C117" s="30"/>
      <c r="D117" s="30"/>
      <c r="E117" s="44" t="s">
        <v>158</v>
      </c>
      <c r="F117" s="45">
        <f>SUM(F116)</f>
        <v>26133657.296</v>
      </c>
    </row>
    <row r="118" spans="1:6" s="1" customFormat="1">
      <c r="A118" s="98"/>
      <c r="B118" s="98"/>
      <c r="C118" s="99"/>
      <c r="D118" s="99"/>
      <c r="E118" s="130"/>
      <c r="F118" s="130"/>
    </row>
    <row r="119" spans="1:6" s="1" customFormat="1">
      <c r="A119" s="98"/>
      <c r="B119" s="98"/>
      <c r="C119" s="99"/>
      <c r="D119" s="99"/>
      <c r="E119" s="130"/>
      <c r="F119" s="130"/>
    </row>
    <row r="120" spans="1:6" s="1" customFormat="1">
      <c r="A120" s="98"/>
      <c r="B120" s="98"/>
      <c r="C120" s="99"/>
      <c r="D120" s="99"/>
      <c r="E120" s="130"/>
      <c r="F120" s="130"/>
    </row>
    <row r="122" spans="1:6" ht="21.75" customHeight="1">
      <c r="B122" s="141"/>
      <c r="C122" s="384" t="s">
        <v>1765</v>
      </c>
      <c r="D122" s="384"/>
      <c r="E122" s="384"/>
      <c r="F122" s="384"/>
    </row>
    <row r="123" spans="1:6">
      <c r="C123" s="21"/>
      <c r="D123" s="21"/>
      <c r="E123" s="119"/>
      <c r="F123" s="119"/>
    </row>
    <row r="124" spans="1:6">
      <c r="C124" s="21"/>
      <c r="D124" s="21"/>
      <c r="E124" s="119"/>
      <c r="F124" s="119"/>
    </row>
    <row r="125" spans="1:6">
      <c r="C125" s="21"/>
      <c r="D125" s="21"/>
      <c r="E125" s="119"/>
      <c r="F125" s="119"/>
    </row>
    <row r="126" spans="1:6">
      <c r="C126" s="21"/>
      <c r="D126" s="21"/>
      <c r="E126" s="119"/>
      <c r="F126" s="119"/>
    </row>
    <row r="127" spans="1:6" ht="15">
      <c r="C127" s="384" t="s">
        <v>1764</v>
      </c>
      <c r="D127" s="384"/>
      <c r="E127" s="384"/>
      <c r="F127" s="384"/>
    </row>
  </sheetData>
  <mergeCells count="10">
    <mergeCell ref="C122:F122"/>
    <mergeCell ref="C127:F127"/>
    <mergeCell ref="A2:F2"/>
    <mergeCell ref="A3:F3"/>
    <mergeCell ref="A7:A8"/>
    <mergeCell ref="B7:B8"/>
    <mergeCell ref="C7:C8"/>
    <mergeCell ref="D7:D8"/>
    <mergeCell ref="E7:E8"/>
    <mergeCell ref="F7:F8"/>
  </mergeCells>
  <pageMargins left="0.2" right="0.2" top="0.75" bottom="0.75" header="0.3" footer="0.3"/>
  <pageSetup paperSize="14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2564"/>
  <sheetViews>
    <sheetView view="pageBreakPreview" topLeftCell="A283" zoomScale="85" zoomScaleSheetLayoutView="85" workbookViewId="0">
      <selection activeCell="B303" sqref="B303"/>
    </sheetView>
  </sheetViews>
  <sheetFormatPr defaultColWidth="9.140625" defaultRowHeight="12.75"/>
  <cols>
    <col min="1" max="1" width="19.42578125" style="25" customWidth="1"/>
    <col min="2" max="2" width="49.85546875" style="10" customWidth="1"/>
    <col min="3" max="3" width="10.5703125" style="21" customWidth="1"/>
    <col min="4" max="4" width="9.5703125" style="21" customWidth="1"/>
    <col min="5" max="5" width="20.42578125" style="119" customWidth="1"/>
    <col min="6" max="6" width="29.28515625" style="119" customWidth="1"/>
    <col min="7" max="16384" width="9.140625" style="47"/>
  </cols>
  <sheetData>
    <row r="1" spans="1:6" ht="29.25" customHeight="1">
      <c r="A1" s="348" t="s">
        <v>0</v>
      </c>
      <c r="B1" s="348"/>
      <c r="C1" s="348"/>
      <c r="D1" s="348"/>
      <c r="E1" s="348"/>
      <c r="F1" s="348"/>
    </row>
    <row r="2" spans="1:6" ht="29.25" customHeight="1">
      <c r="A2" s="348" t="s">
        <v>348</v>
      </c>
      <c r="B2" s="348"/>
      <c r="C2" s="348"/>
      <c r="D2" s="348"/>
      <c r="E2" s="348"/>
      <c r="F2" s="348"/>
    </row>
    <row r="3" spans="1:6" ht="12.75" customHeight="1">
      <c r="A3" s="102"/>
      <c r="B3" s="31"/>
      <c r="C3" s="103"/>
      <c r="D3" s="103"/>
      <c r="E3" s="104"/>
      <c r="F3" s="104"/>
    </row>
    <row r="4" spans="1:6" ht="19.5" customHeight="1" thickBot="1">
      <c r="A4" s="17">
        <v>25.02</v>
      </c>
      <c r="B4" s="18" t="s">
        <v>1083</v>
      </c>
      <c r="C4" s="103"/>
      <c r="D4" s="103"/>
      <c r="E4" s="104"/>
      <c r="F4" s="104"/>
    </row>
    <row r="5" spans="1:6" ht="16.5" customHeight="1">
      <c r="A5" s="349" t="s">
        <v>1</v>
      </c>
      <c r="B5" s="351" t="s">
        <v>2</v>
      </c>
      <c r="C5" s="351" t="s">
        <v>3</v>
      </c>
      <c r="D5" s="351" t="s">
        <v>4</v>
      </c>
      <c r="E5" s="95" t="s">
        <v>350</v>
      </c>
      <c r="F5" s="96" t="s">
        <v>5</v>
      </c>
    </row>
    <row r="6" spans="1:6" ht="13.5" thickBot="1">
      <c r="A6" s="350"/>
      <c r="B6" s="352"/>
      <c r="C6" s="352"/>
      <c r="D6" s="352"/>
      <c r="E6" s="105" t="s">
        <v>6</v>
      </c>
      <c r="F6" s="106" t="s">
        <v>6</v>
      </c>
    </row>
    <row r="7" spans="1:6" s="1" customFormat="1" ht="13.5" thickTop="1">
      <c r="A7" s="107" t="s">
        <v>1046</v>
      </c>
      <c r="B7" s="108" t="s">
        <v>1047</v>
      </c>
      <c r="C7" s="109"/>
      <c r="D7" s="109"/>
      <c r="E7" s="41"/>
      <c r="F7" s="42"/>
    </row>
    <row r="8" spans="1:6" s="1" customFormat="1">
      <c r="A8" s="107" t="s">
        <v>1048</v>
      </c>
      <c r="B8" s="108" t="s">
        <v>1049</v>
      </c>
      <c r="C8" s="109"/>
      <c r="D8" s="109" t="s">
        <v>7</v>
      </c>
      <c r="E8" s="41"/>
      <c r="F8" s="42"/>
    </row>
    <row r="9" spans="1:6" s="1" customFormat="1">
      <c r="A9" s="107"/>
      <c r="B9" s="108" t="s">
        <v>18</v>
      </c>
      <c r="C9" s="109"/>
      <c r="D9" s="109"/>
      <c r="E9" s="41"/>
      <c r="F9" s="42"/>
    </row>
    <row r="10" spans="1:6">
      <c r="A10" s="110" t="s">
        <v>497</v>
      </c>
      <c r="B10" s="111" t="s">
        <v>498</v>
      </c>
      <c r="C10" s="112">
        <v>2.7777777777777801E-2</v>
      </c>
      <c r="D10" s="112" t="s">
        <v>23</v>
      </c>
      <c r="E10" s="35">
        <f>'[2]22. Sarana Lalu Lintas'!$I$13</f>
        <v>1250000</v>
      </c>
      <c r="F10" s="36">
        <f>E10*C10</f>
        <v>34722.222222222248</v>
      </c>
    </row>
    <row r="11" spans="1:6" ht="14.45" customHeight="1">
      <c r="A11" s="110" t="s">
        <v>850</v>
      </c>
      <c r="B11" s="111" t="s">
        <v>896</v>
      </c>
      <c r="C11" s="112">
        <v>3.4722222222222201</v>
      </c>
      <c r="D11" s="112" t="s">
        <v>580</v>
      </c>
      <c r="E11" s="35">
        <f>'[1]A. Pekerjaan Tanah'!$F$37</f>
        <v>77200</v>
      </c>
      <c r="F11" s="36">
        <f t="shared" ref="F11:F13" si="0">E11*C11</f>
        <v>268055.55555555539</v>
      </c>
    </row>
    <row r="12" spans="1:6" ht="14.45" customHeight="1">
      <c r="A12" s="110" t="s">
        <v>811</v>
      </c>
      <c r="B12" s="111" t="s">
        <v>812</v>
      </c>
      <c r="C12" s="112">
        <v>1</v>
      </c>
      <c r="D12" s="112" t="s">
        <v>9</v>
      </c>
      <c r="E12" s="35">
        <f>'[1]A. Pekerjaan Tanah'!$F$50</f>
        <v>19000</v>
      </c>
      <c r="F12" s="36">
        <f t="shared" si="0"/>
        <v>19000</v>
      </c>
    </row>
    <row r="13" spans="1:6" ht="14.45" customHeight="1">
      <c r="A13" s="110" t="s">
        <v>547</v>
      </c>
      <c r="B13" s="111" t="s">
        <v>548</v>
      </c>
      <c r="C13" s="112">
        <v>1</v>
      </c>
      <c r="D13" s="112" t="s">
        <v>9</v>
      </c>
      <c r="E13" s="35">
        <f>'[1]A. Pekerjaan Tanah'!$F$59</f>
        <v>4992.0000000000018</v>
      </c>
      <c r="F13" s="36">
        <f t="shared" si="0"/>
        <v>4992.0000000000018</v>
      </c>
    </row>
    <row r="14" spans="1:6" s="1" customFormat="1" ht="14.45" customHeight="1">
      <c r="A14" s="107"/>
      <c r="B14" s="108"/>
      <c r="C14" s="109"/>
      <c r="D14" s="109"/>
      <c r="E14" s="41" t="s">
        <v>369</v>
      </c>
      <c r="F14" s="42">
        <f>SUM(F10:F13)</f>
        <v>326769.77777777764</v>
      </c>
    </row>
    <row r="15" spans="1:6" s="1" customFormat="1" ht="14.45" customHeight="1">
      <c r="A15" s="107"/>
      <c r="B15" s="108" t="s">
        <v>108</v>
      </c>
      <c r="C15" s="109"/>
      <c r="D15" s="109"/>
      <c r="E15" s="41"/>
      <c r="F15" s="42"/>
    </row>
    <row r="16" spans="1:6" ht="14.45" customHeight="1">
      <c r="A16" s="110" t="s">
        <v>371</v>
      </c>
      <c r="B16" s="111" t="s">
        <v>372</v>
      </c>
      <c r="C16" s="112">
        <v>1.67055555555556</v>
      </c>
      <c r="D16" s="112" t="s">
        <v>8</v>
      </c>
      <c r="E16" s="35">
        <f>'[1]A. Pekerjaan Tanah'!$F$144</f>
        <v>44800</v>
      </c>
      <c r="F16" s="36">
        <f>C16*E16</f>
        <v>74840.888888889094</v>
      </c>
    </row>
    <row r="17" spans="1:6" ht="14.45" customHeight="1">
      <c r="A17" s="110" t="s">
        <v>22</v>
      </c>
      <c r="B17" s="111" t="s">
        <v>109</v>
      </c>
      <c r="C17" s="112">
        <v>1.67055555555556</v>
      </c>
      <c r="D17" s="112" t="s">
        <v>8</v>
      </c>
      <c r="E17" s="35">
        <f>'[1]A. Pekerjaan Tanah'!$F$150</f>
        <v>86500</v>
      </c>
      <c r="F17" s="36">
        <f t="shared" ref="F17:F19" si="1">C17*E17</f>
        <v>144503.05555555594</v>
      </c>
    </row>
    <row r="18" spans="1:6" ht="14.45" customHeight="1">
      <c r="A18" s="110" t="s">
        <v>461</v>
      </c>
      <c r="B18" s="111" t="s">
        <v>462</v>
      </c>
      <c r="C18" s="112">
        <v>3.7597222222222202</v>
      </c>
      <c r="D18" s="112" t="s">
        <v>8</v>
      </c>
      <c r="E18" s="35">
        <f>'[1]A. Pekerjaan Tanah'!$F$227</f>
        <v>152462.72</v>
      </c>
      <c r="F18" s="36">
        <f t="shared" si="1"/>
        <v>573217.47644444415</v>
      </c>
    </row>
    <row r="19" spans="1:6" ht="14.45" customHeight="1">
      <c r="A19" s="110" t="s">
        <v>475</v>
      </c>
      <c r="B19" s="111" t="s">
        <v>476</v>
      </c>
      <c r="C19" s="112">
        <v>0.41399999999999998</v>
      </c>
      <c r="D19" s="112" t="s">
        <v>8</v>
      </c>
      <c r="E19" s="35">
        <f>'[1]C. Struktur'!$F$509</f>
        <v>504000</v>
      </c>
      <c r="F19" s="36">
        <f t="shared" si="1"/>
        <v>208656</v>
      </c>
    </row>
    <row r="20" spans="1:6" s="1" customFormat="1" ht="14.45" customHeight="1">
      <c r="A20" s="107"/>
      <c r="B20" s="108"/>
      <c r="C20" s="109"/>
      <c r="D20" s="109"/>
      <c r="E20" s="41" t="s">
        <v>369</v>
      </c>
      <c r="F20" s="42">
        <f>SUM(F16:F19)</f>
        <v>1001217.4208888891</v>
      </c>
    </row>
    <row r="21" spans="1:6" s="1" customFormat="1" ht="14.45" customHeight="1">
      <c r="A21" s="107"/>
      <c r="B21" s="108" t="s">
        <v>1050</v>
      </c>
      <c r="C21" s="109"/>
      <c r="D21" s="109"/>
      <c r="E21" s="41"/>
      <c r="F21" s="42"/>
    </row>
    <row r="22" spans="1:6" ht="14.45" customHeight="1">
      <c r="A22" s="110" t="s">
        <v>1051</v>
      </c>
      <c r="B22" s="111" t="s">
        <v>1052</v>
      </c>
      <c r="C22" s="112">
        <v>2.7777777777777801E-2</v>
      </c>
      <c r="D22" s="112" t="s">
        <v>37</v>
      </c>
      <c r="E22" s="35">
        <f>'[2]20.01 Bahan Bangunan'!$I$641</f>
        <v>15705000</v>
      </c>
      <c r="F22" s="36">
        <f>C22*E22</f>
        <v>436250.00000000035</v>
      </c>
    </row>
    <row r="23" spans="1:6" ht="14.45" customHeight="1">
      <c r="A23" s="110" t="s">
        <v>14</v>
      </c>
      <c r="B23" s="111" t="s">
        <v>460</v>
      </c>
      <c r="C23" s="112">
        <v>5.5555555555555601E-2</v>
      </c>
      <c r="D23" s="112" t="s">
        <v>8</v>
      </c>
      <c r="E23" s="35">
        <f>'[1]A. Pekerjaan Tanah'!$F$215</f>
        <v>154600</v>
      </c>
      <c r="F23" s="36">
        <f t="shared" ref="F23:F31" si="2">C23*E23</f>
        <v>8588.888888888896</v>
      </c>
    </row>
    <row r="24" spans="1:6" ht="14.45" customHeight="1">
      <c r="A24" s="110" t="s">
        <v>1053</v>
      </c>
      <c r="B24" s="111" t="s">
        <v>1054</v>
      </c>
      <c r="C24" s="112">
        <v>6.2222222222222197</v>
      </c>
      <c r="D24" s="112" t="s">
        <v>580</v>
      </c>
      <c r="E24" s="35">
        <f>'[1]B. Pondasi'!$F$319</f>
        <v>239417.60000000001</v>
      </c>
      <c r="F24" s="36">
        <f t="shared" si="2"/>
        <v>1489709.5111111104</v>
      </c>
    </row>
    <row r="25" spans="1:6" ht="14.45" customHeight="1">
      <c r="A25" s="110" t="s">
        <v>464</v>
      </c>
      <c r="B25" s="111" t="s">
        <v>465</v>
      </c>
      <c r="C25" s="112">
        <v>5.5555555555555601E-2</v>
      </c>
      <c r="D25" s="112" t="s">
        <v>8</v>
      </c>
      <c r="E25" s="35">
        <f>'[1]C. Struktur'!$F$65</f>
        <v>852652.07236842113</v>
      </c>
      <c r="F25" s="36">
        <f t="shared" si="2"/>
        <v>47369.559576023436</v>
      </c>
    </row>
    <row r="26" spans="1:6" ht="27.6" customHeight="1">
      <c r="A26" s="110" t="s">
        <v>33</v>
      </c>
      <c r="B26" s="111" t="s">
        <v>112</v>
      </c>
      <c r="C26" s="112">
        <v>0.48888888888888898</v>
      </c>
      <c r="D26" s="112" t="s">
        <v>8</v>
      </c>
      <c r="E26" s="35">
        <f>'[1]C. Struktur'!$F$335</f>
        <v>4481840</v>
      </c>
      <c r="F26" s="36">
        <f t="shared" si="2"/>
        <v>2191121.777777778</v>
      </c>
    </row>
    <row r="27" spans="1:6" ht="27.6" customHeight="1">
      <c r="A27" s="110" t="s">
        <v>572</v>
      </c>
      <c r="B27" s="111" t="s">
        <v>573</v>
      </c>
      <c r="C27" s="112">
        <v>0.32888888888888901</v>
      </c>
      <c r="D27" s="112" t="s">
        <v>8</v>
      </c>
      <c r="E27" s="35">
        <f>'[1]C. Struktur'!$F$355</f>
        <v>5467090</v>
      </c>
      <c r="F27" s="36">
        <f t="shared" si="2"/>
        <v>1798065.1555555563</v>
      </c>
    </row>
    <row r="28" spans="1:6" ht="27.6" customHeight="1">
      <c r="A28" s="110" t="s">
        <v>24</v>
      </c>
      <c r="B28" s="111" t="s">
        <v>113</v>
      </c>
      <c r="C28" s="112">
        <v>0.34814814814814798</v>
      </c>
      <c r="D28" s="112" t="s">
        <v>8</v>
      </c>
      <c r="E28" s="35">
        <f>'[1]C. Struktur'!$F$443</f>
        <v>5411360</v>
      </c>
      <c r="F28" s="36">
        <f t="shared" si="2"/>
        <v>1883954.962962962</v>
      </c>
    </row>
    <row r="29" spans="1:6" ht="27.6" customHeight="1">
      <c r="A29" s="110" t="s">
        <v>24</v>
      </c>
      <c r="B29" s="111" t="s">
        <v>113</v>
      </c>
      <c r="C29" s="112">
        <v>7.8750000000000001E-2</v>
      </c>
      <c r="D29" s="112" t="s">
        <v>8</v>
      </c>
      <c r="E29" s="35">
        <f>'[1]C. Struktur'!$F$443</f>
        <v>5411360</v>
      </c>
      <c r="F29" s="36">
        <f t="shared" si="2"/>
        <v>426144.6</v>
      </c>
    </row>
    <row r="30" spans="1:6">
      <c r="A30" s="110" t="s">
        <v>588</v>
      </c>
      <c r="B30" s="111" t="s">
        <v>589</v>
      </c>
      <c r="C30" s="112">
        <v>1.1666666666666701</v>
      </c>
      <c r="D30" s="112" t="s">
        <v>9</v>
      </c>
      <c r="E30" s="35">
        <f>'[1]D PD'!$F$207</f>
        <v>69858</v>
      </c>
      <c r="F30" s="36">
        <f t="shared" si="2"/>
        <v>81501.000000000233</v>
      </c>
    </row>
    <row r="31" spans="1:6">
      <c r="A31" s="110" t="s">
        <v>848</v>
      </c>
      <c r="B31" s="111" t="s">
        <v>849</v>
      </c>
      <c r="C31" s="112">
        <v>1.1666666666666701</v>
      </c>
      <c r="D31" s="112" t="s">
        <v>9</v>
      </c>
      <c r="E31" s="35">
        <f>'[1]D PD'!$F$263</f>
        <v>42625</v>
      </c>
      <c r="F31" s="36">
        <f t="shared" si="2"/>
        <v>49729.16666666681</v>
      </c>
    </row>
    <row r="32" spans="1:6" s="1" customFormat="1">
      <c r="A32" s="107"/>
      <c r="B32" s="108"/>
      <c r="C32" s="109"/>
      <c r="D32" s="109"/>
      <c r="E32" s="41" t="s">
        <v>369</v>
      </c>
      <c r="F32" s="42">
        <f>SUM(F22:F31)</f>
        <v>8412434.6225389857</v>
      </c>
    </row>
    <row r="33" spans="1:6" s="1" customFormat="1">
      <c r="A33" s="107"/>
      <c r="B33" s="108" t="s">
        <v>1055</v>
      </c>
      <c r="C33" s="109"/>
      <c r="D33" s="109"/>
      <c r="E33" s="41"/>
      <c r="F33" s="42"/>
    </row>
    <row r="34" spans="1:6" ht="25.5">
      <c r="A34" s="110" t="s">
        <v>1056</v>
      </c>
      <c r="B34" s="111" t="s">
        <v>1057</v>
      </c>
      <c r="C34" s="112">
        <v>0.194444444444444</v>
      </c>
      <c r="D34" s="112" t="s">
        <v>23</v>
      </c>
      <c r="E34" s="35">
        <f>'[2]20.01 Bahan Bangunan'!$I$638</f>
        <v>830000</v>
      </c>
      <c r="F34" s="36">
        <f>C34*E34</f>
        <v>161388.88888888853</v>
      </c>
    </row>
    <row r="35" spans="1:6">
      <c r="A35" s="110" t="s">
        <v>1058</v>
      </c>
      <c r="B35" s="111" t="s">
        <v>1059</v>
      </c>
      <c r="C35" s="112">
        <v>0.194444444444444</v>
      </c>
      <c r="D35" s="112" t="s">
        <v>23</v>
      </c>
      <c r="E35" s="35">
        <f>'[2]20.01 Bahan Bangunan'!$I$639</f>
        <v>185000</v>
      </c>
      <c r="F35" s="36">
        <f t="shared" ref="F35:F54" si="3">C35*E35</f>
        <v>35972.222222222139</v>
      </c>
    </row>
    <row r="36" spans="1:6">
      <c r="A36" s="110" t="s">
        <v>1060</v>
      </c>
      <c r="B36" s="111" t="s">
        <v>1061</v>
      </c>
      <c r="C36" s="112">
        <v>0.22222222222222199</v>
      </c>
      <c r="D36" s="112" t="s">
        <v>7</v>
      </c>
      <c r="E36" s="35">
        <f>'[2]20.01 Bahan Bangunan'!$I$640</f>
        <v>162200</v>
      </c>
      <c r="F36" s="36">
        <f t="shared" si="3"/>
        <v>36044.444444444409</v>
      </c>
    </row>
    <row r="37" spans="1:6">
      <c r="A37" s="110" t="s">
        <v>14</v>
      </c>
      <c r="B37" s="111" t="s">
        <v>460</v>
      </c>
      <c r="C37" s="112">
        <v>2.4166666666666701E-2</v>
      </c>
      <c r="D37" s="112" t="s">
        <v>8</v>
      </c>
      <c r="E37" s="35">
        <f>'[1]A. Pekerjaan Tanah'!$F$215</f>
        <v>154600</v>
      </c>
      <c r="F37" s="36">
        <f t="shared" si="3"/>
        <v>3736.166666666672</v>
      </c>
    </row>
    <row r="38" spans="1:6" ht="27.6" customHeight="1">
      <c r="A38" s="110" t="s">
        <v>574</v>
      </c>
      <c r="B38" s="111" t="s">
        <v>575</v>
      </c>
      <c r="C38" s="112">
        <v>3.3333333333333298E-2</v>
      </c>
      <c r="D38" s="112" t="s">
        <v>8</v>
      </c>
      <c r="E38" s="35">
        <f>'[1]C. Struktur'!$F$377</f>
        <v>6026270.3260000004</v>
      </c>
      <c r="F38" s="36">
        <f t="shared" si="3"/>
        <v>200875.67753333313</v>
      </c>
    </row>
    <row r="39" spans="1:6" ht="27.6" customHeight="1">
      <c r="A39" s="110" t="s">
        <v>574</v>
      </c>
      <c r="B39" s="111" t="s">
        <v>575</v>
      </c>
      <c r="C39" s="112">
        <v>0.21</v>
      </c>
      <c r="D39" s="112" t="s">
        <v>8</v>
      </c>
      <c r="E39" s="35">
        <f>'[1]C. Struktur'!$F$377</f>
        <v>6026270.3260000004</v>
      </c>
      <c r="F39" s="36">
        <f t="shared" si="3"/>
        <v>1265516.7684599999</v>
      </c>
    </row>
    <row r="40" spans="1:6" ht="27.6" customHeight="1">
      <c r="A40" s="110" t="s">
        <v>576</v>
      </c>
      <c r="B40" s="111" t="s">
        <v>577</v>
      </c>
      <c r="C40" s="112">
        <v>6.6666666666666697E-3</v>
      </c>
      <c r="D40" s="112" t="s">
        <v>8</v>
      </c>
      <c r="E40" s="35">
        <f>'[1]C. Struktur'!$F$399</f>
        <v>5487810</v>
      </c>
      <c r="F40" s="36">
        <f t="shared" si="3"/>
        <v>36585.400000000016</v>
      </c>
    </row>
    <row r="41" spans="1:6" ht="27.6" customHeight="1">
      <c r="A41" s="110" t="s">
        <v>24</v>
      </c>
      <c r="B41" s="111" t="s">
        <v>113</v>
      </c>
      <c r="C41" s="112">
        <v>0.18222222222222201</v>
      </c>
      <c r="D41" s="112" t="s">
        <v>8</v>
      </c>
      <c r="E41" s="35">
        <f>'[1]C. Struktur'!$F$443</f>
        <v>5411360</v>
      </c>
      <c r="F41" s="36">
        <f t="shared" si="3"/>
        <v>986070.04444444331</v>
      </c>
    </row>
    <row r="42" spans="1:6" ht="27.6" customHeight="1">
      <c r="A42" s="110" t="s">
        <v>24</v>
      </c>
      <c r="B42" s="111" t="s">
        <v>113</v>
      </c>
      <c r="C42" s="112">
        <v>0.10249999999999999</v>
      </c>
      <c r="D42" s="112" t="s">
        <v>8</v>
      </c>
      <c r="E42" s="35">
        <f>'[1]C. Struktur'!$F$443</f>
        <v>5411360</v>
      </c>
      <c r="F42" s="36">
        <f t="shared" si="3"/>
        <v>554664.4</v>
      </c>
    </row>
    <row r="43" spans="1:6" ht="27.6" customHeight="1">
      <c r="A43" s="110" t="s">
        <v>586</v>
      </c>
      <c r="B43" s="111" t="s">
        <v>587</v>
      </c>
      <c r="C43" s="112">
        <v>0.11111111111111099</v>
      </c>
      <c r="D43" s="112" t="s">
        <v>9</v>
      </c>
      <c r="E43" s="35">
        <f>'[1]D PD'!$F$115</f>
        <v>7074900</v>
      </c>
      <c r="F43" s="36">
        <f t="shared" si="3"/>
        <v>786099.99999999919</v>
      </c>
    </row>
    <row r="44" spans="1:6" ht="15.6" customHeight="1">
      <c r="A44" s="110" t="s">
        <v>588</v>
      </c>
      <c r="B44" s="111" t="s">
        <v>589</v>
      </c>
      <c r="C44" s="112">
        <v>0.52083333333333304</v>
      </c>
      <c r="D44" s="112" t="s">
        <v>9</v>
      </c>
      <c r="E44" s="35">
        <f>'[1]D PD'!$F$207</f>
        <v>69858</v>
      </c>
      <c r="F44" s="36">
        <f t="shared" si="3"/>
        <v>36384.374999999978</v>
      </c>
    </row>
    <row r="45" spans="1:6" ht="15.6" customHeight="1">
      <c r="A45" s="110" t="s">
        <v>848</v>
      </c>
      <c r="B45" s="111" t="s">
        <v>849</v>
      </c>
      <c r="C45" s="112">
        <v>0.52083333333333304</v>
      </c>
      <c r="D45" s="112" t="s">
        <v>9</v>
      </c>
      <c r="E45" s="35">
        <f>'[1]D PD'!$F$263</f>
        <v>42625</v>
      </c>
      <c r="F45" s="36">
        <f t="shared" si="3"/>
        <v>22200.520833333321</v>
      </c>
    </row>
    <row r="46" spans="1:6" ht="15.6" customHeight="1">
      <c r="A46" s="110" t="s">
        <v>1062</v>
      </c>
      <c r="B46" s="111" t="s">
        <v>1063</v>
      </c>
      <c r="C46" s="112">
        <v>8.3333333333333301E-2</v>
      </c>
      <c r="D46" s="112" t="s">
        <v>580</v>
      </c>
      <c r="E46" s="35">
        <f>'[1]F. Pekerjaan Atap'!$F$414</f>
        <v>96185</v>
      </c>
      <c r="F46" s="36">
        <f t="shared" si="3"/>
        <v>8015.4166666666633</v>
      </c>
    </row>
    <row r="47" spans="1:6" ht="15.6" customHeight="1">
      <c r="A47" s="110" t="s">
        <v>1064</v>
      </c>
      <c r="B47" s="111" t="s">
        <v>1065</v>
      </c>
      <c r="C47" s="112">
        <v>0.81666666666666698</v>
      </c>
      <c r="D47" s="112" t="s">
        <v>11</v>
      </c>
      <c r="E47" s="35">
        <f>'[1]G.Pekerjaan Finishing'!$F$1020</f>
        <v>304873.40600000002</v>
      </c>
      <c r="F47" s="36">
        <f t="shared" si="3"/>
        <v>248979.94823333345</v>
      </c>
    </row>
    <row r="48" spans="1:6" ht="15.6" customHeight="1">
      <c r="A48" s="110" t="s">
        <v>893</v>
      </c>
      <c r="B48" s="111" t="s">
        <v>901</v>
      </c>
      <c r="C48" s="112">
        <v>0.194444444444444</v>
      </c>
      <c r="D48" s="112" t="s">
        <v>11</v>
      </c>
      <c r="E48" s="35">
        <f>'[1]G.Pekerjaan Finishing'!$F$1044</f>
        <v>923887.28</v>
      </c>
      <c r="F48" s="36">
        <f t="shared" si="3"/>
        <v>179644.74888888848</v>
      </c>
    </row>
    <row r="49" spans="1:6" ht="15.6" customHeight="1">
      <c r="A49" s="110" t="s">
        <v>1066</v>
      </c>
      <c r="B49" s="111" t="s">
        <v>1067</v>
      </c>
      <c r="C49" s="112">
        <v>0.16111111111111101</v>
      </c>
      <c r="D49" s="112" t="s">
        <v>9</v>
      </c>
      <c r="E49" s="35">
        <f>'[1]H. Pekerjaan Paving'!$F$24</f>
        <v>186651.6</v>
      </c>
      <c r="F49" s="36">
        <f t="shared" si="3"/>
        <v>30071.646666666649</v>
      </c>
    </row>
    <row r="50" spans="1:6" ht="15.6" customHeight="1">
      <c r="A50" s="110" t="s">
        <v>502</v>
      </c>
      <c r="B50" s="111" t="s">
        <v>503</v>
      </c>
      <c r="C50" s="112">
        <v>0.32222222222222202</v>
      </c>
      <c r="D50" s="112" t="s">
        <v>11</v>
      </c>
      <c r="E50" s="35">
        <f>'[1]H. Pekerjaan Paving'!$F$94</f>
        <v>91582.399999999994</v>
      </c>
      <c r="F50" s="36">
        <f t="shared" si="3"/>
        <v>29509.884444444426</v>
      </c>
    </row>
    <row r="51" spans="1:6" ht="15.6" customHeight="1">
      <c r="A51" s="110" t="s">
        <v>1068</v>
      </c>
      <c r="B51" s="111" t="s">
        <v>1069</v>
      </c>
      <c r="C51" s="112">
        <v>0.13666666666666699</v>
      </c>
      <c r="D51" s="112" t="s">
        <v>82</v>
      </c>
      <c r="E51" s="35">
        <f>'[1]I. PJR'!$F$64</f>
        <v>20025.45</v>
      </c>
      <c r="F51" s="36">
        <f t="shared" si="3"/>
        <v>2736.8115000000066</v>
      </c>
    </row>
    <row r="52" spans="1:6" ht="15.6" customHeight="1">
      <c r="A52" s="110" t="s">
        <v>391</v>
      </c>
      <c r="B52" s="111" t="s">
        <v>392</v>
      </c>
      <c r="C52" s="112">
        <v>0.13666666666666699</v>
      </c>
      <c r="D52" s="112" t="s">
        <v>82</v>
      </c>
      <c r="E52" s="35">
        <f>'[1]I. PJR'!$F$79</f>
        <v>20997.3</v>
      </c>
      <c r="F52" s="36">
        <f t="shared" si="3"/>
        <v>2869.6310000000067</v>
      </c>
    </row>
    <row r="53" spans="1:6" ht="15.6" customHeight="1">
      <c r="A53" s="110" t="s">
        <v>1070</v>
      </c>
      <c r="B53" s="111" t="s">
        <v>1071</v>
      </c>
      <c r="C53" s="112">
        <v>4.5555555555555599E-2</v>
      </c>
      <c r="D53" s="112" t="s">
        <v>366</v>
      </c>
      <c r="E53" s="35">
        <f>'[1]I. PJR'!$F$407</f>
        <v>1319610.31694</v>
      </c>
      <c r="F53" s="36">
        <f t="shared" si="3"/>
        <v>60115.581105044505</v>
      </c>
    </row>
    <row r="54" spans="1:6" ht="30.6" customHeight="1">
      <c r="A54" s="110" t="s">
        <v>395</v>
      </c>
      <c r="B54" s="111" t="s">
        <v>396</v>
      </c>
      <c r="C54" s="112">
        <v>0.91111111111111098</v>
      </c>
      <c r="D54" s="112" t="s">
        <v>9</v>
      </c>
      <c r="E54" s="35">
        <f>'[1]I. PJR'!$F$449</f>
        <v>117332.534</v>
      </c>
      <c r="F54" s="36">
        <f t="shared" si="3"/>
        <v>106902.97542222221</v>
      </c>
    </row>
    <row r="55" spans="1:6" s="1" customFormat="1">
      <c r="A55" s="107"/>
      <c r="B55" s="108"/>
      <c r="C55" s="109"/>
      <c r="D55" s="109"/>
      <c r="E55" s="41" t="s">
        <v>369</v>
      </c>
      <c r="F55" s="42">
        <f>SUM(F34:F54)</f>
        <v>4794385.5524205957</v>
      </c>
    </row>
    <row r="56" spans="1:6" s="1" customFormat="1">
      <c r="A56" s="107"/>
      <c r="B56" s="108" t="s">
        <v>1072</v>
      </c>
      <c r="C56" s="109"/>
      <c r="D56" s="109"/>
      <c r="E56" s="41"/>
      <c r="F56" s="42"/>
    </row>
    <row r="57" spans="1:6">
      <c r="A57" s="110" t="s">
        <v>1060</v>
      </c>
      <c r="B57" s="111" t="s">
        <v>1061</v>
      </c>
      <c r="C57" s="112">
        <v>0.23</v>
      </c>
      <c r="D57" s="112" t="s">
        <v>7</v>
      </c>
      <c r="E57" s="35">
        <f>'[2]20.01 Bahan Bangunan'!$I$640</f>
        <v>162200</v>
      </c>
      <c r="F57" s="36">
        <f>C57*E57</f>
        <v>37306</v>
      </c>
    </row>
    <row r="58" spans="1:6" ht="30.6" customHeight="1">
      <c r="A58" s="110" t="s">
        <v>572</v>
      </c>
      <c r="B58" s="111" t="s">
        <v>573</v>
      </c>
      <c r="C58" s="112">
        <v>5.2083333333333296E-3</v>
      </c>
      <c r="D58" s="112" t="s">
        <v>8</v>
      </c>
      <c r="E58" s="35">
        <f>'[1]C. Struktur'!$F$355</f>
        <v>5467090</v>
      </c>
      <c r="F58" s="36">
        <f t="shared" ref="F58:F62" si="4">C58*E58</f>
        <v>28474.427083333314</v>
      </c>
    </row>
    <row r="59" spans="1:6" ht="30.6" customHeight="1">
      <c r="A59" s="110" t="s">
        <v>576</v>
      </c>
      <c r="B59" s="111" t="s">
        <v>577</v>
      </c>
      <c r="C59" s="112">
        <v>3.1944444444444399E-3</v>
      </c>
      <c r="D59" s="112" t="s">
        <v>8</v>
      </c>
      <c r="E59" s="35">
        <f>'[1]C. Struktur'!$F$399</f>
        <v>5487810</v>
      </c>
      <c r="F59" s="36">
        <f t="shared" si="4"/>
        <v>17530.50416666664</v>
      </c>
    </row>
    <row r="60" spans="1:6" ht="30.6" customHeight="1">
      <c r="A60" s="110" t="s">
        <v>860</v>
      </c>
      <c r="B60" s="111" t="s">
        <v>861</v>
      </c>
      <c r="C60" s="112">
        <v>0.115</v>
      </c>
      <c r="D60" s="112" t="s">
        <v>9</v>
      </c>
      <c r="E60" s="35">
        <f>'[1]D PD'!$F$49</f>
        <v>14156885</v>
      </c>
      <c r="F60" s="36">
        <f t="shared" si="4"/>
        <v>1628041.7750000001</v>
      </c>
    </row>
    <row r="61" spans="1:6">
      <c r="A61" s="110" t="s">
        <v>588</v>
      </c>
      <c r="B61" s="111" t="s">
        <v>589</v>
      </c>
      <c r="C61" s="112">
        <v>5.2777777777777798E-2</v>
      </c>
      <c r="D61" s="112" t="s">
        <v>9</v>
      </c>
      <c r="E61" s="35">
        <f>'[1]D PD'!$F$207</f>
        <v>69858</v>
      </c>
      <c r="F61" s="36">
        <f t="shared" si="4"/>
        <v>3686.9500000000016</v>
      </c>
    </row>
    <row r="62" spans="1:6">
      <c r="A62" s="110" t="s">
        <v>848</v>
      </c>
      <c r="B62" s="111" t="s">
        <v>849</v>
      </c>
      <c r="C62" s="112">
        <v>5.2777777777777798E-2</v>
      </c>
      <c r="D62" s="112" t="s">
        <v>9</v>
      </c>
      <c r="E62" s="35">
        <f>'[1]D PD'!$F$263</f>
        <v>42625</v>
      </c>
      <c r="F62" s="36">
        <f t="shared" si="4"/>
        <v>2249.6527777777787</v>
      </c>
    </row>
    <row r="63" spans="1:6" s="1" customFormat="1">
      <c r="A63" s="107"/>
      <c r="B63" s="108"/>
      <c r="C63" s="109"/>
      <c r="D63" s="109"/>
      <c r="E63" s="41" t="s">
        <v>369</v>
      </c>
      <c r="F63" s="42">
        <f>SUM(F57:F62)</f>
        <v>1717289.3090277778</v>
      </c>
    </row>
    <row r="64" spans="1:6" s="1" customFormat="1" ht="25.5">
      <c r="A64" s="107"/>
      <c r="B64" s="108" t="s">
        <v>1073</v>
      </c>
      <c r="C64" s="109"/>
      <c r="D64" s="109"/>
      <c r="E64" s="41"/>
      <c r="F64" s="42"/>
    </row>
    <row r="65" spans="1:6">
      <c r="A65" s="110" t="s">
        <v>14</v>
      </c>
      <c r="B65" s="111" t="s">
        <v>460</v>
      </c>
      <c r="C65" s="112">
        <v>4.3749999999999997E-2</v>
      </c>
      <c r="D65" s="112" t="s">
        <v>8</v>
      </c>
      <c r="E65" s="35">
        <f>'[1]A. Pekerjaan Tanah'!$F$215</f>
        <v>154600</v>
      </c>
      <c r="F65" s="36">
        <f>C65*E65</f>
        <v>6763.75</v>
      </c>
    </row>
    <row r="66" spans="1:6" ht="27.6" customHeight="1">
      <c r="A66" s="110" t="s">
        <v>582</v>
      </c>
      <c r="B66" s="111" t="s">
        <v>583</v>
      </c>
      <c r="C66" s="112">
        <v>1.8089999999999999</v>
      </c>
      <c r="D66" s="112" t="s">
        <v>8</v>
      </c>
      <c r="E66" s="35">
        <f>'[1]B. Pondasi'!$F$155</f>
        <v>1029350</v>
      </c>
      <c r="F66" s="36">
        <f t="shared" ref="F66:F70" si="5">C66*E66</f>
        <v>1862094.15</v>
      </c>
    </row>
    <row r="67" spans="1:6" ht="27.6" customHeight="1">
      <c r="A67" s="110" t="s">
        <v>584</v>
      </c>
      <c r="B67" s="111" t="s">
        <v>585</v>
      </c>
      <c r="C67" s="112">
        <v>0.13125000000000001</v>
      </c>
      <c r="D67" s="112" t="s">
        <v>8</v>
      </c>
      <c r="E67" s="35">
        <f>'[1]B. Pondasi'!$F$253</f>
        <v>583890</v>
      </c>
      <c r="F67" s="36">
        <f t="shared" si="5"/>
        <v>76635.5625</v>
      </c>
    </row>
    <row r="68" spans="1:6" ht="27.6" customHeight="1">
      <c r="A68" s="110" t="s">
        <v>576</v>
      </c>
      <c r="B68" s="111" t="s">
        <v>577</v>
      </c>
      <c r="C68" s="112">
        <v>2.8347222222222198E-3</v>
      </c>
      <c r="D68" s="112" t="s">
        <v>8</v>
      </c>
      <c r="E68" s="35">
        <f>'[1]C. Struktur'!$F$399</f>
        <v>5487810</v>
      </c>
      <c r="F68" s="36">
        <f t="shared" si="5"/>
        <v>15556.416958333321</v>
      </c>
    </row>
    <row r="69" spans="1:6" ht="16.149999999999999" customHeight="1">
      <c r="A69" s="110" t="s">
        <v>588</v>
      </c>
      <c r="B69" s="111" t="s">
        <v>589</v>
      </c>
      <c r="C69" s="112">
        <v>1.456</v>
      </c>
      <c r="D69" s="112" t="s">
        <v>9</v>
      </c>
      <c r="E69" s="35">
        <f>'[1]D PD'!$F$207</f>
        <v>69858</v>
      </c>
      <c r="F69" s="36">
        <f t="shared" si="5"/>
        <v>101713.24799999999</v>
      </c>
    </row>
    <row r="70" spans="1:6" ht="16.149999999999999" customHeight="1">
      <c r="A70" s="110" t="s">
        <v>848</v>
      </c>
      <c r="B70" s="111" t="s">
        <v>849</v>
      </c>
      <c r="C70" s="112">
        <v>1.456</v>
      </c>
      <c r="D70" s="112" t="s">
        <v>9</v>
      </c>
      <c r="E70" s="35">
        <f>'[1]D PD'!$F$263</f>
        <v>42625</v>
      </c>
      <c r="F70" s="36">
        <f t="shared" si="5"/>
        <v>62062</v>
      </c>
    </row>
    <row r="71" spans="1:6" s="1" customFormat="1" ht="16.149999999999999" customHeight="1">
      <c r="A71" s="107"/>
      <c r="B71" s="108"/>
      <c r="C71" s="109"/>
      <c r="D71" s="109"/>
      <c r="E71" s="41" t="s">
        <v>369</v>
      </c>
      <c r="F71" s="42">
        <f>SUM(F65:F70)</f>
        <v>2124825.127458333</v>
      </c>
    </row>
    <row r="72" spans="1:6" s="1" customFormat="1" ht="16.149999999999999" customHeight="1">
      <c r="A72" s="107"/>
      <c r="B72" s="108" t="s">
        <v>1074</v>
      </c>
      <c r="C72" s="109"/>
      <c r="D72" s="109"/>
      <c r="E72" s="41"/>
      <c r="F72" s="42"/>
    </row>
    <row r="73" spans="1:6" ht="16.149999999999999" customHeight="1">
      <c r="A73" s="110" t="s">
        <v>1068</v>
      </c>
      <c r="B73" s="111" t="s">
        <v>1069</v>
      </c>
      <c r="C73" s="112">
        <v>2.56666666666667</v>
      </c>
      <c r="D73" s="112" t="s">
        <v>82</v>
      </c>
      <c r="E73" s="35">
        <f>'[1]I. PJR'!$F$64</f>
        <v>20025.45</v>
      </c>
      <c r="F73" s="36">
        <f>C73*E73</f>
        <v>51398.655000000072</v>
      </c>
    </row>
    <row r="74" spans="1:6" ht="16.149999999999999" customHeight="1">
      <c r="A74" s="110" t="s">
        <v>391</v>
      </c>
      <c r="B74" s="111" t="s">
        <v>392</v>
      </c>
      <c r="C74" s="112">
        <v>2.56666666666667</v>
      </c>
      <c r="D74" s="112" t="s">
        <v>82</v>
      </c>
      <c r="E74" s="35">
        <f>'[1]I. PJR'!$F$79</f>
        <v>20997.3</v>
      </c>
      <c r="F74" s="36">
        <f t="shared" ref="F74:F78" si="6">C74*E74</f>
        <v>53893.070000000065</v>
      </c>
    </row>
    <row r="75" spans="1:6" ht="16.149999999999999" customHeight="1">
      <c r="A75" s="110" t="s">
        <v>358</v>
      </c>
      <c r="B75" s="111" t="s">
        <v>359</v>
      </c>
      <c r="C75" s="112">
        <v>4.2777777777777803</v>
      </c>
      <c r="D75" s="112" t="s">
        <v>8</v>
      </c>
      <c r="E75" s="35">
        <f>'[1]I. PJR'!$F$121</f>
        <v>420687.68818000006</v>
      </c>
      <c r="F75" s="36">
        <f t="shared" si="6"/>
        <v>1799608.4438811124</v>
      </c>
    </row>
    <row r="76" spans="1:6" ht="16.149999999999999" customHeight="1">
      <c r="A76" s="110" t="s">
        <v>362</v>
      </c>
      <c r="B76" s="111" t="s">
        <v>363</v>
      </c>
      <c r="C76" s="112">
        <v>3.4222222222222198</v>
      </c>
      <c r="D76" s="112" t="s">
        <v>8</v>
      </c>
      <c r="E76" s="35">
        <f>'[1]I. PJR'!$F$159</f>
        <v>227778.24850000002</v>
      </c>
      <c r="F76" s="36">
        <f t="shared" si="6"/>
        <v>779507.78375555505</v>
      </c>
    </row>
    <row r="77" spans="1:6" ht="16.149999999999999" customHeight="1">
      <c r="A77" s="110" t="s">
        <v>1070</v>
      </c>
      <c r="B77" s="111" t="s">
        <v>1071</v>
      </c>
      <c r="C77" s="112">
        <v>0.85555555555555596</v>
      </c>
      <c r="D77" s="112" t="s">
        <v>366</v>
      </c>
      <c r="E77" s="35">
        <f>'[1]I. PJR'!$F$407</f>
        <v>1319610.31694</v>
      </c>
      <c r="F77" s="36">
        <f t="shared" si="6"/>
        <v>1128999.9378264451</v>
      </c>
    </row>
    <row r="78" spans="1:6" ht="27.6" customHeight="1">
      <c r="A78" s="110" t="s">
        <v>395</v>
      </c>
      <c r="B78" s="111" t="s">
        <v>396</v>
      </c>
      <c r="C78" s="112">
        <v>0.68444444444444397</v>
      </c>
      <c r="D78" s="112" t="s">
        <v>9</v>
      </c>
      <c r="E78" s="35">
        <f>'[1]I. PJR'!$F$449</f>
        <v>117332.534</v>
      </c>
      <c r="F78" s="36">
        <f t="shared" si="6"/>
        <v>80307.601048888828</v>
      </c>
    </row>
    <row r="79" spans="1:6" s="1" customFormat="1">
      <c r="A79" s="107"/>
      <c r="B79" s="108"/>
      <c r="C79" s="109"/>
      <c r="D79" s="109"/>
      <c r="E79" s="41" t="s">
        <v>369</v>
      </c>
      <c r="F79" s="42">
        <f>SUM(F73:F78)</f>
        <v>3893715.4915120015</v>
      </c>
    </row>
    <row r="80" spans="1:6" s="1" customFormat="1">
      <c r="A80" s="107"/>
      <c r="B80" s="108" t="s">
        <v>1075</v>
      </c>
      <c r="C80" s="109"/>
      <c r="D80" s="109"/>
      <c r="E80" s="41"/>
      <c r="F80" s="42"/>
    </row>
    <row r="81" spans="1:6">
      <c r="A81" s="110" t="s">
        <v>811</v>
      </c>
      <c r="B81" s="111" t="s">
        <v>812</v>
      </c>
      <c r="C81" s="112">
        <v>2.7777777777777801E-2</v>
      </c>
      <c r="D81" s="112" t="s">
        <v>9</v>
      </c>
      <c r="E81" s="35">
        <f>'[1]A. Pekerjaan Tanah'!$F$50</f>
        <v>19000</v>
      </c>
      <c r="F81" s="36">
        <f>C81*E81</f>
        <v>527.77777777777817</v>
      </c>
    </row>
    <row r="82" spans="1:6">
      <c r="A82" s="110" t="s">
        <v>998</v>
      </c>
      <c r="B82" s="111" t="s">
        <v>999</v>
      </c>
      <c r="C82" s="112">
        <v>3.8888888888888902</v>
      </c>
      <c r="D82" s="112" t="s">
        <v>176</v>
      </c>
      <c r="E82" s="35">
        <f>'[1]B. Pondasi'!$F$59</f>
        <v>33700</v>
      </c>
      <c r="F82" s="36">
        <f t="shared" ref="F82:F83" si="7">C82*E82</f>
        <v>131055.55555555561</v>
      </c>
    </row>
    <row r="83" spans="1:6">
      <c r="A83" s="110" t="s">
        <v>1076</v>
      </c>
      <c r="B83" s="111" t="s">
        <v>1077</v>
      </c>
      <c r="C83" s="112">
        <v>2.7777777777777801E-2</v>
      </c>
      <c r="D83" s="112" t="s">
        <v>580</v>
      </c>
      <c r="E83" s="35">
        <f>'[1]B. Pondasi'!$F$129</f>
        <v>571680</v>
      </c>
      <c r="F83" s="36">
        <f t="shared" si="7"/>
        <v>15880.000000000013</v>
      </c>
    </row>
    <row r="84" spans="1:6" s="1" customFormat="1">
      <c r="A84" s="107"/>
      <c r="B84" s="108"/>
      <c r="C84" s="109"/>
      <c r="D84" s="109"/>
      <c r="E84" s="41" t="s">
        <v>369</v>
      </c>
      <c r="F84" s="42">
        <f>SUM(F81:F83)</f>
        <v>147463.33333333337</v>
      </c>
    </row>
    <row r="85" spans="1:6" s="1" customFormat="1" ht="13.5" thickBot="1">
      <c r="A85" s="113"/>
      <c r="B85" s="114" t="s">
        <v>878</v>
      </c>
      <c r="C85" s="115"/>
      <c r="D85" s="115"/>
      <c r="E85" s="44" t="s">
        <v>375</v>
      </c>
      <c r="F85" s="255">
        <f>SUM(F84+F79+F71+F63+F55+F32+F20+F14)</f>
        <v>22418100.634957694</v>
      </c>
    </row>
    <row r="86" spans="1:6" s="1" customFormat="1" ht="13.9" customHeight="1">
      <c r="A86" s="107" t="s">
        <v>1078</v>
      </c>
      <c r="B86" s="108" t="s">
        <v>1079</v>
      </c>
      <c r="C86" s="109"/>
      <c r="D86" s="109" t="s">
        <v>7</v>
      </c>
      <c r="E86" s="41"/>
      <c r="F86" s="42"/>
    </row>
    <row r="87" spans="1:6" s="1" customFormat="1" ht="13.9" customHeight="1">
      <c r="A87" s="107"/>
      <c r="B87" s="108" t="s">
        <v>18</v>
      </c>
      <c r="C87" s="109"/>
      <c r="D87" s="109"/>
      <c r="E87" s="41"/>
      <c r="F87" s="42"/>
    </row>
    <row r="88" spans="1:6" ht="13.9" customHeight="1">
      <c r="A88" s="110" t="s">
        <v>497</v>
      </c>
      <c r="B88" s="111" t="s">
        <v>498</v>
      </c>
      <c r="C88" s="112">
        <v>2.0833333333333301E-2</v>
      </c>
      <c r="D88" s="112" t="s">
        <v>23</v>
      </c>
      <c r="E88" s="35">
        <f>'[2]22. Sarana Lalu Lintas'!$I$13</f>
        <v>1250000</v>
      </c>
      <c r="F88" s="36">
        <f>C88*E88</f>
        <v>26041.666666666628</v>
      </c>
    </row>
    <row r="89" spans="1:6" ht="13.9" customHeight="1">
      <c r="A89" s="110" t="s">
        <v>850</v>
      </c>
      <c r="B89" s="111" t="s">
        <v>896</v>
      </c>
      <c r="C89" s="112">
        <v>3.3854166666666701</v>
      </c>
      <c r="D89" s="112" t="s">
        <v>580</v>
      </c>
      <c r="E89" s="35">
        <f>'[1]A. Pekerjaan Tanah'!$F$37</f>
        <v>77200</v>
      </c>
      <c r="F89" s="36">
        <f t="shared" ref="F89:F91" si="8">C89*E89</f>
        <v>261354.16666666692</v>
      </c>
    </row>
    <row r="90" spans="1:6" ht="13.9" customHeight="1">
      <c r="A90" s="110" t="s">
        <v>811</v>
      </c>
      <c r="B90" s="111" t="s">
        <v>812</v>
      </c>
      <c r="C90" s="112">
        <v>1</v>
      </c>
      <c r="D90" s="112" t="s">
        <v>9</v>
      </c>
      <c r="E90" s="35">
        <f>'[1]A. Pekerjaan Tanah'!$F$50</f>
        <v>19000</v>
      </c>
      <c r="F90" s="36">
        <f t="shared" si="8"/>
        <v>19000</v>
      </c>
    </row>
    <row r="91" spans="1:6" ht="13.9" customHeight="1">
      <c r="A91" s="110" t="s">
        <v>547</v>
      </c>
      <c r="B91" s="111" t="s">
        <v>548</v>
      </c>
      <c r="C91" s="112">
        <v>1</v>
      </c>
      <c r="D91" s="112" t="s">
        <v>9</v>
      </c>
      <c r="E91" s="35">
        <f>'[1]A. Pekerjaan Tanah'!$F$59</f>
        <v>4992.0000000000018</v>
      </c>
      <c r="F91" s="36">
        <f t="shared" si="8"/>
        <v>4992.0000000000018</v>
      </c>
    </row>
    <row r="92" spans="1:6" s="1" customFormat="1" ht="13.9" customHeight="1">
      <c r="A92" s="107"/>
      <c r="B92" s="108"/>
      <c r="C92" s="109"/>
      <c r="D92" s="109"/>
      <c r="E92" s="41" t="s">
        <v>369</v>
      </c>
      <c r="F92" s="42">
        <f>SUM(F88:F91)</f>
        <v>311387.83333333355</v>
      </c>
    </row>
    <row r="93" spans="1:6" s="1" customFormat="1" ht="13.9" customHeight="1">
      <c r="A93" s="107"/>
      <c r="B93" s="108" t="s">
        <v>108</v>
      </c>
      <c r="C93" s="109"/>
      <c r="D93" s="109"/>
      <c r="E93" s="41"/>
      <c r="F93" s="42"/>
    </row>
    <row r="94" spans="1:6" ht="13.9" customHeight="1">
      <c r="A94" s="110" t="s">
        <v>371</v>
      </c>
      <c r="B94" s="111" t="s">
        <v>372</v>
      </c>
      <c r="C94" s="112">
        <v>1.62879166666667</v>
      </c>
      <c r="D94" s="112" t="s">
        <v>8</v>
      </c>
      <c r="E94" s="35">
        <f>'[1]A. Pekerjaan Tanah'!$F$144</f>
        <v>44800</v>
      </c>
      <c r="F94" s="36">
        <f>C94*E94</f>
        <v>72969.866666666814</v>
      </c>
    </row>
    <row r="95" spans="1:6" ht="13.9" customHeight="1">
      <c r="A95" s="110" t="s">
        <v>22</v>
      </c>
      <c r="B95" s="111" t="s">
        <v>109</v>
      </c>
      <c r="C95" s="112">
        <v>1.62879166666667</v>
      </c>
      <c r="D95" s="112" t="s">
        <v>8</v>
      </c>
      <c r="E95" s="35">
        <f>'[1]A. Pekerjaan Tanah'!$F$150</f>
        <v>86500</v>
      </c>
      <c r="F95" s="36">
        <f t="shared" ref="F95:F97" si="9">C95*E95</f>
        <v>140890.47916666695</v>
      </c>
    </row>
    <row r="96" spans="1:6" ht="13.9" customHeight="1">
      <c r="A96" s="110" t="s">
        <v>461</v>
      </c>
      <c r="B96" s="111" t="s">
        <v>462</v>
      </c>
      <c r="C96" s="112">
        <v>3.66572916666667</v>
      </c>
      <c r="D96" s="112" t="s">
        <v>8</v>
      </c>
      <c r="E96" s="35">
        <f>'[1]A. Pekerjaan Tanah'!$F$227</f>
        <v>152462.72</v>
      </c>
      <c r="F96" s="36">
        <f t="shared" si="9"/>
        <v>558887.03953333385</v>
      </c>
    </row>
    <row r="97" spans="1:6" ht="13.9" customHeight="1">
      <c r="A97" s="110" t="s">
        <v>475</v>
      </c>
      <c r="B97" s="111" t="s">
        <v>476</v>
      </c>
      <c r="C97" s="112">
        <v>0.41399999999999998</v>
      </c>
      <c r="D97" s="112" t="s">
        <v>8</v>
      </c>
      <c r="E97" s="35">
        <f>'[1]C. Struktur'!$F$509</f>
        <v>504000</v>
      </c>
      <c r="F97" s="36">
        <f t="shared" si="9"/>
        <v>208656</v>
      </c>
    </row>
    <row r="98" spans="1:6" s="1" customFormat="1" ht="13.9" customHeight="1">
      <c r="A98" s="107"/>
      <c r="B98" s="108"/>
      <c r="C98" s="109"/>
      <c r="D98" s="109"/>
      <c r="E98" s="41" t="s">
        <v>369</v>
      </c>
      <c r="F98" s="42">
        <f>SUM(F94:F97)</f>
        <v>981403.38536666764</v>
      </c>
    </row>
    <row r="99" spans="1:6" s="1" customFormat="1" ht="13.9" customHeight="1">
      <c r="A99" s="107"/>
      <c r="B99" s="108" t="s">
        <v>1050</v>
      </c>
      <c r="C99" s="109"/>
      <c r="D99" s="109"/>
      <c r="E99" s="41"/>
      <c r="F99" s="42"/>
    </row>
    <row r="100" spans="1:6" ht="13.9" customHeight="1">
      <c r="A100" s="110" t="s">
        <v>1051</v>
      </c>
      <c r="B100" s="111" t="s">
        <v>1052</v>
      </c>
      <c r="C100" s="112">
        <v>2.0833333333333301E-2</v>
      </c>
      <c r="D100" s="112" t="s">
        <v>37</v>
      </c>
      <c r="E100" s="35">
        <f>'[2]20.01 Bahan Bangunan'!$I$641</f>
        <v>15705000</v>
      </c>
      <c r="F100" s="36">
        <f>C100*E100</f>
        <v>327187.49999999948</v>
      </c>
    </row>
    <row r="101" spans="1:6">
      <c r="A101" s="110" t="s">
        <v>14</v>
      </c>
      <c r="B101" s="111" t="s">
        <v>460</v>
      </c>
      <c r="C101" s="112">
        <v>4.1666666666666699E-2</v>
      </c>
      <c r="D101" s="112" t="s">
        <v>8</v>
      </c>
      <c r="E101" s="35">
        <f>'[1]A. Pekerjaan Tanah'!$F$215</f>
        <v>154600</v>
      </c>
      <c r="F101" s="36">
        <f t="shared" ref="F101:F109" si="10">C101*E101</f>
        <v>6441.6666666666715</v>
      </c>
    </row>
    <row r="102" spans="1:6">
      <c r="A102" s="110" t="s">
        <v>1053</v>
      </c>
      <c r="B102" s="111" t="s">
        <v>1054</v>
      </c>
      <c r="C102" s="112">
        <v>4.6666666666666696</v>
      </c>
      <c r="D102" s="112" t="s">
        <v>580</v>
      </c>
      <c r="E102" s="35">
        <f>'[1]B. Pondasi'!$F$319</f>
        <v>239417.60000000001</v>
      </c>
      <c r="F102" s="36">
        <f t="shared" si="10"/>
        <v>1117282.133333334</v>
      </c>
    </row>
    <row r="103" spans="1:6">
      <c r="A103" s="110" t="s">
        <v>464</v>
      </c>
      <c r="B103" s="111" t="s">
        <v>465</v>
      </c>
      <c r="C103" s="112">
        <v>4.1666666666666699E-2</v>
      </c>
      <c r="D103" s="112" t="s">
        <v>8</v>
      </c>
      <c r="E103" s="35">
        <f>'[1]C. Struktur'!$F$65</f>
        <v>852652.07236842113</v>
      </c>
      <c r="F103" s="36">
        <f t="shared" si="10"/>
        <v>35527.169682017571</v>
      </c>
    </row>
    <row r="104" spans="1:6" ht="30" customHeight="1">
      <c r="A104" s="110" t="s">
        <v>33</v>
      </c>
      <c r="B104" s="111" t="s">
        <v>112</v>
      </c>
      <c r="C104" s="112">
        <v>0.36666666666666697</v>
      </c>
      <c r="D104" s="112" t="s">
        <v>8</v>
      </c>
      <c r="E104" s="35">
        <f>'[1]C. Struktur'!$F$335</f>
        <v>4481840</v>
      </c>
      <c r="F104" s="36">
        <f t="shared" si="10"/>
        <v>1643341.3333333347</v>
      </c>
    </row>
    <row r="105" spans="1:6" ht="30" customHeight="1">
      <c r="A105" s="110" t="s">
        <v>572</v>
      </c>
      <c r="B105" s="111" t="s">
        <v>573</v>
      </c>
      <c r="C105" s="112">
        <v>0.24666666666666701</v>
      </c>
      <c r="D105" s="112" t="s">
        <v>8</v>
      </c>
      <c r="E105" s="35">
        <f>'[1]C. Struktur'!$F$355</f>
        <v>5467090</v>
      </c>
      <c r="F105" s="36">
        <f t="shared" si="10"/>
        <v>1348548.8666666686</v>
      </c>
    </row>
    <row r="106" spans="1:6" ht="30" customHeight="1">
      <c r="A106" s="110" t="s">
        <v>24</v>
      </c>
      <c r="B106" s="111" t="s">
        <v>113</v>
      </c>
      <c r="C106" s="112">
        <v>0.26111111111111102</v>
      </c>
      <c r="D106" s="112" t="s">
        <v>8</v>
      </c>
      <c r="E106" s="35">
        <f>'[1]C. Struktur'!$F$443</f>
        <v>5411360</v>
      </c>
      <c r="F106" s="36">
        <f t="shared" si="10"/>
        <v>1412966.2222222218</v>
      </c>
    </row>
    <row r="107" spans="1:6" ht="30" customHeight="1">
      <c r="A107" s="110" t="s">
        <v>24</v>
      </c>
      <c r="B107" s="111" t="s">
        <v>113</v>
      </c>
      <c r="C107" s="112">
        <v>5.9062499999999997E-2</v>
      </c>
      <c r="D107" s="112" t="s">
        <v>8</v>
      </c>
      <c r="E107" s="35">
        <f>'[1]C. Struktur'!$F$443</f>
        <v>5411360</v>
      </c>
      <c r="F107" s="36">
        <f t="shared" si="10"/>
        <v>319608.45</v>
      </c>
    </row>
    <row r="108" spans="1:6" ht="14.45" customHeight="1">
      <c r="A108" s="110" t="s">
        <v>588</v>
      </c>
      <c r="B108" s="111" t="s">
        <v>589</v>
      </c>
      <c r="C108" s="112">
        <v>0.875</v>
      </c>
      <c r="D108" s="112" t="s">
        <v>9</v>
      </c>
      <c r="E108" s="35">
        <f>'[1]D PD'!$F$207</f>
        <v>69858</v>
      </c>
      <c r="F108" s="36">
        <f t="shared" si="10"/>
        <v>61125.75</v>
      </c>
    </row>
    <row r="109" spans="1:6" ht="14.45" customHeight="1">
      <c r="A109" s="110" t="s">
        <v>848</v>
      </c>
      <c r="B109" s="111" t="s">
        <v>849</v>
      </c>
      <c r="C109" s="112">
        <v>0.875</v>
      </c>
      <c r="D109" s="112" t="s">
        <v>9</v>
      </c>
      <c r="E109" s="35">
        <f>'[1]D PD'!$F$263</f>
        <v>42625</v>
      </c>
      <c r="F109" s="36">
        <f t="shared" si="10"/>
        <v>37296.875</v>
      </c>
    </row>
    <row r="110" spans="1:6" s="1" customFormat="1" ht="14.45" customHeight="1">
      <c r="A110" s="107"/>
      <c r="B110" s="108"/>
      <c r="C110" s="109"/>
      <c r="D110" s="109"/>
      <c r="E110" s="41" t="s">
        <v>369</v>
      </c>
      <c r="F110" s="42">
        <f>SUM(F100:F109)</f>
        <v>6309325.9669042425</v>
      </c>
    </row>
    <row r="111" spans="1:6" s="1" customFormat="1" ht="14.45" customHeight="1">
      <c r="A111" s="107"/>
      <c r="B111" s="108" t="s">
        <v>1055</v>
      </c>
      <c r="C111" s="109"/>
      <c r="D111" s="109"/>
      <c r="E111" s="41"/>
      <c r="F111" s="42"/>
    </row>
    <row r="112" spans="1:6" ht="14.45" customHeight="1">
      <c r="A112" s="110" t="s">
        <v>1056</v>
      </c>
      <c r="B112" s="111" t="s">
        <v>1057</v>
      </c>
      <c r="C112" s="112">
        <v>0.18958333333333299</v>
      </c>
      <c r="D112" s="112" t="s">
        <v>23</v>
      </c>
      <c r="E112" s="35">
        <f>'[2]20.01 Bahan Bangunan'!$I$638</f>
        <v>830000</v>
      </c>
      <c r="F112" s="36">
        <f>C112*E112</f>
        <v>157354.1666666664</v>
      </c>
    </row>
    <row r="113" spans="1:6" ht="14.45" customHeight="1">
      <c r="A113" s="110" t="s">
        <v>1058</v>
      </c>
      <c r="B113" s="111" t="s">
        <v>1059</v>
      </c>
      <c r="C113" s="112">
        <v>0.18958333333333299</v>
      </c>
      <c r="D113" s="112" t="s">
        <v>23</v>
      </c>
      <c r="E113" s="35">
        <f>'[2]20.01 Bahan Bangunan'!$I$639</f>
        <v>185000</v>
      </c>
      <c r="F113" s="36">
        <f t="shared" ref="F113:F132" si="11">C113*E113</f>
        <v>35072.916666666606</v>
      </c>
    </row>
    <row r="114" spans="1:6" ht="14.45" customHeight="1">
      <c r="A114" s="110" t="s">
        <v>1060</v>
      </c>
      <c r="B114" s="111" t="s">
        <v>1061</v>
      </c>
      <c r="C114" s="112">
        <v>0.21666666666666701</v>
      </c>
      <c r="D114" s="112" t="s">
        <v>7</v>
      </c>
      <c r="E114" s="35">
        <f>'[2]20.01 Bahan Bangunan'!$I$640</f>
        <v>162200</v>
      </c>
      <c r="F114" s="36">
        <f t="shared" si="11"/>
        <v>35143.333333333387</v>
      </c>
    </row>
    <row r="115" spans="1:6" ht="14.45" customHeight="1">
      <c r="A115" s="110" t="s">
        <v>14</v>
      </c>
      <c r="B115" s="111" t="s">
        <v>460</v>
      </c>
      <c r="C115" s="112">
        <v>2.35625E-2</v>
      </c>
      <c r="D115" s="112" t="s">
        <v>8</v>
      </c>
      <c r="E115" s="35">
        <f>'[1]A. Pekerjaan Tanah'!$F$215</f>
        <v>154600</v>
      </c>
      <c r="F115" s="36">
        <f t="shared" si="11"/>
        <v>3642.7624999999998</v>
      </c>
    </row>
    <row r="116" spans="1:6" ht="27.6" customHeight="1">
      <c r="A116" s="110" t="s">
        <v>574</v>
      </c>
      <c r="B116" s="111" t="s">
        <v>575</v>
      </c>
      <c r="C116" s="112">
        <v>3.2500000000000001E-2</v>
      </c>
      <c r="D116" s="112" t="s">
        <v>8</v>
      </c>
      <c r="E116" s="35">
        <f>'[1]C. Struktur'!$F$377</f>
        <v>6026270.3260000004</v>
      </c>
      <c r="F116" s="36">
        <f t="shared" si="11"/>
        <v>195853.78559500002</v>
      </c>
    </row>
    <row r="117" spans="1:6" ht="27.6" customHeight="1">
      <c r="A117" s="110" t="s">
        <v>574</v>
      </c>
      <c r="B117" s="111" t="s">
        <v>575</v>
      </c>
      <c r="C117" s="112">
        <v>0.20474999999999999</v>
      </c>
      <c r="D117" s="112" t="s">
        <v>8</v>
      </c>
      <c r="E117" s="35">
        <f>'[1]C. Struktur'!$F$377</f>
        <v>6026270.3260000004</v>
      </c>
      <c r="F117" s="36">
        <f t="shared" si="11"/>
        <v>1233878.8492485001</v>
      </c>
    </row>
    <row r="118" spans="1:6" ht="27.6" customHeight="1">
      <c r="A118" s="110" t="s">
        <v>576</v>
      </c>
      <c r="B118" s="111" t="s">
        <v>577</v>
      </c>
      <c r="C118" s="112">
        <v>6.4999999999999997E-3</v>
      </c>
      <c r="D118" s="112" t="s">
        <v>8</v>
      </c>
      <c r="E118" s="35">
        <f>'[1]C. Struktur'!$F$399</f>
        <v>5487810</v>
      </c>
      <c r="F118" s="36">
        <f t="shared" si="11"/>
        <v>35670.764999999999</v>
      </c>
    </row>
    <row r="119" spans="1:6" ht="27.6" customHeight="1">
      <c r="A119" s="110" t="s">
        <v>24</v>
      </c>
      <c r="B119" s="111" t="s">
        <v>113</v>
      </c>
      <c r="C119" s="112">
        <v>0.177666666666667</v>
      </c>
      <c r="D119" s="112" t="s">
        <v>8</v>
      </c>
      <c r="E119" s="35">
        <f>'[1]C. Struktur'!$F$443</f>
        <v>5411360</v>
      </c>
      <c r="F119" s="36">
        <f t="shared" si="11"/>
        <v>961418.29333333508</v>
      </c>
    </row>
    <row r="120" spans="1:6" ht="27.6" customHeight="1">
      <c r="A120" s="110" t="s">
        <v>24</v>
      </c>
      <c r="B120" s="111" t="s">
        <v>113</v>
      </c>
      <c r="C120" s="112">
        <v>9.9937499999999999E-2</v>
      </c>
      <c r="D120" s="112" t="s">
        <v>8</v>
      </c>
      <c r="E120" s="35">
        <f>'[1]C. Struktur'!$F$443</f>
        <v>5411360</v>
      </c>
      <c r="F120" s="36">
        <f t="shared" si="11"/>
        <v>540797.79</v>
      </c>
    </row>
    <row r="121" spans="1:6" ht="27.6" customHeight="1">
      <c r="A121" s="110" t="s">
        <v>586</v>
      </c>
      <c r="B121" s="111" t="s">
        <v>587</v>
      </c>
      <c r="C121" s="112">
        <v>0.108333333333333</v>
      </c>
      <c r="D121" s="112" t="s">
        <v>9</v>
      </c>
      <c r="E121" s="35">
        <f>'[1]D PD'!$F$115</f>
        <v>7074900</v>
      </c>
      <c r="F121" s="36">
        <f t="shared" si="11"/>
        <v>766447.49999999767</v>
      </c>
    </row>
    <row r="122" spans="1:6" ht="14.45" customHeight="1">
      <c r="A122" s="110" t="s">
        <v>588</v>
      </c>
      <c r="B122" s="111" t="s">
        <v>589</v>
      </c>
      <c r="C122" s="112">
        <v>0.5078125</v>
      </c>
      <c r="D122" s="112" t="s">
        <v>9</v>
      </c>
      <c r="E122" s="35">
        <f>'[1]D PD'!$F$207</f>
        <v>69858</v>
      </c>
      <c r="F122" s="36">
        <f t="shared" si="11"/>
        <v>35474.765625</v>
      </c>
    </row>
    <row r="123" spans="1:6" ht="14.45" customHeight="1">
      <c r="A123" s="110" t="s">
        <v>848</v>
      </c>
      <c r="B123" s="111" t="s">
        <v>849</v>
      </c>
      <c r="C123" s="112">
        <v>0.5078125</v>
      </c>
      <c r="D123" s="112" t="s">
        <v>9</v>
      </c>
      <c r="E123" s="35">
        <f>'[1]D PD'!$F$263</f>
        <v>42625</v>
      </c>
      <c r="F123" s="36">
        <f t="shared" si="11"/>
        <v>21645.5078125</v>
      </c>
    </row>
    <row r="124" spans="1:6" ht="14.45" customHeight="1">
      <c r="A124" s="110" t="s">
        <v>1062</v>
      </c>
      <c r="B124" s="111" t="s">
        <v>1063</v>
      </c>
      <c r="C124" s="112">
        <v>8.1250000000000003E-2</v>
      </c>
      <c r="D124" s="112" t="s">
        <v>580</v>
      </c>
      <c r="E124" s="35">
        <f>'[1]F. Pekerjaan Atap'!$F$414</f>
        <v>96185</v>
      </c>
      <c r="F124" s="36">
        <f t="shared" si="11"/>
        <v>7815.03125</v>
      </c>
    </row>
    <row r="125" spans="1:6" ht="14.45" customHeight="1">
      <c r="A125" s="110" t="s">
        <v>1064</v>
      </c>
      <c r="B125" s="111" t="s">
        <v>1065</v>
      </c>
      <c r="C125" s="112">
        <v>0.79625000000000001</v>
      </c>
      <c r="D125" s="112" t="s">
        <v>11</v>
      </c>
      <c r="E125" s="35">
        <f>'[1]G.Pekerjaan Finishing'!$F$1020</f>
        <v>304873.40600000002</v>
      </c>
      <c r="F125" s="36">
        <f t="shared" si="11"/>
        <v>242755.44952750002</v>
      </c>
    </row>
    <row r="126" spans="1:6" ht="14.45" customHeight="1">
      <c r="A126" s="110" t="s">
        <v>893</v>
      </c>
      <c r="B126" s="111" t="s">
        <v>901</v>
      </c>
      <c r="C126" s="112">
        <v>0.18958333333333299</v>
      </c>
      <c r="D126" s="112" t="s">
        <v>11</v>
      </c>
      <c r="E126" s="35">
        <f>'[1]G.Pekerjaan Finishing'!$F$1044</f>
        <v>923887.28</v>
      </c>
      <c r="F126" s="36">
        <f t="shared" si="11"/>
        <v>175153.63016666635</v>
      </c>
    </row>
    <row r="127" spans="1:6" ht="14.45" customHeight="1">
      <c r="A127" s="110" t="s">
        <v>1066</v>
      </c>
      <c r="B127" s="111" t="s">
        <v>1067</v>
      </c>
      <c r="C127" s="112">
        <v>0.15708333333333299</v>
      </c>
      <c r="D127" s="112" t="s">
        <v>9</v>
      </c>
      <c r="E127" s="35">
        <f>'[1]H. Pekerjaan Paving'!$F$24</f>
        <v>186651.6</v>
      </c>
      <c r="F127" s="36">
        <f t="shared" si="11"/>
        <v>29319.855499999936</v>
      </c>
    </row>
    <row r="128" spans="1:6" ht="14.45" customHeight="1">
      <c r="A128" s="110" t="s">
        <v>502</v>
      </c>
      <c r="B128" s="111" t="s">
        <v>503</v>
      </c>
      <c r="C128" s="112">
        <v>0.31416666666666698</v>
      </c>
      <c r="D128" s="112" t="s">
        <v>11</v>
      </c>
      <c r="E128" s="35">
        <f>'[1]H. Pekerjaan Paving'!$F$94</f>
        <v>91582.399999999994</v>
      </c>
      <c r="F128" s="36">
        <f t="shared" si="11"/>
        <v>28772.137333333361</v>
      </c>
    </row>
    <row r="129" spans="1:6" ht="14.45" customHeight="1">
      <c r="A129" s="110" t="s">
        <v>1068</v>
      </c>
      <c r="B129" s="111" t="s">
        <v>1069</v>
      </c>
      <c r="C129" s="112">
        <v>0.13325000000000001</v>
      </c>
      <c r="D129" s="112" t="s">
        <v>82</v>
      </c>
      <c r="E129" s="35">
        <f>'[1]I. PJR'!$F$64</f>
        <v>20025.45</v>
      </c>
      <c r="F129" s="36">
        <f t="shared" si="11"/>
        <v>2668.3912125000002</v>
      </c>
    </row>
    <row r="130" spans="1:6" ht="14.45" customHeight="1">
      <c r="A130" s="110" t="s">
        <v>391</v>
      </c>
      <c r="B130" s="111" t="s">
        <v>392</v>
      </c>
      <c r="C130" s="112">
        <v>0.13325000000000001</v>
      </c>
      <c r="D130" s="112" t="s">
        <v>82</v>
      </c>
      <c r="E130" s="35">
        <f>'[1]I. PJR'!$F$79</f>
        <v>20997.3</v>
      </c>
      <c r="F130" s="36">
        <f t="shared" si="11"/>
        <v>2797.8902250000001</v>
      </c>
    </row>
    <row r="131" spans="1:6" ht="14.45" customHeight="1">
      <c r="A131" s="110" t="s">
        <v>1070</v>
      </c>
      <c r="B131" s="111" t="s">
        <v>1071</v>
      </c>
      <c r="C131" s="112">
        <v>4.4416666666666701E-2</v>
      </c>
      <c r="D131" s="112" t="s">
        <v>366</v>
      </c>
      <c r="E131" s="35">
        <f>'[1]I. PJR'!$F$407</f>
        <v>1319610.31694</v>
      </c>
      <c r="F131" s="36">
        <f t="shared" si="11"/>
        <v>58612.69157741838</v>
      </c>
    </row>
    <row r="132" spans="1:6" ht="29.45" customHeight="1">
      <c r="A132" s="110" t="s">
        <v>395</v>
      </c>
      <c r="B132" s="111" t="s">
        <v>396</v>
      </c>
      <c r="C132" s="112">
        <v>0.88833333333333298</v>
      </c>
      <c r="D132" s="112" t="s">
        <v>9</v>
      </c>
      <c r="E132" s="35">
        <f>'[1]I. PJR'!$F$449</f>
        <v>117332.534</v>
      </c>
      <c r="F132" s="36">
        <f t="shared" si="11"/>
        <v>104230.40103666662</v>
      </c>
    </row>
    <row r="133" spans="1:6" s="1" customFormat="1">
      <c r="A133" s="107"/>
      <c r="B133" s="108"/>
      <c r="C133" s="109"/>
      <c r="D133" s="109"/>
      <c r="E133" s="41" t="s">
        <v>369</v>
      </c>
      <c r="F133" s="42">
        <f>SUM(F112:F132)</f>
        <v>4674525.913610084</v>
      </c>
    </row>
    <row r="134" spans="1:6" s="1" customFormat="1">
      <c r="A134" s="107"/>
      <c r="B134" s="108" t="s">
        <v>1072</v>
      </c>
      <c r="C134" s="109"/>
      <c r="D134" s="109"/>
      <c r="E134" s="41"/>
      <c r="F134" s="42"/>
    </row>
    <row r="135" spans="1:6">
      <c r="A135" s="110" t="s">
        <v>1060</v>
      </c>
      <c r="B135" s="111" t="s">
        <v>1061</v>
      </c>
      <c r="C135" s="112">
        <v>0.17249999999999999</v>
      </c>
      <c r="D135" s="112" t="s">
        <v>7</v>
      </c>
      <c r="E135" s="35">
        <f>'[2]20.01 Bahan Bangunan'!$I$640</f>
        <v>162200</v>
      </c>
      <c r="F135" s="36">
        <f>C135*E135</f>
        <v>27979.499999999996</v>
      </c>
    </row>
    <row r="136" spans="1:6" ht="29.45" customHeight="1">
      <c r="A136" s="110" t="s">
        <v>572</v>
      </c>
      <c r="B136" s="111" t="s">
        <v>573</v>
      </c>
      <c r="C136" s="112">
        <v>3.90625E-3</v>
      </c>
      <c r="D136" s="112" t="s">
        <v>8</v>
      </c>
      <c r="E136" s="35">
        <f>'[1]C. Struktur'!$F$355</f>
        <v>5467090</v>
      </c>
      <c r="F136" s="36">
        <f t="shared" ref="F136:F140" si="12">C136*E136</f>
        <v>21355.8203125</v>
      </c>
    </row>
    <row r="137" spans="1:6" ht="29.45" customHeight="1">
      <c r="A137" s="110" t="s">
        <v>576</v>
      </c>
      <c r="B137" s="111" t="s">
        <v>577</v>
      </c>
      <c r="C137" s="112">
        <v>2.3958333333333301E-3</v>
      </c>
      <c r="D137" s="112" t="s">
        <v>8</v>
      </c>
      <c r="E137" s="35">
        <f>'[1]C. Struktur'!$F$399</f>
        <v>5487810</v>
      </c>
      <c r="F137" s="36">
        <f t="shared" si="12"/>
        <v>13147.878124999983</v>
      </c>
    </row>
    <row r="138" spans="1:6" ht="29.45" customHeight="1">
      <c r="A138" s="110" t="s">
        <v>860</v>
      </c>
      <c r="B138" s="111" t="s">
        <v>861</v>
      </c>
      <c r="C138" s="112">
        <v>8.6249999999999993E-2</v>
      </c>
      <c r="D138" s="112" t="s">
        <v>9</v>
      </c>
      <c r="E138" s="35">
        <f>'[1]D PD'!$F$49</f>
        <v>14156885</v>
      </c>
      <c r="F138" s="36">
        <f t="shared" si="12"/>
        <v>1221031.3312499998</v>
      </c>
    </row>
    <row r="139" spans="1:6">
      <c r="A139" s="110" t="s">
        <v>588</v>
      </c>
      <c r="B139" s="111" t="s">
        <v>589</v>
      </c>
      <c r="C139" s="112">
        <v>3.9583333333333297E-2</v>
      </c>
      <c r="D139" s="112" t="s">
        <v>9</v>
      </c>
      <c r="E139" s="35">
        <f>'[1]D PD'!$F$207</f>
        <v>69858</v>
      </c>
      <c r="F139" s="36">
        <f t="shared" si="12"/>
        <v>2765.2124999999974</v>
      </c>
    </row>
    <row r="140" spans="1:6">
      <c r="A140" s="110" t="s">
        <v>848</v>
      </c>
      <c r="B140" s="111" t="s">
        <v>849</v>
      </c>
      <c r="C140" s="112">
        <v>3.9583333333333297E-2</v>
      </c>
      <c r="D140" s="112" t="s">
        <v>9</v>
      </c>
      <c r="E140" s="35">
        <f>'[1]D PD'!$F$263</f>
        <v>42625</v>
      </c>
      <c r="F140" s="36">
        <f t="shared" si="12"/>
        <v>1687.2395833333317</v>
      </c>
    </row>
    <row r="141" spans="1:6" s="1" customFormat="1">
      <c r="A141" s="107"/>
      <c r="B141" s="108"/>
      <c r="C141" s="109"/>
      <c r="D141" s="109"/>
      <c r="E141" s="41" t="s">
        <v>369</v>
      </c>
      <c r="F141" s="42">
        <f>SUM(F135:F140)</f>
        <v>1287966.981770833</v>
      </c>
    </row>
    <row r="142" spans="1:6" s="1" customFormat="1" ht="31.9" customHeight="1">
      <c r="A142" s="107"/>
      <c r="B142" s="108" t="s">
        <v>1073</v>
      </c>
      <c r="C142" s="109"/>
      <c r="D142" s="109"/>
      <c r="E142" s="41"/>
      <c r="F142" s="42"/>
    </row>
    <row r="143" spans="1:6">
      <c r="A143" s="110" t="s">
        <v>14</v>
      </c>
      <c r="B143" s="111" t="s">
        <v>460</v>
      </c>
      <c r="C143" s="112">
        <v>3.2812500000000001E-2</v>
      </c>
      <c r="D143" s="112" t="s">
        <v>8</v>
      </c>
      <c r="E143" s="35">
        <f>'[1]A. Pekerjaan Tanah'!$F$215</f>
        <v>154600</v>
      </c>
      <c r="F143" s="36">
        <f>C143*E143</f>
        <v>5072.8125</v>
      </c>
    </row>
    <row r="144" spans="1:6" ht="28.15" customHeight="1">
      <c r="A144" s="110" t="s">
        <v>582</v>
      </c>
      <c r="B144" s="111" t="s">
        <v>583</v>
      </c>
      <c r="C144" s="112">
        <v>1.3567499999999999</v>
      </c>
      <c r="D144" s="112" t="s">
        <v>8</v>
      </c>
      <c r="E144" s="35">
        <f>'[1]B. Pondasi'!$F$155</f>
        <v>1029350</v>
      </c>
      <c r="F144" s="36">
        <f t="shared" ref="F144:F148" si="13">C144*E144</f>
        <v>1396570.6124999998</v>
      </c>
    </row>
    <row r="145" spans="1:6" ht="28.15" customHeight="1">
      <c r="A145" s="110" t="s">
        <v>584</v>
      </c>
      <c r="B145" s="111" t="s">
        <v>585</v>
      </c>
      <c r="C145" s="112">
        <v>9.8437499999999997E-2</v>
      </c>
      <c r="D145" s="112" t="s">
        <v>8</v>
      </c>
      <c r="E145" s="35">
        <f>'[1]B. Pondasi'!$F$253</f>
        <v>583890</v>
      </c>
      <c r="F145" s="36">
        <f t="shared" si="13"/>
        <v>57476.671875</v>
      </c>
    </row>
    <row r="146" spans="1:6" ht="28.15" customHeight="1">
      <c r="A146" s="110" t="s">
        <v>576</v>
      </c>
      <c r="B146" s="111" t="s">
        <v>577</v>
      </c>
      <c r="C146" s="112">
        <v>2.1260416666666702E-3</v>
      </c>
      <c r="D146" s="112" t="s">
        <v>8</v>
      </c>
      <c r="E146" s="35">
        <f>'[1]C. Struktur'!$F$399</f>
        <v>5487810</v>
      </c>
      <c r="F146" s="36">
        <f t="shared" si="13"/>
        <v>11667.312718750019</v>
      </c>
    </row>
    <row r="147" spans="1:6">
      <c r="A147" s="110" t="s">
        <v>588</v>
      </c>
      <c r="B147" s="111" t="s">
        <v>589</v>
      </c>
      <c r="C147" s="112">
        <v>1.0920000000000001</v>
      </c>
      <c r="D147" s="112" t="s">
        <v>9</v>
      </c>
      <c r="E147" s="35">
        <f>'[1]D PD'!$F$207</f>
        <v>69858</v>
      </c>
      <c r="F147" s="36">
        <f t="shared" si="13"/>
        <v>76284.936000000002</v>
      </c>
    </row>
    <row r="148" spans="1:6">
      <c r="A148" s="110" t="s">
        <v>848</v>
      </c>
      <c r="B148" s="111" t="s">
        <v>849</v>
      </c>
      <c r="C148" s="112">
        <v>1.0920000000000001</v>
      </c>
      <c r="D148" s="112" t="s">
        <v>9</v>
      </c>
      <c r="E148" s="35">
        <f>'[1]D PD'!$F$263</f>
        <v>42625</v>
      </c>
      <c r="F148" s="36">
        <f t="shared" si="13"/>
        <v>46546.5</v>
      </c>
    </row>
    <row r="149" spans="1:6">
      <c r="A149" s="110"/>
      <c r="B149" s="111"/>
      <c r="C149" s="112"/>
      <c r="D149" s="112"/>
      <c r="E149" s="35" t="s">
        <v>369</v>
      </c>
      <c r="F149" s="42">
        <f>SUM(F143:F148)</f>
        <v>1593618.8455937498</v>
      </c>
    </row>
    <row r="150" spans="1:6">
      <c r="A150" s="110"/>
      <c r="B150" s="108" t="s">
        <v>1074</v>
      </c>
      <c r="C150" s="112"/>
      <c r="D150" s="112"/>
      <c r="E150" s="35"/>
      <c r="F150" s="36"/>
    </row>
    <row r="151" spans="1:6">
      <c r="A151" s="110" t="s">
        <v>1068</v>
      </c>
      <c r="B151" s="111" t="s">
        <v>1069</v>
      </c>
      <c r="C151" s="112">
        <v>2.5024999999999999</v>
      </c>
      <c r="D151" s="112" t="s">
        <v>82</v>
      </c>
      <c r="E151" s="35">
        <f>'[1]I. PJR'!$F$64</f>
        <v>20025.45</v>
      </c>
      <c r="F151" s="36">
        <f>C151*E151</f>
        <v>50113.688625000003</v>
      </c>
    </row>
    <row r="152" spans="1:6">
      <c r="A152" s="110" t="s">
        <v>391</v>
      </c>
      <c r="B152" s="111" t="s">
        <v>392</v>
      </c>
      <c r="C152" s="112">
        <v>2.5024999999999999</v>
      </c>
      <c r="D152" s="112" t="s">
        <v>82</v>
      </c>
      <c r="E152" s="35">
        <f>'[1]I. PJR'!$F$79</f>
        <v>20997.3</v>
      </c>
      <c r="F152" s="36">
        <f t="shared" ref="F152:F156" si="14">C152*E152</f>
        <v>52545.74325</v>
      </c>
    </row>
    <row r="153" spans="1:6">
      <c r="A153" s="110" t="s">
        <v>358</v>
      </c>
      <c r="B153" s="111" t="s">
        <v>359</v>
      </c>
      <c r="C153" s="112">
        <v>4.1708333333333298</v>
      </c>
      <c r="D153" s="112" t="s">
        <v>8</v>
      </c>
      <c r="E153" s="35">
        <f>'[1]I. PJR'!$F$121</f>
        <v>420687.68818000006</v>
      </c>
      <c r="F153" s="36">
        <f t="shared" si="14"/>
        <v>1754618.2327840822</v>
      </c>
    </row>
    <row r="154" spans="1:6">
      <c r="A154" s="110" t="s">
        <v>362</v>
      </c>
      <c r="B154" s="111" t="s">
        <v>363</v>
      </c>
      <c r="C154" s="112">
        <v>3.33666666666667</v>
      </c>
      <c r="D154" s="112" t="s">
        <v>8</v>
      </c>
      <c r="E154" s="35">
        <f>'[1]I. PJR'!$F$159</f>
        <v>227778.24850000002</v>
      </c>
      <c r="F154" s="36">
        <f t="shared" si="14"/>
        <v>760020.08916166751</v>
      </c>
    </row>
    <row r="155" spans="1:6">
      <c r="A155" s="110" t="s">
        <v>1070</v>
      </c>
      <c r="B155" s="111" t="s">
        <v>1071</v>
      </c>
      <c r="C155" s="112">
        <v>0.83416666666666694</v>
      </c>
      <c r="D155" s="112" t="s">
        <v>366</v>
      </c>
      <c r="E155" s="35">
        <f>'[1]I. PJR'!$F$407</f>
        <v>1319610.31694</v>
      </c>
      <c r="F155" s="36">
        <f t="shared" si="14"/>
        <v>1100774.9393807838</v>
      </c>
    </row>
    <row r="156" spans="1:6" ht="28.15" customHeight="1">
      <c r="A156" s="110" t="s">
        <v>395</v>
      </c>
      <c r="B156" s="111" t="s">
        <v>396</v>
      </c>
      <c r="C156" s="112">
        <v>0.667333333333333</v>
      </c>
      <c r="D156" s="112" t="s">
        <v>9</v>
      </c>
      <c r="E156" s="35">
        <f>'[1]I. PJR'!$F$449</f>
        <v>117332.534</v>
      </c>
      <c r="F156" s="36">
        <f t="shared" si="14"/>
        <v>78299.911022666623</v>
      </c>
    </row>
    <row r="157" spans="1:6" s="1" customFormat="1">
      <c r="A157" s="107"/>
      <c r="B157" s="108"/>
      <c r="C157" s="109"/>
      <c r="D157" s="109"/>
      <c r="E157" s="41" t="s">
        <v>369</v>
      </c>
      <c r="F157" s="42">
        <f>SUM(F151:F156)</f>
        <v>3796372.6042242004</v>
      </c>
    </row>
    <row r="158" spans="1:6" s="1" customFormat="1">
      <c r="A158" s="107"/>
      <c r="B158" s="108" t="s">
        <v>1075</v>
      </c>
      <c r="C158" s="109"/>
      <c r="D158" s="109"/>
      <c r="E158" s="41"/>
      <c r="F158" s="42"/>
    </row>
    <row r="159" spans="1:6">
      <c r="A159" s="110" t="s">
        <v>811</v>
      </c>
      <c r="B159" s="111" t="s">
        <v>812</v>
      </c>
      <c r="C159" s="112">
        <v>2.70833333333333E-2</v>
      </c>
      <c r="D159" s="112" t="s">
        <v>9</v>
      </c>
      <c r="E159" s="35">
        <f>'[1]A. Pekerjaan Tanah'!$F$50</f>
        <v>19000</v>
      </c>
      <c r="F159" s="36">
        <f>C159*E159</f>
        <v>514.58333333333269</v>
      </c>
    </row>
    <row r="160" spans="1:6">
      <c r="A160" s="110" t="s">
        <v>998</v>
      </c>
      <c r="B160" s="111" t="s">
        <v>999</v>
      </c>
      <c r="C160" s="112">
        <v>3.7916666666666701</v>
      </c>
      <c r="D160" s="112" t="s">
        <v>176</v>
      </c>
      <c r="E160" s="35">
        <f>'[1]B. Pondasi'!$F$59</f>
        <v>33700</v>
      </c>
      <c r="F160" s="36">
        <f t="shared" ref="F160:F161" si="15">C160*E160</f>
        <v>127779.16666666679</v>
      </c>
    </row>
    <row r="161" spans="1:6">
      <c r="A161" s="110" t="s">
        <v>1076</v>
      </c>
      <c r="B161" s="111" t="s">
        <v>1077</v>
      </c>
      <c r="C161" s="112">
        <v>2.70833333333333E-2</v>
      </c>
      <c r="D161" s="112" t="s">
        <v>580</v>
      </c>
      <c r="E161" s="35">
        <f>'[1]B. Pondasi'!$F$129</f>
        <v>571680</v>
      </c>
      <c r="F161" s="36">
        <f t="shared" si="15"/>
        <v>15482.99999999998</v>
      </c>
    </row>
    <row r="162" spans="1:6" s="1" customFormat="1">
      <c r="A162" s="107"/>
      <c r="B162" s="108"/>
      <c r="C162" s="109"/>
      <c r="D162" s="109"/>
      <c r="E162" s="41" t="s">
        <v>369</v>
      </c>
      <c r="F162" s="42">
        <f>SUM(F159:F161)</f>
        <v>143776.75000000009</v>
      </c>
    </row>
    <row r="163" spans="1:6" s="1" customFormat="1" ht="13.5" thickBot="1">
      <c r="A163" s="113"/>
      <c r="B163" s="114" t="s">
        <v>878</v>
      </c>
      <c r="C163" s="115"/>
      <c r="D163" s="115"/>
      <c r="E163" s="44" t="s">
        <v>375</v>
      </c>
      <c r="F163" s="45">
        <f>SUM(F162+F157+F149+F141+F133+F110+F98+F92)</f>
        <v>19098378.280803107</v>
      </c>
    </row>
    <row r="164" spans="1:6" s="1" customFormat="1">
      <c r="A164" s="107" t="s">
        <v>1080</v>
      </c>
      <c r="B164" s="108" t="s">
        <v>1081</v>
      </c>
      <c r="C164" s="109"/>
      <c r="D164" s="109" t="s">
        <v>7</v>
      </c>
      <c r="E164" s="41"/>
      <c r="F164" s="42"/>
    </row>
    <row r="165" spans="1:6" s="1" customFormat="1">
      <c r="A165" s="107"/>
      <c r="B165" s="108" t="s">
        <v>18</v>
      </c>
      <c r="C165" s="109"/>
      <c r="D165" s="109"/>
      <c r="E165" s="41"/>
      <c r="F165" s="42"/>
    </row>
    <row r="166" spans="1:6">
      <c r="A166" s="110" t="s">
        <v>497</v>
      </c>
      <c r="B166" s="111" t="s">
        <v>498</v>
      </c>
      <c r="C166" s="112">
        <v>1.38888888888889E-2</v>
      </c>
      <c r="D166" s="112" t="s">
        <v>23</v>
      </c>
      <c r="E166" s="35">
        <f>'[2]22. Sarana Lalu Lintas'!$I$13</f>
        <v>1250000</v>
      </c>
      <c r="F166" s="36">
        <f>C166*E166</f>
        <v>17361.111111111124</v>
      </c>
    </row>
    <row r="167" spans="1:6" ht="25.5">
      <c r="A167" s="110" t="s">
        <v>850</v>
      </c>
      <c r="B167" s="111" t="s">
        <v>896</v>
      </c>
      <c r="C167" s="112">
        <v>1.7361111111111101</v>
      </c>
      <c r="D167" s="112" t="s">
        <v>580</v>
      </c>
      <c r="E167" s="35">
        <f>'[1]A. Pekerjaan Tanah'!$F$37</f>
        <v>77200</v>
      </c>
      <c r="F167" s="36">
        <f t="shared" ref="F167:F169" si="16">C167*E167</f>
        <v>134027.77777777769</v>
      </c>
    </row>
    <row r="168" spans="1:6" ht="14.45" customHeight="1">
      <c r="A168" s="110" t="s">
        <v>811</v>
      </c>
      <c r="B168" s="111" t="s">
        <v>812</v>
      </c>
      <c r="C168" s="112">
        <v>1</v>
      </c>
      <c r="D168" s="112" t="s">
        <v>9</v>
      </c>
      <c r="E168" s="35">
        <f>'[1]A. Pekerjaan Tanah'!$F$50</f>
        <v>19000</v>
      </c>
      <c r="F168" s="36">
        <f t="shared" si="16"/>
        <v>19000</v>
      </c>
    </row>
    <row r="169" spans="1:6" ht="14.45" customHeight="1">
      <c r="A169" s="110" t="s">
        <v>547</v>
      </c>
      <c r="B169" s="111" t="s">
        <v>548</v>
      </c>
      <c r="C169" s="112">
        <v>1</v>
      </c>
      <c r="D169" s="112" t="s">
        <v>9</v>
      </c>
      <c r="E169" s="35">
        <f>'[1]A. Pekerjaan Tanah'!$F$59</f>
        <v>4992.0000000000018</v>
      </c>
      <c r="F169" s="36">
        <f t="shared" si="16"/>
        <v>4992.0000000000018</v>
      </c>
    </row>
    <row r="170" spans="1:6" s="1" customFormat="1" ht="14.45" customHeight="1">
      <c r="A170" s="107"/>
      <c r="B170" s="108"/>
      <c r="C170" s="109"/>
      <c r="D170" s="109"/>
      <c r="E170" s="41" t="s">
        <v>369</v>
      </c>
      <c r="F170" s="42">
        <f>SUM(F166:F169)</f>
        <v>175380.88888888882</v>
      </c>
    </row>
    <row r="171" spans="1:6" s="1" customFormat="1" ht="14.45" customHeight="1">
      <c r="A171" s="107"/>
      <c r="B171" s="108" t="s">
        <v>108</v>
      </c>
      <c r="C171" s="109"/>
      <c r="D171" s="109"/>
      <c r="E171" s="41"/>
      <c r="F171" s="42"/>
    </row>
    <row r="172" spans="1:6" ht="14.45" customHeight="1">
      <c r="A172" s="110" t="s">
        <v>371</v>
      </c>
      <c r="B172" s="111" t="s">
        <v>372</v>
      </c>
      <c r="C172" s="112">
        <v>0.83527777777777801</v>
      </c>
      <c r="D172" s="112" t="s">
        <v>8</v>
      </c>
      <c r="E172" s="35">
        <f>'[1]A. Pekerjaan Tanah'!$F$144</f>
        <v>44800</v>
      </c>
      <c r="F172" s="36">
        <f>C172*E172</f>
        <v>37420.444444444453</v>
      </c>
    </row>
    <row r="173" spans="1:6" ht="14.45" customHeight="1">
      <c r="A173" s="110" t="s">
        <v>22</v>
      </c>
      <c r="B173" s="111" t="s">
        <v>109</v>
      </c>
      <c r="C173" s="112">
        <v>0.83527777777777801</v>
      </c>
      <c r="D173" s="112" t="s">
        <v>8</v>
      </c>
      <c r="E173" s="35">
        <f>'[1]A. Pekerjaan Tanah'!$F$150</f>
        <v>86500</v>
      </c>
      <c r="F173" s="36">
        <f t="shared" ref="F173:F175" si="17">C173*E173</f>
        <v>72251.527777777796</v>
      </c>
    </row>
    <row r="174" spans="1:6" ht="14.45" customHeight="1">
      <c r="A174" s="110" t="s">
        <v>461</v>
      </c>
      <c r="B174" s="111" t="s">
        <v>462</v>
      </c>
      <c r="C174" s="112">
        <v>1.8798611111111101</v>
      </c>
      <c r="D174" s="112" t="s">
        <v>8</v>
      </c>
      <c r="E174" s="35">
        <f>'[1]A. Pekerjaan Tanah'!$F$227</f>
        <v>152462.72</v>
      </c>
      <c r="F174" s="36">
        <f t="shared" si="17"/>
        <v>286608.73822222208</v>
      </c>
    </row>
    <row r="175" spans="1:6" ht="14.45" customHeight="1">
      <c r="A175" s="110" t="s">
        <v>475</v>
      </c>
      <c r="B175" s="111" t="s">
        <v>476</v>
      </c>
      <c r="C175" s="112">
        <v>0.41399999999999998</v>
      </c>
      <c r="D175" s="112" t="s">
        <v>8</v>
      </c>
      <c r="E175" s="35">
        <f>'[1]C. Struktur'!$F$509</f>
        <v>504000</v>
      </c>
      <c r="F175" s="36">
        <f t="shared" si="17"/>
        <v>208656</v>
      </c>
    </row>
    <row r="176" spans="1:6" s="1" customFormat="1" ht="14.45" customHeight="1">
      <c r="A176" s="107"/>
      <c r="B176" s="108"/>
      <c r="C176" s="109"/>
      <c r="D176" s="109"/>
      <c r="E176" s="41" t="s">
        <v>369</v>
      </c>
      <c r="F176" s="42">
        <f>SUM(F172:F175)</f>
        <v>604936.71044444432</v>
      </c>
    </row>
    <row r="177" spans="1:6" s="1" customFormat="1" ht="14.45" customHeight="1">
      <c r="A177" s="107"/>
      <c r="B177" s="108" t="s">
        <v>1050</v>
      </c>
      <c r="C177" s="109"/>
      <c r="D177" s="109"/>
      <c r="E177" s="41"/>
      <c r="F177" s="42"/>
    </row>
    <row r="178" spans="1:6" ht="14.45" customHeight="1">
      <c r="A178" s="110" t="s">
        <v>1051</v>
      </c>
      <c r="B178" s="111" t="s">
        <v>1052</v>
      </c>
      <c r="C178" s="112">
        <v>1.38888888888889E-2</v>
      </c>
      <c r="D178" s="112" t="s">
        <v>37</v>
      </c>
      <c r="E178" s="35">
        <f>'[2]20.01 Bahan Bangunan'!$I$641</f>
        <v>15705000</v>
      </c>
      <c r="F178" s="36">
        <f>C178*E178</f>
        <v>218125.00000000017</v>
      </c>
    </row>
    <row r="179" spans="1:6" ht="14.45" customHeight="1">
      <c r="A179" s="110" t="s">
        <v>14</v>
      </c>
      <c r="B179" s="111" t="s">
        <v>460</v>
      </c>
      <c r="C179" s="112">
        <v>2.7777777777777801E-2</v>
      </c>
      <c r="D179" s="112" t="s">
        <v>8</v>
      </c>
      <c r="E179" s="35">
        <f>'[1]A. Pekerjaan Tanah'!$F$215</f>
        <v>154600</v>
      </c>
      <c r="F179" s="36">
        <f t="shared" ref="F179:F187" si="18">C179*E179</f>
        <v>4294.444444444448</v>
      </c>
    </row>
    <row r="180" spans="1:6" ht="14.45" customHeight="1">
      <c r="A180" s="110" t="s">
        <v>1053</v>
      </c>
      <c r="B180" s="111" t="s">
        <v>1054</v>
      </c>
      <c r="C180" s="112">
        <v>4.6666666666666696</v>
      </c>
      <c r="D180" s="112" t="s">
        <v>580</v>
      </c>
      <c r="E180" s="35">
        <f>'[1]B. Pondasi'!$F$319</f>
        <v>239417.60000000001</v>
      </c>
      <c r="F180" s="36">
        <f t="shared" si="18"/>
        <v>1117282.133333334</v>
      </c>
    </row>
    <row r="181" spans="1:6" ht="14.45" customHeight="1">
      <c r="A181" s="110" t="s">
        <v>464</v>
      </c>
      <c r="B181" s="111" t="s">
        <v>465</v>
      </c>
      <c r="C181" s="112">
        <v>2.7777777777777801E-2</v>
      </c>
      <c r="D181" s="112" t="s">
        <v>8</v>
      </c>
      <c r="E181" s="35">
        <f>'[1]C. Struktur'!$F$65</f>
        <v>852652.07236842113</v>
      </c>
      <c r="F181" s="36">
        <f t="shared" si="18"/>
        <v>23684.779788011718</v>
      </c>
    </row>
    <row r="182" spans="1:6" ht="28.15" customHeight="1">
      <c r="A182" s="110" t="s">
        <v>33</v>
      </c>
      <c r="B182" s="111" t="s">
        <v>112</v>
      </c>
      <c r="C182" s="112">
        <v>0.36666666666666697</v>
      </c>
      <c r="D182" s="112" t="s">
        <v>8</v>
      </c>
      <c r="E182" s="35">
        <f>'[1]C. Struktur'!$F$335</f>
        <v>4481840</v>
      </c>
      <c r="F182" s="36">
        <f t="shared" si="18"/>
        <v>1643341.3333333347</v>
      </c>
    </row>
    <row r="183" spans="1:6" ht="28.15" customHeight="1">
      <c r="A183" s="110" t="s">
        <v>572</v>
      </c>
      <c r="B183" s="111" t="s">
        <v>573</v>
      </c>
      <c r="C183" s="112">
        <v>0.24666666666666701</v>
      </c>
      <c r="D183" s="112" t="s">
        <v>8</v>
      </c>
      <c r="E183" s="35">
        <f>'[1]C. Struktur'!$F$355</f>
        <v>5467090</v>
      </c>
      <c r="F183" s="36">
        <f t="shared" si="18"/>
        <v>1348548.8666666686</v>
      </c>
    </row>
    <row r="184" spans="1:6" ht="28.15" customHeight="1">
      <c r="A184" s="110" t="s">
        <v>24</v>
      </c>
      <c r="B184" s="111" t="s">
        <v>113</v>
      </c>
      <c r="C184" s="112">
        <v>0.26111111111111102</v>
      </c>
      <c r="D184" s="112" t="s">
        <v>8</v>
      </c>
      <c r="E184" s="35">
        <f>'[1]C. Struktur'!$F$443</f>
        <v>5411360</v>
      </c>
      <c r="F184" s="36">
        <f t="shared" si="18"/>
        <v>1412966.2222222218</v>
      </c>
    </row>
    <row r="185" spans="1:6" ht="28.15" customHeight="1">
      <c r="A185" s="110" t="s">
        <v>24</v>
      </c>
      <c r="B185" s="111" t="s">
        <v>113</v>
      </c>
      <c r="C185" s="112">
        <v>3.9375E-2</v>
      </c>
      <c r="D185" s="112" t="s">
        <v>8</v>
      </c>
      <c r="E185" s="35">
        <f>'[1]C. Struktur'!$F$443</f>
        <v>5411360</v>
      </c>
      <c r="F185" s="36">
        <f t="shared" si="18"/>
        <v>213072.3</v>
      </c>
    </row>
    <row r="186" spans="1:6">
      <c r="A186" s="110" t="s">
        <v>588</v>
      </c>
      <c r="B186" s="111" t="s">
        <v>589</v>
      </c>
      <c r="C186" s="112">
        <v>0.875</v>
      </c>
      <c r="D186" s="112" t="s">
        <v>9</v>
      </c>
      <c r="E186" s="35">
        <f>'[1]D PD'!$F$207</f>
        <v>69858</v>
      </c>
      <c r="F186" s="36">
        <f t="shared" si="18"/>
        <v>61125.75</v>
      </c>
    </row>
    <row r="187" spans="1:6">
      <c r="A187" s="110" t="s">
        <v>848</v>
      </c>
      <c r="B187" s="111" t="s">
        <v>849</v>
      </c>
      <c r="C187" s="112">
        <v>0.875</v>
      </c>
      <c r="D187" s="112" t="s">
        <v>9</v>
      </c>
      <c r="E187" s="35">
        <f>'[1]D PD'!$F$263</f>
        <v>42625</v>
      </c>
      <c r="F187" s="36">
        <f t="shared" si="18"/>
        <v>37296.875</v>
      </c>
    </row>
    <row r="188" spans="1:6" s="1" customFormat="1">
      <c r="A188" s="107"/>
      <c r="B188" s="108"/>
      <c r="C188" s="109"/>
      <c r="D188" s="109"/>
      <c r="E188" s="41" t="s">
        <v>369</v>
      </c>
      <c r="F188" s="42">
        <f>SUM(F178:F187)</f>
        <v>6079737.7047880152</v>
      </c>
    </row>
    <row r="189" spans="1:6" s="1" customFormat="1">
      <c r="A189" s="107"/>
      <c r="B189" s="108" t="s">
        <v>1055</v>
      </c>
      <c r="C189" s="109"/>
      <c r="D189" s="109"/>
      <c r="E189" s="41"/>
      <c r="F189" s="42"/>
    </row>
    <row r="190" spans="1:6" ht="16.149999999999999" customHeight="1">
      <c r="A190" s="110" t="s">
        <v>1056</v>
      </c>
      <c r="B190" s="111" t="s">
        <v>1057</v>
      </c>
      <c r="C190" s="112">
        <v>0.194444444444444</v>
      </c>
      <c r="D190" s="112" t="s">
        <v>23</v>
      </c>
      <c r="E190" s="35">
        <f>'[2]20.01 Bahan Bangunan'!$I$638</f>
        <v>830000</v>
      </c>
      <c r="F190" s="36">
        <f>C190*E190</f>
        <v>161388.88888888853</v>
      </c>
    </row>
    <row r="191" spans="1:6" ht="16.149999999999999" customHeight="1">
      <c r="A191" s="110" t="s">
        <v>1058</v>
      </c>
      <c r="B191" s="111" t="s">
        <v>1059</v>
      </c>
      <c r="C191" s="112">
        <v>0.194444444444444</v>
      </c>
      <c r="D191" s="112" t="s">
        <v>23</v>
      </c>
      <c r="E191" s="35">
        <f>'[2]20.01 Bahan Bangunan'!$I$639</f>
        <v>185000</v>
      </c>
      <c r="F191" s="36">
        <f t="shared" ref="F191:F210" si="19">C191*E191</f>
        <v>35972.222222222139</v>
      </c>
    </row>
    <row r="192" spans="1:6" ht="16.149999999999999" customHeight="1">
      <c r="A192" s="110" t="s">
        <v>1060</v>
      </c>
      <c r="B192" s="111" t="s">
        <v>1061</v>
      </c>
      <c r="C192" s="112">
        <v>0.22222222222222199</v>
      </c>
      <c r="D192" s="112" t="s">
        <v>7</v>
      </c>
      <c r="E192" s="35">
        <f>'[2]20.01 Bahan Bangunan'!$I$640</f>
        <v>162200</v>
      </c>
      <c r="F192" s="36">
        <f t="shared" si="19"/>
        <v>36044.444444444409</v>
      </c>
    </row>
    <row r="193" spans="1:6" ht="16.149999999999999" customHeight="1">
      <c r="A193" s="110" t="s">
        <v>14</v>
      </c>
      <c r="B193" s="111" t="s">
        <v>460</v>
      </c>
      <c r="C193" s="112">
        <v>2.4166666666666701E-2</v>
      </c>
      <c r="D193" s="112" t="s">
        <v>8</v>
      </c>
      <c r="E193" s="35">
        <f>'[1]A. Pekerjaan Tanah'!$F$215</f>
        <v>154600</v>
      </c>
      <c r="F193" s="36">
        <f t="shared" si="19"/>
        <v>3736.166666666672</v>
      </c>
    </row>
    <row r="194" spans="1:6" ht="28.15" customHeight="1">
      <c r="A194" s="110" t="s">
        <v>574</v>
      </c>
      <c r="B194" s="111" t="s">
        <v>575</v>
      </c>
      <c r="C194" s="112">
        <v>3.3333333333333298E-2</v>
      </c>
      <c r="D194" s="112" t="s">
        <v>8</v>
      </c>
      <c r="E194" s="35">
        <f>'[1]C. Struktur'!$F$377</f>
        <v>6026270.3260000004</v>
      </c>
      <c r="F194" s="36">
        <f t="shared" si="19"/>
        <v>200875.67753333313</v>
      </c>
    </row>
    <row r="195" spans="1:6" ht="28.15" customHeight="1">
      <c r="A195" s="110" t="s">
        <v>574</v>
      </c>
      <c r="B195" s="111" t="s">
        <v>575</v>
      </c>
      <c r="C195" s="112">
        <v>0.21</v>
      </c>
      <c r="D195" s="112" t="s">
        <v>8</v>
      </c>
      <c r="E195" s="35">
        <f>'[1]C. Struktur'!$F$377</f>
        <v>6026270.3260000004</v>
      </c>
      <c r="F195" s="36">
        <f t="shared" si="19"/>
        <v>1265516.7684599999</v>
      </c>
    </row>
    <row r="196" spans="1:6" ht="28.15" customHeight="1">
      <c r="A196" s="110" t="s">
        <v>576</v>
      </c>
      <c r="B196" s="111" t="s">
        <v>577</v>
      </c>
      <c r="C196" s="112">
        <v>6.6666666666666697E-3</v>
      </c>
      <c r="D196" s="112" t="s">
        <v>8</v>
      </c>
      <c r="E196" s="35">
        <f>'[1]C. Struktur'!$F$399</f>
        <v>5487810</v>
      </c>
      <c r="F196" s="36">
        <f t="shared" si="19"/>
        <v>36585.400000000016</v>
      </c>
    </row>
    <row r="197" spans="1:6" ht="28.15" customHeight="1">
      <c r="A197" s="110" t="s">
        <v>24</v>
      </c>
      <c r="B197" s="111" t="s">
        <v>113</v>
      </c>
      <c r="C197" s="112">
        <v>0.18222222222222201</v>
      </c>
      <c r="D197" s="112" t="s">
        <v>8</v>
      </c>
      <c r="E197" s="35">
        <f>'[1]C. Struktur'!$F$443</f>
        <v>5411360</v>
      </c>
      <c r="F197" s="36">
        <f t="shared" si="19"/>
        <v>986070.04444444331</v>
      </c>
    </row>
    <row r="198" spans="1:6" ht="28.15" customHeight="1">
      <c r="A198" s="110" t="s">
        <v>24</v>
      </c>
      <c r="B198" s="111" t="s">
        <v>113</v>
      </c>
      <c r="C198" s="112">
        <v>5.1249999999999997E-2</v>
      </c>
      <c r="D198" s="112" t="s">
        <v>8</v>
      </c>
      <c r="E198" s="35">
        <f>'[1]C. Struktur'!$F$443</f>
        <v>5411360</v>
      </c>
      <c r="F198" s="36">
        <f t="shared" si="19"/>
        <v>277332.2</v>
      </c>
    </row>
    <row r="199" spans="1:6" ht="28.15" customHeight="1">
      <c r="A199" s="110" t="s">
        <v>586</v>
      </c>
      <c r="B199" s="111" t="s">
        <v>587</v>
      </c>
      <c r="C199" s="112">
        <v>0.11111111111111099</v>
      </c>
      <c r="D199" s="112" t="s">
        <v>9</v>
      </c>
      <c r="E199" s="35">
        <f>'[1]D PD'!$F$115</f>
        <v>7074900</v>
      </c>
      <c r="F199" s="36">
        <f t="shared" si="19"/>
        <v>786099.99999999919</v>
      </c>
    </row>
    <row r="200" spans="1:6">
      <c r="A200" s="110" t="s">
        <v>588</v>
      </c>
      <c r="B200" s="111" t="s">
        <v>589</v>
      </c>
      <c r="C200" s="112">
        <v>0.52083333333333304</v>
      </c>
      <c r="D200" s="112" t="s">
        <v>9</v>
      </c>
      <c r="E200" s="35">
        <f>'[1]D PD'!$F$207</f>
        <v>69858</v>
      </c>
      <c r="F200" s="36">
        <f t="shared" si="19"/>
        <v>36384.374999999978</v>
      </c>
    </row>
    <row r="201" spans="1:6">
      <c r="A201" s="110" t="s">
        <v>848</v>
      </c>
      <c r="B201" s="111" t="s">
        <v>849</v>
      </c>
      <c r="C201" s="112">
        <v>0.52083333333333304</v>
      </c>
      <c r="D201" s="112" t="s">
        <v>9</v>
      </c>
      <c r="E201" s="35">
        <f>'[1]D PD'!$F$263</f>
        <v>42625</v>
      </c>
      <c r="F201" s="36">
        <f t="shared" si="19"/>
        <v>22200.520833333321</v>
      </c>
    </row>
    <row r="202" spans="1:6" ht="25.5">
      <c r="A202" s="110" t="s">
        <v>1062</v>
      </c>
      <c r="B202" s="111" t="s">
        <v>1063</v>
      </c>
      <c r="C202" s="112">
        <v>8.3333333333333301E-2</v>
      </c>
      <c r="D202" s="112" t="s">
        <v>580</v>
      </c>
      <c r="E202" s="35">
        <f>'[1]F. Pekerjaan Atap'!$F$414</f>
        <v>96185</v>
      </c>
      <c r="F202" s="36">
        <f t="shared" si="19"/>
        <v>8015.4166666666633</v>
      </c>
    </row>
    <row r="203" spans="1:6" ht="13.9" customHeight="1">
      <c r="A203" s="110" t="s">
        <v>1064</v>
      </c>
      <c r="B203" s="111" t="s">
        <v>1065</v>
      </c>
      <c r="C203" s="112">
        <v>0.81666666666666698</v>
      </c>
      <c r="D203" s="112" t="s">
        <v>11</v>
      </c>
      <c r="E203" s="35">
        <f>'[1]G.Pekerjaan Finishing'!$F$1020</f>
        <v>304873.40600000002</v>
      </c>
      <c r="F203" s="36">
        <f t="shared" si="19"/>
        <v>248979.94823333345</v>
      </c>
    </row>
    <row r="204" spans="1:6" ht="13.9" customHeight="1">
      <c r="A204" s="110" t="s">
        <v>893</v>
      </c>
      <c r="B204" s="111" t="s">
        <v>901</v>
      </c>
      <c r="C204" s="112">
        <v>0.194444444444444</v>
      </c>
      <c r="D204" s="112" t="s">
        <v>11</v>
      </c>
      <c r="E204" s="35">
        <f>'[1]G.Pekerjaan Finishing'!$F$1044</f>
        <v>923887.28</v>
      </c>
      <c r="F204" s="36">
        <f t="shared" si="19"/>
        <v>179644.74888888848</v>
      </c>
    </row>
    <row r="205" spans="1:6" ht="13.9" customHeight="1">
      <c r="A205" s="110" t="s">
        <v>1066</v>
      </c>
      <c r="B205" s="111" t="s">
        <v>1067</v>
      </c>
      <c r="C205" s="112">
        <v>0.16111111111111101</v>
      </c>
      <c r="D205" s="112" t="s">
        <v>9</v>
      </c>
      <c r="E205" s="35">
        <f>'[1]H. Pekerjaan Paving'!$F$24</f>
        <v>186651.6</v>
      </c>
      <c r="F205" s="36">
        <f t="shared" si="19"/>
        <v>30071.646666666649</v>
      </c>
    </row>
    <row r="206" spans="1:6" ht="13.9" customHeight="1">
      <c r="A206" s="110" t="s">
        <v>502</v>
      </c>
      <c r="B206" s="111" t="s">
        <v>503</v>
      </c>
      <c r="C206" s="112">
        <v>0.32222222222222202</v>
      </c>
      <c r="D206" s="112" t="s">
        <v>11</v>
      </c>
      <c r="E206" s="35">
        <f>'[1]H. Pekerjaan Paving'!$F$94</f>
        <v>91582.399999999994</v>
      </c>
      <c r="F206" s="36">
        <f t="shared" si="19"/>
        <v>29509.884444444426</v>
      </c>
    </row>
    <row r="207" spans="1:6" ht="13.9" customHeight="1">
      <c r="A207" s="110" t="s">
        <v>1068</v>
      </c>
      <c r="B207" s="111" t="s">
        <v>1069</v>
      </c>
      <c r="C207" s="112">
        <v>0.13666666666666699</v>
      </c>
      <c r="D207" s="112" t="s">
        <v>82</v>
      </c>
      <c r="E207" s="35">
        <f>'[1]I. PJR'!$F$64</f>
        <v>20025.45</v>
      </c>
      <c r="F207" s="36">
        <f t="shared" si="19"/>
        <v>2736.8115000000066</v>
      </c>
    </row>
    <row r="208" spans="1:6" ht="13.9" customHeight="1">
      <c r="A208" s="110" t="s">
        <v>391</v>
      </c>
      <c r="B208" s="111" t="s">
        <v>392</v>
      </c>
      <c r="C208" s="112">
        <v>0.13666666666666699</v>
      </c>
      <c r="D208" s="112" t="s">
        <v>82</v>
      </c>
      <c r="E208" s="35">
        <f>'[1]I. PJR'!$F$79</f>
        <v>20997.3</v>
      </c>
      <c r="F208" s="36">
        <f t="shared" si="19"/>
        <v>2869.6310000000067</v>
      </c>
    </row>
    <row r="209" spans="1:6" ht="13.9" customHeight="1">
      <c r="A209" s="110" t="s">
        <v>1070</v>
      </c>
      <c r="B209" s="111" t="s">
        <v>1071</v>
      </c>
      <c r="C209" s="112">
        <v>4.5555555555555599E-2</v>
      </c>
      <c r="D209" s="112" t="s">
        <v>366</v>
      </c>
      <c r="E209" s="35">
        <f>'[1]I. PJR'!$F$407</f>
        <v>1319610.31694</v>
      </c>
      <c r="F209" s="36">
        <f t="shared" si="19"/>
        <v>60115.581105044505</v>
      </c>
    </row>
    <row r="210" spans="1:6" ht="28.15" customHeight="1">
      <c r="A210" s="110" t="s">
        <v>395</v>
      </c>
      <c r="B210" s="111" t="s">
        <v>396</v>
      </c>
      <c r="C210" s="112">
        <v>0.91111111111111098</v>
      </c>
      <c r="D210" s="112" t="s">
        <v>9</v>
      </c>
      <c r="E210" s="35">
        <f>'[1]I. PJR'!$F$449</f>
        <v>117332.534</v>
      </c>
      <c r="F210" s="36">
        <f t="shared" si="19"/>
        <v>106902.97542222221</v>
      </c>
    </row>
    <row r="211" spans="1:6" s="1" customFormat="1">
      <c r="A211" s="107"/>
      <c r="B211" s="108"/>
      <c r="C211" s="109"/>
      <c r="D211" s="109"/>
      <c r="E211" s="41" t="s">
        <v>369</v>
      </c>
      <c r="F211" s="42">
        <f>SUM(F190:F210)</f>
        <v>4517053.3524205964</v>
      </c>
    </row>
    <row r="212" spans="1:6" s="1" customFormat="1">
      <c r="A212" s="107"/>
      <c r="B212" s="108" t="s">
        <v>1072</v>
      </c>
      <c r="C212" s="109"/>
      <c r="D212" s="109"/>
      <c r="E212" s="41"/>
      <c r="F212" s="42"/>
    </row>
    <row r="213" spans="1:6">
      <c r="A213" s="110" t="s">
        <v>1060</v>
      </c>
      <c r="B213" s="111" t="s">
        <v>1061</v>
      </c>
      <c r="C213" s="112">
        <v>0.23</v>
      </c>
      <c r="D213" s="112" t="s">
        <v>7</v>
      </c>
      <c r="E213" s="35">
        <f>'[2]20.01 Bahan Bangunan'!$I$640</f>
        <v>162200</v>
      </c>
      <c r="F213" s="36">
        <f>C213*E213</f>
        <v>37306</v>
      </c>
    </row>
    <row r="214" spans="1:6" ht="28.15" customHeight="1">
      <c r="A214" s="110" t="s">
        <v>572</v>
      </c>
      <c r="B214" s="111" t="s">
        <v>573</v>
      </c>
      <c r="C214" s="112">
        <v>5.2083333333333296E-3</v>
      </c>
      <c r="D214" s="112" t="s">
        <v>8</v>
      </c>
      <c r="E214" s="35">
        <f>'[1]C. Struktur'!$F$355</f>
        <v>5467090</v>
      </c>
      <c r="F214" s="36">
        <f t="shared" ref="F214:F218" si="20">C214*E214</f>
        <v>28474.427083333314</v>
      </c>
    </row>
    <row r="215" spans="1:6" ht="28.15" customHeight="1">
      <c r="A215" s="110" t="s">
        <v>576</v>
      </c>
      <c r="B215" s="111" t="s">
        <v>577</v>
      </c>
      <c r="C215" s="112">
        <v>3.1944444444444399E-3</v>
      </c>
      <c r="D215" s="112" t="s">
        <v>8</v>
      </c>
      <c r="E215" s="35">
        <f>'[1]C. Struktur'!$F$399</f>
        <v>5487810</v>
      </c>
      <c r="F215" s="36">
        <f t="shared" si="20"/>
        <v>17530.50416666664</v>
      </c>
    </row>
    <row r="216" spans="1:6" ht="28.15" customHeight="1">
      <c r="A216" s="110" t="s">
        <v>860</v>
      </c>
      <c r="B216" s="111" t="s">
        <v>861</v>
      </c>
      <c r="C216" s="112">
        <v>0.115</v>
      </c>
      <c r="D216" s="112" t="s">
        <v>9</v>
      </c>
      <c r="E216" s="35">
        <f>'[1]D PD'!$F$49</f>
        <v>14156885</v>
      </c>
      <c r="F216" s="36">
        <f t="shared" si="20"/>
        <v>1628041.7750000001</v>
      </c>
    </row>
    <row r="217" spans="1:6" ht="13.9" customHeight="1">
      <c r="A217" s="110" t="s">
        <v>588</v>
      </c>
      <c r="B217" s="111" t="s">
        <v>589</v>
      </c>
      <c r="C217" s="112">
        <v>5.2777777777777798E-2</v>
      </c>
      <c r="D217" s="112" t="s">
        <v>9</v>
      </c>
      <c r="E217" s="35">
        <f>'[1]D PD'!$F$207</f>
        <v>69858</v>
      </c>
      <c r="F217" s="36">
        <f t="shared" si="20"/>
        <v>3686.9500000000016</v>
      </c>
    </row>
    <row r="218" spans="1:6" ht="13.9" customHeight="1">
      <c r="A218" s="110" t="s">
        <v>848</v>
      </c>
      <c r="B218" s="111" t="s">
        <v>849</v>
      </c>
      <c r="C218" s="112">
        <v>5.2777777777777798E-2</v>
      </c>
      <c r="D218" s="112" t="s">
        <v>9</v>
      </c>
      <c r="E218" s="35">
        <f>'[1]D PD'!$F$263</f>
        <v>42625</v>
      </c>
      <c r="F218" s="36">
        <f t="shared" si="20"/>
        <v>2249.6527777777787</v>
      </c>
    </row>
    <row r="219" spans="1:6" s="1" customFormat="1" ht="13.9" customHeight="1">
      <c r="A219" s="107"/>
      <c r="B219" s="108"/>
      <c r="C219" s="109"/>
      <c r="D219" s="109"/>
      <c r="E219" s="41" t="s">
        <v>369</v>
      </c>
      <c r="F219" s="42">
        <f>SUM(F213:F218)</f>
        <v>1717289.3090277778</v>
      </c>
    </row>
    <row r="220" spans="1:6" s="1" customFormat="1" ht="28.15" customHeight="1">
      <c r="A220" s="107"/>
      <c r="B220" s="108" t="s">
        <v>1073</v>
      </c>
      <c r="C220" s="109"/>
      <c r="D220" s="109"/>
      <c r="E220" s="41"/>
      <c r="F220" s="42"/>
    </row>
    <row r="221" spans="1:6">
      <c r="A221" s="110" t="s">
        <v>14</v>
      </c>
      <c r="B221" s="111" t="s">
        <v>460</v>
      </c>
      <c r="C221" s="112">
        <v>2.1874999999999999E-2</v>
      </c>
      <c r="D221" s="112" t="s">
        <v>8</v>
      </c>
      <c r="E221" s="35">
        <f>'[1]A. Pekerjaan Tanah'!$F$215</f>
        <v>154600</v>
      </c>
      <c r="F221" s="36">
        <f>C221*E221</f>
        <v>3381.875</v>
      </c>
    </row>
    <row r="222" spans="1:6" ht="28.15" customHeight="1">
      <c r="A222" s="110" t="s">
        <v>582</v>
      </c>
      <c r="B222" s="111" t="s">
        <v>583</v>
      </c>
      <c r="C222" s="112">
        <v>0.90449999999999997</v>
      </c>
      <c r="D222" s="112" t="s">
        <v>8</v>
      </c>
      <c r="E222" s="35">
        <f>'[1]B. Pondasi'!$F$155</f>
        <v>1029350</v>
      </c>
      <c r="F222" s="36">
        <f t="shared" ref="F222:F226" si="21">C222*E222</f>
        <v>931047.07499999995</v>
      </c>
    </row>
    <row r="223" spans="1:6" ht="28.15" customHeight="1">
      <c r="A223" s="110" t="s">
        <v>584</v>
      </c>
      <c r="B223" s="111" t="s">
        <v>585</v>
      </c>
      <c r="C223" s="112">
        <v>6.5625000000000003E-2</v>
      </c>
      <c r="D223" s="112" t="s">
        <v>8</v>
      </c>
      <c r="E223" s="35">
        <f>'[1]B. Pondasi'!$F$253</f>
        <v>583890</v>
      </c>
      <c r="F223" s="36">
        <f t="shared" si="21"/>
        <v>38317.78125</v>
      </c>
    </row>
    <row r="224" spans="1:6" ht="28.15" customHeight="1">
      <c r="A224" s="110" t="s">
        <v>576</v>
      </c>
      <c r="B224" s="111" t="s">
        <v>577</v>
      </c>
      <c r="C224" s="112">
        <v>1.4173611111111099E-3</v>
      </c>
      <c r="D224" s="112" t="s">
        <v>8</v>
      </c>
      <c r="E224" s="35">
        <f>'[1]C. Struktur'!$F$399</f>
        <v>5487810</v>
      </c>
      <c r="F224" s="36">
        <f t="shared" si="21"/>
        <v>7778.2084791666603</v>
      </c>
    </row>
    <row r="225" spans="1:6">
      <c r="A225" s="110" t="s">
        <v>588</v>
      </c>
      <c r="B225" s="111" t="s">
        <v>589</v>
      </c>
      <c r="C225" s="112">
        <v>0.72799999999999998</v>
      </c>
      <c r="D225" s="112" t="s">
        <v>9</v>
      </c>
      <c r="E225" s="35">
        <f>'[1]D PD'!$F$207</f>
        <v>69858</v>
      </c>
      <c r="F225" s="36">
        <f t="shared" si="21"/>
        <v>50856.623999999996</v>
      </c>
    </row>
    <row r="226" spans="1:6">
      <c r="A226" s="110" t="s">
        <v>848</v>
      </c>
      <c r="B226" s="111" t="s">
        <v>849</v>
      </c>
      <c r="C226" s="112">
        <v>0.72799999999999998</v>
      </c>
      <c r="D226" s="112" t="s">
        <v>9</v>
      </c>
      <c r="E226" s="35">
        <f>'[1]D PD'!$F$263</f>
        <v>42625</v>
      </c>
      <c r="F226" s="36">
        <f t="shared" si="21"/>
        <v>31031</v>
      </c>
    </row>
    <row r="227" spans="1:6" s="1" customFormat="1" ht="13.9" customHeight="1">
      <c r="A227" s="107"/>
      <c r="B227" s="108"/>
      <c r="C227" s="109"/>
      <c r="D227" s="109"/>
      <c r="E227" s="41" t="s">
        <v>369</v>
      </c>
      <c r="F227" s="42">
        <f>SUM(F221:F226)</f>
        <v>1062412.5637291665</v>
      </c>
    </row>
    <row r="228" spans="1:6" s="1" customFormat="1" ht="13.9" customHeight="1">
      <c r="A228" s="107"/>
      <c r="B228" s="108" t="s">
        <v>1074</v>
      </c>
      <c r="C228" s="109"/>
      <c r="D228" s="109"/>
      <c r="E228" s="41"/>
      <c r="F228" s="42"/>
    </row>
    <row r="229" spans="1:6" ht="13.9" customHeight="1">
      <c r="A229" s="110" t="s">
        <v>1068</v>
      </c>
      <c r="B229" s="111" t="s">
        <v>1069</v>
      </c>
      <c r="C229" s="112">
        <v>1.2833333333333301</v>
      </c>
      <c r="D229" s="112" t="s">
        <v>82</v>
      </c>
      <c r="E229" s="35">
        <f>'[1]I. PJR'!$F$64</f>
        <v>20025.45</v>
      </c>
      <c r="F229" s="36">
        <f>C229*E229</f>
        <v>25699.327499999938</v>
      </c>
    </row>
    <row r="230" spans="1:6" ht="13.9" customHeight="1">
      <c r="A230" s="110" t="s">
        <v>391</v>
      </c>
      <c r="B230" s="111" t="s">
        <v>392</v>
      </c>
      <c r="C230" s="112">
        <v>1.2833333333333301</v>
      </c>
      <c r="D230" s="112" t="s">
        <v>82</v>
      </c>
      <c r="E230" s="35">
        <f>'[1]I. PJR'!$F$79</f>
        <v>20997.3</v>
      </c>
      <c r="F230" s="36">
        <f t="shared" ref="F230:F234" si="22">C230*E230</f>
        <v>26946.534999999931</v>
      </c>
    </row>
    <row r="231" spans="1:6" ht="13.9" customHeight="1">
      <c r="A231" s="110" t="s">
        <v>358</v>
      </c>
      <c r="B231" s="111" t="s">
        <v>359</v>
      </c>
      <c r="C231" s="112">
        <v>2.1388888888888902</v>
      </c>
      <c r="D231" s="112" t="s">
        <v>8</v>
      </c>
      <c r="E231" s="35">
        <f>'[1]I. PJR'!$F$121</f>
        <v>420687.68818000006</v>
      </c>
      <c r="F231" s="36">
        <f t="shared" si="22"/>
        <v>899804.22194055619</v>
      </c>
    </row>
    <row r="232" spans="1:6" ht="13.9" customHeight="1">
      <c r="A232" s="110" t="s">
        <v>362</v>
      </c>
      <c r="B232" s="111" t="s">
        <v>363</v>
      </c>
      <c r="C232" s="112">
        <v>1.7111111111111099</v>
      </c>
      <c r="D232" s="112" t="s">
        <v>8</v>
      </c>
      <c r="E232" s="35">
        <f>'[1]I. PJR'!$F$159</f>
        <v>227778.24850000002</v>
      </c>
      <c r="F232" s="36">
        <f t="shared" si="22"/>
        <v>389753.89187777753</v>
      </c>
    </row>
    <row r="233" spans="1:6" ht="13.9" customHeight="1">
      <c r="A233" s="110" t="s">
        <v>1070</v>
      </c>
      <c r="B233" s="111" t="s">
        <v>1071</v>
      </c>
      <c r="C233" s="112">
        <v>0.42777777777777798</v>
      </c>
      <c r="D233" s="112" t="s">
        <v>366</v>
      </c>
      <c r="E233" s="35">
        <f>'[1]I. PJR'!$F$407</f>
        <v>1319610.31694</v>
      </c>
      <c r="F233" s="36">
        <f t="shared" si="22"/>
        <v>564499.96891322255</v>
      </c>
    </row>
    <row r="234" spans="1:6" ht="28.15" customHeight="1">
      <c r="A234" s="110" t="s">
        <v>395</v>
      </c>
      <c r="B234" s="111" t="s">
        <v>396</v>
      </c>
      <c r="C234" s="112">
        <v>0.34222222222222198</v>
      </c>
      <c r="D234" s="112" t="s">
        <v>9</v>
      </c>
      <c r="E234" s="35">
        <f>'[1]I. PJR'!$F$449</f>
        <v>117332.534</v>
      </c>
      <c r="F234" s="36">
        <f t="shared" si="22"/>
        <v>40153.800524444414</v>
      </c>
    </row>
    <row r="235" spans="1:6" s="1" customFormat="1" ht="13.9" customHeight="1">
      <c r="A235" s="107"/>
      <c r="B235" s="108"/>
      <c r="C235" s="109"/>
      <c r="D235" s="109"/>
      <c r="E235" s="41" t="s">
        <v>369</v>
      </c>
      <c r="F235" s="42">
        <f>SUM(F229:F234)</f>
        <v>1946857.7457560007</v>
      </c>
    </row>
    <row r="236" spans="1:6" s="1" customFormat="1" ht="13.9" customHeight="1">
      <c r="A236" s="107"/>
      <c r="B236" s="108" t="s">
        <v>1075</v>
      </c>
      <c r="C236" s="109"/>
      <c r="D236" s="109"/>
      <c r="E236" s="41"/>
      <c r="F236" s="42"/>
    </row>
    <row r="237" spans="1:6" ht="13.9" customHeight="1">
      <c r="A237" s="110" t="s">
        <v>811</v>
      </c>
      <c r="B237" s="111" t="s">
        <v>812</v>
      </c>
      <c r="C237" s="112">
        <v>1.38888888888889E-2</v>
      </c>
      <c r="D237" s="112" t="s">
        <v>9</v>
      </c>
      <c r="E237" s="35">
        <f>'[1]A. Pekerjaan Tanah'!$F$50</f>
        <v>19000</v>
      </c>
      <c r="F237" s="36">
        <f>C237*E237</f>
        <v>263.88888888888908</v>
      </c>
    </row>
    <row r="238" spans="1:6" ht="13.9" customHeight="1">
      <c r="A238" s="110" t="s">
        <v>998</v>
      </c>
      <c r="B238" s="111" t="s">
        <v>999</v>
      </c>
      <c r="C238" s="112">
        <v>1.94444444444444</v>
      </c>
      <c r="D238" s="112" t="s">
        <v>176</v>
      </c>
      <c r="E238" s="35">
        <f>'[1]B. Pondasi'!$F$59</f>
        <v>33700</v>
      </c>
      <c r="F238" s="36">
        <f t="shared" ref="F238:F239" si="23">C238*E238</f>
        <v>65527.777777777628</v>
      </c>
    </row>
    <row r="239" spans="1:6" ht="13.9" customHeight="1">
      <c r="A239" s="110" t="s">
        <v>1076</v>
      </c>
      <c r="B239" s="111" t="s">
        <v>1077</v>
      </c>
      <c r="C239" s="112">
        <v>1.38888888888889E-2</v>
      </c>
      <c r="D239" s="112" t="s">
        <v>580</v>
      </c>
      <c r="E239" s="35">
        <f>'[1]B. Pondasi'!$F$129</f>
        <v>571680</v>
      </c>
      <c r="F239" s="36">
        <f t="shared" si="23"/>
        <v>7940.0000000000064</v>
      </c>
    </row>
    <row r="240" spans="1:6" s="1" customFormat="1" ht="13.9" customHeight="1">
      <c r="A240" s="107"/>
      <c r="B240" s="108"/>
      <c r="C240" s="109"/>
      <c r="D240" s="109"/>
      <c r="E240" s="41" t="s">
        <v>369</v>
      </c>
      <c r="F240" s="42">
        <f>SUM(F237:F239)</f>
        <v>73731.666666666511</v>
      </c>
    </row>
    <row r="241" spans="1:6" s="1" customFormat="1" ht="13.9" customHeight="1" thickBot="1">
      <c r="A241" s="113"/>
      <c r="B241" s="114" t="s">
        <v>878</v>
      </c>
      <c r="C241" s="115"/>
      <c r="D241" s="115"/>
      <c r="E241" s="44" t="s">
        <v>375</v>
      </c>
      <c r="F241" s="45">
        <f>SUM(F240+F235+F227+F219+F211+F188+F176+F170)</f>
        <v>16177399.941721557</v>
      </c>
    </row>
    <row r="242" spans="1:6" s="74" customFormat="1" ht="15" hidden="1">
      <c r="A242" s="116" t="s">
        <v>1250</v>
      </c>
      <c r="B242" s="116" t="s">
        <v>1251</v>
      </c>
      <c r="C242" s="117">
        <v>17956281</v>
      </c>
      <c r="D242" s="76"/>
      <c r="E242" s="118"/>
      <c r="F242" s="118"/>
    </row>
    <row r="243" spans="1:6" s="1" customFormat="1">
      <c r="A243" s="107" t="s">
        <v>1250</v>
      </c>
      <c r="B243" s="108" t="s">
        <v>1251</v>
      </c>
      <c r="C243" s="109"/>
      <c r="D243" s="109" t="s">
        <v>7</v>
      </c>
      <c r="E243" s="41"/>
      <c r="F243" s="42"/>
    </row>
    <row r="244" spans="1:6" s="1" customFormat="1" ht="28.15" customHeight="1">
      <c r="A244" s="274"/>
      <c r="B244" s="275" t="s">
        <v>1317</v>
      </c>
      <c r="C244" s="276"/>
      <c r="D244" s="276"/>
      <c r="E244" s="55"/>
      <c r="F244" s="56"/>
    </row>
    <row r="245" spans="1:6" s="78" customFormat="1" ht="13.9" customHeight="1">
      <c r="A245" s="277" t="s">
        <v>12</v>
      </c>
      <c r="B245" s="278" t="s">
        <v>13</v>
      </c>
      <c r="C245" s="279">
        <v>3.125E-2</v>
      </c>
      <c r="D245" s="279" t="s">
        <v>8</v>
      </c>
      <c r="E245" s="204">
        <f>'[1]A. Pekerjaan Tanah'!$F$156</f>
        <v>115120</v>
      </c>
      <c r="F245" s="205">
        <f>C245*E245</f>
        <v>3597.5</v>
      </c>
    </row>
    <row r="246" spans="1:6" s="78" customFormat="1" ht="13.9" customHeight="1">
      <c r="A246" s="277" t="s">
        <v>14</v>
      </c>
      <c r="B246" s="278" t="s">
        <v>460</v>
      </c>
      <c r="C246" s="279">
        <v>0.3125</v>
      </c>
      <c r="D246" s="279" t="s">
        <v>8</v>
      </c>
      <c r="E246" s="204">
        <f>'[1]A. Pekerjaan Tanah'!$F$215</f>
        <v>154600</v>
      </c>
      <c r="F246" s="205">
        <f t="shared" ref="F246:F252" si="24">C246*E246</f>
        <v>48312.5</v>
      </c>
    </row>
    <row r="247" spans="1:6" s="78" customFormat="1" ht="13.9" customHeight="1">
      <c r="A247" s="277" t="s">
        <v>461</v>
      </c>
      <c r="B247" s="278" t="s">
        <v>462</v>
      </c>
      <c r="C247" s="279">
        <v>0.5625</v>
      </c>
      <c r="D247" s="279" t="s">
        <v>8</v>
      </c>
      <c r="E247" s="204">
        <f>'[1]A. Pekerjaan Tanah'!$F$227</f>
        <v>152462.72</v>
      </c>
      <c r="F247" s="205">
        <f t="shared" si="24"/>
        <v>85760.28</v>
      </c>
    </row>
    <row r="248" spans="1:6" s="78" customFormat="1" ht="13.9" customHeight="1">
      <c r="A248" s="277" t="s">
        <v>500</v>
      </c>
      <c r="B248" s="278" t="s">
        <v>501</v>
      </c>
      <c r="C248" s="279">
        <v>0.05</v>
      </c>
      <c r="D248" s="279" t="s">
        <v>9</v>
      </c>
      <c r="E248" s="204">
        <f>'[1]A. Pekerjaan Tanah'!$F$265</f>
        <v>171318.8</v>
      </c>
      <c r="F248" s="205">
        <f t="shared" si="24"/>
        <v>8565.94</v>
      </c>
    </row>
    <row r="249" spans="1:6" s="78" customFormat="1" ht="13.9" customHeight="1">
      <c r="A249" s="277" t="s">
        <v>808</v>
      </c>
      <c r="B249" s="278" t="s">
        <v>809</v>
      </c>
      <c r="C249" s="279">
        <v>4.875</v>
      </c>
      <c r="D249" s="279" t="s">
        <v>9</v>
      </c>
      <c r="E249" s="204">
        <f>'[1]H. Pekerjaan Paving'!$F$46</f>
        <v>97250</v>
      </c>
      <c r="F249" s="205">
        <f t="shared" si="24"/>
        <v>474093.75</v>
      </c>
    </row>
    <row r="250" spans="1:6" s="78" customFormat="1" ht="13.9" customHeight="1">
      <c r="A250" s="277" t="s">
        <v>483</v>
      </c>
      <c r="B250" s="278" t="s">
        <v>484</v>
      </c>
      <c r="C250" s="279">
        <v>6.25E-2</v>
      </c>
      <c r="D250" s="279" t="s">
        <v>9</v>
      </c>
      <c r="E250" s="204">
        <f>'[1]H. Pekerjaan Paving'!$F$57</f>
        <v>93250</v>
      </c>
      <c r="F250" s="205">
        <f t="shared" si="24"/>
        <v>5828.125</v>
      </c>
    </row>
    <row r="251" spans="1:6" s="78" customFormat="1" ht="13.9" customHeight="1">
      <c r="A251" s="277" t="s">
        <v>502</v>
      </c>
      <c r="B251" s="278" t="s">
        <v>503</v>
      </c>
      <c r="C251" s="279">
        <v>0.3125</v>
      </c>
      <c r="D251" s="279" t="s">
        <v>11</v>
      </c>
      <c r="E251" s="204">
        <f>'[1]H. Pekerjaan Paving'!$F$94</f>
        <v>91582.399999999994</v>
      </c>
      <c r="F251" s="205">
        <f t="shared" si="24"/>
        <v>28619.5</v>
      </c>
    </row>
    <row r="252" spans="1:6" s="78" customFormat="1" ht="13.9" customHeight="1">
      <c r="A252" s="277" t="s">
        <v>1132</v>
      </c>
      <c r="B252" s="278" t="s">
        <v>1133</v>
      </c>
      <c r="C252" s="279">
        <v>0.3125</v>
      </c>
      <c r="D252" s="279" t="s">
        <v>11</v>
      </c>
      <c r="E252" s="204">
        <f>'[1]H. Pekerjaan Paving'!$F$106</f>
        <v>37270</v>
      </c>
      <c r="F252" s="205">
        <f t="shared" si="24"/>
        <v>11646.875</v>
      </c>
    </row>
    <row r="253" spans="1:6" s="1" customFormat="1" ht="13.9" customHeight="1">
      <c r="A253" s="274"/>
      <c r="B253" s="275"/>
      <c r="C253" s="276"/>
      <c r="D253" s="276"/>
      <c r="E253" s="55" t="s">
        <v>369</v>
      </c>
      <c r="F253" s="56">
        <f>SUM(F245:F252)</f>
        <v>666424.47</v>
      </c>
    </row>
    <row r="254" spans="1:6" s="1" customFormat="1" ht="28.15" customHeight="1">
      <c r="A254" s="274"/>
      <c r="B254" s="275" t="s">
        <v>1055</v>
      </c>
      <c r="C254" s="276"/>
      <c r="D254" s="276"/>
      <c r="E254" s="55"/>
      <c r="F254" s="56"/>
    </row>
    <row r="255" spans="1:6" s="78" customFormat="1" ht="13.9" customHeight="1">
      <c r="A255" s="277" t="s">
        <v>12</v>
      </c>
      <c r="B255" s="278" t="s">
        <v>13</v>
      </c>
      <c r="C255" s="279">
        <v>5.625</v>
      </c>
      <c r="D255" s="279" t="s">
        <v>8</v>
      </c>
      <c r="E255" s="204">
        <f>E245</f>
        <v>115120</v>
      </c>
      <c r="F255" s="205">
        <f>C255*E255</f>
        <v>647550</v>
      </c>
    </row>
    <row r="256" spans="1:6" s="78" customFormat="1" ht="13.9" customHeight="1">
      <c r="A256" s="277" t="s">
        <v>538</v>
      </c>
      <c r="B256" s="278" t="s">
        <v>539</v>
      </c>
      <c r="C256" s="279">
        <v>0.44374999999999998</v>
      </c>
      <c r="D256" s="279" t="s">
        <v>8</v>
      </c>
      <c r="E256" s="204">
        <f>'[1]A. Pekerjaan Tanah'!$F$194</f>
        <v>14260</v>
      </c>
      <c r="F256" s="205">
        <f t="shared" ref="F256:F266" si="25">C256*E256</f>
        <v>6327.875</v>
      </c>
    </row>
    <row r="257" spans="1:6" s="78" customFormat="1" ht="13.9" customHeight="1">
      <c r="A257" s="277" t="s">
        <v>14</v>
      </c>
      <c r="B257" s="278" t="s">
        <v>460</v>
      </c>
      <c r="C257" s="279">
        <v>0.13750000000000001</v>
      </c>
      <c r="D257" s="279" t="s">
        <v>8</v>
      </c>
      <c r="E257" s="204">
        <f>E246</f>
        <v>154600</v>
      </c>
      <c r="F257" s="205">
        <f t="shared" si="25"/>
        <v>21257.5</v>
      </c>
    </row>
    <row r="258" spans="1:6" s="78" customFormat="1" ht="13.9" customHeight="1">
      <c r="A258" s="277" t="s">
        <v>1318</v>
      </c>
      <c r="B258" s="278" t="s">
        <v>1319</v>
      </c>
      <c r="C258" s="279">
        <v>0.625</v>
      </c>
      <c r="D258" s="279" t="s">
        <v>580</v>
      </c>
      <c r="E258" s="204">
        <f>'[1]B. Pondasi'!$F$117</f>
        <v>510738</v>
      </c>
      <c r="F258" s="205">
        <f t="shared" si="25"/>
        <v>319211.25</v>
      </c>
    </row>
    <row r="259" spans="1:6" s="78" customFormat="1" ht="13.9" customHeight="1">
      <c r="A259" s="277" t="s">
        <v>582</v>
      </c>
      <c r="B259" s="278" t="s">
        <v>583</v>
      </c>
      <c r="C259" s="279">
        <v>1.6937500000000001</v>
      </c>
      <c r="D259" s="279" t="s">
        <v>8</v>
      </c>
      <c r="E259" s="204">
        <f>'[1]B. Pondasi'!$F$155</f>
        <v>1029350</v>
      </c>
      <c r="F259" s="205">
        <f t="shared" si="25"/>
        <v>1743461.5625</v>
      </c>
    </row>
    <row r="260" spans="1:6" s="78" customFormat="1" ht="13.9" customHeight="1">
      <c r="A260" s="277" t="s">
        <v>289</v>
      </c>
      <c r="B260" s="278" t="s">
        <v>290</v>
      </c>
      <c r="C260" s="279">
        <v>0.25</v>
      </c>
      <c r="D260" s="279" t="s">
        <v>26</v>
      </c>
      <c r="E260" s="204">
        <f>'[1]B. Pondasi'!$F$294</f>
        <v>182640</v>
      </c>
      <c r="F260" s="205">
        <f t="shared" si="25"/>
        <v>45660</v>
      </c>
    </row>
    <row r="261" spans="1:6" s="78" customFormat="1" ht="13.9" customHeight="1">
      <c r="A261" s="277" t="s">
        <v>34</v>
      </c>
      <c r="B261" s="278" t="s">
        <v>291</v>
      </c>
      <c r="C261" s="279">
        <v>5.2999999999999999E-2</v>
      </c>
      <c r="D261" s="279" t="s">
        <v>8</v>
      </c>
      <c r="E261" s="204">
        <f>'[1]B. Pondasi'!$F$307</f>
        <v>1195513.5</v>
      </c>
      <c r="F261" s="205">
        <f t="shared" si="25"/>
        <v>63362.215499999998</v>
      </c>
    </row>
    <row r="262" spans="1:6" s="78" customFormat="1" ht="13.9" customHeight="1">
      <c r="A262" s="277" t="s">
        <v>33</v>
      </c>
      <c r="B262" s="278" t="s">
        <v>112</v>
      </c>
      <c r="C262" s="279">
        <v>0.23749999999999999</v>
      </c>
      <c r="D262" s="279" t="s">
        <v>8</v>
      </c>
      <c r="E262" s="204">
        <f>'[1]C. Struktur'!$F$335</f>
        <v>4481840</v>
      </c>
      <c r="F262" s="205">
        <f t="shared" si="25"/>
        <v>1064437</v>
      </c>
    </row>
    <row r="263" spans="1:6" s="78" customFormat="1" ht="13.9" customHeight="1">
      <c r="A263" s="277" t="s">
        <v>576</v>
      </c>
      <c r="B263" s="278" t="s">
        <v>577</v>
      </c>
      <c r="C263" s="279">
        <v>6.8750000000000006E-2</v>
      </c>
      <c r="D263" s="279" t="s">
        <v>8</v>
      </c>
      <c r="E263" s="204">
        <f>'[1]C. Struktur'!$F$399</f>
        <v>5487810</v>
      </c>
      <c r="F263" s="205">
        <f t="shared" si="25"/>
        <v>377286.93750000006</v>
      </c>
    </row>
    <row r="264" spans="1:6" s="78" customFormat="1" ht="13.9" customHeight="1">
      <c r="A264" s="277" t="s">
        <v>24</v>
      </c>
      <c r="B264" s="278" t="s">
        <v>113</v>
      </c>
      <c r="C264" s="279">
        <v>0.77500000000000002</v>
      </c>
      <c r="D264" s="279" t="s">
        <v>8</v>
      </c>
      <c r="E264" s="204">
        <f>'[1]C. Struktur'!$F$443</f>
        <v>5411360</v>
      </c>
      <c r="F264" s="205">
        <f t="shared" si="25"/>
        <v>4193804</v>
      </c>
    </row>
    <row r="265" spans="1:6" s="78" customFormat="1" ht="13.9" customHeight="1">
      <c r="A265" s="277" t="s">
        <v>1320</v>
      </c>
      <c r="B265" s="278" t="s">
        <v>1321</v>
      </c>
      <c r="C265" s="279">
        <v>0.92500000000000004</v>
      </c>
      <c r="D265" s="279" t="s">
        <v>8</v>
      </c>
      <c r="E265" s="204">
        <f>'[1]C. Struktur'!$F$465</f>
        <v>6042350</v>
      </c>
      <c r="F265" s="205">
        <f t="shared" si="25"/>
        <v>5589173.75</v>
      </c>
    </row>
    <row r="266" spans="1:6" s="78" customFormat="1" ht="13.9" customHeight="1">
      <c r="A266" s="277" t="s">
        <v>588</v>
      </c>
      <c r="B266" s="278" t="s">
        <v>589</v>
      </c>
      <c r="C266" s="279">
        <v>1.6125</v>
      </c>
      <c r="D266" s="279" t="s">
        <v>9</v>
      </c>
      <c r="E266" s="204">
        <f>'[1]D PD'!$F$207</f>
        <v>69858</v>
      </c>
      <c r="F266" s="205">
        <f t="shared" si="25"/>
        <v>112646.02500000001</v>
      </c>
    </row>
    <row r="267" spans="1:6" s="1" customFormat="1" ht="13.9" customHeight="1">
      <c r="A267" s="274"/>
      <c r="B267" s="275"/>
      <c r="C267" s="276"/>
      <c r="D267" s="276"/>
      <c r="E267" s="55" t="s">
        <v>369</v>
      </c>
      <c r="F267" s="56">
        <f>SUM(F255:F266)</f>
        <v>14184178.115500001</v>
      </c>
    </row>
    <row r="268" spans="1:6" s="1" customFormat="1" ht="27.75" customHeight="1">
      <c r="A268" s="107"/>
      <c r="B268" s="108" t="s">
        <v>506</v>
      </c>
      <c r="C268" s="109"/>
      <c r="D268" s="109"/>
      <c r="E268" s="41"/>
      <c r="F268" s="42"/>
    </row>
    <row r="269" spans="1:6" s="78" customFormat="1" ht="13.9" customHeight="1">
      <c r="A269" s="110" t="s">
        <v>27</v>
      </c>
      <c r="B269" s="111" t="s">
        <v>559</v>
      </c>
      <c r="C269" s="112">
        <v>1</v>
      </c>
      <c r="D269" s="112" t="s">
        <v>9</v>
      </c>
      <c r="E269" s="35">
        <f>'[1]A. Pekerjaan Tanah'!$F$43</f>
        <v>9500</v>
      </c>
      <c r="F269" s="36">
        <f>C269*E269</f>
        <v>9500</v>
      </c>
    </row>
    <row r="270" spans="1:6" s="78" customFormat="1" ht="13.9" customHeight="1">
      <c r="A270" s="110" t="s">
        <v>371</v>
      </c>
      <c r="B270" s="111" t="s">
        <v>372</v>
      </c>
      <c r="C270" s="112">
        <v>5.2125000000000004</v>
      </c>
      <c r="D270" s="112" t="s">
        <v>8</v>
      </c>
      <c r="E270" s="35">
        <f>'[1]A. Pekerjaan Tanah'!$F$144</f>
        <v>44800</v>
      </c>
      <c r="F270" s="36">
        <f>C270*E270</f>
        <v>233520.00000000003</v>
      </c>
    </row>
    <row r="271" spans="1:6" s="1" customFormat="1" ht="13.9" customHeight="1">
      <c r="A271" s="107"/>
      <c r="B271" s="108"/>
      <c r="C271" s="109"/>
      <c r="D271" s="109"/>
      <c r="E271" s="41" t="s">
        <v>369</v>
      </c>
      <c r="F271" s="42">
        <f>SUM(F269:F270)</f>
        <v>243020.00000000003</v>
      </c>
    </row>
    <row r="272" spans="1:6" s="1" customFormat="1" ht="28.15" customHeight="1">
      <c r="A272" s="107"/>
      <c r="B272" s="108" t="s">
        <v>18</v>
      </c>
      <c r="C272" s="109"/>
      <c r="D272" s="109"/>
      <c r="E272" s="41"/>
      <c r="F272" s="42"/>
    </row>
    <row r="273" spans="1:6" s="78" customFormat="1" ht="13.9" customHeight="1">
      <c r="A273" s="256" t="s">
        <v>495</v>
      </c>
      <c r="B273" s="257" t="s">
        <v>496</v>
      </c>
      <c r="C273" s="258">
        <v>6.25E-2</v>
      </c>
      <c r="D273" s="258" t="s">
        <v>23</v>
      </c>
      <c r="E273" s="236">
        <f>'[2]02.06 Alat Kantor&amp;RT'!$H$235</f>
        <v>296537</v>
      </c>
      <c r="F273" s="237">
        <f>C273*E273</f>
        <v>18533.5625</v>
      </c>
    </row>
    <row r="274" spans="1:6" s="78" customFormat="1" ht="13.9" customHeight="1">
      <c r="A274" s="256" t="s">
        <v>850</v>
      </c>
      <c r="B274" s="257" t="s">
        <v>896</v>
      </c>
      <c r="C274" s="258">
        <v>1</v>
      </c>
      <c r="D274" s="258" t="s">
        <v>580</v>
      </c>
      <c r="E274" s="236">
        <f>'[1]A. Pekerjaan Tanah'!$F$37</f>
        <v>77200</v>
      </c>
      <c r="F274" s="237">
        <f t="shared" ref="F274:F275" si="26">C274*E274</f>
        <v>77200</v>
      </c>
    </row>
    <row r="275" spans="1:6" s="78" customFormat="1" ht="13.9" customHeight="1">
      <c r="A275" s="256" t="s">
        <v>1322</v>
      </c>
      <c r="B275" s="257" t="s">
        <v>1323</v>
      </c>
      <c r="C275" s="258">
        <v>0.52500000000000002</v>
      </c>
      <c r="D275" s="258" t="s">
        <v>580</v>
      </c>
      <c r="E275" s="236">
        <f>'[1]A. Pekerjaan Tanah'!$F$89</f>
        <v>392430</v>
      </c>
      <c r="F275" s="237">
        <f t="shared" si="26"/>
        <v>206025.75</v>
      </c>
    </row>
    <row r="276" spans="1:6" s="1" customFormat="1" ht="13.9" customHeight="1">
      <c r="A276" s="107"/>
      <c r="B276" s="108"/>
      <c r="C276" s="109"/>
      <c r="D276" s="109"/>
      <c r="E276" s="41" t="s">
        <v>369</v>
      </c>
      <c r="F276" s="42">
        <f>SUM(F273:F275)</f>
        <v>301759.3125</v>
      </c>
    </row>
    <row r="277" spans="1:6" s="1" customFormat="1" ht="28.15" customHeight="1">
      <c r="A277" s="274"/>
      <c r="B277" s="275" t="s">
        <v>1324</v>
      </c>
      <c r="C277" s="276"/>
      <c r="D277" s="276"/>
      <c r="E277" s="55"/>
      <c r="F277" s="56"/>
    </row>
    <row r="278" spans="1:6" s="78" customFormat="1" ht="13.9" customHeight="1">
      <c r="A278" s="277" t="s">
        <v>33</v>
      </c>
      <c r="B278" s="278" t="s">
        <v>112</v>
      </c>
      <c r="C278" s="279">
        <v>1.8749999999999999E-2</v>
      </c>
      <c r="D278" s="279" t="s">
        <v>8</v>
      </c>
      <c r="E278" s="204">
        <f>E262</f>
        <v>4481840</v>
      </c>
      <c r="F278" s="205">
        <f>C278*E278</f>
        <v>84034.5</v>
      </c>
    </row>
    <row r="279" spans="1:6" s="78" customFormat="1" ht="13.9" customHeight="1">
      <c r="A279" s="277" t="s">
        <v>574</v>
      </c>
      <c r="B279" s="278" t="s">
        <v>575</v>
      </c>
      <c r="C279" s="279">
        <v>1.8749999999999999E-2</v>
      </c>
      <c r="D279" s="279" t="s">
        <v>8</v>
      </c>
      <c r="E279" s="204">
        <f>'[1]C. Struktur'!$F$377</f>
        <v>6026270.3260000004</v>
      </c>
      <c r="F279" s="205">
        <f t="shared" ref="F279:F285" si="27">C279*E279</f>
        <v>112992.56861250001</v>
      </c>
    </row>
    <row r="280" spans="1:6" s="78" customFormat="1" ht="13.9" customHeight="1">
      <c r="A280" s="277" t="s">
        <v>586</v>
      </c>
      <c r="B280" s="278" t="s">
        <v>587</v>
      </c>
      <c r="C280" s="279">
        <v>2.5000000000000001E-2</v>
      </c>
      <c r="D280" s="279" t="s">
        <v>9</v>
      </c>
      <c r="E280" s="204">
        <f>E43</f>
        <v>7074900</v>
      </c>
      <c r="F280" s="205">
        <f t="shared" si="27"/>
        <v>176872.5</v>
      </c>
    </row>
    <row r="281" spans="1:6" s="78" customFormat="1" ht="13.9" customHeight="1">
      <c r="A281" s="277" t="s">
        <v>588</v>
      </c>
      <c r="B281" s="278" t="s">
        <v>589</v>
      </c>
      <c r="C281" s="279">
        <v>0.17499999999999999</v>
      </c>
      <c r="D281" s="279" t="s">
        <v>9</v>
      </c>
      <c r="E281" s="204">
        <f>E266</f>
        <v>69858</v>
      </c>
      <c r="F281" s="205">
        <f t="shared" si="27"/>
        <v>12225.15</v>
      </c>
    </row>
    <row r="282" spans="1:6" s="78" customFormat="1" ht="13.9" customHeight="1">
      <c r="A282" s="277" t="s">
        <v>590</v>
      </c>
      <c r="B282" s="278" t="s">
        <v>591</v>
      </c>
      <c r="C282" s="279">
        <v>3.84375</v>
      </c>
      <c r="D282" s="279" t="s">
        <v>11</v>
      </c>
      <c r="E282" s="204">
        <f>'[1]D PD'!$F$231</f>
        <v>23040</v>
      </c>
      <c r="F282" s="205">
        <f t="shared" si="27"/>
        <v>88560</v>
      </c>
    </row>
    <row r="283" spans="1:6" s="78" customFormat="1" ht="13.9" customHeight="1">
      <c r="A283" s="277" t="s">
        <v>1325</v>
      </c>
      <c r="B283" s="278" t="s">
        <v>1326</v>
      </c>
      <c r="C283" s="279">
        <v>0.20624999999999999</v>
      </c>
      <c r="D283" s="279" t="s">
        <v>9</v>
      </c>
      <c r="E283" s="204">
        <f>'[1]D PD'!$F$303</f>
        <v>227975</v>
      </c>
      <c r="F283" s="205">
        <f t="shared" si="27"/>
        <v>47019.84375</v>
      </c>
    </row>
    <row r="284" spans="1:6" s="78" customFormat="1" ht="13.9" customHeight="1">
      <c r="A284" s="277" t="s">
        <v>871</v>
      </c>
      <c r="B284" s="278" t="s">
        <v>845</v>
      </c>
      <c r="C284" s="279">
        <v>0.25</v>
      </c>
      <c r="D284" s="279" t="s">
        <v>9</v>
      </c>
      <c r="E284" s="204">
        <f>'[1]D PD'!$F$352</f>
        <v>38500</v>
      </c>
      <c r="F284" s="205">
        <f t="shared" si="27"/>
        <v>9625</v>
      </c>
    </row>
    <row r="285" spans="1:6" s="78" customFormat="1" ht="13.9" customHeight="1">
      <c r="A285" s="277" t="s">
        <v>893</v>
      </c>
      <c r="B285" s="278" t="s">
        <v>901</v>
      </c>
      <c r="C285" s="279">
        <v>0.78125</v>
      </c>
      <c r="D285" s="279" t="s">
        <v>11</v>
      </c>
      <c r="E285" s="204">
        <f>'[1]G.Pekerjaan Finishing'!$F$1044</f>
        <v>923887.28</v>
      </c>
      <c r="F285" s="205">
        <f t="shared" si="27"/>
        <v>721786.9375</v>
      </c>
    </row>
    <row r="286" spans="1:6" s="1" customFormat="1" ht="13.9" customHeight="1">
      <c r="A286" s="274"/>
      <c r="B286" s="275"/>
      <c r="C286" s="276"/>
      <c r="D286" s="276"/>
      <c r="E286" s="55" t="s">
        <v>369</v>
      </c>
      <c r="F286" s="56">
        <f>SUM(F278:F285)</f>
        <v>1253116.4998625</v>
      </c>
    </row>
    <row r="287" spans="1:6" s="1" customFormat="1" ht="13.9" customHeight="1" thickBot="1">
      <c r="A287" s="280"/>
      <c r="B287" s="281" t="s">
        <v>878</v>
      </c>
      <c r="C287" s="282"/>
      <c r="D287" s="282"/>
      <c r="E287" s="60" t="s">
        <v>375</v>
      </c>
      <c r="F287" s="61">
        <f>SUM(F286,F276,F271,F267,F253)</f>
        <v>16648498.397862501</v>
      </c>
    </row>
    <row r="288" spans="1:6" ht="15.75" hidden="1" customHeight="1">
      <c r="A288" s="116" t="s">
        <v>1252</v>
      </c>
      <c r="B288" s="116" t="s">
        <v>1253</v>
      </c>
      <c r="C288" s="117">
        <v>1015893</v>
      </c>
      <c r="D288" s="76"/>
      <c r="E288" s="118"/>
      <c r="F288" s="118"/>
    </row>
    <row r="289" spans="1:6" s="1" customFormat="1">
      <c r="A289" s="107" t="s">
        <v>1252</v>
      </c>
      <c r="B289" s="108" t="s">
        <v>1253</v>
      </c>
      <c r="C289" s="109"/>
      <c r="D289" s="109" t="s">
        <v>7</v>
      </c>
      <c r="E289" s="41"/>
      <c r="F289" s="42"/>
    </row>
    <row r="290" spans="1:6" s="1" customFormat="1" ht="13.9" customHeight="1">
      <c r="A290" s="107"/>
      <c r="B290" s="108" t="s">
        <v>18</v>
      </c>
      <c r="C290" s="109"/>
      <c r="D290" s="109"/>
      <c r="E290" s="41"/>
      <c r="F290" s="42"/>
    </row>
    <row r="291" spans="1:6" s="78" customFormat="1" ht="13.9" customHeight="1">
      <c r="A291" s="110" t="s">
        <v>371</v>
      </c>
      <c r="B291" s="111" t="s">
        <v>372</v>
      </c>
      <c r="C291" s="112">
        <v>0.81159400000000004</v>
      </c>
      <c r="D291" s="112" t="s">
        <v>8</v>
      </c>
      <c r="E291" s="35">
        <f>E270</f>
        <v>44800</v>
      </c>
      <c r="F291" s="36">
        <f>C291*E291</f>
        <v>36359.411200000002</v>
      </c>
    </row>
    <row r="292" spans="1:6" s="78" customFormat="1" ht="13.9" customHeight="1">
      <c r="A292" s="110" t="s">
        <v>1327</v>
      </c>
      <c r="B292" s="111" t="s">
        <v>1328</v>
      </c>
      <c r="C292" s="112">
        <v>0.154589</v>
      </c>
      <c r="D292" s="112" t="s">
        <v>580</v>
      </c>
      <c r="E292" s="35">
        <f>'[1]B. Pondasi'!$F$105</f>
        <v>368150</v>
      </c>
      <c r="F292" s="36">
        <f>C292*E292</f>
        <v>56911.940350000004</v>
      </c>
    </row>
    <row r="293" spans="1:6" s="1" customFormat="1" ht="13.9" customHeight="1">
      <c r="A293" s="107"/>
      <c r="B293" s="108"/>
      <c r="C293" s="109"/>
      <c r="D293" s="109"/>
      <c r="E293" s="41" t="s">
        <v>369</v>
      </c>
      <c r="F293" s="42">
        <f>SUM(F291:F292)</f>
        <v>93271.351550000007</v>
      </c>
    </row>
    <row r="294" spans="1:6" s="1" customFormat="1" ht="28.15" customHeight="1">
      <c r="A294" s="107"/>
      <c r="B294" s="108" t="s">
        <v>1329</v>
      </c>
      <c r="C294" s="109"/>
      <c r="D294" s="109"/>
      <c r="E294" s="41"/>
      <c r="F294" s="42"/>
    </row>
    <row r="295" spans="1:6" s="78" customFormat="1" ht="13.9" customHeight="1">
      <c r="A295" s="110" t="s">
        <v>1068</v>
      </c>
      <c r="B295" s="111" t="s">
        <v>1069</v>
      </c>
      <c r="C295" s="112">
        <v>2.9109180000000001</v>
      </c>
      <c r="D295" s="112" t="s">
        <v>82</v>
      </c>
      <c r="E295" s="35">
        <f>'[1]H. Pekerjaan Paving'!$B$101+'[1]I. PJR'!$F$64</f>
        <v>20025.45</v>
      </c>
      <c r="F295" s="36">
        <f>C295*E295</f>
        <v>58292.442863100005</v>
      </c>
    </row>
    <row r="296" spans="1:6" s="78" customFormat="1" ht="13.9" customHeight="1">
      <c r="A296" s="110" t="s">
        <v>358</v>
      </c>
      <c r="B296" s="111" t="s">
        <v>359</v>
      </c>
      <c r="C296" s="112">
        <v>0.37101400000000001</v>
      </c>
      <c r="D296" s="112" t="s">
        <v>8</v>
      </c>
      <c r="E296" s="35">
        <f>'[1]I. PJR'!$F$121</f>
        <v>420687.68818000006</v>
      </c>
      <c r="F296" s="36">
        <f t="shared" ref="F296:F297" si="28">C296*E296</f>
        <v>156081.02194241455</v>
      </c>
    </row>
    <row r="297" spans="1:6" s="78" customFormat="1" ht="13.9" customHeight="1">
      <c r="A297" s="110" t="s">
        <v>364</v>
      </c>
      <c r="B297" s="111" t="s">
        <v>365</v>
      </c>
      <c r="C297" s="112">
        <v>0.18712999999999999</v>
      </c>
      <c r="D297" s="112" t="s">
        <v>366</v>
      </c>
      <c r="E297" s="35">
        <f>'[1]I. PJR'!$F$183</f>
        <v>1364657.32</v>
      </c>
      <c r="F297" s="36">
        <f t="shared" si="28"/>
        <v>255368.3242916</v>
      </c>
    </row>
    <row r="298" spans="1:6" s="1" customFormat="1" ht="13.9" customHeight="1">
      <c r="A298" s="107"/>
      <c r="B298" s="108"/>
      <c r="C298" s="109"/>
      <c r="D298" s="109"/>
      <c r="E298" s="41" t="s">
        <v>369</v>
      </c>
      <c r="F298" s="42">
        <f>SUM(F295:F297)</f>
        <v>469741.78909711458</v>
      </c>
    </row>
    <row r="299" spans="1:6" s="1" customFormat="1" ht="28.15" customHeight="1">
      <c r="A299" s="107"/>
      <c r="B299" s="108" t="s">
        <v>1330</v>
      </c>
      <c r="C299" s="109"/>
      <c r="D299" s="109"/>
      <c r="E299" s="41"/>
      <c r="F299" s="42"/>
    </row>
    <row r="300" spans="1:6" s="78" customFormat="1" ht="13.9" customHeight="1">
      <c r="A300" s="110" t="s">
        <v>19</v>
      </c>
      <c r="B300" s="111" t="s">
        <v>53</v>
      </c>
      <c r="C300" s="112">
        <v>0.81159400000000004</v>
      </c>
      <c r="D300" s="112" t="s">
        <v>8</v>
      </c>
      <c r="E300" s="35">
        <f>'[1]A. Pekerjaan Tanah'!$F$162</f>
        <v>174600</v>
      </c>
      <c r="F300" s="36">
        <f>C300*E300</f>
        <v>141704.3124</v>
      </c>
    </row>
    <row r="301" spans="1:6" s="78" customFormat="1" ht="13.9" customHeight="1">
      <c r="A301" s="110" t="s">
        <v>1331</v>
      </c>
      <c r="B301" s="111" t="s">
        <v>1332</v>
      </c>
      <c r="C301" s="112">
        <v>3.4434779999999998</v>
      </c>
      <c r="D301" s="112" t="s">
        <v>176</v>
      </c>
      <c r="E301" s="35">
        <f>'[1]B. Pondasi'!$F$69</f>
        <v>18900</v>
      </c>
      <c r="F301" s="36">
        <f t="shared" ref="F301:F307" si="29">C301*E301</f>
        <v>65081.734199999999</v>
      </c>
    </row>
    <row r="302" spans="1:6" s="78" customFormat="1" ht="13.9" customHeight="1">
      <c r="A302" s="110" t="s">
        <v>32</v>
      </c>
      <c r="B302" s="111" t="s">
        <v>571</v>
      </c>
      <c r="C302" s="112">
        <v>0.13062799999999999</v>
      </c>
      <c r="D302" s="112" t="s">
        <v>8</v>
      </c>
      <c r="E302" s="35">
        <f>'[1]C. Struktur'!$F$23</f>
        <v>937146.54605263146</v>
      </c>
      <c r="F302" s="36">
        <f t="shared" si="29"/>
        <v>122417.57901776314</v>
      </c>
    </row>
    <row r="303" spans="1:6" s="78" customFormat="1" ht="13.9" customHeight="1">
      <c r="A303" s="110" t="s">
        <v>156</v>
      </c>
      <c r="B303" s="111" t="s">
        <v>157</v>
      </c>
      <c r="C303" s="112">
        <v>1.1594E-2</v>
      </c>
      <c r="D303" s="112" t="s">
        <v>8</v>
      </c>
      <c r="E303" s="35">
        <f>'[1]C. Struktur'!$F$107</f>
        <v>1136764.144736842</v>
      </c>
      <c r="F303" s="36">
        <f t="shared" si="29"/>
        <v>13179.643494078946</v>
      </c>
    </row>
    <row r="304" spans="1:6" s="78" customFormat="1" ht="13.9" customHeight="1">
      <c r="A304" s="110" t="s">
        <v>469</v>
      </c>
      <c r="B304" s="111" t="s">
        <v>470</v>
      </c>
      <c r="C304" s="112">
        <v>5.4106000000000001E-2</v>
      </c>
      <c r="D304" s="112" t="s">
        <v>8</v>
      </c>
      <c r="E304" s="35">
        <f>'[1]C. Struktur'!$F$177</f>
        <v>1318739.2434210526</v>
      </c>
      <c r="F304" s="36">
        <f t="shared" si="29"/>
        <v>71351.705504539466</v>
      </c>
    </row>
    <row r="305" spans="1:6" s="78" customFormat="1" ht="13.9" customHeight="1">
      <c r="A305" s="110" t="s">
        <v>1333</v>
      </c>
      <c r="B305" s="111" t="s">
        <v>1334</v>
      </c>
      <c r="C305" s="112">
        <v>5.4106000000000001E-2</v>
      </c>
      <c r="D305" s="112" t="s">
        <v>9</v>
      </c>
      <c r="E305" s="35">
        <f>'[1]D PD'!$F$195</f>
        <v>72319.199999999997</v>
      </c>
      <c r="F305" s="36">
        <f t="shared" si="29"/>
        <v>3912.9026352000001</v>
      </c>
    </row>
    <row r="306" spans="1:6" s="78" customFormat="1" ht="13.9" customHeight="1">
      <c r="A306" s="110" t="s">
        <v>590</v>
      </c>
      <c r="B306" s="111" t="s">
        <v>591</v>
      </c>
      <c r="C306" s="112">
        <v>0.13758500000000001</v>
      </c>
      <c r="D306" s="112" t="s">
        <v>11</v>
      </c>
      <c r="E306" s="35">
        <f>'[1]D PD'!$F$231</f>
        <v>23040</v>
      </c>
      <c r="F306" s="36">
        <f t="shared" si="29"/>
        <v>3169.9584000000004</v>
      </c>
    </row>
    <row r="307" spans="1:6" s="78" customFormat="1" ht="13.9" customHeight="1">
      <c r="A307" s="110" t="s">
        <v>1148</v>
      </c>
      <c r="B307" s="111" t="s">
        <v>462</v>
      </c>
      <c r="C307" s="112">
        <v>0.26666699999999999</v>
      </c>
      <c r="D307" s="112" t="s">
        <v>232</v>
      </c>
      <c r="E307" s="35">
        <f>'27.02 Taman'!F210</f>
        <v>152462.72</v>
      </c>
      <c r="F307" s="36">
        <f t="shared" si="29"/>
        <v>40656.776154239997</v>
      </c>
    </row>
    <row r="308" spans="1:6" s="1" customFormat="1" ht="13.9" customHeight="1">
      <c r="A308" s="107"/>
      <c r="B308" s="108"/>
      <c r="C308" s="109"/>
      <c r="D308" s="109"/>
      <c r="E308" s="41" t="s">
        <v>369</v>
      </c>
      <c r="F308" s="42">
        <f>SUM(F300:F307)</f>
        <v>461474.61180582159</v>
      </c>
    </row>
    <row r="309" spans="1:6" s="1" customFormat="1" ht="13.9" customHeight="1" thickBot="1">
      <c r="A309" s="113"/>
      <c r="B309" s="114" t="s">
        <v>878</v>
      </c>
      <c r="C309" s="115"/>
      <c r="D309" s="115"/>
      <c r="E309" s="44" t="s">
        <v>375</v>
      </c>
      <c r="F309" s="45">
        <f>SUM(F308,F298,F293)</f>
        <v>1024487.7524529363</v>
      </c>
    </row>
    <row r="310" spans="1:6" s="1" customFormat="1" ht="13.9" customHeight="1">
      <c r="A310" s="10"/>
      <c r="B310" s="10"/>
      <c r="C310" s="10"/>
      <c r="D310" s="21"/>
      <c r="E310" s="10"/>
      <c r="F310" s="10"/>
    </row>
    <row r="311" spans="1:6" s="1" customFormat="1" ht="13.9" customHeight="1">
      <c r="A311" s="10"/>
      <c r="B311" s="10"/>
      <c r="C311" s="10"/>
      <c r="D311" s="21"/>
      <c r="E311" s="10"/>
      <c r="F311" s="10"/>
    </row>
    <row r="312" spans="1:6" s="1" customFormat="1" ht="13.9" customHeight="1">
      <c r="A312" s="10"/>
      <c r="B312" s="10"/>
      <c r="C312" s="10"/>
      <c r="D312" s="21"/>
      <c r="E312" s="10"/>
      <c r="F312" s="10"/>
    </row>
    <row r="313" spans="1:6" s="1" customFormat="1" ht="13.9" customHeight="1">
      <c r="A313" s="10"/>
      <c r="B313" s="10"/>
      <c r="C313" s="10"/>
      <c r="D313" s="21"/>
      <c r="E313" s="10"/>
      <c r="F313" s="10"/>
    </row>
    <row r="314" spans="1:6" s="1" customFormat="1" ht="13.9" customHeight="1">
      <c r="A314" s="10"/>
      <c r="B314" s="10"/>
      <c r="C314" s="10"/>
      <c r="D314" s="21"/>
      <c r="E314" s="10"/>
      <c r="F314" s="10"/>
    </row>
    <row r="315" spans="1:6" s="1" customFormat="1" ht="13.9" customHeight="1">
      <c r="A315" s="10"/>
      <c r="B315" s="10"/>
      <c r="C315" s="10"/>
      <c r="D315" s="21"/>
      <c r="E315" s="10"/>
      <c r="F315" s="10"/>
    </row>
    <row r="316" spans="1:6" s="1" customFormat="1" ht="13.9" customHeight="1">
      <c r="A316" s="10"/>
      <c r="B316" s="10"/>
      <c r="C316" s="10"/>
      <c r="D316" s="21"/>
      <c r="E316" s="10"/>
      <c r="F316" s="10"/>
    </row>
    <row r="317" spans="1:6" s="1" customFormat="1" ht="13.9" customHeight="1">
      <c r="A317" s="10"/>
      <c r="B317" s="10"/>
      <c r="C317" s="10"/>
      <c r="D317" s="21"/>
      <c r="E317" s="10"/>
      <c r="F317" s="10"/>
    </row>
    <row r="318" spans="1:6" s="1" customFormat="1" ht="13.9" customHeight="1">
      <c r="A318" s="10"/>
      <c r="B318" s="10"/>
      <c r="C318" s="10"/>
      <c r="D318" s="21"/>
      <c r="E318" s="10"/>
      <c r="F318" s="10"/>
    </row>
    <row r="319" spans="1:6" s="1" customFormat="1" ht="13.9" customHeight="1">
      <c r="A319" s="10"/>
      <c r="B319" s="10"/>
      <c r="C319" s="10"/>
      <c r="D319" s="21"/>
      <c r="E319" s="10"/>
      <c r="F319" s="10"/>
    </row>
    <row r="326" spans="3:3">
      <c r="C326" s="21" t="s">
        <v>1254</v>
      </c>
    </row>
    <row r="2564" spans="1:1">
      <c r="A2564" s="25" t="s">
        <v>1082</v>
      </c>
    </row>
  </sheetData>
  <mergeCells count="6">
    <mergeCell ref="A1:F1"/>
    <mergeCell ref="A2:F2"/>
    <mergeCell ref="A5:A6"/>
    <mergeCell ref="B5:B6"/>
    <mergeCell ref="C5:C6"/>
    <mergeCell ref="D5:D6"/>
  </mergeCells>
  <conditionalFormatting sqref="E1:E2">
    <cfRule type="containsText" dxfId="3" priority="29" operator="containsText" text="Jumlah">
      <formula>NOT(ISERROR(SEARCH("Jumlah",E1)))</formula>
    </cfRule>
    <cfRule type="containsText" dxfId="2" priority="30" operator="containsText" text="Nilai ASB">
      <formula>NOT(ISERROR(SEARCH("Nilai ASB",E1)))</formula>
    </cfRule>
  </conditionalFormatting>
  <conditionalFormatting sqref="C243:C287 C289:C319 E1:E1048576">
    <cfRule type="containsText" dxfId="1" priority="27" operator="containsText" text="Nilai ASB">
      <formula>NOT(ISERROR(SEARCH("Nilai ASB",C1)))</formula>
    </cfRule>
    <cfRule type="containsText" dxfId="0" priority="28" operator="containsText" text="Jumlah">
      <formula>NOT(ISERROR(SEARCH("Jumlah",C1)))</formula>
    </cfRule>
  </conditionalFormatting>
  <pageMargins left="0.22" right="0.22" top="0.75" bottom="0.75" header="0.3" footer="0.3"/>
  <pageSetup paperSize="14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850"/>
  <sheetViews>
    <sheetView view="pageBreakPreview" topLeftCell="A203" zoomScale="80" zoomScaleNormal="62" zoomScaleSheetLayoutView="80" workbookViewId="0">
      <selection activeCell="B214" sqref="B214"/>
    </sheetView>
  </sheetViews>
  <sheetFormatPr defaultColWidth="8.85546875" defaultRowHeight="15" customHeight="1"/>
  <cols>
    <col min="1" max="1" width="23.5703125" style="10" customWidth="1"/>
    <col min="2" max="2" width="48.42578125" style="174" customWidth="1"/>
    <col min="3" max="3" width="10.42578125" style="21" customWidth="1"/>
    <col min="4" max="4" width="8.7109375" style="21" customWidth="1"/>
    <col min="5" max="5" width="16.42578125" style="119" customWidth="1"/>
    <col min="6" max="6" width="21.140625" style="119" customWidth="1"/>
    <col min="7" max="15" width="9.42578125" customWidth="1"/>
    <col min="16" max="25" width="8" customWidth="1"/>
  </cols>
  <sheetData>
    <row r="1" spans="1:6" ht="12.75" hidden="1" customHeight="1">
      <c r="A1" s="353" t="s">
        <v>0</v>
      </c>
      <c r="B1" s="353"/>
      <c r="C1" s="353"/>
      <c r="D1" s="353"/>
      <c r="E1" s="353"/>
      <c r="F1" s="353"/>
    </row>
    <row r="2" spans="1:6" ht="12.75" hidden="1" customHeight="1">
      <c r="A2" s="353" t="s">
        <v>765</v>
      </c>
      <c r="B2" s="353"/>
      <c r="C2" s="353"/>
      <c r="D2" s="353"/>
      <c r="E2" s="353"/>
      <c r="F2" s="353"/>
    </row>
    <row r="3" spans="1:6" ht="29.25" customHeight="1">
      <c r="A3" s="348" t="s">
        <v>0</v>
      </c>
      <c r="B3" s="348"/>
      <c r="C3" s="348"/>
      <c r="D3" s="348"/>
      <c r="E3" s="348"/>
      <c r="F3" s="348"/>
    </row>
    <row r="4" spans="1:6" ht="30" customHeight="1">
      <c r="A4" s="348" t="s">
        <v>765</v>
      </c>
      <c r="B4" s="348"/>
      <c r="C4" s="348"/>
      <c r="D4" s="348"/>
      <c r="E4" s="348"/>
      <c r="F4" s="348"/>
    </row>
    <row r="5" spans="1:6" s="13" customFormat="1" ht="18.75" customHeight="1" thickBot="1">
      <c r="A5" s="17" t="s">
        <v>766</v>
      </c>
      <c r="B5" s="17" t="s">
        <v>767</v>
      </c>
      <c r="C5" s="94"/>
      <c r="D5" s="94"/>
      <c r="E5" s="33"/>
      <c r="F5" s="33"/>
    </row>
    <row r="6" spans="1:6" s="13" customFormat="1" ht="12.75">
      <c r="A6" s="354" t="s">
        <v>1</v>
      </c>
      <c r="B6" s="356" t="s">
        <v>2</v>
      </c>
      <c r="C6" s="356" t="s">
        <v>3</v>
      </c>
      <c r="D6" s="356" t="s">
        <v>4</v>
      </c>
      <c r="E6" s="358" t="s">
        <v>142</v>
      </c>
      <c r="F6" s="360" t="s">
        <v>143</v>
      </c>
    </row>
    <row r="7" spans="1:6" s="13" customFormat="1" ht="12.75">
      <c r="A7" s="355"/>
      <c r="B7" s="357"/>
      <c r="C7" s="357"/>
      <c r="D7" s="357"/>
      <c r="E7" s="359"/>
      <c r="F7" s="361"/>
    </row>
    <row r="8" spans="1:6" s="16" customFormat="1" ht="13.5" customHeight="1">
      <c r="A8" s="120" t="s">
        <v>766</v>
      </c>
      <c r="B8" s="46" t="s">
        <v>771</v>
      </c>
      <c r="C8" s="121"/>
      <c r="D8" s="121"/>
      <c r="E8" s="122"/>
      <c r="F8" s="123"/>
    </row>
    <row r="9" spans="1:6" s="16" customFormat="1" ht="13.5" customHeight="1">
      <c r="A9" s="40" t="s">
        <v>768</v>
      </c>
      <c r="B9" s="8" t="s">
        <v>769</v>
      </c>
      <c r="C9" s="23"/>
      <c r="D9" s="23"/>
      <c r="E9" s="41"/>
      <c r="F9" s="42"/>
    </row>
    <row r="10" spans="1:6" s="16" customFormat="1" ht="13.5" customHeight="1">
      <c r="A10" s="40" t="s">
        <v>782</v>
      </c>
      <c r="B10" s="8" t="s">
        <v>783</v>
      </c>
      <c r="C10" s="23"/>
      <c r="D10" s="23" t="s">
        <v>17</v>
      </c>
      <c r="E10" s="41"/>
      <c r="F10" s="42"/>
    </row>
    <row r="11" spans="1:6" s="16" customFormat="1" ht="13.5" customHeight="1">
      <c r="A11" s="40"/>
      <c r="B11" s="8" t="s">
        <v>772</v>
      </c>
      <c r="C11" s="23"/>
      <c r="D11" s="23"/>
      <c r="E11" s="41"/>
      <c r="F11" s="42"/>
    </row>
    <row r="12" spans="1:6" s="15" customFormat="1" ht="12.75">
      <c r="A12" s="34" t="s">
        <v>371</v>
      </c>
      <c r="B12" s="9" t="s">
        <v>372</v>
      </c>
      <c r="C12" s="24">
        <v>1.0215000000000001</v>
      </c>
      <c r="D12" s="24" t="s">
        <v>8</v>
      </c>
      <c r="E12" s="35">
        <f>'[1]A. Pekerjaan Tanah'!$F$144</f>
        <v>44800</v>
      </c>
      <c r="F12" s="36">
        <f>C12*E12</f>
        <v>45763.200000000004</v>
      </c>
    </row>
    <row r="13" spans="1:6" s="15" customFormat="1" ht="12.75">
      <c r="A13" s="34" t="s">
        <v>22</v>
      </c>
      <c r="B13" s="9" t="s">
        <v>109</v>
      </c>
      <c r="C13" s="24">
        <v>1.2825</v>
      </c>
      <c r="D13" s="24" t="s">
        <v>8</v>
      </c>
      <c r="E13" s="35">
        <f>'[1]A. Pekerjaan Tanah'!$F$150</f>
        <v>86500</v>
      </c>
      <c r="F13" s="36">
        <f t="shared" ref="F13:F14" si="0">C13*E13</f>
        <v>110936.25</v>
      </c>
    </row>
    <row r="14" spans="1:6" s="15" customFormat="1" ht="12.75">
      <c r="A14" s="34" t="s">
        <v>538</v>
      </c>
      <c r="B14" s="9" t="s">
        <v>539</v>
      </c>
      <c r="C14" s="24">
        <v>0.26100000000000001</v>
      </c>
      <c r="D14" s="24" t="s">
        <v>8</v>
      </c>
      <c r="E14" s="35">
        <f>'[1]A. Pekerjaan Tanah'!$F$194</f>
        <v>14260</v>
      </c>
      <c r="F14" s="36">
        <f t="shared" si="0"/>
        <v>3721.86</v>
      </c>
    </row>
    <row r="15" spans="1:6" s="16" customFormat="1" ht="13.5" customHeight="1">
      <c r="A15" s="40"/>
      <c r="B15" s="8"/>
      <c r="C15" s="23"/>
      <c r="D15" s="23"/>
      <c r="E15" s="41" t="s">
        <v>15</v>
      </c>
      <c r="F15" s="42">
        <f>SUM(F12:F14)</f>
        <v>160421.31</v>
      </c>
    </row>
    <row r="16" spans="1:6" s="16" customFormat="1" ht="13.5" customHeight="1">
      <c r="A16" s="40"/>
      <c r="B16" s="8" t="s">
        <v>773</v>
      </c>
      <c r="C16" s="23"/>
      <c r="D16" s="23"/>
      <c r="E16" s="41"/>
      <c r="F16" s="42"/>
    </row>
    <row r="17" spans="1:6" s="15" customFormat="1" ht="12.75">
      <c r="A17" s="34" t="s">
        <v>14</v>
      </c>
      <c r="B17" s="9" t="s">
        <v>460</v>
      </c>
      <c r="C17" s="24">
        <v>0.42749999999999999</v>
      </c>
      <c r="D17" s="24" t="s">
        <v>8</v>
      </c>
      <c r="E17" s="35">
        <f>'[1]A. Pekerjaan Tanah'!$F$215</f>
        <v>154600</v>
      </c>
      <c r="F17" s="36">
        <f>C17*E17</f>
        <v>66091.5</v>
      </c>
    </row>
    <row r="18" spans="1:6" s="15" customFormat="1" ht="25.5">
      <c r="A18" s="34" t="s">
        <v>582</v>
      </c>
      <c r="B18" s="9" t="s">
        <v>583</v>
      </c>
      <c r="C18" s="24">
        <v>0.3</v>
      </c>
      <c r="D18" s="24" t="s">
        <v>8</v>
      </c>
      <c r="E18" s="35">
        <f>'[1]B. Pondasi'!$F$155</f>
        <v>1029350</v>
      </c>
      <c r="F18" s="36">
        <f t="shared" ref="F18:F22" si="1">C18*E18</f>
        <v>308805</v>
      </c>
    </row>
    <row r="19" spans="1:6" s="15" customFormat="1" ht="25.5">
      <c r="A19" s="34" t="s">
        <v>774</v>
      </c>
      <c r="B19" s="9" t="s">
        <v>775</v>
      </c>
      <c r="C19" s="24">
        <v>0.17100000000000001</v>
      </c>
      <c r="D19" s="24" t="s">
        <v>8</v>
      </c>
      <c r="E19" s="35">
        <f>'[1]B. Pondasi'!$F$276</f>
        <v>472853</v>
      </c>
      <c r="F19" s="36">
        <f t="shared" si="1"/>
        <v>80857.863000000012</v>
      </c>
    </row>
    <row r="20" spans="1:6" s="15" customFormat="1" ht="12.75">
      <c r="A20" s="34" t="s">
        <v>588</v>
      </c>
      <c r="B20" s="9" t="s">
        <v>589</v>
      </c>
      <c r="C20" s="24">
        <v>1</v>
      </c>
      <c r="D20" s="24" t="s">
        <v>9</v>
      </c>
      <c r="E20" s="35">
        <f>'[1]D PD'!$F$207</f>
        <v>69858</v>
      </c>
      <c r="F20" s="36">
        <f t="shared" si="1"/>
        <v>69858</v>
      </c>
    </row>
    <row r="21" spans="1:6" s="15" customFormat="1" ht="12.75">
      <c r="A21" s="34" t="s">
        <v>778</v>
      </c>
      <c r="B21" s="9" t="s">
        <v>779</v>
      </c>
      <c r="C21" s="24">
        <v>1</v>
      </c>
      <c r="D21" s="24" t="s">
        <v>11</v>
      </c>
      <c r="E21" s="35">
        <f>'[1]G.Pekerjaan Finishing'!$F$621</f>
        <v>78340</v>
      </c>
      <c r="F21" s="36">
        <f t="shared" si="1"/>
        <v>78340</v>
      </c>
    </row>
    <row r="22" spans="1:6" s="15" customFormat="1" ht="12.75">
      <c r="A22" s="34" t="s">
        <v>776</v>
      </c>
      <c r="B22" s="9" t="s">
        <v>777</v>
      </c>
      <c r="C22" s="24">
        <v>2</v>
      </c>
      <c r="D22" s="24" t="s">
        <v>23</v>
      </c>
      <c r="E22" s="35">
        <f>'[1]G.Pekerjaan Finishing'!$F$825</f>
        <v>17950</v>
      </c>
      <c r="F22" s="36">
        <f t="shared" si="1"/>
        <v>35900</v>
      </c>
    </row>
    <row r="23" spans="1:6" s="16" customFormat="1" ht="13.5" customHeight="1">
      <c r="A23" s="40"/>
      <c r="B23" s="8"/>
      <c r="C23" s="23"/>
      <c r="D23" s="23"/>
      <c r="E23" s="41" t="s">
        <v>15</v>
      </c>
      <c r="F23" s="42">
        <f>SUM(F17:F22)</f>
        <v>639852.36300000001</v>
      </c>
    </row>
    <row r="24" spans="1:6" s="16" customFormat="1" ht="13.5" customHeight="1" thickBot="1">
      <c r="A24" s="43"/>
      <c r="B24" s="12"/>
      <c r="C24" s="30"/>
      <c r="D24" s="30"/>
      <c r="E24" s="44" t="s">
        <v>158</v>
      </c>
      <c r="F24" s="45">
        <f>SUM(F23,F15)</f>
        <v>800273.67299999995</v>
      </c>
    </row>
    <row r="25" spans="1:6" s="75" customFormat="1" ht="15" hidden="1" customHeight="1">
      <c r="A25" s="116" t="s">
        <v>1255</v>
      </c>
      <c r="B25" s="116" t="s">
        <v>1256</v>
      </c>
      <c r="C25" s="117">
        <v>1512452</v>
      </c>
      <c r="D25" s="124"/>
      <c r="E25" s="125"/>
      <c r="F25" s="126"/>
    </row>
    <row r="26" spans="1:6" s="16" customFormat="1" ht="13.5" customHeight="1">
      <c r="A26" s="40" t="s">
        <v>1255</v>
      </c>
      <c r="B26" s="8" t="s">
        <v>1256</v>
      </c>
      <c r="C26" s="23"/>
      <c r="D26" s="23" t="s">
        <v>17</v>
      </c>
      <c r="E26" s="41"/>
      <c r="F26" s="42"/>
    </row>
    <row r="27" spans="1:6" s="77" customFormat="1" ht="12.75">
      <c r="A27" s="34" t="s">
        <v>371</v>
      </c>
      <c r="B27" s="9" t="s">
        <v>372</v>
      </c>
      <c r="C27" s="24">
        <v>1.7675000000000001</v>
      </c>
      <c r="D27" s="24" t="s">
        <v>8</v>
      </c>
      <c r="E27" s="35">
        <f>'[1]A. Pekerjaan Tanah'!$F$144</f>
        <v>44800</v>
      </c>
      <c r="F27" s="36">
        <f>C27*E27</f>
        <v>79184</v>
      </c>
    </row>
    <row r="28" spans="1:6" s="77" customFormat="1" ht="12.75">
      <c r="A28" s="34" t="s">
        <v>22</v>
      </c>
      <c r="B28" s="9" t="s">
        <v>109</v>
      </c>
      <c r="C28" s="24">
        <v>2.3275000000000001</v>
      </c>
      <c r="D28" s="24" t="s">
        <v>8</v>
      </c>
      <c r="E28" s="35">
        <f>'[1]A. Pekerjaan Tanah'!$F$150</f>
        <v>86500</v>
      </c>
      <c r="F28" s="36">
        <f t="shared" ref="F28:F35" si="2">C28*E28</f>
        <v>201328.75</v>
      </c>
    </row>
    <row r="29" spans="1:6" s="77" customFormat="1" ht="12.75">
      <c r="A29" s="34" t="s">
        <v>538</v>
      </c>
      <c r="B29" s="9" t="s">
        <v>539</v>
      </c>
      <c r="C29" s="24">
        <v>0.56000000000000005</v>
      </c>
      <c r="D29" s="24" t="s">
        <v>8</v>
      </c>
      <c r="E29" s="35">
        <f>'[1]A. Pekerjaan Tanah'!$F$194</f>
        <v>14260</v>
      </c>
      <c r="F29" s="36">
        <f t="shared" si="2"/>
        <v>7985.6</v>
      </c>
    </row>
    <row r="30" spans="1:6" s="77" customFormat="1" ht="12.75">
      <c r="A30" s="34" t="s">
        <v>14</v>
      </c>
      <c r="B30" s="9" t="s">
        <v>460</v>
      </c>
      <c r="C30" s="24">
        <v>0.61250000000000004</v>
      </c>
      <c r="D30" s="24" t="s">
        <v>8</v>
      </c>
      <c r="E30" s="35">
        <f>'[1]A. Pekerjaan Tanah'!$F$215</f>
        <v>154600</v>
      </c>
      <c r="F30" s="36">
        <f t="shared" si="2"/>
        <v>94692.5</v>
      </c>
    </row>
    <row r="31" spans="1:6" s="77" customFormat="1" ht="25.5">
      <c r="A31" s="34" t="s">
        <v>582</v>
      </c>
      <c r="B31" s="9" t="s">
        <v>583</v>
      </c>
      <c r="C31" s="24">
        <v>0.63</v>
      </c>
      <c r="D31" s="24" t="s">
        <v>8</v>
      </c>
      <c r="E31" s="35">
        <f>'[1]B. Pondasi'!$F$155</f>
        <v>1029350</v>
      </c>
      <c r="F31" s="36">
        <f t="shared" si="2"/>
        <v>648490.5</v>
      </c>
    </row>
    <row r="32" spans="1:6" s="77" customFormat="1" ht="25.5">
      <c r="A32" s="34" t="s">
        <v>774</v>
      </c>
      <c r="B32" s="9" t="s">
        <v>775</v>
      </c>
      <c r="C32" s="24">
        <v>0.245</v>
      </c>
      <c r="D32" s="24" t="s">
        <v>8</v>
      </c>
      <c r="E32" s="35">
        <f>'[1]B. Pondasi'!$F$276</f>
        <v>472853</v>
      </c>
      <c r="F32" s="36">
        <f t="shared" si="2"/>
        <v>115848.985</v>
      </c>
    </row>
    <row r="33" spans="1:6" s="77" customFormat="1" ht="12.75">
      <c r="A33" s="34" t="s">
        <v>588</v>
      </c>
      <c r="B33" s="9" t="s">
        <v>589</v>
      </c>
      <c r="C33" s="24">
        <v>1.4</v>
      </c>
      <c r="D33" s="24" t="s">
        <v>9</v>
      </c>
      <c r="E33" s="35">
        <f>'[1]D PD'!$F$207</f>
        <v>69858</v>
      </c>
      <c r="F33" s="36">
        <f t="shared" si="2"/>
        <v>97801.2</v>
      </c>
    </row>
    <row r="34" spans="1:6" s="77" customFormat="1" ht="12.75">
      <c r="A34" s="34" t="s">
        <v>778</v>
      </c>
      <c r="B34" s="9" t="s">
        <v>779</v>
      </c>
      <c r="C34" s="24">
        <v>1</v>
      </c>
      <c r="D34" s="24" t="s">
        <v>11</v>
      </c>
      <c r="E34" s="35">
        <f>'[1]G.Pekerjaan Finishing'!$F$621</f>
        <v>78340</v>
      </c>
      <c r="F34" s="36">
        <f t="shared" si="2"/>
        <v>78340</v>
      </c>
    </row>
    <row r="35" spans="1:6" s="77" customFormat="1" ht="12.75">
      <c r="A35" s="34" t="s">
        <v>776</v>
      </c>
      <c r="B35" s="9" t="s">
        <v>777</v>
      </c>
      <c r="C35" s="24">
        <v>2</v>
      </c>
      <c r="D35" s="24" t="s">
        <v>23</v>
      </c>
      <c r="E35" s="35">
        <f>'[1]G.Pekerjaan Finishing'!$F$825</f>
        <v>17950</v>
      </c>
      <c r="F35" s="36">
        <f t="shared" si="2"/>
        <v>35900</v>
      </c>
    </row>
    <row r="36" spans="1:6" s="16" customFormat="1" ht="13.5" customHeight="1">
      <c r="A36" s="40"/>
      <c r="B36" s="8"/>
      <c r="C36" s="23"/>
      <c r="D36" s="23"/>
      <c r="E36" s="41" t="s">
        <v>15</v>
      </c>
      <c r="F36" s="42">
        <f>SUM(F27:F35)</f>
        <v>1359571.5349999999</v>
      </c>
    </row>
    <row r="37" spans="1:6" s="16" customFormat="1" ht="13.5" customHeight="1" thickBot="1">
      <c r="A37" s="43"/>
      <c r="B37" s="12"/>
      <c r="C37" s="30"/>
      <c r="D37" s="30"/>
      <c r="E37" s="44" t="s">
        <v>158</v>
      </c>
      <c r="F37" s="45">
        <f>SUM(F36)</f>
        <v>1359571.5349999999</v>
      </c>
    </row>
    <row r="38" spans="1:6" s="16" customFormat="1" ht="15" hidden="1" customHeight="1">
      <c r="A38" s="116" t="s">
        <v>1257</v>
      </c>
      <c r="B38" s="116" t="s">
        <v>1258</v>
      </c>
      <c r="C38" s="117">
        <v>1660018</v>
      </c>
      <c r="D38" s="124"/>
      <c r="E38" s="125"/>
      <c r="F38" s="126"/>
    </row>
    <row r="39" spans="1:6" s="16" customFormat="1" ht="13.5" customHeight="1">
      <c r="A39" s="40" t="s">
        <v>1257</v>
      </c>
      <c r="B39" s="8" t="s">
        <v>1258</v>
      </c>
      <c r="C39" s="23"/>
      <c r="D39" s="23" t="s">
        <v>17</v>
      </c>
      <c r="E39" s="41"/>
      <c r="F39" s="42"/>
    </row>
    <row r="40" spans="1:6" s="77" customFormat="1" ht="12.75">
      <c r="A40" s="34" t="s">
        <v>371</v>
      </c>
      <c r="B40" s="9" t="s">
        <v>372</v>
      </c>
      <c r="C40" s="24">
        <v>2.2799999999999998</v>
      </c>
      <c r="D40" s="24" t="s">
        <v>8</v>
      </c>
      <c r="E40" s="35">
        <f>'[1]A. Pekerjaan Tanah'!$F$144</f>
        <v>44800</v>
      </c>
      <c r="F40" s="36">
        <f>C40*E40</f>
        <v>102143.99999999999</v>
      </c>
    </row>
    <row r="41" spans="1:6" s="77" customFormat="1" ht="12.75">
      <c r="A41" s="34" t="s">
        <v>22</v>
      </c>
      <c r="B41" s="9" t="s">
        <v>109</v>
      </c>
      <c r="C41" s="24">
        <v>3.08</v>
      </c>
      <c r="D41" s="24" t="s">
        <v>8</v>
      </c>
      <c r="E41" s="35">
        <f>'[1]A. Pekerjaan Tanah'!$F$150</f>
        <v>86500</v>
      </c>
      <c r="F41" s="36">
        <f t="shared" ref="F41:F48" si="3">C41*E41</f>
        <v>266420</v>
      </c>
    </row>
    <row r="42" spans="1:6" s="77" customFormat="1" ht="12.75">
      <c r="A42" s="34" t="s">
        <v>538</v>
      </c>
      <c r="B42" s="9" t="s">
        <v>539</v>
      </c>
      <c r="C42" s="24">
        <v>0.8</v>
      </c>
      <c r="D42" s="24" t="s">
        <v>8</v>
      </c>
      <c r="E42" s="35">
        <f>'[1]A. Pekerjaan Tanah'!$F$194</f>
        <v>14260</v>
      </c>
      <c r="F42" s="36">
        <f t="shared" si="3"/>
        <v>11408</v>
      </c>
    </row>
    <row r="43" spans="1:6" s="77" customFormat="1" ht="12.75">
      <c r="A43" s="34" t="s">
        <v>14</v>
      </c>
      <c r="B43" s="9" t="s">
        <v>460</v>
      </c>
      <c r="C43" s="24">
        <v>0.33</v>
      </c>
      <c r="D43" s="24" t="s">
        <v>8</v>
      </c>
      <c r="E43" s="35">
        <f>'[1]A. Pekerjaan Tanah'!$F$215</f>
        <v>154600</v>
      </c>
      <c r="F43" s="36">
        <f t="shared" si="3"/>
        <v>51018</v>
      </c>
    </row>
    <row r="44" spans="1:6" s="77" customFormat="1" ht="25.5">
      <c r="A44" s="34" t="s">
        <v>582</v>
      </c>
      <c r="B44" s="9" t="s">
        <v>583</v>
      </c>
      <c r="C44" s="24">
        <v>0.72</v>
      </c>
      <c r="D44" s="24" t="s">
        <v>8</v>
      </c>
      <c r="E44" s="35">
        <f>'[1]B. Pondasi'!$F$155</f>
        <v>1029350</v>
      </c>
      <c r="F44" s="36">
        <f t="shared" si="3"/>
        <v>741132</v>
      </c>
    </row>
    <row r="45" spans="1:6" s="77" customFormat="1" ht="25.5">
      <c r="A45" s="34" t="s">
        <v>774</v>
      </c>
      <c r="B45" s="9" t="s">
        <v>775</v>
      </c>
      <c r="C45" s="24">
        <v>0.22</v>
      </c>
      <c r="D45" s="24" t="s">
        <v>8</v>
      </c>
      <c r="E45" s="35">
        <f>'[1]B. Pondasi'!$F$276</f>
        <v>472853</v>
      </c>
      <c r="F45" s="36">
        <f t="shared" si="3"/>
        <v>104027.66</v>
      </c>
    </row>
    <row r="46" spans="1:6" s="77" customFormat="1" ht="12.75">
      <c r="A46" s="34" t="s">
        <v>588</v>
      </c>
      <c r="B46" s="9" t="s">
        <v>589</v>
      </c>
      <c r="C46" s="24">
        <v>1.8</v>
      </c>
      <c r="D46" s="24" t="s">
        <v>9</v>
      </c>
      <c r="E46" s="35">
        <f>'[1]D PD'!$F$207</f>
        <v>69858</v>
      </c>
      <c r="F46" s="36">
        <f t="shared" si="3"/>
        <v>125744.40000000001</v>
      </c>
    </row>
    <row r="47" spans="1:6" s="77" customFormat="1" ht="12.75">
      <c r="A47" s="34" t="s">
        <v>778</v>
      </c>
      <c r="B47" s="9" t="s">
        <v>779</v>
      </c>
      <c r="C47" s="24">
        <v>1</v>
      </c>
      <c r="D47" s="24" t="s">
        <v>11</v>
      </c>
      <c r="E47" s="35">
        <f>'[1]G.Pekerjaan Finishing'!$F$621</f>
        <v>78340</v>
      </c>
      <c r="F47" s="36">
        <f t="shared" si="3"/>
        <v>78340</v>
      </c>
    </row>
    <row r="48" spans="1:6" s="77" customFormat="1" ht="12.75">
      <c r="A48" s="34" t="s">
        <v>776</v>
      </c>
      <c r="B48" s="9" t="s">
        <v>777</v>
      </c>
      <c r="C48" s="24">
        <v>2</v>
      </c>
      <c r="D48" s="24" t="s">
        <v>23</v>
      </c>
      <c r="E48" s="35">
        <f>'[1]G.Pekerjaan Finishing'!$F$825</f>
        <v>17950</v>
      </c>
      <c r="F48" s="36">
        <f t="shared" si="3"/>
        <v>35900</v>
      </c>
    </row>
    <row r="49" spans="1:6" s="16" customFormat="1" ht="13.5" customHeight="1">
      <c r="A49" s="40"/>
      <c r="B49" s="8"/>
      <c r="C49" s="23"/>
      <c r="D49" s="23"/>
      <c r="E49" s="41" t="s">
        <v>15</v>
      </c>
      <c r="F49" s="42">
        <f>SUM(F40:F48)</f>
        <v>1516134.0599999998</v>
      </c>
    </row>
    <row r="50" spans="1:6" s="16" customFormat="1" ht="13.5" customHeight="1" thickBot="1">
      <c r="A50" s="43"/>
      <c r="B50" s="12"/>
      <c r="C50" s="30"/>
      <c r="D50" s="30"/>
      <c r="E50" s="44" t="s">
        <v>158</v>
      </c>
      <c r="F50" s="45">
        <f>SUM(F49)</f>
        <v>1516134.0599999998</v>
      </c>
    </row>
    <row r="51" spans="1:6" s="15" customFormat="1" hidden="1">
      <c r="A51" s="116" t="s">
        <v>1259</v>
      </c>
      <c r="B51" s="116" t="s">
        <v>1260</v>
      </c>
      <c r="C51" s="117">
        <v>2097811</v>
      </c>
      <c r="D51" s="124"/>
      <c r="E51" s="125"/>
      <c r="F51" s="126"/>
    </row>
    <row r="52" spans="1:6" s="16" customFormat="1" ht="25.5">
      <c r="A52" s="40" t="s">
        <v>1259</v>
      </c>
      <c r="B52" s="8" t="s">
        <v>1260</v>
      </c>
      <c r="C52" s="23"/>
      <c r="D52" s="23" t="s">
        <v>17</v>
      </c>
      <c r="E52" s="41"/>
      <c r="F52" s="42"/>
    </row>
    <row r="53" spans="1:6" s="77" customFormat="1" ht="25.5">
      <c r="A53" s="34" t="s">
        <v>1781</v>
      </c>
      <c r="B53" s="9" t="s">
        <v>781</v>
      </c>
      <c r="C53" s="24">
        <v>2</v>
      </c>
      <c r="D53" s="24" t="s">
        <v>23</v>
      </c>
      <c r="E53" s="35">
        <f>'[2]20.01 Bahan Bangunan'!$I$617</f>
        <v>405100</v>
      </c>
      <c r="F53" s="36">
        <f>C53*E53</f>
        <v>810200</v>
      </c>
    </row>
    <row r="54" spans="1:6" s="77" customFormat="1" ht="12.75">
      <c r="A54" s="34" t="s">
        <v>371</v>
      </c>
      <c r="B54" s="9" t="s">
        <v>372</v>
      </c>
      <c r="C54" s="24">
        <v>1.1000000000000001</v>
      </c>
      <c r="D54" s="24" t="s">
        <v>8</v>
      </c>
      <c r="E54" s="35">
        <f>'[1]A. Pekerjaan Tanah'!$F$144</f>
        <v>44800</v>
      </c>
      <c r="F54" s="36">
        <f t="shared" ref="F54:F62" si="4">C54*E54</f>
        <v>49280.000000000007</v>
      </c>
    </row>
    <row r="55" spans="1:6" s="77" customFormat="1" ht="12.75">
      <c r="A55" s="34" t="s">
        <v>22</v>
      </c>
      <c r="B55" s="9" t="s">
        <v>109</v>
      </c>
      <c r="C55" s="24">
        <v>1.1000000000000001</v>
      </c>
      <c r="D55" s="24" t="s">
        <v>8</v>
      </c>
      <c r="E55" s="35">
        <f>'[1]A. Pekerjaan Tanah'!$F$150</f>
        <v>86500</v>
      </c>
      <c r="F55" s="36">
        <f t="shared" si="4"/>
        <v>95150.000000000015</v>
      </c>
    </row>
    <row r="56" spans="1:6" s="77" customFormat="1" ht="12.75">
      <c r="A56" s="34" t="s">
        <v>14</v>
      </c>
      <c r="B56" s="9" t="s">
        <v>460</v>
      </c>
      <c r="C56" s="24">
        <v>0.2</v>
      </c>
      <c r="D56" s="24" t="s">
        <v>8</v>
      </c>
      <c r="E56" s="35">
        <f>'[1]A. Pekerjaan Tanah'!$F$215</f>
        <v>154600</v>
      </c>
      <c r="F56" s="36">
        <f t="shared" si="4"/>
        <v>30920</v>
      </c>
    </row>
    <row r="57" spans="1:6" s="77" customFormat="1" ht="25.5">
      <c r="A57" s="34" t="s">
        <v>582</v>
      </c>
      <c r="B57" s="9" t="s">
        <v>583</v>
      </c>
      <c r="C57" s="24">
        <v>0.6</v>
      </c>
      <c r="D57" s="24" t="s">
        <v>8</v>
      </c>
      <c r="E57" s="35">
        <f>'[1]B. Pondasi'!$F$155</f>
        <v>1029350</v>
      </c>
      <c r="F57" s="36">
        <f t="shared" si="4"/>
        <v>617610</v>
      </c>
    </row>
    <row r="58" spans="1:6" s="77" customFormat="1" ht="12.75">
      <c r="A58" s="34" t="s">
        <v>665</v>
      </c>
      <c r="B58" s="9" t="s">
        <v>666</v>
      </c>
      <c r="C58" s="24">
        <v>0.1</v>
      </c>
      <c r="D58" s="24" t="s">
        <v>8</v>
      </c>
      <c r="E58" s="35">
        <f>'[1]C. Struktur'!$F$191</f>
        <v>1136764.144736842</v>
      </c>
      <c r="F58" s="36">
        <f t="shared" si="4"/>
        <v>113676.41447368421</v>
      </c>
    </row>
    <row r="59" spans="1:6" s="77" customFormat="1" ht="12.75">
      <c r="A59" s="34" t="s">
        <v>588</v>
      </c>
      <c r="B59" s="9" t="s">
        <v>589</v>
      </c>
      <c r="C59" s="24">
        <v>1.8</v>
      </c>
      <c r="D59" s="24" t="s">
        <v>9</v>
      </c>
      <c r="E59" s="35">
        <f>'[1]D PD'!$F$207</f>
        <v>69858</v>
      </c>
      <c r="F59" s="36">
        <f t="shared" si="4"/>
        <v>125744.40000000001</v>
      </c>
    </row>
    <row r="60" spans="1:6" s="77" customFormat="1" ht="12.75">
      <c r="A60" s="34" t="s">
        <v>590</v>
      </c>
      <c r="B60" s="9" t="s">
        <v>591</v>
      </c>
      <c r="C60" s="24">
        <v>2</v>
      </c>
      <c r="D60" s="24" t="s">
        <v>11</v>
      </c>
      <c r="E60" s="35">
        <f>'[1]D PD'!$F$231</f>
        <v>23040</v>
      </c>
      <c r="F60" s="36">
        <f t="shared" si="4"/>
        <v>46080</v>
      </c>
    </row>
    <row r="61" spans="1:6" s="77" customFormat="1" ht="12.75">
      <c r="A61" s="34" t="s">
        <v>778</v>
      </c>
      <c r="B61" s="9" t="s">
        <v>779</v>
      </c>
      <c r="C61" s="24">
        <v>1</v>
      </c>
      <c r="D61" s="24" t="s">
        <v>11</v>
      </c>
      <c r="E61" s="35">
        <f>'[1]G.Pekerjaan Finishing'!$F$621</f>
        <v>78340</v>
      </c>
      <c r="F61" s="36">
        <f t="shared" si="4"/>
        <v>78340</v>
      </c>
    </row>
    <row r="62" spans="1:6" s="77" customFormat="1" ht="12.75">
      <c r="A62" s="34" t="s">
        <v>776</v>
      </c>
      <c r="B62" s="9" t="s">
        <v>777</v>
      </c>
      <c r="C62" s="24">
        <v>2</v>
      </c>
      <c r="D62" s="24" t="s">
        <v>23</v>
      </c>
      <c r="E62" s="35">
        <f>'[1]G.Pekerjaan Finishing'!$F$825</f>
        <v>17950</v>
      </c>
      <c r="F62" s="36">
        <f t="shared" si="4"/>
        <v>35900</v>
      </c>
    </row>
    <row r="63" spans="1:6" s="16" customFormat="1" ht="13.5" customHeight="1">
      <c r="A63" s="40"/>
      <c r="B63" s="8"/>
      <c r="C63" s="23"/>
      <c r="D63" s="23"/>
      <c r="E63" s="41" t="s">
        <v>15</v>
      </c>
      <c r="F63" s="42">
        <f>SUM(F53:F62)</f>
        <v>2002900.8144736842</v>
      </c>
    </row>
    <row r="64" spans="1:6" s="16" customFormat="1" ht="13.5" customHeight="1" thickBot="1">
      <c r="A64" s="43"/>
      <c r="B64" s="12"/>
      <c r="C64" s="30"/>
      <c r="D64" s="30"/>
      <c r="E64" s="44" t="s">
        <v>158</v>
      </c>
      <c r="F64" s="45">
        <f>SUM(F63)</f>
        <v>2002900.8144736842</v>
      </c>
    </row>
    <row r="65" spans="1:6" ht="15" hidden="1" customHeight="1">
      <c r="A65" s="116" t="s">
        <v>1261</v>
      </c>
      <c r="B65" s="116" t="s">
        <v>1262</v>
      </c>
      <c r="C65" s="117">
        <v>2813570</v>
      </c>
      <c r="D65" s="124"/>
      <c r="E65" s="125"/>
      <c r="F65" s="126"/>
    </row>
    <row r="66" spans="1:6" s="16" customFormat="1" ht="25.5">
      <c r="A66" s="40" t="s">
        <v>1261</v>
      </c>
      <c r="B66" s="8" t="s">
        <v>1262</v>
      </c>
      <c r="C66" s="23"/>
      <c r="D66" s="23" t="s">
        <v>17</v>
      </c>
      <c r="E66" s="41"/>
      <c r="F66" s="42"/>
    </row>
    <row r="67" spans="1:6" s="77" customFormat="1" ht="25.5">
      <c r="A67" s="34" t="s">
        <v>1783</v>
      </c>
      <c r="B67" s="9" t="s">
        <v>1295</v>
      </c>
      <c r="C67" s="24">
        <v>2</v>
      </c>
      <c r="D67" s="24" t="s">
        <v>23</v>
      </c>
      <c r="E67" s="35">
        <f>'[2]20.01 Bahan Bangunan'!$I$618</f>
        <v>496200</v>
      </c>
      <c r="F67" s="36">
        <f>C67*E67</f>
        <v>992400</v>
      </c>
    </row>
    <row r="68" spans="1:6" s="77" customFormat="1" ht="12.75">
      <c r="A68" s="34" t="s">
        <v>371</v>
      </c>
      <c r="B68" s="9" t="s">
        <v>372</v>
      </c>
      <c r="C68" s="24">
        <v>1.9</v>
      </c>
      <c r="D68" s="24" t="s">
        <v>8</v>
      </c>
      <c r="E68" s="35">
        <f>'[1]A. Pekerjaan Tanah'!$F$144</f>
        <v>44800</v>
      </c>
      <c r="F68" s="36">
        <f t="shared" ref="F68:F77" si="5">C68*E68</f>
        <v>85120</v>
      </c>
    </row>
    <row r="69" spans="1:6" s="77" customFormat="1" ht="12.75">
      <c r="A69" s="34" t="s">
        <v>22</v>
      </c>
      <c r="B69" s="9" t="s">
        <v>109</v>
      </c>
      <c r="C69" s="24">
        <v>2</v>
      </c>
      <c r="D69" s="24" t="s">
        <v>8</v>
      </c>
      <c r="E69" s="35">
        <f>'[1]A. Pekerjaan Tanah'!$F$150</f>
        <v>86500</v>
      </c>
      <c r="F69" s="36">
        <f t="shared" si="5"/>
        <v>173000</v>
      </c>
    </row>
    <row r="70" spans="1:6" s="77" customFormat="1" ht="12.75">
      <c r="A70" s="34" t="s">
        <v>538</v>
      </c>
      <c r="B70" s="9" t="s">
        <v>539</v>
      </c>
      <c r="C70" s="24">
        <v>0.1</v>
      </c>
      <c r="D70" s="24" t="s">
        <v>8</v>
      </c>
      <c r="E70" s="35">
        <f>'[1]A. Pekerjaan Tanah'!$F$194</f>
        <v>14260</v>
      </c>
      <c r="F70" s="36">
        <f t="shared" si="5"/>
        <v>1426</v>
      </c>
    </row>
    <row r="71" spans="1:6" s="77" customFormat="1" ht="12.75">
      <c r="A71" s="34" t="s">
        <v>14</v>
      </c>
      <c r="B71" s="9" t="s">
        <v>460</v>
      </c>
      <c r="C71" s="24">
        <v>0.4</v>
      </c>
      <c r="D71" s="24" t="s">
        <v>8</v>
      </c>
      <c r="E71" s="35">
        <f>'[1]A. Pekerjaan Tanah'!$F$215</f>
        <v>154600</v>
      </c>
      <c r="F71" s="36">
        <f t="shared" si="5"/>
        <v>61840</v>
      </c>
    </row>
    <row r="72" spans="1:6" s="77" customFormat="1" ht="25.5">
      <c r="A72" s="34" t="s">
        <v>582</v>
      </c>
      <c r="B72" s="9" t="s">
        <v>583</v>
      </c>
      <c r="C72" s="24">
        <v>0.9</v>
      </c>
      <c r="D72" s="24" t="s">
        <v>8</v>
      </c>
      <c r="E72" s="35">
        <f>'[1]B. Pondasi'!$F$155</f>
        <v>1029350</v>
      </c>
      <c r="F72" s="36">
        <f t="shared" si="5"/>
        <v>926415</v>
      </c>
    </row>
    <row r="73" spans="1:6" s="77" customFormat="1" ht="12.75">
      <c r="A73" s="34" t="s">
        <v>665</v>
      </c>
      <c r="B73" s="9" t="s">
        <v>666</v>
      </c>
      <c r="C73" s="24">
        <v>0.1</v>
      </c>
      <c r="D73" s="24" t="s">
        <v>8</v>
      </c>
      <c r="E73" s="35">
        <f>'[1]C. Struktur'!$F$191</f>
        <v>1136764.144736842</v>
      </c>
      <c r="F73" s="36">
        <f t="shared" si="5"/>
        <v>113676.41447368421</v>
      </c>
    </row>
    <row r="74" spans="1:6" s="77" customFormat="1" ht="12.75">
      <c r="A74" s="34" t="s">
        <v>588</v>
      </c>
      <c r="B74" s="9" t="s">
        <v>589</v>
      </c>
      <c r="C74" s="24">
        <v>2.2000000000000002</v>
      </c>
      <c r="D74" s="24" t="s">
        <v>9</v>
      </c>
      <c r="E74" s="35">
        <f>'[1]D PD'!$F$207</f>
        <v>69858</v>
      </c>
      <c r="F74" s="36">
        <f t="shared" si="5"/>
        <v>153687.6</v>
      </c>
    </row>
    <row r="75" spans="1:6" s="77" customFormat="1" ht="12.75">
      <c r="A75" s="34" t="s">
        <v>590</v>
      </c>
      <c r="B75" s="9" t="s">
        <v>591</v>
      </c>
      <c r="C75" s="24">
        <v>2</v>
      </c>
      <c r="D75" s="24" t="s">
        <v>11</v>
      </c>
      <c r="E75" s="35">
        <f>'[1]D PD'!$F$231</f>
        <v>23040</v>
      </c>
      <c r="F75" s="36">
        <f t="shared" si="5"/>
        <v>46080</v>
      </c>
    </row>
    <row r="76" spans="1:6" s="77" customFormat="1" ht="12.75">
      <c r="A76" s="34" t="s">
        <v>778</v>
      </c>
      <c r="B76" s="9" t="s">
        <v>779</v>
      </c>
      <c r="C76" s="24">
        <v>1</v>
      </c>
      <c r="D76" s="24" t="s">
        <v>11</v>
      </c>
      <c r="E76" s="35">
        <f>'[1]G.Pekerjaan Finishing'!$F$621</f>
        <v>78340</v>
      </c>
      <c r="F76" s="36">
        <f t="shared" si="5"/>
        <v>78340</v>
      </c>
    </row>
    <row r="77" spans="1:6" s="77" customFormat="1" ht="12.75">
      <c r="A77" s="34" t="s">
        <v>776</v>
      </c>
      <c r="B77" s="9" t="s">
        <v>777</v>
      </c>
      <c r="C77" s="24">
        <v>2</v>
      </c>
      <c r="D77" s="24" t="s">
        <v>23</v>
      </c>
      <c r="E77" s="35">
        <f>'[1]G.Pekerjaan Finishing'!$F$825</f>
        <v>17950</v>
      </c>
      <c r="F77" s="36">
        <f t="shared" si="5"/>
        <v>35900</v>
      </c>
    </row>
    <row r="78" spans="1:6" s="16" customFormat="1" ht="13.5" customHeight="1">
      <c r="A78" s="40"/>
      <c r="B78" s="8"/>
      <c r="C78" s="23"/>
      <c r="D78" s="23"/>
      <c r="E78" s="41" t="s">
        <v>15</v>
      </c>
      <c r="F78" s="42">
        <f>SUM(F67:F77)</f>
        <v>2667885.0144736841</v>
      </c>
    </row>
    <row r="79" spans="1:6" s="16" customFormat="1" ht="13.5" customHeight="1" thickBot="1">
      <c r="A79" s="43"/>
      <c r="B79" s="12"/>
      <c r="C79" s="30"/>
      <c r="D79" s="30"/>
      <c r="E79" s="44" t="s">
        <v>158</v>
      </c>
      <c r="F79" s="45">
        <f>SUM(F78)</f>
        <v>2667885.0144736841</v>
      </c>
    </row>
    <row r="80" spans="1:6" ht="15" hidden="1" customHeight="1">
      <c r="A80" s="116" t="s">
        <v>1263</v>
      </c>
      <c r="B80" s="116" t="s">
        <v>1264</v>
      </c>
      <c r="C80" s="117">
        <v>3486195</v>
      </c>
      <c r="D80" s="124"/>
      <c r="E80" s="125"/>
      <c r="F80" s="126"/>
    </row>
    <row r="81" spans="1:6" s="16" customFormat="1" ht="25.5">
      <c r="A81" s="40" t="s">
        <v>1263</v>
      </c>
      <c r="B81" s="8" t="s">
        <v>1264</v>
      </c>
      <c r="C81" s="23"/>
      <c r="D81" s="23" t="s">
        <v>17</v>
      </c>
      <c r="E81" s="41"/>
      <c r="F81" s="42"/>
    </row>
    <row r="82" spans="1:6" s="77" customFormat="1" ht="12.75">
      <c r="A82" s="240" t="s">
        <v>1783</v>
      </c>
      <c r="B82" s="9" t="s">
        <v>1295</v>
      </c>
      <c r="C82" s="24">
        <v>2</v>
      </c>
      <c r="D82" s="24" t="s">
        <v>23</v>
      </c>
      <c r="E82" s="35">
        <f>'[2]20.01 Bahan Bangunan'!$I$618</f>
        <v>496200</v>
      </c>
      <c r="F82" s="36">
        <f>C82*E82</f>
        <v>992400</v>
      </c>
    </row>
    <row r="83" spans="1:6" s="77" customFormat="1" ht="12.75">
      <c r="A83" s="34" t="s">
        <v>371</v>
      </c>
      <c r="B83" s="9" t="s">
        <v>372</v>
      </c>
      <c r="C83" s="24">
        <v>2.8</v>
      </c>
      <c r="D83" s="24" t="s">
        <v>8</v>
      </c>
      <c r="E83" s="35">
        <f>'[1]A. Pekerjaan Tanah'!$F$144</f>
        <v>44800</v>
      </c>
      <c r="F83" s="36">
        <f t="shared" ref="F83:F92" si="6">C83*E83</f>
        <v>125439.99999999999</v>
      </c>
    </row>
    <row r="84" spans="1:6" s="77" customFormat="1" ht="12.75">
      <c r="A84" s="34" t="s">
        <v>22</v>
      </c>
      <c r="B84" s="9" t="s">
        <v>109</v>
      </c>
      <c r="C84" s="24">
        <v>3.1</v>
      </c>
      <c r="D84" s="24" t="s">
        <v>8</v>
      </c>
      <c r="E84" s="35">
        <f>'[1]A. Pekerjaan Tanah'!$F$150</f>
        <v>86500</v>
      </c>
      <c r="F84" s="36">
        <f t="shared" si="6"/>
        <v>268150</v>
      </c>
    </row>
    <row r="85" spans="1:6" s="77" customFormat="1" ht="12.75">
      <c r="A85" s="34" t="s">
        <v>538</v>
      </c>
      <c r="B85" s="9" t="s">
        <v>539</v>
      </c>
      <c r="C85" s="24">
        <v>0.3</v>
      </c>
      <c r="D85" s="24" t="s">
        <v>8</v>
      </c>
      <c r="E85" s="35">
        <f>'[1]A. Pekerjaan Tanah'!$F$194</f>
        <v>14260</v>
      </c>
      <c r="F85" s="36">
        <f t="shared" si="6"/>
        <v>4278</v>
      </c>
    </row>
    <row r="86" spans="1:6" s="77" customFormat="1" ht="12.75">
      <c r="A86" s="34" t="s">
        <v>14</v>
      </c>
      <c r="B86" s="9" t="s">
        <v>460</v>
      </c>
      <c r="C86" s="24">
        <v>0.6</v>
      </c>
      <c r="D86" s="24" t="s">
        <v>8</v>
      </c>
      <c r="E86" s="35">
        <f>'[1]A. Pekerjaan Tanah'!$F$215</f>
        <v>154600</v>
      </c>
      <c r="F86" s="36">
        <f t="shared" si="6"/>
        <v>92760</v>
      </c>
    </row>
    <row r="87" spans="1:6" s="77" customFormat="1" ht="25.5">
      <c r="A87" s="34" t="s">
        <v>582</v>
      </c>
      <c r="B87" s="9" t="s">
        <v>583</v>
      </c>
      <c r="C87" s="24">
        <v>1.3</v>
      </c>
      <c r="D87" s="24" t="s">
        <v>8</v>
      </c>
      <c r="E87" s="35">
        <f>'[1]B. Pondasi'!$F$155</f>
        <v>1029350</v>
      </c>
      <c r="F87" s="36">
        <f t="shared" si="6"/>
        <v>1338155</v>
      </c>
    </row>
    <row r="88" spans="1:6" s="77" customFormat="1" ht="12.75">
      <c r="A88" s="34" t="s">
        <v>665</v>
      </c>
      <c r="B88" s="9" t="s">
        <v>666</v>
      </c>
      <c r="C88" s="24">
        <v>0.1</v>
      </c>
      <c r="D88" s="24" t="s">
        <v>8</v>
      </c>
      <c r="E88" s="35">
        <f>'[1]C. Struktur'!$F$191</f>
        <v>1136764.144736842</v>
      </c>
      <c r="F88" s="36">
        <f t="shared" si="6"/>
        <v>113676.41447368421</v>
      </c>
    </row>
    <row r="89" spans="1:6" s="77" customFormat="1" ht="12.75">
      <c r="A89" s="34" t="s">
        <v>588</v>
      </c>
      <c r="B89" s="9" t="s">
        <v>589</v>
      </c>
      <c r="C89" s="24">
        <v>2.6</v>
      </c>
      <c r="D89" s="24" t="s">
        <v>9</v>
      </c>
      <c r="E89" s="35">
        <f>'[1]D PD'!$F$207</f>
        <v>69858</v>
      </c>
      <c r="F89" s="36">
        <f t="shared" si="6"/>
        <v>181630.80000000002</v>
      </c>
    </row>
    <row r="90" spans="1:6" s="77" customFormat="1" ht="12.75">
      <c r="A90" s="34" t="s">
        <v>590</v>
      </c>
      <c r="B90" s="9" t="s">
        <v>591</v>
      </c>
      <c r="C90" s="24">
        <v>2</v>
      </c>
      <c r="D90" s="24" t="s">
        <v>11</v>
      </c>
      <c r="E90" s="35">
        <f>'[1]D PD'!$F$231</f>
        <v>23040</v>
      </c>
      <c r="F90" s="36">
        <f t="shared" si="6"/>
        <v>46080</v>
      </c>
    </row>
    <row r="91" spans="1:6" s="77" customFormat="1" ht="12.75">
      <c r="A91" s="34" t="s">
        <v>778</v>
      </c>
      <c r="B91" s="9" t="s">
        <v>779</v>
      </c>
      <c r="C91" s="24">
        <v>1</v>
      </c>
      <c r="D91" s="24" t="s">
        <v>11</v>
      </c>
      <c r="E91" s="35">
        <f>E76</f>
        <v>78340</v>
      </c>
      <c r="F91" s="36">
        <f t="shared" si="6"/>
        <v>78340</v>
      </c>
    </row>
    <row r="92" spans="1:6" s="77" customFormat="1" ht="12.75">
      <c r="A92" s="34" t="s">
        <v>776</v>
      </c>
      <c r="B92" s="9" t="s">
        <v>777</v>
      </c>
      <c r="C92" s="24">
        <v>2</v>
      </c>
      <c r="D92" s="24" t="s">
        <v>23</v>
      </c>
      <c r="E92" s="35">
        <f>E77</f>
        <v>17950</v>
      </c>
      <c r="F92" s="36">
        <f t="shared" si="6"/>
        <v>35900</v>
      </c>
    </row>
    <row r="93" spans="1:6" s="16" customFormat="1" ht="13.5" customHeight="1">
      <c r="A93" s="40"/>
      <c r="B93" s="8"/>
      <c r="C93" s="23"/>
      <c r="D93" s="23"/>
      <c r="E93" s="41" t="s">
        <v>15</v>
      </c>
      <c r="F93" s="42">
        <f>SUM(F82:F92)</f>
        <v>3276810.2144736839</v>
      </c>
    </row>
    <row r="94" spans="1:6" s="16" customFormat="1" ht="13.5" customHeight="1" thickBot="1">
      <c r="A94" s="43"/>
      <c r="B94" s="12"/>
      <c r="C94" s="30"/>
      <c r="D94" s="30"/>
      <c r="E94" s="44" t="s">
        <v>158</v>
      </c>
      <c r="F94" s="45">
        <f>SUM(F93)</f>
        <v>3276810.2144736839</v>
      </c>
    </row>
    <row r="95" spans="1:6" ht="15" hidden="1" customHeight="1">
      <c r="A95" s="116" t="s">
        <v>1265</v>
      </c>
      <c r="B95" s="116" t="s">
        <v>1266</v>
      </c>
      <c r="C95" s="117">
        <v>4454605</v>
      </c>
      <c r="D95" s="124"/>
      <c r="E95" s="125"/>
      <c r="F95" s="126"/>
    </row>
    <row r="96" spans="1:6" s="16" customFormat="1" ht="25.5">
      <c r="A96" s="40" t="s">
        <v>1265</v>
      </c>
      <c r="B96" s="8" t="s">
        <v>1266</v>
      </c>
      <c r="C96" s="23"/>
      <c r="D96" s="23" t="s">
        <v>17</v>
      </c>
      <c r="E96" s="41"/>
      <c r="F96" s="42"/>
    </row>
    <row r="97" spans="1:6" s="77" customFormat="1" ht="12.75">
      <c r="A97" s="240" t="s">
        <v>1784</v>
      </c>
      <c r="B97" s="9" t="s">
        <v>1296</v>
      </c>
      <c r="C97" s="24">
        <v>2</v>
      </c>
      <c r="D97" s="24" t="s">
        <v>23</v>
      </c>
      <c r="E97" s="35">
        <f>'[2]20.01 Bahan Bangunan'!$I$619</f>
        <v>580300</v>
      </c>
      <c r="F97" s="36">
        <f>C97*E97</f>
        <v>1160600</v>
      </c>
    </row>
    <row r="98" spans="1:6" s="77" customFormat="1" ht="12.75">
      <c r="A98" s="34" t="s">
        <v>371</v>
      </c>
      <c r="B98" s="9" t="s">
        <v>372</v>
      </c>
      <c r="C98" s="24">
        <v>4</v>
      </c>
      <c r="D98" s="24" t="s">
        <v>8</v>
      </c>
      <c r="E98" s="35">
        <f>'[1]A. Pekerjaan Tanah'!$F$144</f>
        <v>44800</v>
      </c>
      <c r="F98" s="36">
        <f t="shared" ref="F98:F107" si="7">C98*E98</f>
        <v>179200</v>
      </c>
    </row>
    <row r="99" spans="1:6" s="77" customFormat="1" ht="12.75">
      <c r="A99" s="34" t="s">
        <v>22</v>
      </c>
      <c r="B99" s="9" t="s">
        <v>109</v>
      </c>
      <c r="C99" s="24">
        <v>4.3</v>
      </c>
      <c r="D99" s="24" t="s">
        <v>8</v>
      </c>
      <c r="E99" s="35">
        <f>'[1]A. Pekerjaan Tanah'!$F$150</f>
        <v>86500</v>
      </c>
      <c r="F99" s="36">
        <f t="shared" si="7"/>
        <v>371950</v>
      </c>
    </row>
    <row r="100" spans="1:6" s="77" customFormat="1" ht="12.75">
      <c r="A100" s="34" t="s">
        <v>538</v>
      </c>
      <c r="B100" s="9" t="s">
        <v>539</v>
      </c>
      <c r="C100" s="24">
        <v>0.3</v>
      </c>
      <c r="D100" s="24" t="s">
        <v>8</v>
      </c>
      <c r="E100" s="35">
        <f>'[1]A. Pekerjaan Tanah'!$F$194</f>
        <v>14260</v>
      </c>
      <c r="F100" s="36">
        <f t="shared" si="7"/>
        <v>4278</v>
      </c>
    </row>
    <row r="101" spans="1:6" s="77" customFormat="1" ht="12.75">
      <c r="A101" s="34" t="s">
        <v>14</v>
      </c>
      <c r="B101" s="9" t="s">
        <v>460</v>
      </c>
      <c r="C101" s="24">
        <v>0.7</v>
      </c>
      <c r="D101" s="24" t="s">
        <v>8</v>
      </c>
      <c r="E101" s="35">
        <f>'[1]A. Pekerjaan Tanah'!$F$215</f>
        <v>154600</v>
      </c>
      <c r="F101" s="36">
        <f t="shared" si="7"/>
        <v>108220</v>
      </c>
    </row>
    <row r="102" spans="1:6" s="77" customFormat="1" ht="25.5">
      <c r="A102" s="34" t="s">
        <v>582</v>
      </c>
      <c r="B102" s="9" t="s">
        <v>583</v>
      </c>
      <c r="C102" s="24">
        <v>1.8</v>
      </c>
      <c r="D102" s="24" t="s">
        <v>8</v>
      </c>
      <c r="E102" s="35">
        <f>'[1]B. Pondasi'!$F$155</f>
        <v>1029350</v>
      </c>
      <c r="F102" s="36">
        <f t="shared" si="7"/>
        <v>1852830</v>
      </c>
    </row>
    <row r="103" spans="1:6" s="77" customFormat="1" ht="12.75">
      <c r="A103" s="34" t="s">
        <v>665</v>
      </c>
      <c r="B103" s="9" t="s">
        <v>666</v>
      </c>
      <c r="C103" s="24">
        <v>0.1</v>
      </c>
      <c r="D103" s="24" t="s">
        <v>8</v>
      </c>
      <c r="E103" s="35">
        <f>'[1]C. Struktur'!$F$191</f>
        <v>1136764.144736842</v>
      </c>
      <c r="F103" s="36">
        <f t="shared" si="7"/>
        <v>113676.41447368421</v>
      </c>
    </row>
    <row r="104" spans="1:6" s="77" customFormat="1" ht="12.75">
      <c r="A104" s="34" t="s">
        <v>588</v>
      </c>
      <c r="B104" s="9" t="s">
        <v>589</v>
      </c>
      <c r="C104" s="24">
        <v>3.2</v>
      </c>
      <c r="D104" s="24" t="s">
        <v>9</v>
      </c>
      <c r="E104" s="35">
        <f>'[1]D PD'!$F$207</f>
        <v>69858</v>
      </c>
      <c r="F104" s="36">
        <f t="shared" si="7"/>
        <v>223545.60000000001</v>
      </c>
    </row>
    <row r="105" spans="1:6" s="77" customFormat="1" ht="12.75">
      <c r="A105" s="34" t="s">
        <v>590</v>
      </c>
      <c r="B105" s="9" t="s">
        <v>591</v>
      </c>
      <c r="C105" s="24">
        <v>2</v>
      </c>
      <c r="D105" s="24" t="s">
        <v>11</v>
      </c>
      <c r="E105" s="35">
        <f>'[1]D PD'!$F$231</f>
        <v>23040</v>
      </c>
      <c r="F105" s="36">
        <f t="shared" si="7"/>
        <v>46080</v>
      </c>
    </row>
    <row r="106" spans="1:6" s="77" customFormat="1" ht="12.75">
      <c r="A106" s="34" t="s">
        <v>778</v>
      </c>
      <c r="B106" s="9" t="s">
        <v>779</v>
      </c>
      <c r="C106" s="24">
        <v>1</v>
      </c>
      <c r="D106" s="24" t="s">
        <v>11</v>
      </c>
      <c r="E106" s="35">
        <f>E91</f>
        <v>78340</v>
      </c>
      <c r="F106" s="36">
        <f t="shared" si="7"/>
        <v>78340</v>
      </c>
    </row>
    <row r="107" spans="1:6" s="77" customFormat="1" ht="12.75">
      <c r="A107" s="34" t="s">
        <v>776</v>
      </c>
      <c r="B107" s="9" t="s">
        <v>777</v>
      </c>
      <c r="C107" s="24">
        <v>2</v>
      </c>
      <c r="D107" s="24" t="s">
        <v>23</v>
      </c>
      <c r="E107" s="35">
        <f>E92</f>
        <v>17950</v>
      </c>
      <c r="F107" s="36">
        <f t="shared" si="7"/>
        <v>35900</v>
      </c>
    </row>
    <row r="108" spans="1:6" s="16" customFormat="1" ht="13.5" customHeight="1">
      <c r="A108" s="40"/>
      <c r="B108" s="8"/>
      <c r="C108" s="23"/>
      <c r="D108" s="23"/>
      <c r="E108" s="41" t="s">
        <v>15</v>
      </c>
      <c r="F108" s="42">
        <f>SUM(F97:F107)</f>
        <v>4174620.0144736841</v>
      </c>
    </row>
    <row r="109" spans="1:6" s="16" customFormat="1" ht="13.5" customHeight="1" thickBot="1">
      <c r="A109" s="43"/>
      <c r="B109" s="12"/>
      <c r="C109" s="30"/>
      <c r="D109" s="30"/>
      <c r="E109" s="44" t="s">
        <v>158</v>
      </c>
      <c r="F109" s="45">
        <f>SUM(F108)</f>
        <v>4174620.0144736841</v>
      </c>
    </row>
    <row r="110" spans="1:6" ht="15" hidden="1" customHeight="1">
      <c r="A110" s="116" t="s">
        <v>1267</v>
      </c>
      <c r="B110" s="116" t="s">
        <v>1268</v>
      </c>
      <c r="C110" s="117">
        <v>4195621</v>
      </c>
      <c r="D110" s="124"/>
      <c r="E110" s="125"/>
      <c r="F110" s="126"/>
    </row>
    <row r="111" spans="1:6" s="16" customFormat="1" ht="25.5">
      <c r="A111" s="40" t="s">
        <v>1267</v>
      </c>
      <c r="B111" s="8" t="s">
        <v>1268</v>
      </c>
      <c r="C111" s="23"/>
      <c r="D111" s="23" t="s">
        <v>17</v>
      </c>
      <c r="E111" s="41"/>
      <c r="F111" s="42"/>
    </row>
    <row r="112" spans="1:6" s="77" customFormat="1" ht="12.75">
      <c r="A112" s="34" t="s">
        <v>1781</v>
      </c>
      <c r="B112" s="9" t="s">
        <v>781</v>
      </c>
      <c r="C112" s="24">
        <v>4</v>
      </c>
      <c r="D112" s="24" t="s">
        <v>23</v>
      </c>
      <c r="E112" s="35">
        <f>E53</f>
        <v>405100</v>
      </c>
      <c r="F112" s="36">
        <f>C112*E112</f>
        <v>1620400</v>
      </c>
    </row>
    <row r="113" spans="1:6" s="77" customFormat="1" ht="12.75">
      <c r="A113" s="34" t="s">
        <v>371</v>
      </c>
      <c r="B113" s="9" t="s">
        <v>372</v>
      </c>
      <c r="C113" s="24">
        <v>2.2000000000000002</v>
      </c>
      <c r="D113" s="24" t="s">
        <v>8</v>
      </c>
      <c r="E113" s="35">
        <f>'[1]A. Pekerjaan Tanah'!$F$144</f>
        <v>44800</v>
      </c>
      <c r="F113" s="36">
        <f t="shared" ref="F113:F121" si="8">C113*E113</f>
        <v>98560.000000000015</v>
      </c>
    </row>
    <row r="114" spans="1:6" s="77" customFormat="1" ht="12.75">
      <c r="A114" s="34" t="s">
        <v>22</v>
      </c>
      <c r="B114" s="9" t="s">
        <v>109</v>
      </c>
      <c r="C114" s="24">
        <v>2.2000000000000002</v>
      </c>
      <c r="D114" s="24" t="s">
        <v>8</v>
      </c>
      <c r="E114" s="35">
        <f>'[1]A. Pekerjaan Tanah'!$F$150</f>
        <v>86500</v>
      </c>
      <c r="F114" s="36">
        <f t="shared" si="8"/>
        <v>190300.00000000003</v>
      </c>
    </row>
    <row r="115" spans="1:6" s="77" customFormat="1" ht="12.75">
      <c r="A115" s="34" t="s">
        <v>14</v>
      </c>
      <c r="B115" s="9" t="s">
        <v>460</v>
      </c>
      <c r="C115" s="24">
        <v>0.4</v>
      </c>
      <c r="D115" s="24" t="s">
        <v>8</v>
      </c>
      <c r="E115" s="35">
        <f>'[1]A. Pekerjaan Tanah'!$F$215</f>
        <v>154600</v>
      </c>
      <c r="F115" s="36">
        <f t="shared" si="8"/>
        <v>61840</v>
      </c>
    </row>
    <row r="116" spans="1:6" s="77" customFormat="1" ht="25.5">
      <c r="A116" s="34" t="s">
        <v>582</v>
      </c>
      <c r="B116" s="9" t="s">
        <v>583</v>
      </c>
      <c r="C116" s="24">
        <v>1.2</v>
      </c>
      <c r="D116" s="24" t="s">
        <v>8</v>
      </c>
      <c r="E116" s="35">
        <f>'[1]B. Pondasi'!$F$155</f>
        <v>1029350</v>
      </c>
      <c r="F116" s="36">
        <f t="shared" si="8"/>
        <v>1235220</v>
      </c>
    </row>
    <row r="117" spans="1:6" s="77" customFormat="1" ht="12.75">
      <c r="A117" s="34" t="s">
        <v>665</v>
      </c>
      <c r="B117" s="9" t="s">
        <v>666</v>
      </c>
      <c r="C117" s="24">
        <v>0.2</v>
      </c>
      <c r="D117" s="24" t="s">
        <v>8</v>
      </c>
      <c r="E117" s="35">
        <f>'[1]C. Struktur'!$F$191</f>
        <v>1136764.144736842</v>
      </c>
      <c r="F117" s="36">
        <f t="shared" si="8"/>
        <v>227352.82894736843</v>
      </c>
    </row>
    <row r="118" spans="1:6" s="77" customFormat="1" ht="12.75">
      <c r="A118" s="34" t="s">
        <v>588</v>
      </c>
      <c r="B118" s="9" t="s">
        <v>589</v>
      </c>
      <c r="C118" s="24">
        <v>3.6</v>
      </c>
      <c r="D118" s="24" t="s">
        <v>9</v>
      </c>
      <c r="E118" s="35">
        <f>'[1]D PD'!$F$207</f>
        <v>69858</v>
      </c>
      <c r="F118" s="36">
        <f t="shared" si="8"/>
        <v>251488.80000000002</v>
      </c>
    </row>
    <row r="119" spans="1:6" s="77" customFormat="1" ht="12.75">
      <c r="A119" s="34" t="s">
        <v>590</v>
      </c>
      <c r="B119" s="9" t="s">
        <v>591</v>
      </c>
      <c r="C119" s="24">
        <v>4</v>
      </c>
      <c r="D119" s="24" t="s">
        <v>11</v>
      </c>
      <c r="E119" s="35">
        <f>'[1]D PD'!$F$231</f>
        <v>23040</v>
      </c>
      <c r="F119" s="36">
        <f t="shared" si="8"/>
        <v>92160</v>
      </c>
    </row>
    <row r="120" spans="1:6" s="77" customFormat="1" ht="12.75">
      <c r="A120" s="34" t="s">
        <v>778</v>
      </c>
      <c r="B120" s="9" t="s">
        <v>779</v>
      </c>
      <c r="C120" s="24">
        <v>2</v>
      </c>
      <c r="D120" s="24" t="s">
        <v>11</v>
      </c>
      <c r="E120" s="35">
        <f>E106</f>
        <v>78340</v>
      </c>
      <c r="F120" s="36">
        <f t="shared" si="8"/>
        <v>156680</v>
      </c>
    </row>
    <row r="121" spans="1:6" s="77" customFormat="1" ht="12.75">
      <c r="A121" s="34" t="s">
        <v>776</v>
      </c>
      <c r="B121" s="9" t="s">
        <v>777</v>
      </c>
      <c r="C121" s="24">
        <v>4</v>
      </c>
      <c r="D121" s="24" t="s">
        <v>23</v>
      </c>
      <c r="E121" s="35">
        <f>E107</f>
        <v>17950</v>
      </c>
      <c r="F121" s="36">
        <f t="shared" si="8"/>
        <v>71800</v>
      </c>
    </row>
    <row r="122" spans="1:6" s="16" customFormat="1" ht="13.5" customHeight="1">
      <c r="A122" s="40"/>
      <c r="B122" s="8"/>
      <c r="C122" s="23"/>
      <c r="D122" s="23"/>
      <c r="E122" s="41" t="s">
        <v>15</v>
      </c>
      <c r="F122" s="42">
        <f>SUM(F112:F121)</f>
        <v>4005801.6289473684</v>
      </c>
    </row>
    <row r="123" spans="1:6" s="16" customFormat="1" ht="13.5" customHeight="1" thickBot="1">
      <c r="A123" s="43"/>
      <c r="B123" s="12"/>
      <c r="C123" s="30"/>
      <c r="D123" s="30"/>
      <c r="E123" s="44" t="s">
        <v>158</v>
      </c>
      <c r="F123" s="45">
        <f>SUM(F122)</f>
        <v>4005801.6289473684</v>
      </c>
    </row>
    <row r="124" spans="1:6" ht="15" hidden="1" customHeight="1">
      <c r="A124" s="116" t="s">
        <v>1269</v>
      </c>
      <c r="B124" s="116" t="s">
        <v>1270</v>
      </c>
      <c r="C124" s="117">
        <v>5627139</v>
      </c>
      <c r="D124" s="124"/>
      <c r="E124" s="125"/>
      <c r="F124" s="126"/>
    </row>
    <row r="125" spans="1:6" s="16" customFormat="1" ht="25.5">
      <c r="A125" s="40" t="s">
        <v>1269</v>
      </c>
      <c r="B125" s="8" t="s">
        <v>1270</v>
      </c>
      <c r="C125" s="23"/>
      <c r="D125" s="23" t="s">
        <v>17</v>
      </c>
      <c r="E125" s="41"/>
      <c r="F125" s="42"/>
    </row>
    <row r="126" spans="1:6" s="77" customFormat="1" ht="12.75">
      <c r="A126" s="240" t="s">
        <v>1783</v>
      </c>
      <c r="B126" s="9" t="s">
        <v>1295</v>
      </c>
      <c r="C126" s="24">
        <v>4</v>
      </c>
      <c r="D126" s="24" t="s">
        <v>23</v>
      </c>
      <c r="E126" s="35">
        <f>'[2]20.01 Bahan Bangunan'!$I$618</f>
        <v>496200</v>
      </c>
      <c r="F126" s="36">
        <f>C126*E126</f>
        <v>1984800</v>
      </c>
    </row>
    <row r="127" spans="1:6" s="77" customFormat="1" ht="15.75" customHeight="1">
      <c r="A127" s="34" t="s">
        <v>371</v>
      </c>
      <c r="B127" s="9" t="s">
        <v>372</v>
      </c>
      <c r="C127" s="24">
        <v>3.8</v>
      </c>
      <c r="D127" s="24" t="s">
        <v>8</v>
      </c>
      <c r="E127" s="35">
        <f>'[1]A. Pekerjaan Tanah'!$F$144</f>
        <v>44800</v>
      </c>
      <c r="F127" s="36">
        <f t="shared" ref="F127:F136" si="9">C127*E127</f>
        <v>170240</v>
      </c>
    </row>
    <row r="128" spans="1:6" s="77" customFormat="1" ht="15.75" customHeight="1">
      <c r="A128" s="34" t="s">
        <v>22</v>
      </c>
      <c r="B128" s="9" t="s">
        <v>109</v>
      </c>
      <c r="C128" s="24">
        <v>4</v>
      </c>
      <c r="D128" s="24" t="s">
        <v>8</v>
      </c>
      <c r="E128" s="35">
        <f>'[1]A. Pekerjaan Tanah'!$F$150</f>
        <v>86500</v>
      </c>
      <c r="F128" s="36">
        <f t="shared" si="9"/>
        <v>346000</v>
      </c>
    </row>
    <row r="129" spans="1:6" s="77" customFormat="1" ht="15.75" customHeight="1">
      <c r="A129" s="34" t="s">
        <v>538</v>
      </c>
      <c r="B129" s="9" t="s">
        <v>539</v>
      </c>
      <c r="C129" s="24">
        <v>0.2</v>
      </c>
      <c r="D129" s="24" t="s">
        <v>8</v>
      </c>
      <c r="E129" s="35">
        <f>'[1]A. Pekerjaan Tanah'!$F$194</f>
        <v>14260</v>
      </c>
      <c r="F129" s="36">
        <f t="shared" si="9"/>
        <v>2852</v>
      </c>
    </row>
    <row r="130" spans="1:6" s="77" customFormat="1" ht="15.75" customHeight="1">
      <c r="A130" s="34" t="s">
        <v>14</v>
      </c>
      <c r="B130" s="9" t="s">
        <v>460</v>
      </c>
      <c r="C130" s="24">
        <v>0.8</v>
      </c>
      <c r="D130" s="24" t="s">
        <v>8</v>
      </c>
      <c r="E130" s="35">
        <f>'[1]A. Pekerjaan Tanah'!$F$215</f>
        <v>154600</v>
      </c>
      <c r="F130" s="36">
        <f t="shared" si="9"/>
        <v>123680</v>
      </c>
    </row>
    <row r="131" spans="1:6" s="77" customFormat="1" ht="25.5">
      <c r="A131" s="34" t="s">
        <v>582</v>
      </c>
      <c r="B131" s="9" t="s">
        <v>583</v>
      </c>
      <c r="C131" s="24">
        <v>1.8</v>
      </c>
      <c r="D131" s="24" t="s">
        <v>8</v>
      </c>
      <c r="E131" s="35">
        <f>'[1]B. Pondasi'!$F$155</f>
        <v>1029350</v>
      </c>
      <c r="F131" s="36">
        <f t="shared" si="9"/>
        <v>1852830</v>
      </c>
    </row>
    <row r="132" spans="1:6" s="77" customFormat="1" ht="12.75">
      <c r="A132" s="34" t="s">
        <v>665</v>
      </c>
      <c r="B132" s="9" t="s">
        <v>666</v>
      </c>
      <c r="C132" s="24">
        <v>0.2</v>
      </c>
      <c r="D132" s="24" t="s">
        <v>8</v>
      </c>
      <c r="E132" s="35">
        <f>'[1]C. Struktur'!$F$191</f>
        <v>1136764.144736842</v>
      </c>
      <c r="F132" s="36">
        <f t="shared" si="9"/>
        <v>227352.82894736843</v>
      </c>
    </row>
    <row r="133" spans="1:6" s="77" customFormat="1" ht="12.75">
      <c r="A133" s="34" t="s">
        <v>588</v>
      </c>
      <c r="B133" s="9" t="s">
        <v>589</v>
      </c>
      <c r="C133" s="24">
        <v>4.4000000000000004</v>
      </c>
      <c r="D133" s="24" t="s">
        <v>9</v>
      </c>
      <c r="E133" s="35">
        <f>'[1]D PD'!$F$207</f>
        <v>69858</v>
      </c>
      <c r="F133" s="36">
        <f t="shared" si="9"/>
        <v>307375.2</v>
      </c>
    </row>
    <row r="134" spans="1:6" s="77" customFormat="1" ht="12.75">
      <c r="A134" s="34" t="s">
        <v>590</v>
      </c>
      <c r="B134" s="9" t="s">
        <v>591</v>
      </c>
      <c r="C134" s="24">
        <v>4</v>
      </c>
      <c r="D134" s="24" t="s">
        <v>11</v>
      </c>
      <c r="E134" s="35">
        <f>'[1]D PD'!$F$231</f>
        <v>23040</v>
      </c>
      <c r="F134" s="36">
        <f t="shared" si="9"/>
        <v>92160</v>
      </c>
    </row>
    <row r="135" spans="1:6" s="77" customFormat="1" ht="12.75">
      <c r="A135" s="34" t="s">
        <v>778</v>
      </c>
      <c r="B135" s="9" t="s">
        <v>779</v>
      </c>
      <c r="C135" s="24">
        <v>2</v>
      </c>
      <c r="D135" s="24" t="s">
        <v>11</v>
      </c>
      <c r="E135" s="35">
        <f>E120</f>
        <v>78340</v>
      </c>
      <c r="F135" s="36">
        <f t="shared" si="9"/>
        <v>156680</v>
      </c>
    </row>
    <row r="136" spans="1:6" s="77" customFormat="1" ht="12.75">
      <c r="A136" s="34" t="s">
        <v>776</v>
      </c>
      <c r="B136" s="9" t="s">
        <v>777</v>
      </c>
      <c r="C136" s="24">
        <v>4</v>
      </c>
      <c r="D136" s="24" t="s">
        <v>23</v>
      </c>
      <c r="E136" s="35">
        <f>E121</f>
        <v>17950</v>
      </c>
      <c r="F136" s="36">
        <f t="shared" si="9"/>
        <v>71800</v>
      </c>
    </row>
    <row r="137" spans="1:6" s="16" customFormat="1" ht="13.5" customHeight="1">
      <c r="A137" s="40"/>
      <c r="B137" s="8"/>
      <c r="C137" s="23"/>
      <c r="D137" s="23"/>
      <c r="E137" s="41" t="s">
        <v>15</v>
      </c>
      <c r="F137" s="42">
        <f>SUM(F126:F136)</f>
        <v>5335770.0289473683</v>
      </c>
    </row>
    <row r="138" spans="1:6" s="16" customFormat="1" ht="13.5" customHeight="1" thickBot="1">
      <c r="A138" s="43"/>
      <c r="B138" s="12"/>
      <c r="C138" s="30"/>
      <c r="D138" s="30"/>
      <c r="E138" s="44" t="s">
        <v>158</v>
      </c>
      <c r="F138" s="45">
        <f>SUM(F137)</f>
        <v>5335770.0289473683</v>
      </c>
    </row>
    <row r="139" spans="1:6" ht="15" hidden="1" customHeight="1">
      <c r="A139" s="116" t="s">
        <v>1271</v>
      </c>
      <c r="B139" s="116" t="s">
        <v>1272</v>
      </c>
      <c r="C139" s="117">
        <v>6972389</v>
      </c>
      <c r="D139" s="124"/>
      <c r="E139" s="125"/>
      <c r="F139" s="126"/>
    </row>
    <row r="140" spans="1:6" s="16" customFormat="1" ht="25.5">
      <c r="A140" s="40" t="s">
        <v>1271</v>
      </c>
      <c r="B140" s="8" t="s">
        <v>1272</v>
      </c>
      <c r="C140" s="23"/>
      <c r="D140" s="23" t="s">
        <v>17</v>
      </c>
      <c r="E140" s="41"/>
      <c r="F140" s="42"/>
    </row>
    <row r="141" spans="1:6" s="77" customFormat="1" ht="12.75">
      <c r="A141" s="240" t="s">
        <v>1783</v>
      </c>
      <c r="B141" s="9" t="s">
        <v>1295</v>
      </c>
      <c r="C141" s="24">
        <v>4</v>
      </c>
      <c r="D141" s="24" t="s">
        <v>23</v>
      </c>
      <c r="E141" s="35">
        <f>'[2]20.01 Bahan Bangunan'!$I$618</f>
        <v>496200</v>
      </c>
      <c r="F141" s="36">
        <f>C141*E141</f>
        <v>1984800</v>
      </c>
    </row>
    <row r="142" spans="1:6" s="77" customFormat="1" ht="12.75">
      <c r="A142" s="34" t="s">
        <v>371</v>
      </c>
      <c r="B142" s="9" t="s">
        <v>372</v>
      </c>
      <c r="C142" s="24">
        <v>5.6</v>
      </c>
      <c r="D142" s="24" t="s">
        <v>8</v>
      </c>
      <c r="E142" s="35">
        <f>'[1]A. Pekerjaan Tanah'!$F$144</f>
        <v>44800</v>
      </c>
      <c r="F142" s="36">
        <f t="shared" ref="F142:F151" si="10">C142*E142</f>
        <v>250879.99999999997</v>
      </c>
    </row>
    <row r="143" spans="1:6" s="77" customFormat="1" ht="12.75">
      <c r="A143" s="34" t="s">
        <v>22</v>
      </c>
      <c r="B143" s="9" t="s">
        <v>109</v>
      </c>
      <c r="C143" s="24">
        <v>6.2</v>
      </c>
      <c r="D143" s="24" t="s">
        <v>8</v>
      </c>
      <c r="E143" s="35">
        <f>'[1]A. Pekerjaan Tanah'!$F$150</f>
        <v>86500</v>
      </c>
      <c r="F143" s="36">
        <f t="shared" si="10"/>
        <v>536300</v>
      </c>
    </row>
    <row r="144" spans="1:6" s="77" customFormat="1" ht="12.75">
      <c r="A144" s="34" t="s">
        <v>538</v>
      </c>
      <c r="B144" s="9" t="s">
        <v>539</v>
      </c>
      <c r="C144" s="24">
        <v>0.6</v>
      </c>
      <c r="D144" s="24" t="s">
        <v>8</v>
      </c>
      <c r="E144" s="35">
        <f>'[1]A. Pekerjaan Tanah'!$F$194</f>
        <v>14260</v>
      </c>
      <c r="F144" s="36">
        <f t="shared" si="10"/>
        <v>8556</v>
      </c>
    </row>
    <row r="145" spans="1:6" s="77" customFormat="1" ht="12.75">
      <c r="A145" s="34" t="s">
        <v>14</v>
      </c>
      <c r="B145" s="9" t="s">
        <v>460</v>
      </c>
      <c r="C145" s="24">
        <v>1.2</v>
      </c>
      <c r="D145" s="24" t="s">
        <v>8</v>
      </c>
      <c r="E145" s="35">
        <f>'[1]A. Pekerjaan Tanah'!$F$215</f>
        <v>154600</v>
      </c>
      <c r="F145" s="36">
        <f t="shared" si="10"/>
        <v>185520</v>
      </c>
    </row>
    <row r="146" spans="1:6" s="77" customFormat="1" ht="25.5">
      <c r="A146" s="34" t="s">
        <v>582</v>
      </c>
      <c r="B146" s="9" t="s">
        <v>583</v>
      </c>
      <c r="C146" s="24">
        <v>2.6</v>
      </c>
      <c r="D146" s="24" t="s">
        <v>8</v>
      </c>
      <c r="E146" s="35">
        <f>'[1]B. Pondasi'!$F$155</f>
        <v>1029350</v>
      </c>
      <c r="F146" s="36">
        <f t="shared" si="10"/>
        <v>2676310</v>
      </c>
    </row>
    <row r="147" spans="1:6" s="77" customFormat="1" ht="12.75">
      <c r="A147" s="34" t="s">
        <v>665</v>
      </c>
      <c r="B147" s="9" t="s">
        <v>666</v>
      </c>
      <c r="C147" s="24">
        <v>0.2</v>
      </c>
      <c r="D147" s="24" t="s">
        <v>8</v>
      </c>
      <c r="E147" s="35">
        <f>'[1]C. Struktur'!$F$191</f>
        <v>1136764.144736842</v>
      </c>
      <c r="F147" s="36">
        <f t="shared" si="10"/>
        <v>227352.82894736843</v>
      </c>
    </row>
    <row r="148" spans="1:6" s="77" customFormat="1" ht="12.75">
      <c r="A148" s="34" t="s">
        <v>588</v>
      </c>
      <c r="B148" s="9" t="s">
        <v>589</v>
      </c>
      <c r="C148" s="24">
        <v>5.2</v>
      </c>
      <c r="D148" s="24" t="s">
        <v>9</v>
      </c>
      <c r="E148" s="35">
        <f>'[1]D PD'!$F$207</f>
        <v>69858</v>
      </c>
      <c r="F148" s="36">
        <f t="shared" si="10"/>
        <v>363261.60000000003</v>
      </c>
    </row>
    <row r="149" spans="1:6" s="77" customFormat="1" ht="12.75">
      <c r="A149" s="34" t="s">
        <v>590</v>
      </c>
      <c r="B149" s="9" t="s">
        <v>591</v>
      </c>
      <c r="C149" s="24">
        <v>4</v>
      </c>
      <c r="D149" s="24" t="s">
        <v>11</v>
      </c>
      <c r="E149" s="35">
        <f>'[1]D PD'!$F$231</f>
        <v>23040</v>
      </c>
      <c r="F149" s="36">
        <f t="shared" si="10"/>
        <v>92160</v>
      </c>
    </row>
    <row r="150" spans="1:6" s="77" customFormat="1" ht="12.75">
      <c r="A150" s="34" t="s">
        <v>778</v>
      </c>
      <c r="B150" s="9" t="s">
        <v>779</v>
      </c>
      <c r="C150" s="24">
        <v>2</v>
      </c>
      <c r="D150" s="24" t="s">
        <v>11</v>
      </c>
      <c r="E150" s="35">
        <f>E135</f>
        <v>78340</v>
      </c>
      <c r="F150" s="36">
        <f t="shared" si="10"/>
        <v>156680</v>
      </c>
    </row>
    <row r="151" spans="1:6" s="77" customFormat="1" ht="12.75">
      <c r="A151" s="34" t="s">
        <v>776</v>
      </c>
      <c r="B151" s="9" t="s">
        <v>777</v>
      </c>
      <c r="C151" s="24">
        <v>4</v>
      </c>
      <c r="D151" s="24" t="s">
        <v>23</v>
      </c>
      <c r="E151" s="35">
        <f>E136</f>
        <v>17950</v>
      </c>
      <c r="F151" s="36">
        <f t="shared" si="10"/>
        <v>71800</v>
      </c>
    </row>
    <row r="152" spans="1:6" s="16" customFormat="1" ht="13.5" customHeight="1">
      <c r="A152" s="40"/>
      <c r="B152" s="8"/>
      <c r="C152" s="23"/>
      <c r="D152" s="23"/>
      <c r="E152" s="41" t="s">
        <v>15</v>
      </c>
      <c r="F152" s="42">
        <f>SUM(F141:F151)</f>
        <v>6553620.4289473677</v>
      </c>
    </row>
    <row r="153" spans="1:6" s="16" customFormat="1" ht="13.5" customHeight="1" thickBot="1">
      <c r="A153" s="43"/>
      <c r="B153" s="12"/>
      <c r="C153" s="30"/>
      <c r="D153" s="30"/>
      <c r="E153" s="44" t="s">
        <v>158</v>
      </c>
      <c r="F153" s="45">
        <f>SUM(F152)</f>
        <v>6553620.4289473677</v>
      </c>
    </row>
    <row r="154" spans="1:6" ht="15" hidden="1" customHeight="1">
      <c r="A154" s="116" t="s">
        <v>1273</v>
      </c>
      <c r="B154" s="116" t="s">
        <v>1274</v>
      </c>
      <c r="C154" s="117">
        <v>8909211</v>
      </c>
      <c r="D154" s="124"/>
      <c r="E154" s="125"/>
      <c r="F154" s="126"/>
    </row>
    <row r="155" spans="1:6" s="16" customFormat="1" ht="25.5">
      <c r="A155" s="40" t="s">
        <v>1273</v>
      </c>
      <c r="B155" s="8" t="s">
        <v>1274</v>
      </c>
      <c r="C155" s="23"/>
      <c r="D155" s="23" t="s">
        <v>17</v>
      </c>
      <c r="E155" s="41"/>
      <c r="F155" s="42"/>
    </row>
    <row r="156" spans="1:6" s="77" customFormat="1" ht="12.75">
      <c r="A156" s="240" t="s">
        <v>1784</v>
      </c>
      <c r="B156" s="9" t="s">
        <v>1296</v>
      </c>
      <c r="C156" s="24">
        <v>4</v>
      </c>
      <c r="D156" s="24" t="s">
        <v>23</v>
      </c>
      <c r="E156" s="35">
        <f>E97</f>
        <v>580300</v>
      </c>
      <c r="F156" s="36">
        <f>C156*E156</f>
        <v>2321200</v>
      </c>
    </row>
    <row r="157" spans="1:6" s="77" customFormat="1" ht="12.75">
      <c r="A157" s="34" t="s">
        <v>371</v>
      </c>
      <c r="B157" s="9" t="s">
        <v>372</v>
      </c>
      <c r="C157" s="24">
        <v>8</v>
      </c>
      <c r="D157" s="24" t="s">
        <v>8</v>
      </c>
      <c r="E157" s="35">
        <f>'[1]A. Pekerjaan Tanah'!$F$144</f>
        <v>44800</v>
      </c>
      <c r="F157" s="36">
        <f t="shared" ref="F157:F166" si="11">C157*E157</f>
        <v>358400</v>
      </c>
    </row>
    <row r="158" spans="1:6" s="77" customFormat="1" ht="12.75">
      <c r="A158" s="34" t="s">
        <v>22</v>
      </c>
      <c r="B158" s="9" t="s">
        <v>109</v>
      </c>
      <c r="C158" s="24">
        <v>8.6</v>
      </c>
      <c r="D158" s="24" t="s">
        <v>8</v>
      </c>
      <c r="E158" s="35">
        <f>'[1]A. Pekerjaan Tanah'!$F$150</f>
        <v>86500</v>
      </c>
      <c r="F158" s="36">
        <f t="shared" si="11"/>
        <v>743900</v>
      </c>
    </row>
    <row r="159" spans="1:6" s="77" customFormat="1" ht="12.75">
      <c r="A159" s="34" t="s">
        <v>538</v>
      </c>
      <c r="B159" s="9" t="s">
        <v>539</v>
      </c>
      <c r="C159" s="24">
        <v>0.6</v>
      </c>
      <c r="D159" s="24" t="s">
        <v>8</v>
      </c>
      <c r="E159" s="35">
        <f>'[1]A. Pekerjaan Tanah'!$F$194</f>
        <v>14260</v>
      </c>
      <c r="F159" s="36">
        <f t="shared" si="11"/>
        <v>8556</v>
      </c>
    </row>
    <row r="160" spans="1:6" s="77" customFormat="1" ht="12.75">
      <c r="A160" s="34" t="s">
        <v>14</v>
      </c>
      <c r="B160" s="9" t="s">
        <v>460</v>
      </c>
      <c r="C160" s="24">
        <v>1.4</v>
      </c>
      <c r="D160" s="24" t="s">
        <v>8</v>
      </c>
      <c r="E160" s="35">
        <f>'[1]A. Pekerjaan Tanah'!$F$215</f>
        <v>154600</v>
      </c>
      <c r="F160" s="36">
        <f t="shared" si="11"/>
        <v>216440</v>
      </c>
    </row>
    <row r="161" spans="1:6" s="77" customFormat="1" ht="25.5">
      <c r="A161" s="34" t="s">
        <v>582</v>
      </c>
      <c r="B161" s="9" t="s">
        <v>583</v>
      </c>
      <c r="C161" s="24">
        <v>3.6</v>
      </c>
      <c r="D161" s="24" t="s">
        <v>8</v>
      </c>
      <c r="E161" s="35">
        <f>'[1]B. Pondasi'!$F$155</f>
        <v>1029350</v>
      </c>
      <c r="F161" s="36">
        <f t="shared" si="11"/>
        <v>3705660</v>
      </c>
    </row>
    <row r="162" spans="1:6" s="77" customFormat="1" ht="12.75">
      <c r="A162" s="34" t="s">
        <v>665</v>
      </c>
      <c r="B162" s="9" t="s">
        <v>666</v>
      </c>
      <c r="C162" s="24">
        <v>0.2</v>
      </c>
      <c r="D162" s="24" t="s">
        <v>8</v>
      </c>
      <c r="E162" s="35">
        <f>'[1]C. Struktur'!$F$191</f>
        <v>1136764.144736842</v>
      </c>
      <c r="F162" s="36">
        <f t="shared" si="11"/>
        <v>227352.82894736843</v>
      </c>
    </row>
    <row r="163" spans="1:6" s="77" customFormat="1" ht="12.75">
      <c r="A163" s="34" t="s">
        <v>588</v>
      </c>
      <c r="B163" s="9" t="s">
        <v>589</v>
      </c>
      <c r="C163" s="24">
        <v>6.4</v>
      </c>
      <c r="D163" s="24" t="s">
        <v>9</v>
      </c>
      <c r="E163" s="35">
        <f>'[1]D PD'!$F$207</f>
        <v>69858</v>
      </c>
      <c r="F163" s="36">
        <f t="shared" si="11"/>
        <v>447091.20000000001</v>
      </c>
    </row>
    <row r="164" spans="1:6" s="77" customFormat="1" ht="12.75">
      <c r="A164" s="34" t="s">
        <v>590</v>
      </c>
      <c r="B164" s="9" t="s">
        <v>591</v>
      </c>
      <c r="C164" s="24">
        <v>4</v>
      </c>
      <c r="D164" s="24" t="s">
        <v>11</v>
      </c>
      <c r="E164" s="35">
        <f>'[1]D PD'!$F$231</f>
        <v>23040</v>
      </c>
      <c r="F164" s="36">
        <f t="shared" si="11"/>
        <v>92160</v>
      </c>
    </row>
    <row r="165" spans="1:6" s="77" customFormat="1" ht="12.75">
      <c r="A165" s="34" t="s">
        <v>778</v>
      </c>
      <c r="B165" s="9" t="s">
        <v>779</v>
      </c>
      <c r="C165" s="24">
        <v>2</v>
      </c>
      <c r="D165" s="24" t="s">
        <v>11</v>
      </c>
      <c r="E165" s="35">
        <f>E150</f>
        <v>78340</v>
      </c>
      <c r="F165" s="36">
        <f t="shared" si="11"/>
        <v>156680</v>
      </c>
    </row>
    <row r="166" spans="1:6" s="77" customFormat="1" ht="12.75">
      <c r="A166" s="34" t="s">
        <v>776</v>
      </c>
      <c r="B166" s="9" t="s">
        <v>777</v>
      </c>
      <c r="C166" s="24">
        <v>4</v>
      </c>
      <c r="D166" s="24" t="s">
        <v>23</v>
      </c>
      <c r="E166" s="35">
        <f>E151</f>
        <v>17950</v>
      </c>
      <c r="F166" s="36">
        <f t="shared" si="11"/>
        <v>71800</v>
      </c>
    </row>
    <row r="167" spans="1:6" s="16" customFormat="1" ht="13.5" customHeight="1">
      <c r="A167" s="40"/>
      <c r="B167" s="8"/>
      <c r="C167" s="23"/>
      <c r="D167" s="23"/>
      <c r="E167" s="41" t="s">
        <v>15</v>
      </c>
      <c r="F167" s="42">
        <f>SUM(F156:F166)</f>
        <v>8349240.0289473683</v>
      </c>
    </row>
    <row r="168" spans="1:6" s="16" customFormat="1" ht="13.5" customHeight="1" thickBot="1">
      <c r="A168" s="43"/>
      <c r="B168" s="12"/>
      <c r="C168" s="30"/>
      <c r="D168" s="30"/>
      <c r="E168" s="44" t="s">
        <v>158</v>
      </c>
      <c r="F168" s="45">
        <f>SUM(F167)</f>
        <v>8349240.0289473683</v>
      </c>
    </row>
    <row r="169" spans="1:6" ht="16.5" customHeight="1">
      <c r="A169" s="40" t="s">
        <v>784</v>
      </c>
      <c r="B169" s="8" t="s">
        <v>785</v>
      </c>
      <c r="C169" s="23"/>
      <c r="D169" s="23"/>
      <c r="E169" s="41"/>
      <c r="F169" s="42"/>
    </row>
    <row r="170" spans="1:6" ht="16.5" customHeight="1">
      <c r="A170" s="40" t="s">
        <v>770</v>
      </c>
      <c r="B170" s="8" t="s">
        <v>786</v>
      </c>
      <c r="C170" s="23"/>
      <c r="D170" s="23" t="s">
        <v>17</v>
      </c>
      <c r="E170" s="41"/>
      <c r="F170" s="42"/>
    </row>
    <row r="171" spans="1:6" ht="16.5" customHeight="1">
      <c r="A171" s="40"/>
      <c r="B171" s="8" t="s">
        <v>772</v>
      </c>
      <c r="C171" s="23"/>
      <c r="D171" s="23"/>
      <c r="E171" s="41"/>
      <c r="F171" s="42"/>
    </row>
    <row r="172" spans="1:6" ht="16.5" customHeight="1">
      <c r="A172" s="34" t="s">
        <v>371</v>
      </c>
      <c r="B172" s="9" t="s">
        <v>372</v>
      </c>
      <c r="C172" s="24">
        <v>1.1000000000000001</v>
      </c>
      <c r="D172" s="24" t="s">
        <v>8</v>
      </c>
      <c r="E172" s="35">
        <f>'[1]A. Pekerjaan Tanah'!$F$144</f>
        <v>44800</v>
      </c>
      <c r="F172" s="36">
        <f>C172*E172</f>
        <v>49280.000000000007</v>
      </c>
    </row>
    <row r="173" spans="1:6" ht="16.5" customHeight="1">
      <c r="A173" s="34" t="s">
        <v>22</v>
      </c>
      <c r="B173" s="9" t="s">
        <v>109</v>
      </c>
      <c r="C173" s="24">
        <v>1.1000000000000001</v>
      </c>
      <c r="D173" s="24" t="s">
        <v>8</v>
      </c>
      <c r="E173" s="35">
        <f>'[1]A. Pekerjaan Tanah'!$F$150</f>
        <v>86500</v>
      </c>
      <c r="F173" s="36">
        <f t="shared" ref="F173:F174" si="12">C173*E173</f>
        <v>95150.000000000015</v>
      </c>
    </row>
    <row r="174" spans="1:6" ht="16.5" customHeight="1">
      <c r="A174" s="34" t="s">
        <v>538</v>
      </c>
      <c r="B174" s="9" t="s">
        <v>539</v>
      </c>
      <c r="C174" s="24">
        <v>0</v>
      </c>
      <c r="D174" s="24" t="s">
        <v>8</v>
      </c>
      <c r="E174" s="35">
        <f>'[1]A. Pekerjaan Tanah'!$F$194</f>
        <v>14260</v>
      </c>
      <c r="F174" s="36">
        <f t="shared" si="12"/>
        <v>0</v>
      </c>
    </row>
    <row r="175" spans="1:6" ht="16.5" customHeight="1">
      <c r="A175" s="40"/>
      <c r="B175" s="8"/>
      <c r="C175" s="23"/>
      <c r="D175" s="23"/>
      <c r="E175" s="41" t="s">
        <v>15</v>
      </c>
      <c r="F175" s="42">
        <f>SUM(F172:F174)</f>
        <v>144430.00000000003</v>
      </c>
    </row>
    <row r="176" spans="1:6" ht="16.5" customHeight="1">
      <c r="A176" s="40"/>
      <c r="B176" s="8" t="s">
        <v>773</v>
      </c>
      <c r="C176" s="23"/>
      <c r="D176" s="23"/>
      <c r="E176" s="41"/>
      <c r="F176" s="42"/>
    </row>
    <row r="177" spans="1:6" ht="16.5" customHeight="1">
      <c r="A177" s="34" t="s">
        <v>1781</v>
      </c>
      <c r="B177" s="9" t="s">
        <v>781</v>
      </c>
      <c r="C177" s="24">
        <v>1.6666666666666701</v>
      </c>
      <c r="D177" s="24" t="s">
        <v>23</v>
      </c>
      <c r="E177" s="35">
        <f>E112</f>
        <v>405100</v>
      </c>
      <c r="F177" s="36">
        <f>C177*E177</f>
        <v>675166.66666666802</v>
      </c>
    </row>
    <row r="178" spans="1:6" ht="16.5" customHeight="1">
      <c r="A178" s="34" t="s">
        <v>14</v>
      </c>
      <c r="B178" s="9" t="s">
        <v>460</v>
      </c>
      <c r="C178" s="24">
        <v>0.2</v>
      </c>
      <c r="D178" s="24" t="s">
        <v>8</v>
      </c>
      <c r="E178" s="35">
        <f>'[1]A. Pekerjaan Tanah'!$F$215</f>
        <v>154600</v>
      </c>
      <c r="F178" s="36">
        <f t="shared" ref="F178:F184" si="13">C178*E178</f>
        <v>30920</v>
      </c>
    </row>
    <row r="179" spans="1:6" ht="16.5" customHeight="1">
      <c r="A179" s="34" t="s">
        <v>582</v>
      </c>
      <c r="B179" s="9" t="s">
        <v>583</v>
      </c>
      <c r="C179" s="24">
        <v>0.6</v>
      </c>
      <c r="D179" s="24" t="s">
        <v>8</v>
      </c>
      <c r="E179" s="35">
        <f>'[1]B. Pondasi'!$F$155</f>
        <v>1029350</v>
      </c>
      <c r="F179" s="36">
        <f t="shared" si="13"/>
        <v>617610</v>
      </c>
    </row>
    <row r="180" spans="1:6" ht="16.5" customHeight="1">
      <c r="A180" s="34" t="s">
        <v>665</v>
      </c>
      <c r="B180" s="9" t="s">
        <v>666</v>
      </c>
      <c r="C180" s="24">
        <v>0.1</v>
      </c>
      <c r="D180" s="24" t="s">
        <v>8</v>
      </c>
      <c r="E180" s="35">
        <f>E162</f>
        <v>1136764.144736842</v>
      </c>
      <c r="F180" s="36">
        <f t="shared" si="13"/>
        <v>113676.41447368421</v>
      </c>
    </row>
    <row r="181" spans="1:6" ht="16.5" customHeight="1">
      <c r="A181" s="34" t="s">
        <v>588</v>
      </c>
      <c r="B181" s="9" t="s">
        <v>589</v>
      </c>
      <c r="C181" s="24">
        <v>1.8</v>
      </c>
      <c r="D181" s="24" t="s">
        <v>9</v>
      </c>
      <c r="E181" s="35">
        <f>E163</f>
        <v>69858</v>
      </c>
      <c r="F181" s="36">
        <f t="shared" si="13"/>
        <v>125744.40000000001</v>
      </c>
    </row>
    <row r="182" spans="1:6" ht="16.5" customHeight="1">
      <c r="A182" s="34" t="s">
        <v>590</v>
      </c>
      <c r="B182" s="9" t="s">
        <v>591</v>
      </c>
      <c r="C182" s="24">
        <v>2</v>
      </c>
      <c r="D182" s="24" t="s">
        <v>11</v>
      </c>
      <c r="E182" s="35">
        <f>E164</f>
        <v>23040</v>
      </c>
      <c r="F182" s="36">
        <f t="shared" si="13"/>
        <v>46080</v>
      </c>
    </row>
    <row r="183" spans="1:6" ht="16.5" customHeight="1">
      <c r="A183" s="34" t="s">
        <v>778</v>
      </c>
      <c r="B183" s="9" t="s">
        <v>779</v>
      </c>
      <c r="C183" s="24">
        <v>1</v>
      </c>
      <c r="D183" s="24" t="s">
        <v>11</v>
      </c>
      <c r="E183" s="35">
        <f>E165</f>
        <v>78340</v>
      </c>
      <c r="F183" s="36">
        <f t="shared" si="13"/>
        <v>78340</v>
      </c>
    </row>
    <row r="184" spans="1:6" ht="16.5" customHeight="1">
      <c r="A184" s="34" t="s">
        <v>776</v>
      </c>
      <c r="B184" s="9" t="s">
        <v>777</v>
      </c>
      <c r="C184" s="24">
        <v>2</v>
      </c>
      <c r="D184" s="24" t="s">
        <v>23</v>
      </c>
      <c r="E184" s="35">
        <f>E166</f>
        <v>17950</v>
      </c>
      <c r="F184" s="36">
        <f t="shared" si="13"/>
        <v>35900</v>
      </c>
    </row>
    <row r="185" spans="1:6" ht="16.5" customHeight="1">
      <c r="A185" s="40"/>
      <c r="B185" s="8"/>
      <c r="C185" s="23"/>
      <c r="D185" s="23"/>
      <c r="E185" s="41" t="s">
        <v>15</v>
      </c>
      <c r="F185" s="42">
        <f>SUM(F177:F184)</f>
        <v>1723437.4811403521</v>
      </c>
    </row>
    <row r="186" spans="1:6" ht="16.5" customHeight="1" thickBot="1">
      <c r="A186" s="43"/>
      <c r="B186" s="12"/>
      <c r="C186" s="30"/>
      <c r="D186" s="30"/>
      <c r="E186" s="44" t="s">
        <v>158</v>
      </c>
      <c r="F186" s="45">
        <f>SUM(F185,F175)</f>
        <v>1867867.4811403521</v>
      </c>
    </row>
    <row r="187" spans="1:6" ht="15" hidden="1" customHeight="1">
      <c r="A187" s="116" t="s">
        <v>1275</v>
      </c>
      <c r="B187" s="116" t="s">
        <v>1276</v>
      </c>
      <c r="C187" s="117">
        <v>8909211</v>
      </c>
      <c r="D187" s="76"/>
      <c r="E187" s="118"/>
      <c r="F187" s="118"/>
    </row>
    <row r="188" spans="1:6" s="78" customFormat="1" ht="16.5" customHeight="1">
      <c r="A188" s="40" t="s">
        <v>1275</v>
      </c>
      <c r="B188" s="8" t="s">
        <v>1276</v>
      </c>
      <c r="C188" s="23"/>
      <c r="D188" s="23" t="s">
        <v>17</v>
      </c>
      <c r="E188" s="41"/>
      <c r="F188" s="56"/>
    </row>
    <row r="189" spans="1:6" s="174" customFormat="1" ht="29.25" customHeight="1">
      <c r="A189" s="240" t="s">
        <v>1784</v>
      </c>
      <c r="B189" s="9" t="s">
        <v>1296</v>
      </c>
      <c r="C189" s="24">
        <v>4</v>
      </c>
      <c r="D189" s="24" t="s">
        <v>23</v>
      </c>
      <c r="E189" s="35">
        <f>E156</f>
        <v>580300</v>
      </c>
      <c r="F189" s="36">
        <f>C189*E189</f>
        <v>2321200</v>
      </c>
    </row>
    <row r="190" spans="1:6" s="78" customFormat="1" ht="16.5" customHeight="1">
      <c r="A190" s="34" t="s">
        <v>371</v>
      </c>
      <c r="B190" s="9" t="s">
        <v>372</v>
      </c>
      <c r="C190" s="24">
        <v>8</v>
      </c>
      <c r="D190" s="24" t="s">
        <v>8</v>
      </c>
      <c r="E190" s="35">
        <f>'[1]A. Pekerjaan Tanah'!$F$144</f>
        <v>44800</v>
      </c>
      <c r="F190" s="36">
        <f t="shared" ref="F190:F199" si="14">C190*E190</f>
        <v>358400</v>
      </c>
    </row>
    <row r="191" spans="1:6" s="78" customFormat="1" ht="16.5" customHeight="1">
      <c r="A191" s="34" t="s">
        <v>22</v>
      </c>
      <c r="B191" s="9" t="s">
        <v>109</v>
      </c>
      <c r="C191" s="24">
        <v>8.6</v>
      </c>
      <c r="D191" s="24" t="s">
        <v>8</v>
      </c>
      <c r="E191" s="35">
        <f>'[1]A. Pekerjaan Tanah'!$F$150</f>
        <v>86500</v>
      </c>
      <c r="F191" s="36">
        <f t="shared" si="14"/>
        <v>743900</v>
      </c>
    </row>
    <row r="192" spans="1:6" s="78" customFormat="1" ht="16.5" customHeight="1">
      <c r="A192" s="34" t="s">
        <v>538</v>
      </c>
      <c r="B192" s="9" t="s">
        <v>539</v>
      </c>
      <c r="C192" s="24">
        <v>0.6</v>
      </c>
      <c r="D192" s="24" t="s">
        <v>8</v>
      </c>
      <c r="E192" s="35">
        <f>'[1]A. Pekerjaan Tanah'!$F$194</f>
        <v>14260</v>
      </c>
      <c r="F192" s="36">
        <f t="shared" si="14"/>
        <v>8556</v>
      </c>
    </row>
    <row r="193" spans="1:6" s="78" customFormat="1" ht="16.5" customHeight="1">
      <c r="A193" s="34" t="s">
        <v>14</v>
      </c>
      <c r="B193" s="9" t="s">
        <v>460</v>
      </c>
      <c r="C193" s="24">
        <v>1.4</v>
      </c>
      <c r="D193" s="24" t="s">
        <v>8</v>
      </c>
      <c r="E193" s="35">
        <f t="shared" ref="E193:E199" si="15">E178</f>
        <v>154600</v>
      </c>
      <c r="F193" s="36">
        <f t="shared" si="14"/>
        <v>216440</v>
      </c>
    </row>
    <row r="194" spans="1:6" s="78" customFormat="1" ht="16.5" customHeight="1">
      <c r="A194" s="34" t="s">
        <v>582</v>
      </c>
      <c r="B194" s="9" t="s">
        <v>583</v>
      </c>
      <c r="C194" s="24">
        <v>3.6</v>
      </c>
      <c r="D194" s="24" t="s">
        <v>8</v>
      </c>
      <c r="E194" s="35">
        <f t="shared" si="15"/>
        <v>1029350</v>
      </c>
      <c r="F194" s="36">
        <f t="shared" si="14"/>
        <v>3705660</v>
      </c>
    </row>
    <row r="195" spans="1:6" s="78" customFormat="1" ht="16.5" customHeight="1">
      <c r="A195" s="34" t="s">
        <v>665</v>
      </c>
      <c r="B195" s="9" t="s">
        <v>666</v>
      </c>
      <c r="C195" s="24">
        <v>0.2</v>
      </c>
      <c r="D195" s="24" t="s">
        <v>8</v>
      </c>
      <c r="E195" s="35">
        <f t="shared" si="15"/>
        <v>1136764.144736842</v>
      </c>
      <c r="F195" s="36">
        <f t="shared" si="14"/>
        <v>227352.82894736843</v>
      </c>
    </row>
    <row r="196" spans="1:6" s="78" customFormat="1" ht="16.5" customHeight="1">
      <c r="A196" s="34" t="s">
        <v>588</v>
      </c>
      <c r="B196" s="9" t="s">
        <v>589</v>
      </c>
      <c r="C196" s="24">
        <v>6.4</v>
      </c>
      <c r="D196" s="24" t="s">
        <v>9</v>
      </c>
      <c r="E196" s="35">
        <f t="shared" si="15"/>
        <v>69858</v>
      </c>
      <c r="F196" s="36">
        <f t="shared" si="14"/>
        <v>447091.20000000001</v>
      </c>
    </row>
    <row r="197" spans="1:6" s="78" customFormat="1" ht="16.5" customHeight="1">
      <c r="A197" s="34" t="s">
        <v>590</v>
      </c>
      <c r="B197" s="9" t="s">
        <v>591</v>
      </c>
      <c r="C197" s="24">
        <v>4</v>
      </c>
      <c r="D197" s="24" t="s">
        <v>11</v>
      </c>
      <c r="E197" s="35">
        <f t="shared" si="15"/>
        <v>23040</v>
      </c>
      <c r="F197" s="36">
        <f t="shared" si="14"/>
        <v>92160</v>
      </c>
    </row>
    <row r="198" spans="1:6" s="78" customFormat="1" ht="16.5" customHeight="1">
      <c r="A198" s="34" t="s">
        <v>778</v>
      </c>
      <c r="B198" s="9" t="s">
        <v>779</v>
      </c>
      <c r="C198" s="24">
        <v>2</v>
      </c>
      <c r="D198" s="24" t="s">
        <v>11</v>
      </c>
      <c r="E198" s="35">
        <f t="shared" si="15"/>
        <v>78340</v>
      </c>
      <c r="F198" s="36">
        <f t="shared" si="14"/>
        <v>156680</v>
      </c>
    </row>
    <row r="199" spans="1:6" s="78" customFormat="1" ht="16.5" customHeight="1">
      <c r="A199" s="34" t="s">
        <v>776</v>
      </c>
      <c r="B199" s="9" t="s">
        <v>777</v>
      </c>
      <c r="C199" s="24">
        <v>4</v>
      </c>
      <c r="D199" s="24" t="s">
        <v>23</v>
      </c>
      <c r="E199" s="35">
        <f t="shared" si="15"/>
        <v>17950</v>
      </c>
      <c r="F199" s="36">
        <f t="shared" si="14"/>
        <v>71800</v>
      </c>
    </row>
    <row r="200" spans="1:6" s="78" customFormat="1" ht="16.5" customHeight="1">
      <c r="A200" s="40"/>
      <c r="B200" s="8"/>
      <c r="C200" s="23"/>
      <c r="D200" s="23"/>
      <c r="E200" s="41" t="s">
        <v>15</v>
      </c>
      <c r="F200" s="42">
        <f>SUM(F189:F199)</f>
        <v>8349240.0289473683</v>
      </c>
    </row>
    <row r="201" spans="1:6" s="78" customFormat="1" ht="16.5" customHeight="1" thickBot="1">
      <c r="A201" s="43"/>
      <c r="B201" s="12"/>
      <c r="C201" s="30"/>
      <c r="D201" s="30"/>
      <c r="E201" s="44" t="s">
        <v>158</v>
      </c>
      <c r="F201" s="45">
        <f>SUM(F200)</f>
        <v>8349240.0289473683</v>
      </c>
    </row>
    <row r="202" spans="1:6" ht="15" hidden="1" customHeight="1">
      <c r="A202" s="116" t="s">
        <v>1277</v>
      </c>
      <c r="B202" s="116" t="s">
        <v>1278</v>
      </c>
      <c r="C202" s="117">
        <v>3294005</v>
      </c>
      <c r="D202" s="76"/>
      <c r="E202" s="118"/>
      <c r="F202" s="118"/>
    </row>
    <row r="203" spans="1:6" s="78" customFormat="1" ht="16.5" customHeight="1">
      <c r="A203" s="40" t="s">
        <v>1277</v>
      </c>
      <c r="B203" s="8" t="s">
        <v>1278</v>
      </c>
      <c r="C203" s="23"/>
      <c r="D203" s="23" t="s">
        <v>17</v>
      </c>
      <c r="E203" s="41"/>
      <c r="F203" s="42"/>
    </row>
    <row r="204" spans="1:6" s="78" customFormat="1" ht="16.5" customHeight="1">
      <c r="A204" s="34" t="s">
        <v>371</v>
      </c>
      <c r="B204" s="9" t="s">
        <v>372</v>
      </c>
      <c r="C204" s="24">
        <v>4</v>
      </c>
      <c r="D204" s="24" t="s">
        <v>8</v>
      </c>
      <c r="E204" s="35">
        <f t="shared" ref="E204:E213" si="16">E190</f>
        <v>44800</v>
      </c>
      <c r="F204" s="36">
        <f>C204*E204</f>
        <v>179200</v>
      </c>
    </row>
    <row r="205" spans="1:6" s="78" customFormat="1" ht="16.5" customHeight="1">
      <c r="A205" s="34" t="s">
        <v>22</v>
      </c>
      <c r="B205" s="9" t="s">
        <v>109</v>
      </c>
      <c r="C205" s="24">
        <v>4.3</v>
      </c>
      <c r="D205" s="24" t="s">
        <v>8</v>
      </c>
      <c r="E205" s="35">
        <f t="shared" si="16"/>
        <v>86500</v>
      </c>
      <c r="F205" s="36">
        <f t="shared" ref="F205:F213" si="17">C205*E205</f>
        <v>371950</v>
      </c>
    </row>
    <row r="206" spans="1:6" s="78" customFormat="1" ht="16.5" customHeight="1">
      <c r="A206" s="34" t="s">
        <v>538</v>
      </c>
      <c r="B206" s="9" t="s">
        <v>539</v>
      </c>
      <c r="C206" s="24">
        <v>0.3</v>
      </c>
      <c r="D206" s="24" t="s">
        <v>8</v>
      </c>
      <c r="E206" s="35">
        <f t="shared" si="16"/>
        <v>14260</v>
      </c>
      <c r="F206" s="36">
        <f t="shared" si="17"/>
        <v>4278</v>
      </c>
    </row>
    <row r="207" spans="1:6" s="78" customFormat="1" ht="16.5" customHeight="1">
      <c r="A207" s="34" t="s">
        <v>14</v>
      </c>
      <c r="B207" s="9" t="s">
        <v>460</v>
      </c>
      <c r="C207" s="24">
        <v>0.7</v>
      </c>
      <c r="D207" s="24" t="s">
        <v>8</v>
      </c>
      <c r="E207" s="35">
        <f t="shared" si="16"/>
        <v>154600</v>
      </c>
      <c r="F207" s="36">
        <f t="shared" si="17"/>
        <v>108220</v>
      </c>
    </row>
    <row r="208" spans="1:6" s="78" customFormat="1" ht="16.5" customHeight="1">
      <c r="A208" s="34" t="s">
        <v>582</v>
      </c>
      <c r="B208" s="9" t="s">
        <v>583</v>
      </c>
      <c r="C208" s="24">
        <v>1.8</v>
      </c>
      <c r="D208" s="24" t="s">
        <v>8</v>
      </c>
      <c r="E208" s="35">
        <f t="shared" si="16"/>
        <v>1029350</v>
      </c>
      <c r="F208" s="36">
        <f t="shared" si="17"/>
        <v>1852830</v>
      </c>
    </row>
    <row r="209" spans="1:6" s="78" customFormat="1" ht="16.5" customHeight="1">
      <c r="A209" s="34" t="s">
        <v>665</v>
      </c>
      <c r="B209" s="9" t="s">
        <v>666</v>
      </c>
      <c r="C209" s="24">
        <v>0.1</v>
      </c>
      <c r="D209" s="24" t="s">
        <v>8</v>
      </c>
      <c r="E209" s="35">
        <f t="shared" si="16"/>
        <v>1136764.144736842</v>
      </c>
      <c r="F209" s="36">
        <f t="shared" si="17"/>
        <v>113676.41447368421</v>
      </c>
    </row>
    <row r="210" spans="1:6" s="78" customFormat="1" ht="16.5" customHeight="1">
      <c r="A210" s="34" t="s">
        <v>588</v>
      </c>
      <c r="B210" s="9" t="s">
        <v>589</v>
      </c>
      <c r="C210" s="24">
        <v>3.2</v>
      </c>
      <c r="D210" s="24" t="s">
        <v>9</v>
      </c>
      <c r="E210" s="35">
        <f t="shared" si="16"/>
        <v>69858</v>
      </c>
      <c r="F210" s="36">
        <f t="shared" si="17"/>
        <v>223545.60000000001</v>
      </c>
    </row>
    <row r="211" spans="1:6" s="78" customFormat="1" ht="16.5" customHeight="1">
      <c r="A211" s="34" t="s">
        <v>590</v>
      </c>
      <c r="B211" s="9" t="s">
        <v>591</v>
      </c>
      <c r="C211" s="24">
        <v>2</v>
      </c>
      <c r="D211" s="24" t="s">
        <v>11</v>
      </c>
      <c r="E211" s="35">
        <f t="shared" si="16"/>
        <v>23040</v>
      </c>
      <c r="F211" s="36">
        <f t="shared" si="17"/>
        <v>46080</v>
      </c>
    </row>
    <row r="212" spans="1:6" s="78" customFormat="1" ht="16.5" customHeight="1">
      <c r="A212" s="34" t="s">
        <v>778</v>
      </c>
      <c r="B212" s="9" t="s">
        <v>779</v>
      </c>
      <c r="C212" s="24">
        <v>1</v>
      </c>
      <c r="D212" s="24" t="s">
        <v>11</v>
      </c>
      <c r="E212" s="35">
        <f t="shared" si="16"/>
        <v>78340</v>
      </c>
      <c r="F212" s="36">
        <f t="shared" si="17"/>
        <v>78340</v>
      </c>
    </row>
    <row r="213" spans="1:6" s="78" customFormat="1" ht="18.75" customHeight="1">
      <c r="A213" s="34" t="s">
        <v>776</v>
      </c>
      <c r="B213" s="9" t="s">
        <v>777</v>
      </c>
      <c r="C213" s="24">
        <v>2</v>
      </c>
      <c r="D213" s="24" t="s">
        <v>23</v>
      </c>
      <c r="E213" s="35">
        <f t="shared" si="16"/>
        <v>17950</v>
      </c>
      <c r="F213" s="36">
        <f t="shared" si="17"/>
        <v>35900</v>
      </c>
    </row>
    <row r="214" spans="1:6" s="78" customFormat="1" ht="16.5" customHeight="1">
      <c r="A214" s="40"/>
      <c r="B214" s="8"/>
      <c r="C214" s="23"/>
      <c r="D214" s="23"/>
      <c r="E214" s="41" t="s">
        <v>15</v>
      </c>
      <c r="F214" s="42">
        <f>SUM(F204:F213)</f>
        <v>3014020.0144736841</v>
      </c>
    </row>
    <row r="215" spans="1:6" s="78" customFormat="1" ht="16.5" customHeight="1" thickBot="1">
      <c r="A215" s="43"/>
      <c r="B215" s="12"/>
      <c r="C215" s="30"/>
      <c r="D215" s="30"/>
      <c r="E215" s="44" t="s">
        <v>158</v>
      </c>
      <c r="F215" s="45">
        <f>SUM(F214)</f>
        <v>3014020.0144736841</v>
      </c>
    </row>
    <row r="216" spans="1:6" ht="15" hidden="1" customHeight="1">
      <c r="A216" s="116" t="s">
        <v>1279</v>
      </c>
      <c r="B216" s="116" t="s">
        <v>1280</v>
      </c>
      <c r="C216" s="117">
        <v>3714076</v>
      </c>
      <c r="D216" s="76"/>
      <c r="E216" s="118"/>
      <c r="F216" s="118"/>
    </row>
    <row r="217" spans="1:6" s="78" customFormat="1" ht="16.5" customHeight="1">
      <c r="A217" s="40" t="s">
        <v>1279</v>
      </c>
      <c r="B217" s="8" t="s">
        <v>1280</v>
      </c>
      <c r="C217" s="23"/>
      <c r="D217" s="23" t="s">
        <v>17</v>
      </c>
      <c r="E217" s="41"/>
      <c r="F217" s="42"/>
    </row>
    <row r="218" spans="1:6" s="78" customFormat="1" ht="16.5" customHeight="1">
      <c r="A218" s="34" t="s">
        <v>371</v>
      </c>
      <c r="B218" s="9" t="s">
        <v>372</v>
      </c>
      <c r="C218" s="24">
        <v>4</v>
      </c>
      <c r="D218" s="24" t="s">
        <v>8</v>
      </c>
      <c r="E218" s="35">
        <f>E204</f>
        <v>44800</v>
      </c>
      <c r="F218" s="36">
        <f>C218*E218</f>
        <v>179200</v>
      </c>
    </row>
    <row r="219" spans="1:6" s="78" customFormat="1" ht="16.5" customHeight="1">
      <c r="A219" s="34" t="s">
        <v>22</v>
      </c>
      <c r="B219" s="9" t="s">
        <v>109</v>
      </c>
      <c r="C219" s="24">
        <v>4.3</v>
      </c>
      <c r="D219" s="24" t="s">
        <v>8</v>
      </c>
      <c r="E219" s="35">
        <f>E205</f>
        <v>86500</v>
      </c>
      <c r="F219" s="36">
        <f t="shared" ref="F219:F224" si="18">C219*E219</f>
        <v>371950</v>
      </c>
    </row>
    <row r="220" spans="1:6" s="78" customFormat="1" ht="16.5" customHeight="1">
      <c r="A220" s="34" t="s">
        <v>538</v>
      </c>
      <c r="B220" s="9" t="s">
        <v>539</v>
      </c>
      <c r="C220" s="24">
        <v>0.3</v>
      </c>
      <c r="D220" s="24" t="s">
        <v>8</v>
      </c>
      <c r="E220" s="35">
        <f>E206</f>
        <v>14260</v>
      </c>
      <c r="F220" s="36">
        <f t="shared" si="18"/>
        <v>4278</v>
      </c>
    </row>
    <row r="221" spans="1:6" s="78" customFormat="1" ht="16.5" customHeight="1">
      <c r="A221" s="34" t="s">
        <v>665</v>
      </c>
      <c r="B221" s="9" t="s">
        <v>666</v>
      </c>
      <c r="C221" s="24">
        <v>0.55200000000000005</v>
      </c>
      <c r="D221" s="24" t="s">
        <v>8</v>
      </c>
      <c r="E221" s="35">
        <f>E206</f>
        <v>14260</v>
      </c>
      <c r="F221" s="36">
        <f t="shared" si="18"/>
        <v>7871.52</v>
      </c>
    </row>
    <row r="222" spans="1:6" s="78" customFormat="1" ht="16.5" customHeight="1">
      <c r="A222" s="34" t="s">
        <v>230</v>
      </c>
      <c r="B222" s="9" t="s">
        <v>231</v>
      </c>
      <c r="C222" s="24">
        <v>57.61</v>
      </c>
      <c r="D222" s="24" t="s">
        <v>16</v>
      </c>
      <c r="E222" s="35">
        <f>'[1]C. Struktur'!$F$203</f>
        <v>15471</v>
      </c>
      <c r="F222" s="36">
        <f t="shared" si="18"/>
        <v>891284.30999999994</v>
      </c>
    </row>
    <row r="223" spans="1:6" s="78" customFormat="1" ht="16.5" customHeight="1">
      <c r="A223" s="34" t="s">
        <v>473</v>
      </c>
      <c r="B223" s="9" t="s">
        <v>474</v>
      </c>
      <c r="C223" s="24">
        <v>4.1520000000000001</v>
      </c>
      <c r="D223" s="24" t="s">
        <v>9</v>
      </c>
      <c r="E223" s="35">
        <f>'[1]C. Struktur'!$F$285</f>
        <v>310850</v>
      </c>
      <c r="F223" s="36">
        <f t="shared" si="18"/>
        <v>1290649.2</v>
      </c>
    </row>
    <row r="224" spans="1:6" s="78" customFormat="1" ht="16.5" customHeight="1">
      <c r="A224" s="34" t="s">
        <v>776</v>
      </c>
      <c r="B224" s="9" t="s">
        <v>777</v>
      </c>
      <c r="C224" s="24">
        <v>2</v>
      </c>
      <c r="D224" s="24" t="s">
        <v>23</v>
      </c>
      <c r="E224" s="35">
        <f>E213</f>
        <v>17950</v>
      </c>
      <c r="F224" s="36">
        <f t="shared" si="18"/>
        <v>35900</v>
      </c>
    </row>
    <row r="225" spans="1:6" s="78" customFormat="1" ht="16.5" customHeight="1">
      <c r="A225" s="40"/>
      <c r="B225" s="8"/>
      <c r="C225" s="23"/>
      <c r="D225" s="23"/>
      <c r="E225" s="41" t="s">
        <v>15</v>
      </c>
      <c r="F225" s="42">
        <f>SUM(F218:F224)</f>
        <v>2781133.0300000003</v>
      </c>
    </row>
    <row r="226" spans="1:6" s="78" customFormat="1" ht="16.5" customHeight="1" thickBot="1">
      <c r="A226" s="43"/>
      <c r="B226" s="12"/>
      <c r="C226" s="30"/>
      <c r="D226" s="30"/>
      <c r="E226" s="44" t="s">
        <v>158</v>
      </c>
      <c r="F226" s="45">
        <f>SUM(F225)</f>
        <v>2781133.0300000003</v>
      </c>
    </row>
    <row r="227" spans="1:6" ht="16.5" customHeight="1"/>
    <row r="228" spans="1:6" ht="16.5" customHeight="1"/>
    <row r="229" spans="1:6" ht="16.5" customHeight="1"/>
    <row r="230" spans="1:6" ht="16.5" customHeight="1"/>
    <row r="231" spans="1:6" ht="16.5" customHeight="1"/>
    <row r="232" spans="1:6" ht="16.5" customHeight="1"/>
    <row r="233" spans="1:6" ht="16.5" customHeight="1"/>
    <row r="234" spans="1:6" ht="16.5" customHeight="1"/>
    <row r="235" spans="1:6" ht="16.5" customHeight="1"/>
    <row r="236" spans="1:6" ht="16.5" customHeight="1"/>
    <row r="237" spans="1:6" ht="16.5" customHeight="1"/>
    <row r="238" spans="1:6" ht="16.5" customHeight="1"/>
    <row r="239" spans="1:6" ht="16.5" customHeight="1"/>
    <row r="240" spans="1:6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</sheetData>
  <mergeCells count="10">
    <mergeCell ref="A1:F1"/>
    <mergeCell ref="A2:F2"/>
    <mergeCell ref="A3:F3"/>
    <mergeCell ref="A4:F4"/>
    <mergeCell ref="A6:A7"/>
    <mergeCell ref="B6:B7"/>
    <mergeCell ref="C6:C7"/>
    <mergeCell ref="D6:D7"/>
    <mergeCell ref="E6:E7"/>
    <mergeCell ref="F6:F7"/>
  </mergeCells>
  <pageMargins left="0.27" right="0.27" top="0.75" bottom="0.75" header="0.3" footer="0.3"/>
  <pageSetup paperSize="14" scale="80" orientation="portrait" r:id="rId1"/>
  <ignoredErrors>
    <ignoredError sqref="A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O608"/>
  <sheetViews>
    <sheetView view="pageBreakPreview" topLeftCell="A562" zoomScale="85" zoomScaleSheetLayoutView="85" workbookViewId="0">
      <selection activeCell="B583" sqref="B583"/>
    </sheetView>
  </sheetViews>
  <sheetFormatPr defaultRowHeight="12.75"/>
  <cols>
    <col min="1" max="1" width="21.7109375" style="10" customWidth="1"/>
    <col min="2" max="2" width="68.85546875" style="10" bestFit="1" customWidth="1"/>
    <col min="3" max="3" width="14.28515625" style="21" customWidth="1"/>
    <col min="4" max="4" width="10.85546875" style="21" customWidth="1"/>
    <col min="5" max="5" width="16.140625" style="119" customWidth="1"/>
    <col min="6" max="6" width="17.7109375" style="119" customWidth="1"/>
    <col min="8" max="8" width="3.7109375" customWidth="1"/>
    <col min="9" max="9" width="5.28515625" customWidth="1"/>
    <col min="10" max="10" width="20.7109375" customWidth="1"/>
    <col min="11" max="11" width="66.85546875" customWidth="1"/>
    <col min="12" max="12" width="2.28515625" customWidth="1"/>
    <col min="13" max="13" width="6" customWidth="1"/>
    <col min="14" max="14" width="10.85546875" customWidth="1"/>
    <col min="15" max="15" width="11.85546875" customWidth="1"/>
  </cols>
  <sheetData>
    <row r="1" spans="1:6" ht="24.75">
      <c r="A1" s="348" t="s">
        <v>0</v>
      </c>
      <c r="B1" s="348"/>
      <c r="C1" s="348"/>
      <c r="D1" s="348"/>
      <c r="E1" s="348"/>
      <c r="F1" s="348"/>
    </row>
    <row r="2" spans="1:6" ht="24.75">
      <c r="A2" s="348" t="s">
        <v>1767</v>
      </c>
      <c r="B2" s="348"/>
      <c r="C2" s="348"/>
      <c r="D2" s="348"/>
      <c r="E2" s="348"/>
      <c r="F2" s="348"/>
    </row>
    <row r="3" spans="1:6" s="32" customFormat="1" ht="24.75">
      <c r="A3" s="348"/>
      <c r="B3" s="348"/>
      <c r="C3" s="348"/>
      <c r="D3" s="348"/>
      <c r="E3" s="348"/>
      <c r="F3" s="348"/>
    </row>
    <row r="4" spans="1:6" s="18" customFormat="1">
      <c r="A4" s="18" t="s">
        <v>560</v>
      </c>
      <c r="C4" s="94"/>
      <c r="D4" s="94"/>
      <c r="E4" s="33"/>
      <c r="F4" s="33"/>
    </row>
    <row r="5" spans="1:6" s="18" customFormat="1" ht="13.5" thickBot="1">
      <c r="A5" s="18" t="s">
        <v>561</v>
      </c>
      <c r="B5" s="18" t="s">
        <v>562</v>
      </c>
      <c r="C5" s="94"/>
      <c r="D5" s="94"/>
      <c r="E5" s="33"/>
      <c r="F5" s="33"/>
    </row>
    <row r="6" spans="1:6" s="14" customFormat="1" ht="13.5" thickBot="1">
      <c r="A6" s="362" t="s">
        <v>28</v>
      </c>
      <c r="B6" s="363" t="s">
        <v>2</v>
      </c>
      <c r="C6" s="363" t="s">
        <v>29</v>
      </c>
      <c r="D6" s="363" t="s">
        <v>4</v>
      </c>
      <c r="E6" s="19" t="s">
        <v>30</v>
      </c>
      <c r="F6" s="20" t="s">
        <v>5</v>
      </c>
    </row>
    <row r="7" spans="1:6" s="14" customFormat="1" ht="13.5" thickBot="1">
      <c r="A7" s="362"/>
      <c r="B7" s="363"/>
      <c r="C7" s="363"/>
      <c r="D7" s="363"/>
      <c r="E7" s="19" t="s">
        <v>31</v>
      </c>
      <c r="F7" s="20" t="s">
        <v>6</v>
      </c>
    </row>
    <row r="8" spans="1:6" s="18" customFormat="1">
      <c r="A8" s="37" t="s">
        <v>560</v>
      </c>
      <c r="B8" s="7"/>
      <c r="C8" s="22"/>
      <c r="D8" s="22"/>
      <c r="E8" s="38"/>
      <c r="F8" s="39"/>
    </row>
    <row r="9" spans="1:6" s="18" customFormat="1">
      <c r="A9" s="40" t="s">
        <v>561</v>
      </c>
      <c r="B9" s="8" t="s">
        <v>563</v>
      </c>
      <c r="C9" s="23"/>
      <c r="D9" s="23"/>
      <c r="E9" s="41"/>
      <c r="F9" s="42"/>
    </row>
    <row r="10" spans="1:6" s="18" customFormat="1">
      <c r="A10" s="40" t="s">
        <v>564</v>
      </c>
      <c r="B10" s="8" t="s">
        <v>565</v>
      </c>
      <c r="C10" s="23"/>
      <c r="D10" s="23" t="s">
        <v>7</v>
      </c>
      <c r="E10" s="41"/>
      <c r="F10" s="42"/>
    </row>
    <row r="11" spans="1:6" s="18" customFormat="1">
      <c r="A11" s="40"/>
      <c r="B11" s="8" t="s">
        <v>566</v>
      </c>
      <c r="C11" s="23"/>
      <c r="D11" s="23"/>
      <c r="E11" s="41"/>
      <c r="F11" s="42"/>
    </row>
    <row r="12" spans="1:6" s="31" customFormat="1">
      <c r="A12" s="34" t="s">
        <v>25</v>
      </c>
      <c r="B12" s="9" t="s">
        <v>105</v>
      </c>
      <c r="C12" s="24">
        <v>0.28399999999999997</v>
      </c>
      <c r="D12" s="24" t="s">
        <v>26</v>
      </c>
      <c r="E12" s="35">
        <f>'[1]A. Pekerjaan Tanah'!$F$24</f>
        <v>77520</v>
      </c>
      <c r="F12" s="36">
        <f>C12*E12</f>
        <v>22015.679999999997</v>
      </c>
    </row>
    <row r="13" spans="1:6" s="18" customFormat="1">
      <c r="A13" s="40"/>
      <c r="B13" s="8"/>
      <c r="C13" s="23"/>
      <c r="D13" s="23"/>
      <c r="E13" s="41" t="s">
        <v>369</v>
      </c>
      <c r="F13" s="42">
        <f>SUM(F12)</f>
        <v>22015.679999999997</v>
      </c>
    </row>
    <row r="14" spans="1:6" s="18" customFormat="1">
      <c r="A14" s="40"/>
      <c r="B14" s="8" t="s">
        <v>567</v>
      </c>
      <c r="C14" s="23"/>
      <c r="D14" s="23"/>
      <c r="E14" s="41"/>
      <c r="F14" s="42"/>
    </row>
    <row r="15" spans="1:6" s="31" customFormat="1">
      <c r="A15" s="34" t="s">
        <v>22</v>
      </c>
      <c r="B15" s="9" t="s">
        <v>109</v>
      </c>
      <c r="C15" s="24">
        <v>0.9768</v>
      </c>
      <c r="D15" s="24" t="s">
        <v>8</v>
      </c>
      <c r="E15" s="35">
        <f>'[1]A. Pekerjaan Tanah'!$F$150</f>
        <v>86500</v>
      </c>
      <c r="F15" s="36">
        <f>C15*E15</f>
        <v>84493.2</v>
      </c>
    </row>
    <row r="16" spans="1:6" s="31" customFormat="1">
      <c r="A16" s="34" t="s">
        <v>538</v>
      </c>
      <c r="B16" s="9" t="s">
        <v>539</v>
      </c>
      <c r="C16" s="24">
        <v>0.3256</v>
      </c>
      <c r="D16" s="24" t="s">
        <v>8</v>
      </c>
      <c r="E16" s="35">
        <f>'[1]A. Pekerjaan Tanah'!$F$194</f>
        <v>14260</v>
      </c>
      <c r="F16" s="36">
        <f t="shared" ref="F16:F19" si="0">C16*E16</f>
        <v>4643.0559999999996</v>
      </c>
    </row>
    <row r="17" spans="1:6" s="31" customFormat="1">
      <c r="A17" s="34" t="s">
        <v>14</v>
      </c>
      <c r="B17" s="9" t="s">
        <v>460</v>
      </c>
      <c r="C17" s="24">
        <v>4.9299999999999997E-2</v>
      </c>
      <c r="D17" s="24" t="s">
        <v>8</v>
      </c>
      <c r="E17" s="35">
        <f>'[1]A. Pekerjaan Tanah'!$F$215</f>
        <v>154600</v>
      </c>
      <c r="F17" s="36">
        <f t="shared" si="0"/>
        <v>7621.78</v>
      </c>
    </row>
    <row r="18" spans="1:6" s="31" customFormat="1">
      <c r="A18" s="34" t="s">
        <v>461</v>
      </c>
      <c r="B18" s="9" t="s">
        <v>1766</v>
      </c>
      <c r="C18" s="24">
        <v>8.8800000000000004E-2</v>
      </c>
      <c r="D18" s="24" t="s">
        <v>8</v>
      </c>
      <c r="E18" s="35">
        <f>'[1]A. Pekerjaan Tanah'!$F$227</f>
        <v>152462.72</v>
      </c>
      <c r="F18" s="36">
        <f t="shared" si="0"/>
        <v>13538.689536</v>
      </c>
    </row>
    <row r="19" spans="1:6" s="31" customFormat="1">
      <c r="A19" s="34" t="s">
        <v>568</v>
      </c>
      <c r="B19" s="9" t="s">
        <v>569</v>
      </c>
      <c r="C19" s="24">
        <v>3.3329999999999999E-2</v>
      </c>
      <c r="D19" s="24" t="s">
        <v>26</v>
      </c>
      <c r="E19" s="35">
        <f>'[1]B. Pondasi'!$F$285</f>
        <v>154320</v>
      </c>
      <c r="F19" s="36">
        <f t="shared" si="0"/>
        <v>5143.4856</v>
      </c>
    </row>
    <row r="20" spans="1:6" s="18" customFormat="1">
      <c r="A20" s="40"/>
      <c r="B20" s="8"/>
      <c r="C20" s="23"/>
      <c r="D20" s="23"/>
      <c r="E20" s="41" t="s">
        <v>369</v>
      </c>
      <c r="F20" s="42">
        <f>SUM(F15:F19)</f>
        <v>115440.211136</v>
      </c>
    </row>
    <row r="21" spans="1:6" s="18" customFormat="1">
      <c r="A21" s="40"/>
      <c r="B21" s="8" t="s">
        <v>570</v>
      </c>
      <c r="C21" s="23"/>
      <c r="D21" s="23"/>
      <c r="E21" s="41"/>
      <c r="F21" s="42"/>
    </row>
    <row r="22" spans="1:6" s="31" customFormat="1">
      <c r="A22" s="34" t="s">
        <v>34</v>
      </c>
      <c r="B22" s="9" t="s">
        <v>291</v>
      </c>
      <c r="C22" s="24">
        <v>1.6579199999999999E-2</v>
      </c>
      <c r="D22" s="24" t="s">
        <v>8</v>
      </c>
      <c r="E22" s="35">
        <f>'[1]B. Pondasi'!$F$307</f>
        <v>1195513.5</v>
      </c>
      <c r="F22" s="36">
        <f>C22*E22</f>
        <v>19820.657419199997</v>
      </c>
    </row>
    <row r="23" spans="1:6" s="31" customFormat="1">
      <c r="A23" s="34" t="s">
        <v>32</v>
      </c>
      <c r="B23" s="9" t="s">
        <v>571</v>
      </c>
      <c r="C23" s="24">
        <v>4.4400000000000002E-2</v>
      </c>
      <c r="D23" s="24" t="s">
        <v>8</v>
      </c>
      <c r="E23" s="35">
        <f>'[1]C. Struktur'!$F$23</f>
        <v>937146.54605263146</v>
      </c>
      <c r="F23" s="36">
        <f t="shared" ref="F23:F29" si="1">C23*E23</f>
        <v>41609.30664473684</v>
      </c>
    </row>
    <row r="24" spans="1:6" s="31" customFormat="1">
      <c r="A24" s="34" t="s">
        <v>464</v>
      </c>
      <c r="B24" s="9" t="s">
        <v>465</v>
      </c>
      <c r="C24" s="24">
        <v>4.9299999999999997E-2</v>
      </c>
      <c r="D24" s="24" t="s">
        <v>8</v>
      </c>
      <c r="E24" s="35">
        <f>'[1]C. Struktur'!$F$65</f>
        <v>852652.07236842113</v>
      </c>
      <c r="F24" s="36">
        <f t="shared" si="1"/>
        <v>42035.747167763162</v>
      </c>
    </row>
    <row r="25" spans="1:6" s="31" customFormat="1">
      <c r="A25" s="34" t="s">
        <v>33</v>
      </c>
      <c r="B25" s="9" t="s">
        <v>112</v>
      </c>
      <c r="C25" s="24">
        <v>5.28E-2</v>
      </c>
      <c r="D25" s="24" t="s">
        <v>8</v>
      </c>
      <c r="E25" s="35">
        <f>'[1]C. Struktur'!$F$335</f>
        <v>4481840</v>
      </c>
      <c r="F25" s="36">
        <f t="shared" si="1"/>
        <v>236641.152</v>
      </c>
    </row>
    <row r="26" spans="1:6" s="31" customFormat="1">
      <c r="A26" s="34" t="s">
        <v>572</v>
      </c>
      <c r="B26" s="9" t="s">
        <v>573</v>
      </c>
      <c r="C26" s="24">
        <v>2.2200000000000001E-2</v>
      </c>
      <c r="D26" s="24" t="s">
        <v>8</v>
      </c>
      <c r="E26" s="35">
        <f>'[1]C. Struktur'!$F$355</f>
        <v>5467090</v>
      </c>
      <c r="F26" s="36">
        <f t="shared" si="1"/>
        <v>121369.398</v>
      </c>
    </row>
    <row r="27" spans="1:6" s="31" customFormat="1">
      <c r="A27" s="34" t="s">
        <v>574</v>
      </c>
      <c r="B27" s="9" t="s">
        <v>575</v>
      </c>
      <c r="C27" s="24">
        <v>1.6650000000000002E-2</v>
      </c>
      <c r="D27" s="24" t="s">
        <v>8</v>
      </c>
      <c r="E27" s="35">
        <f>'[1]C. Struktur'!$F$377</f>
        <v>6026270.3260000004</v>
      </c>
      <c r="F27" s="36">
        <f t="shared" si="1"/>
        <v>100337.40092790002</v>
      </c>
    </row>
    <row r="28" spans="1:6" s="31" customFormat="1">
      <c r="A28" s="34" t="s">
        <v>576</v>
      </c>
      <c r="B28" s="9" t="s">
        <v>577</v>
      </c>
      <c r="C28" s="24">
        <v>2.376E-2</v>
      </c>
      <c r="D28" s="24" t="s">
        <v>8</v>
      </c>
      <c r="E28" s="35">
        <f>'[1]C. Struktur'!$F$399</f>
        <v>5487810</v>
      </c>
      <c r="F28" s="36">
        <f t="shared" si="1"/>
        <v>130390.3656</v>
      </c>
    </row>
    <row r="29" spans="1:6" s="31" customFormat="1">
      <c r="A29" s="34" t="s">
        <v>578</v>
      </c>
      <c r="B29" s="9" t="s">
        <v>579</v>
      </c>
      <c r="C29" s="24">
        <v>0.32400000000000001</v>
      </c>
      <c r="D29" s="24" t="s">
        <v>580</v>
      </c>
      <c r="E29" s="35">
        <f>'[1]C. Struktur'!$F$484</f>
        <v>84305</v>
      </c>
      <c r="F29" s="36">
        <f t="shared" si="1"/>
        <v>27314.82</v>
      </c>
    </row>
    <row r="30" spans="1:6" s="18" customFormat="1">
      <c r="A30" s="40"/>
      <c r="B30" s="8"/>
      <c r="C30" s="23"/>
      <c r="D30" s="23"/>
      <c r="E30" s="41" t="s">
        <v>369</v>
      </c>
      <c r="F30" s="42">
        <f>SUM(F22:F29)</f>
        <v>719518.84775960003</v>
      </c>
    </row>
    <row r="31" spans="1:6" s="18" customFormat="1">
      <c r="A31" s="40"/>
      <c r="B31" s="8" t="s">
        <v>581</v>
      </c>
      <c r="C31" s="23"/>
      <c r="D31" s="23"/>
      <c r="E31" s="41"/>
      <c r="F31" s="42"/>
    </row>
    <row r="32" spans="1:6" s="31" customFormat="1">
      <c r="A32" s="34" t="s">
        <v>582</v>
      </c>
      <c r="B32" s="9" t="s">
        <v>583</v>
      </c>
      <c r="C32" s="24">
        <v>0.3256</v>
      </c>
      <c r="D32" s="24" t="s">
        <v>8</v>
      </c>
      <c r="E32" s="35">
        <f>'[1]B. Pondasi'!$F$155</f>
        <v>1029350</v>
      </c>
      <c r="F32" s="36">
        <f>C32*E32</f>
        <v>335156.36</v>
      </c>
    </row>
    <row r="33" spans="1:6" s="31" customFormat="1">
      <c r="A33" s="34" t="s">
        <v>584</v>
      </c>
      <c r="B33" s="9" t="s">
        <v>585</v>
      </c>
      <c r="C33" s="24">
        <v>0.11840000000000001</v>
      </c>
      <c r="D33" s="24" t="s">
        <v>8</v>
      </c>
      <c r="E33" s="35">
        <f>'[1]B. Pondasi'!$F$253</f>
        <v>583890</v>
      </c>
      <c r="F33" s="36">
        <f t="shared" ref="F33:F36" si="2">C33*E33</f>
        <v>69132.576000000001</v>
      </c>
    </row>
    <row r="34" spans="1:6" s="31" customFormat="1">
      <c r="A34" s="34" t="s">
        <v>586</v>
      </c>
      <c r="B34" s="9" t="s">
        <v>587</v>
      </c>
      <c r="C34" s="24">
        <v>3.0455999999999999</v>
      </c>
      <c r="D34" s="24" t="s">
        <v>9</v>
      </c>
      <c r="E34" s="35">
        <f>'[1]D PD'!$F$115</f>
        <v>7074900</v>
      </c>
      <c r="F34" s="36">
        <f t="shared" si="2"/>
        <v>21547315.439999998</v>
      </c>
    </row>
    <row r="35" spans="1:6" s="31" customFormat="1">
      <c r="A35" s="34" t="s">
        <v>588</v>
      </c>
      <c r="B35" s="9" t="s">
        <v>589</v>
      </c>
      <c r="C35" s="24">
        <v>6.0911999999999997</v>
      </c>
      <c r="D35" s="24" t="s">
        <v>9</v>
      </c>
      <c r="E35" s="35">
        <f>'[1]D PD'!$F$207</f>
        <v>69858</v>
      </c>
      <c r="F35" s="36">
        <f t="shared" si="2"/>
        <v>425519.04959999997</v>
      </c>
    </row>
    <row r="36" spans="1:6" s="31" customFormat="1">
      <c r="A36" s="34" t="s">
        <v>590</v>
      </c>
      <c r="B36" s="9" t="s">
        <v>591</v>
      </c>
      <c r="C36" s="24">
        <v>0.74</v>
      </c>
      <c r="D36" s="24" t="s">
        <v>11</v>
      </c>
      <c r="E36" s="35">
        <f>'[1]D PD'!$F$231</f>
        <v>23040</v>
      </c>
      <c r="F36" s="36">
        <f t="shared" si="2"/>
        <v>17049.599999999999</v>
      </c>
    </row>
    <row r="37" spans="1:6" s="18" customFormat="1">
      <c r="A37" s="40"/>
      <c r="B37" s="8"/>
      <c r="C37" s="23"/>
      <c r="D37" s="23"/>
      <c r="E37" s="41" t="s">
        <v>369</v>
      </c>
      <c r="F37" s="42">
        <f>SUM(F32:F36)</f>
        <v>22394173.025600001</v>
      </c>
    </row>
    <row r="38" spans="1:6" s="18" customFormat="1">
      <c r="A38" s="40"/>
      <c r="B38" s="8" t="s">
        <v>592</v>
      </c>
      <c r="C38" s="23"/>
      <c r="D38" s="23"/>
      <c r="E38" s="41"/>
      <c r="F38" s="42"/>
    </row>
    <row r="39" spans="1:6" s="31" customFormat="1">
      <c r="A39" s="34" t="s">
        <v>593</v>
      </c>
      <c r="B39" s="9" t="s">
        <v>594</v>
      </c>
      <c r="C39" s="24">
        <v>6.5799999999999997E-2</v>
      </c>
      <c r="D39" s="24" t="s">
        <v>9</v>
      </c>
      <c r="E39" s="35">
        <f>'[1]E. PL'!$F$23</f>
        <v>286500</v>
      </c>
      <c r="F39" s="36">
        <f>C39*E39</f>
        <v>18851.7</v>
      </c>
    </row>
    <row r="40" spans="1:6" s="31" customFormat="1">
      <c r="A40" s="34" t="s">
        <v>595</v>
      </c>
      <c r="B40" s="9" t="s">
        <v>596</v>
      </c>
      <c r="C40" s="24">
        <v>0.19320000000000001</v>
      </c>
      <c r="D40" s="24" t="s">
        <v>9</v>
      </c>
      <c r="E40" s="35">
        <f>'[1]E. PL'!$F$66</f>
        <v>274314.40000000002</v>
      </c>
      <c r="F40" s="36">
        <f t="shared" ref="F40:F42" si="3">C40*E40</f>
        <v>52997.542080000007</v>
      </c>
    </row>
    <row r="41" spans="1:6" s="31" customFormat="1">
      <c r="A41" s="34" t="s">
        <v>597</v>
      </c>
      <c r="B41" s="9" t="s">
        <v>598</v>
      </c>
      <c r="C41" s="24">
        <v>0.13536000000000001</v>
      </c>
      <c r="D41" s="24" t="s">
        <v>599</v>
      </c>
      <c r="E41" s="35">
        <f>'[1]E. PL'!$F$95</f>
        <v>344475.28</v>
      </c>
      <c r="F41" s="36">
        <f t="shared" si="3"/>
        <v>46628.173900800008</v>
      </c>
    </row>
    <row r="42" spans="1:6" s="31" customFormat="1">
      <c r="A42" s="34" t="s">
        <v>600</v>
      </c>
      <c r="B42" s="9" t="s">
        <v>601</v>
      </c>
      <c r="C42" s="24">
        <v>0.92020000000000002</v>
      </c>
      <c r="D42" s="24" t="s">
        <v>9</v>
      </c>
      <c r="E42" s="35">
        <f>'[1]E. PL'!$F$121</f>
        <v>373321.33</v>
      </c>
      <c r="F42" s="36">
        <f t="shared" si="3"/>
        <v>343530.28786600003</v>
      </c>
    </row>
    <row r="43" spans="1:6" s="18" customFormat="1">
      <c r="A43" s="40"/>
      <c r="B43" s="8"/>
      <c r="C43" s="23"/>
      <c r="D43" s="23"/>
      <c r="E43" s="41" t="s">
        <v>369</v>
      </c>
      <c r="F43" s="42">
        <f>SUM(F39:F42)</f>
        <v>462007.70384680002</v>
      </c>
    </row>
    <row r="44" spans="1:6" s="18" customFormat="1">
      <c r="A44" s="40"/>
      <c r="B44" s="8" t="s">
        <v>602</v>
      </c>
      <c r="C44" s="23"/>
      <c r="D44" s="23"/>
      <c r="E44" s="41"/>
      <c r="F44" s="42"/>
    </row>
    <row r="45" spans="1:6" s="31" customFormat="1">
      <c r="A45" s="34" t="s">
        <v>603</v>
      </c>
      <c r="B45" s="9" t="s">
        <v>604</v>
      </c>
      <c r="C45" s="24">
        <v>2.7680000000000001E-3</v>
      </c>
      <c r="D45" s="24" t="s">
        <v>8</v>
      </c>
      <c r="E45" s="35">
        <f>'[1]G.Pekerjaan Finishing'!$F$22</f>
        <v>6408000</v>
      </c>
      <c r="F45" s="36">
        <f>C45*E45</f>
        <v>17737.344000000001</v>
      </c>
    </row>
    <row r="46" spans="1:6" s="31" customFormat="1">
      <c r="A46" s="34" t="s">
        <v>603</v>
      </c>
      <c r="B46" s="9" t="s">
        <v>604</v>
      </c>
      <c r="C46" s="24">
        <v>1.4519999999999999E-3</v>
      </c>
      <c r="D46" s="24" t="s">
        <v>8</v>
      </c>
      <c r="E46" s="35">
        <f>'[1]G.Pekerjaan Finishing'!$F$22</f>
        <v>6408000</v>
      </c>
      <c r="F46" s="36">
        <f t="shared" ref="F46:F49" si="4">C46*E46</f>
        <v>9304.4159999999993</v>
      </c>
    </row>
    <row r="47" spans="1:6" s="31" customFormat="1">
      <c r="A47" s="34" t="s">
        <v>605</v>
      </c>
      <c r="B47" s="9" t="s">
        <v>606</v>
      </c>
      <c r="C47" s="24">
        <v>0.10584</v>
      </c>
      <c r="D47" s="24" t="s">
        <v>9</v>
      </c>
      <c r="E47" s="35">
        <f>'[1]G.Pekerjaan Finishing'!$F$112</f>
        <v>704000</v>
      </c>
      <c r="F47" s="36">
        <f t="shared" si="4"/>
        <v>74511.360000000001</v>
      </c>
    </row>
    <row r="48" spans="1:6" s="31" customFormat="1">
      <c r="A48" s="34" t="s">
        <v>607</v>
      </c>
      <c r="B48" s="9" t="s">
        <v>608</v>
      </c>
      <c r="C48" s="24">
        <v>3.15E-2</v>
      </c>
      <c r="D48" s="24" t="s">
        <v>9</v>
      </c>
      <c r="E48" s="35">
        <f>'[1]G.Pekerjaan Finishing'!$F$136</f>
        <v>538400</v>
      </c>
      <c r="F48" s="36">
        <f t="shared" si="4"/>
        <v>16959.599999999999</v>
      </c>
    </row>
    <row r="49" spans="1:6" s="31" customFormat="1">
      <c r="A49" s="34" t="s">
        <v>609</v>
      </c>
      <c r="B49" s="9" t="s">
        <v>610</v>
      </c>
      <c r="C49" s="24">
        <v>4.224E-2</v>
      </c>
      <c r="D49" s="24" t="s">
        <v>9</v>
      </c>
      <c r="E49" s="35">
        <f>'[1]G.Pekerjaan Finishing'!$F$183</f>
        <v>223540.00000000003</v>
      </c>
      <c r="F49" s="36">
        <f t="shared" si="4"/>
        <v>9442.3296000000009</v>
      </c>
    </row>
    <row r="50" spans="1:6" s="18" customFormat="1">
      <c r="A50" s="40"/>
      <c r="B50" s="8"/>
      <c r="C50" s="23"/>
      <c r="D50" s="23"/>
      <c r="E50" s="41" t="s">
        <v>369</v>
      </c>
      <c r="F50" s="42">
        <f>SUM(F45:F49)</f>
        <v>127955.0496</v>
      </c>
    </row>
    <row r="51" spans="1:6" s="18" customFormat="1">
      <c r="A51" s="40"/>
      <c r="B51" s="8" t="s">
        <v>611</v>
      </c>
      <c r="C51" s="23"/>
      <c r="D51" s="23"/>
      <c r="E51" s="41"/>
      <c r="F51" s="42"/>
    </row>
    <row r="52" spans="1:6" s="31" customFormat="1">
      <c r="A52" s="34" t="s">
        <v>612</v>
      </c>
      <c r="B52" s="9" t="s">
        <v>613</v>
      </c>
      <c r="C52" s="24">
        <v>4.1666666666666702E-4</v>
      </c>
      <c r="D52" s="24" t="s">
        <v>614</v>
      </c>
      <c r="E52" s="35">
        <f>'[2]20.01 Bahan Bangunan'!$I$248</f>
        <v>4500000</v>
      </c>
      <c r="F52" s="36">
        <f>C52*E52</f>
        <v>1875.0000000000016</v>
      </c>
    </row>
    <row r="53" spans="1:6" s="31" customFormat="1">
      <c r="A53" s="34" t="s">
        <v>615</v>
      </c>
      <c r="B53" s="9" t="s">
        <v>616</v>
      </c>
      <c r="C53" s="24">
        <v>27.228415999999999</v>
      </c>
      <c r="D53" s="24" t="s">
        <v>35</v>
      </c>
      <c r="E53" s="35">
        <f>'[1]F. Pekerjaan Atap'!$F$59</f>
        <v>41630</v>
      </c>
      <c r="F53" s="36">
        <f t="shared" ref="F53:F61" si="5">C53*E53</f>
        <v>1133518.95808</v>
      </c>
    </row>
    <row r="54" spans="1:6" s="31" customFormat="1">
      <c r="A54" s="34" t="s">
        <v>615</v>
      </c>
      <c r="B54" s="9" t="s">
        <v>616</v>
      </c>
      <c r="C54" s="24">
        <v>9.4809892372301707</v>
      </c>
      <c r="D54" s="24" t="s">
        <v>35</v>
      </c>
      <c r="E54" s="35">
        <f>'[1]F. Pekerjaan Atap'!$F$59</f>
        <v>41630</v>
      </c>
      <c r="F54" s="36">
        <f t="shared" si="5"/>
        <v>394693.58194589202</v>
      </c>
    </row>
    <row r="55" spans="1:6" s="31" customFormat="1">
      <c r="A55" s="34" t="s">
        <v>615</v>
      </c>
      <c r="B55" s="9" t="s">
        <v>616</v>
      </c>
      <c r="C55" s="24">
        <v>5.6613577518220302</v>
      </c>
      <c r="D55" s="24" t="s">
        <v>35</v>
      </c>
      <c r="E55" s="35">
        <f>'[1]F. Pekerjaan Atap'!$F$59</f>
        <v>41630</v>
      </c>
      <c r="F55" s="36">
        <f t="shared" si="5"/>
        <v>235682.32320835112</v>
      </c>
    </row>
    <row r="56" spans="1:6" s="31" customFormat="1">
      <c r="A56" s="34" t="s">
        <v>617</v>
      </c>
      <c r="B56" s="9" t="s">
        <v>618</v>
      </c>
      <c r="C56" s="24">
        <v>0.01</v>
      </c>
      <c r="D56" s="24" t="s">
        <v>9</v>
      </c>
      <c r="E56" s="35">
        <f>'[1]F. Pekerjaan Atap'!$F$144</f>
        <v>363330</v>
      </c>
      <c r="F56" s="36">
        <f t="shared" si="5"/>
        <v>3633.3</v>
      </c>
    </row>
    <row r="57" spans="1:6" s="31" customFormat="1">
      <c r="A57" s="34" t="s">
        <v>619</v>
      </c>
      <c r="B57" s="9" t="s">
        <v>620</v>
      </c>
      <c r="C57" s="24">
        <v>1.62432</v>
      </c>
      <c r="D57" s="24" t="s">
        <v>9</v>
      </c>
      <c r="E57" s="35">
        <f>'[1]F. Pekerjaan Atap'!$F$238</f>
        <v>239980</v>
      </c>
      <c r="F57" s="36">
        <f t="shared" si="5"/>
        <v>389804.31359999999</v>
      </c>
    </row>
    <row r="58" spans="1:6" s="31" customFormat="1">
      <c r="A58" s="34" t="s">
        <v>621</v>
      </c>
      <c r="B58" s="9" t="s">
        <v>622</v>
      </c>
      <c r="C58" s="24">
        <v>6.8000000000000005E-2</v>
      </c>
      <c r="D58" s="24" t="s">
        <v>580</v>
      </c>
      <c r="E58" s="35">
        <f>'[1]F. Pekerjaan Atap'!$F$276</f>
        <v>302830</v>
      </c>
      <c r="F58" s="36">
        <f t="shared" si="5"/>
        <v>20592.440000000002</v>
      </c>
    </row>
    <row r="59" spans="1:6" s="31" customFormat="1">
      <c r="A59" s="34" t="s">
        <v>623</v>
      </c>
      <c r="B59" s="9" t="s">
        <v>624</v>
      </c>
      <c r="C59" s="24">
        <v>1.8216E-3</v>
      </c>
      <c r="D59" s="24" t="s">
        <v>580</v>
      </c>
      <c r="E59" s="35">
        <f>'[1]F. Pekerjaan Atap'!$F$324</f>
        <v>78800</v>
      </c>
      <c r="F59" s="36">
        <f t="shared" si="5"/>
        <v>143.54208</v>
      </c>
    </row>
    <row r="60" spans="1:6" s="31" customFormat="1">
      <c r="A60" s="34" t="s">
        <v>625</v>
      </c>
      <c r="B60" s="9" t="s">
        <v>626</v>
      </c>
      <c r="C60" s="24">
        <v>1.3535999999999999</v>
      </c>
      <c r="D60" s="24" t="s">
        <v>580</v>
      </c>
      <c r="E60" s="35">
        <f>'[1]F. Pekerjaan Atap'!$F$613</f>
        <v>26980</v>
      </c>
      <c r="F60" s="36">
        <f t="shared" si="5"/>
        <v>36520.127999999997</v>
      </c>
    </row>
    <row r="61" spans="1:6" s="31" customFormat="1">
      <c r="A61" s="34" t="s">
        <v>627</v>
      </c>
      <c r="B61" s="9" t="s">
        <v>628</v>
      </c>
      <c r="C61" s="24">
        <v>1.2057599999999999</v>
      </c>
      <c r="D61" s="24" t="s">
        <v>9</v>
      </c>
      <c r="E61" s="35">
        <f>'[1]F. Pekerjaan Atap'!$F$687</f>
        <v>185778</v>
      </c>
      <c r="F61" s="36">
        <f t="shared" si="5"/>
        <v>224003.68127999999</v>
      </c>
    </row>
    <row r="62" spans="1:6" s="18" customFormat="1">
      <c r="A62" s="40"/>
      <c r="B62" s="8"/>
      <c r="C62" s="23"/>
      <c r="D62" s="23"/>
      <c r="E62" s="41" t="s">
        <v>369</v>
      </c>
      <c r="F62" s="42">
        <f>SUM(F52:F61)</f>
        <v>2440467.2681942433</v>
      </c>
    </row>
    <row r="63" spans="1:6" s="18" customFormat="1">
      <c r="A63" s="40"/>
      <c r="B63" s="8" t="s">
        <v>629</v>
      </c>
      <c r="C63" s="23"/>
      <c r="D63" s="23"/>
      <c r="E63" s="41"/>
      <c r="F63" s="42"/>
    </row>
    <row r="64" spans="1:6" s="31" customFormat="1">
      <c r="A64" s="34" t="s">
        <v>36</v>
      </c>
      <c r="B64" s="9" t="s">
        <v>309</v>
      </c>
      <c r="C64" s="24">
        <v>0.27072000000000002</v>
      </c>
      <c r="D64" s="24" t="s">
        <v>9</v>
      </c>
      <c r="E64" s="35">
        <f>'[1]D PD'!$F$340</f>
        <v>76975</v>
      </c>
      <c r="F64" s="36">
        <f>C64*E64</f>
        <v>20838.672000000002</v>
      </c>
    </row>
    <row r="65" spans="1:6" s="31" customFormat="1">
      <c r="A65" s="34" t="s">
        <v>36</v>
      </c>
      <c r="B65" s="9" t="s">
        <v>309</v>
      </c>
      <c r="C65" s="24">
        <v>0.12144000000000001</v>
      </c>
      <c r="D65" s="24" t="s">
        <v>9</v>
      </c>
      <c r="E65" s="35">
        <f>'[1]D PD'!$F$340</f>
        <v>76975</v>
      </c>
      <c r="F65" s="36">
        <f t="shared" ref="F65:F68" si="6">C65*E65</f>
        <v>9347.844000000001</v>
      </c>
    </row>
    <row r="66" spans="1:6" s="31" customFormat="1">
      <c r="A66" s="34" t="s">
        <v>630</v>
      </c>
      <c r="B66" s="9" t="s">
        <v>631</v>
      </c>
      <c r="C66" s="24">
        <v>1.2057599999999999</v>
      </c>
      <c r="D66" s="24" t="s">
        <v>9</v>
      </c>
      <c r="E66" s="35">
        <f>'[1]D PD'!$F$428</f>
        <v>31325</v>
      </c>
      <c r="F66" s="36">
        <f t="shared" si="6"/>
        <v>37770.432000000001</v>
      </c>
    </row>
    <row r="67" spans="1:6" s="31" customFormat="1">
      <c r="A67" s="34" t="s">
        <v>630</v>
      </c>
      <c r="B67" s="9" t="s">
        <v>631</v>
      </c>
      <c r="C67" s="24">
        <v>6.0911999999999997</v>
      </c>
      <c r="D67" s="24" t="s">
        <v>9</v>
      </c>
      <c r="E67" s="35">
        <f>'[1]D PD'!$F$428</f>
        <v>31325</v>
      </c>
      <c r="F67" s="36">
        <f t="shared" si="6"/>
        <v>190806.84</v>
      </c>
    </row>
    <row r="68" spans="1:6" s="31" customFormat="1">
      <c r="A68" s="34" t="s">
        <v>632</v>
      </c>
      <c r="B68" s="9" t="s">
        <v>633</v>
      </c>
      <c r="C68" s="24">
        <v>0.873</v>
      </c>
      <c r="D68" s="24" t="s">
        <v>9</v>
      </c>
      <c r="E68" s="35">
        <f>'[1]D PD'!$F$441</f>
        <v>37355</v>
      </c>
      <c r="F68" s="36">
        <f t="shared" si="6"/>
        <v>32610.915000000001</v>
      </c>
    </row>
    <row r="69" spans="1:6" s="18" customFormat="1">
      <c r="A69" s="40"/>
      <c r="B69" s="8"/>
      <c r="C69" s="23"/>
      <c r="D69" s="23"/>
      <c r="E69" s="41" t="s">
        <v>369</v>
      </c>
      <c r="F69" s="42">
        <f>SUM(F64:F68)</f>
        <v>291374.70299999998</v>
      </c>
    </row>
    <row r="70" spans="1:6" s="18" customFormat="1">
      <c r="A70" s="40"/>
      <c r="B70" s="8" t="s">
        <v>634</v>
      </c>
      <c r="C70" s="23"/>
      <c r="D70" s="23"/>
      <c r="E70" s="41"/>
      <c r="F70" s="42"/>
    </row>
    <row r="71" spans="1:6" s="31" customFormat="1">
      <c r="A71" s="34" t="s">
        <v>635</v>
      </c>
      <c r="B71" s="9" t="s">
        <v>636</v>
      </c>
      <c r="C71" s="24">
        <v>7.5999999999999998E-2</v>
      </c>
      <c r="D71" s="24" t="s">
        <v>23</v>
      </c>
      <c r="E71" s="35">
        <f>'[1]G.Pekerjaan Finishing'!$F$244</f>
        <v>413400</v>
      </c>
      <c r="F71" s="36">
        <f>C71*E71</f>
        <v>31418.399999999998</v>
      </c>
    </row>
    <row r="72" spans="1:6" s="31" customFormat="1">
      <c r="A72" s="34" t="s">
        <v>637</v>
      </c>
      <c r="B72" s="9" t="s">
        <v>638</v>
      </c>
      <c r="C72" s="24">
        <v>9.6000000000000002E-2</v>
      </c>
      <c r="D72" s="24" t="s">
        <v>639</v>
      </c>
      <c r="E72" s="35">
        <f>'[1]G.Pekerjaan Finishing'!$F$266</f>
        <v>39680</v>
      </c>
      <c r="F72" s="36">
        <f t="shared" ref="F72:F75" si="7">C72*E72</f>
        <v>3809.28</v>
      </c>
    </row>
    <row r="73" spans="1:6" s="31" customFormat="1">
      <c r="A73" s="34" t="s">
        <v>640</v>
      </c>
      <c r="B73" s="9" t="s">
        <v>641</v>
      </c>
      <c r="C73" s="24">
        <v>0.152</v>
      </c>
      <c r="D73" s="24" t="s">
        <v>639</v>
      </c>
      <c r="E73" s="35">
        <f>'[1]G.Pekerjaan Finishing'!$F$277</f>
        <v>67138.5</v>
      </c>
      <c r="F73" s="36">
        <f t="shared" si="7"/>
        <v>10205.052</v>
      </c>
    </row>
    <row r="74" spans="1:6" s="31" customFormat="1">
      <c r="A74" s="34" t="s">
        <v>642</v>
      </c>
      <c r="B74" s="9" t="s">
        <v>643</v>
      </c>
      <c r="C74" s="24">
        <v>0.124</v>
      </c>
      <c r="D74" s="24" t="s">
        <v>23</v>
      </c>
      <c r="E74" s="35">
        <f>'[1]G.Pekerjaan Finishing'!$F$295</f>
        <v>81000</v>
      </c>
      <c r="F74" s="36">
        <f t="shared" si="7"/>
        <v>10044</v>
      </c>
    </row>
    <row r="75" spans="1:6" s="31" customFormat="1">
      <c r="A75" s="34" t="s">
        <v>644</v>
      </c>
      <c r="B75" s="9" t="s">
        <v>645</v>
      </c>
      <c r="C75" s="24">
        <v>4.8000000000000001E-2</v>
      </c>
      <c r="D75" s="24" t="s">
        <v>639</v>
      </c>
      <c r="E75" s="35">
        <f>'[1]G.Pekerjaan Finishing'!$F$340</f>
        <v>142500.08000000002</v>
      </c>
      <c r="F75" s="36">
        <f t="shared" si="7"/>
        <v>6840.0038400000012</v>
      </c>
    </row>
    <row r="76" spans="1:6" s="18" customFormat="1">
      <c r="A76" s="40"/>
      <c r="B76" s="8"/>
      <c r="C76" s="23"/>
      <c r="D76" s="23"/>
      <c r="E76" s="41" t="s">
        <v>369</v>
      </c>
      <c r="F76" s="42">
        <f>SUM(F71:F75)</f>
        <v>62316.735840000008</v>
      </c>
    </row>
    <row r="77" spans="1:6" s="18" customFormat="1">
      <c r="A77" s="40"/>
      <c r="B77" s="8" t="s">
        <v>646</v>
      </c>
      <c r="C77" s="23"/>
      <c r="D77" s="23"/>
      <c r="E77" s="41"/>
      <c r="F77" s="42"/>
    </row>
    <row r="78" spans="1:6" s="31" customFormat="1">
      <c r="A78" s="34" t="s">
        <v>647</v>
      </c>
      <c r="B78" s="9" t="s">
        <v>648</v>
      </c>
      <c r="C78" s="24">
        <v>8.7999999999999995E-2</v>
      </c>
      <c r="D78" s="24" t="s">
        <v>23</v>
      </c>
      <c r="E78" s="35">
        <f>'[2]02.06 Alat Kantor&amp;RT'!$H$2543</f>
        <v>108459</v>
      </c>
      <c r="F78" s="36">
        <f>C78*E78</f>
        <v>9544.3919999999998</v>
      </c>
    </row>
    <row r="79" spans="1:6" s="31" customFormat="1">
      <c r="A79" s="34" t="s">
        <v>649</v>
      </c>
      <c r="B79" s="9" t="s">
        <v>650</v>
      </c>
      <c r="C79" s="24">
        <v>1.6E-2</v>
      </c>
      <c r="D79" s="24" t="s">
        <v>23</v>
      </c>
      <c r="E79" s="35">
        <f>'[2]02.06 Alat Kantor&amp;RT'!$H$2544</f>
        <v>123497</v>
      </c>
      <c r="F79" s="36">
        <f t="shared" ref="F79:F83" si="8">C79*E79</f>
        <v>1975.952</v>
      </c>
    </row>
    <row r="80" spans="1:6" s="31" customFormat="1">
      <c r="A80" s="34" t="s">
        <v>651</v>
      </c>
      <c r="B80" s="9" t="s">
        <v>652</v>
      </c>
      <c r="C80" s="24">
        <v>0.06</v>
      </c>
      <c r="D80" s="24" t="s">
        <v>26</v>
      </c>
      <c r="E80" s="35">
        <f>'[1]G.Pekerjaan Finishing'!$F$540</f>
        <v>273110</v>
      </c>
      <c r="F80" s="36">
        <f t="shared" si="8"/>
        <v>16386.599999999999</v>
      </c>
    </row>
    <row r="81" spans="1:6" s="31" customFormat="1">
      <c r="A81" s="34" t="s">
        <v>653</v>
      </c>
      <c r="B81" s="9" t="s">
        <v>654</v>
      </c>
      <c r="C81" s="24">
        <v>0.12</v>
      </c>
      <c r="D81" s="24" t="s">
        <v>26</v>
      </c>
      <c r="E81" s="35">
        <f>'[1]G.Pekerjaan Finishing'!$F$555</f>
        <v>367100</v>
      </c>
      <c r="F81" s="36">
        <f t="shared" si="8"/>
        <v>44052</v>
      </c>
    </row>
    <row r="82" spans="1:6" s="31" customFormat="1">
      <c r="A82" s="34" t="s">
        <v>655</v>
      </c>
      <c r="B82" s="9" t="s">
        <v>656</v>
      </c>
      <c r="C82" s="24">
        <v>0.108</v>
      </c>
      <c r="D82" s="24" t="s">
        <v>26</v>
      </c>
      <c r="E82" s="35">
        <f>'[1]G.Pekerjaan Finishing'!$F$565</f>
        <v>62210</v>
      </c>
      <c r="F82" s="36">
        <f t="shared" si="8"/>
        <v>6718.68</v>
      </c>
    </row>
    <row r="83" spans="1:6" s="31" customFormat="1">
      <c r="A83" s="34" t="s">
        <v>657</v>
      </c>
      <c r="B83" s="9" t="s">
        <v>658</v>
      </c>
      <c r="C83" s="24">
        <v>1.2E-2</v>
      </c>
      <c r="D83" s="24" t="s">
        <v>26</v>
      </c>
      <c r="E83" s="35">
        <f>'[1]G.Pekerjaan Finishing'!$F$575</f>
        <v>79110</v>
      </c>
      <c r="F83" s="36">
        <f t="shared" si="8"/>
        <v>949.32</v>
      </c>
    </row>
    <row r="84" spans="1:6" s="18" customFormat="1">
      <c r="A84" s="40"/>
      <c r="B84" s="8"/>
      <c r="C84" s="23"/>
      <c r="D84" s="23"/>
      <c r="E84" s="41" t="s">
        <v>369</v>
      </c>
      <c r="F84" s="42">
        <f>SUM(F78:F83)</f>
        <v>79626.943999999989</v>
      </c>
    </row>
    <row r="85" spans="1:6" s="18" customFormat="1">
      <c r="A85" s="40"/>
      <c r="B85" s="8" t="s">
        <v>659</v>
      </c>
      <c r="C85" s="23"/>
      <c r="D85" s="23" t="s">
        <v>37</v>
      </c>
      <c r="E85" s="41"/>
      <c r="F85" s="42"/>
    </row>
    <row r="86" spans="1:6" s="31" customFormat="1">
      <c r="A86" s="34" t="s">
        <v>22</v>
      </c>
      <c r="B86" s="9" t="s">
        <v>109</v>
      </c>
      <c r="C86" s="24">
        <v>4.0735362997658099E-2</v>
      </c>
      <c r="D86" s="24" t="s">
        <v>8</v>
      </c>
      <c r="E86" s="35">
        <f>'[1]A. Pekerjaan Tanah'!$F$150</f>
        <v>86500</v>
      </c>
      <c r="F86" s="36">
        <f>C86*E86</f>
        <v>3523.6088992974255</v>
      </c>
    </row>
    <row r="87" spans="1:6" s="31" customFormat="1">
      <c r="A87" s="34" t="s">
        <v>14</v>
      </c>
      <c r="B87" s="9" t="s">
        <v>460</v>
      </c>
      <c r="C87" s="24">
        <v>1.3578454332552701E-3</v>
      </c>
      <c r="D87" s="24" t="s">
        <v>8</v>
      </c>
      <c r="E87" s="35">
        <f>'[1]A. Pekerjaan Tanah'!$F$215</f>
        <v>154600</v>
      </c>
      <c r="F87" s="36">
        <f t="shared" ref="F87:F91" si="9">C87*E87</f>
        <v>209.92290398126477</v>
      </c>
    </row>
    <row r="88" spans="1:6" s="31" customFormat="1">
      <c r="A88" s="34" t="s">
        <v>38</v>
      </c>
      <c r="B88" s="9" t="s">
        <v>55</v>
      </c>
      <c r="C88" s="24">
        <v>0.112974238875878</v>
      </c>
      <c r="D88" s="24" t="s">
        <v>9</v>
      </c>
      <c r="E88" s="35">
        <f>'[1]D PD'!$F$128</f>
        <v>7072106</v>
      </c>
      <c r="F88" s="36">
        <f t="shared" si="9"/>
        <v>798965.79259953008</v>
      </c>
    </row>
    <row r="89" spans="1:6" s="31" customFormat="1">
      <c r="A89" s="34" t="s">
        <v>39</v>
      </c>
      <c r="B89" s="9" t="s">
        <v>56</v>
      </c>
      <c r="C89" s="24">
        <v>0.112974238875878</v>
      </c>
      <c r="D89" s="24" t="s">
        <v>9</v>
      </c>
      <c r="E89" s="35">
        <f>'[1]D PD'!$F$219</f>
        <v>68362.8</v>
      </c>
      <c r="F89" s="36">
        <f t="shared" si="9"/>
        <v>7723.2352974238729</v>
      </c>
    </row>
    <row r="90" spans="1:6" s="31" customFormat="1">
      <c r="A90" s="34" t="s">
        <v>660</v>
      </c>
      <c r="B90" s="9" t="s">
        <v>661</v>
      </c>
      <c r="C90" s="24">
        <v>3.2588290398126501E-3</v>
      </c>
      <c r="D90" s="24" t="s">
        <v>8</v>
      </c>
      <c r="E90" s="35">
        <f>'[1]G.Pekerjaan Finishing'!$F$644</f>
        <v>3165418.6289473698</v>
      </c>
      <c r="F90" s="36">
        <f t="shared" si="9"/>
        <v>10315.558151177633</v>
      </c>
    </row>
    <row r="91" spans="1:6" s="31" customFormat="1">
      <c r="A91" s="34" t="s">
        <v>662</v>
      </c>
      <c r="B91" s="9" t="s">
        <v>663</v>
      </c>
      <c r="C91" s="24">
        <v>9.8360655737704892E-3</v>
      </c>
      <c r="D91" s="24" t="s">
        <v>11</v>
      </c>
      <c r="E91" s="35">
        <f>'[1]G.Pekerjaan Finishing'!$F$740</f>
        <v>65496.5</v>
      </c>
      <c r="F91" s="36">
        <f t="shared" si="9"/>
        <v>644.22786885245887</v>
      </c>
    </row>
    <row r="92" spans="1:6" s="18" customFormat="1">
      <c r="A92" s="40"/>
      <c r="B92" s="8"/>
      <c r="C92" s="23"/>
      <c r="D92" s="23"/>
      <c r="E92" s="41" t="s">
        <v>369</v>
      </c>
      <c r="F92" s="42">
        <f>SUM(F86:F91)</f>
        <v>821382.34572026273</v>
      </c>
    </row>
    <row r="93" spans="1:6" s="18" customFormat="1">
      <c r="A93" s="40"/>
      <c r="B93" s="8" t="s">
        <v>664</v>
      </c>
      <c r="C93" s="23"/>
      <c r="D93" s="23"/>
      <c r="E93" s="41"/>
      <c r="F93" s="42"/>
    </row>
    <row r="94" spans="1:6" s="31" customFormat="1">
      <c r="A94" s="34" t="s">
        <v>22</v>
      </c>
      <c r="B94" s="9" t="s">
        <v>109</v>
      </c>
      <c r="C94" s="24">
        <v>1.4285714285714299E-2</v>
      </c>
      <c r="D94" s="24" t="s">
        <v>8</v>
      </c>
      <c r="E94" s="35">
        <f>'[1]A. Pekerjaan Tanah'!$F$150</f>
        <v>86500</v>
      </c>
      <c r="F94" s="36">
        <f>C94*E94</f>
        <v>1235.7142857142869</v>
      </c>
    </row>
    <row r="95" spans="1:6" s="31" customFormat="1">
      <c r="A95" s="34" t="s">
        <v>14</v>
      </c>
      <c r="B95" s="9" t="s">
        <v>460</v>
      </c>
      <c r="C95" s="24">
        <v>1.4285714285714301E-3</v>
      </c>
      <c r="D95" s="24" t="s">
        <v>8</v>
      </c>
      <c r="E95" s="35">
        <f>'[1]A. Pekerjaan Tanah'!$F$215</f>
        <v>154600</v>
      </c>
      <c r="F95" s="36">
        <f t="shared" ref="F95:F98" si="10">C95*E95</f>
        <v>220.85714285714309</v>
      </c>
    </row>
    <row r="96" spans="1:6" s="31" customFormat="1">
      <c r="A96" s="34" t="s">
        <v>665</v>
      </c>
      <c r="B96" s="9" t="s">
        <v>666</v>
      </c>
      <c r="C96" s="24">
        <v>2.8571428571428602E-3</v>
      </c>
      <c r="D96" s="24" t="s">
        <v>8</v>
      </c>
      <c r="E96" s="35">
        <f>'[1]C. Struktur'!$F$191</f>
        <v>1136764.144736842</v>
      </c>
      <c r="F96" s="36">
        <f t="shared" si="10"/>
        <v>3247.8975563909808</v>
      </c>
    </row>
    <row r="97" spans="1:7" s="31" customFormat="1">
      <c r="A97" s="34" t="s">
        <v>593</v>
      </c>
      <c r="B97" s="9" t="s">
        <v>594</v>
      </c>
      <c r="C97" s="24">
        <v>8.5714285714285701E-2</v>
      </c>
      <c r="D97" s="24" t="s">
        <v>9</v>
      </c>
      <c r="E97" s="35">
        <f>'[1]E. PL'!$F$23</f>
        <v>286500</v>
      </c>
      <c r="F97" s="36">
        <f t="shared" si="10"/>
        <v>24557.142857142855</v>
      </c>
    </row>
    <row r="98" spans="1:7" s="31" customFormat="1">
      <c r="A98" s="34" t="s">
        <v>660</v>
      </c>
      <c r="B98" s="9" t="s">
        <v>661</v>
      </c>
      <c r="C98" s="24">
        <v>2.1428571428571401E-2</v>
      </c>
      <c r="D98" s="24" t="s">
        <v>8</v>
      </c>
      <c r="E98" s="35">
        <f>'[1]G.Pekerjaan Finishing'!$F$644</f>
        <v>3165418.6289473698</v>
      </c>
      <c r="F98" s="36">
        <f t="shared" si="10"/>
        <v>67830.399191729259</v>
      </c>
    </row>
    <row r="99" spans="1:7" s="18" customFormat="1">
      <c r="A99" s="40"/>
      <c r="B99" s="8"/>
      <c r="C99" s="23"/>
      <c r="D99" s="23"/>
      <c r="E99" s="41" t="s">
        <v>369</v>
      </c>
      <c r="F99" s="42">
        <f>SUM(F94:F98)</f>
        <v>97092.011033834526</v>
      </c>
    </row>
    <row r="100" spans="1:7" s="18" customFormat="1">
      <c r="A100" s="40"/>
      <c r="B100" s="8" t="s">
        <v>667</v>
      </c>
      <c r="C100" s="23"/>
      <c r="D100" s="23"/>
      <c r="E100" s="41"/>
      <c r="F100" s="42"/>
    </row>
    <row r="101" spans="1:7" s="31" customFormat="1">
      <c r="A101" s="34" t="s">
        <v>668</v>
      </c>
      <c r="B101" s="9" t="s">
        <v>669</v>
      </c>
      <c r="C101" s="24">
        <v>2.8571428571428598E-2</v>
      </c>
      <c r="D101" s="24" t="s">
        <v>670</v>
      </c>
      <c r="E101" s="35">
        <f>'[1]G.Pekerjaan Finishing'!$F$465</f>
        <v>478600</v>
      </c>
      <c r="F101" s="36">
        <f>C101*E101</f>
        <v>13674.285714285726</v>
      </c>
    </row>
    <row r="102" spans="1:7" s="31" customFormat="1">
      <c r="A102" s="34" t="s">
        <v>40</v>
      </c>
      <c r="B102" s="9" t="s">
        <v>253</v>
      </c>
      <c r="C102" s="24">
        <v>0.46444000000000002</v>
      </c>
      <c r="D102" s="24" t="s">
        <v>11</v>
      </c>
      <c r="E102" s="35">
        <f>'[1]G.Pekerjaan Finishing'!$F$680</f>
        <v>30127.5</v>
      </c>
      <c r="F102" s="36">
        <f t="shared" ref="F102:F106" si="11">C102*E102</f>
        <v>13992.4161</v>
      </c>
    </row>
    <row r="103" spans="1:7" s="31" customFormat="1">
      <c r="A103" s="34" t="s">
        <v>662</v>
      </c>
      <c r="B103" s="9" t="s">
        <v>663</v>
      </c>
      <c r="C103" s="24">
        <v>0.44</v>
      </c>
      <c r="D103" s="24" t="s">
        <v>11</v>
      </c>
      <c r="E103" s="35">
        <f>'[1]G.Pekerjaan Finishing'!$F$740</f>
        <v>65496.5</v>
      </c>
      <c r="F103" s="36">
        <f t="shared" si="11"/>
        <v>28818.46</v>
      </c>
    </row>
    <row r="104" spans="1:7" s="31" customFormat="1">
      <c r="A104" s="34" t="s">
        <v>671</v>
      </c>
      <c r="B104" s="9" t="s">
        <v>672</v>
      </c>
      <c r="C104" s="24">
        <v>3.2000000000000001E-2</v>
      </c>
      <c r="D104" s="24" t="s">
        <v>23</v>
      </c>
      <c r="E104" s="35">
        <f>'[1]G.Pekerjaan Finishing'!$F$774</f>
        <v>67900</v>
      </c>
      <c r="F104" s="36">
        <f t="shared" si="11"/>
        <v>2172.8000000000002</v>
      </c>
    </row>
    <row r="105" spans="1:7" s="31" customFormat="1">
      <c r="A105" s="34" t="s">
        <v>673</v>
      </c>
      <c r="B105" s="9" t="s">
        <v>674</v>
      </c>
      <c r="C105" s="24">
        <v>2.8571428571428598E-2</v>
      </c>
      <c r="D105" s="24" t="s">
        <v>23</v>
      </c>
      <c r="E105" s="35">
        <f>'[1]G.Pekerjaan Finishing'!$F$799</f>
        <v>3632060</v>
      </c>
      <c r="F105" s="36">
        <f t="shared" si="11"/>
        <v>103773.14285714296</v>
      </c>
    </row>
    <row r="106" spans="1:7" s="31" customFormat="1">
      <c r="A106" s="34" t="s">
        <v>675</v>
      </c>
      <c r="B106" s="9" t="s">
        <v>676</v>
      </c>
      <c r="C106" s="24">
        <v>8.0000000000000002E-3</v>
      </c>
      <c r="D106" s="24" t="s">
        <v>23</v>
      </c>
      <c r="E106" s="35">
        <f>'[1]G.Pekerjaan Finishing'!$F$813</f>
        <v>983400</v>
      </c>
      <c r="F106" s="36">
        <f t="shared" si="11"/>
        <v>7867.2</v>
      </c>
    </row>
    <row r="107" spans="1:7" s="18" customFormat="1">
      <c r="A107" s="40"/>
      <c r="B107" s="8"/>
      <c r="C107" s="23"/>
      <c r="D107" s="23"/>
      <c r="E107" s="41" t="s">
        <v>369</v>
      </c>
      <c r="F107" s="42">
        <f>SUM(F101:F106)</f>
        <v>170298.30467142869</v>
      </c>
    </row>
    <row r="108" spans="1:7" s="18" customFormat="1" ht="13.5" thickBot="1">
      <c r="A108" s="43"/>
      <c r="B108" s="12"/>
      <c r="C108" s="251"/>
      <c r="D108" s="30"/>
      <c r="E108" s="44" t="s">
        <v>375</v>
      </c>
      <c r="F108" s="45">
        <f>SUM(F107,F99,F92,F84,F76,F69,F62,F50,F43,F37,F30,F20,F13)</f>
        <v>27803668.830402169</v>
      </c>
    </row>
    <row r="109" spans="1:7" s="18" customFormat="1">
      <c r="A109" s="40" t="s">
        <v>677</v>
      </c>
      <c r="B109" s="8" t="s">
        <v>678</v>
      </c>
      <c r="C109" s="23"/>
      <c r="D109" s="23" t="s">
        <v>7</v>
      </c>
      <c r="E109" s="41"/>
      <c r="F109" s="42"/>
    </row>
    <row r="110" spans="1:7" s="18" customFormat="1">
      <c r="A110" s="40"/>
      <c r="B110" s="8" t="s">
        <v>566</v>
      </c>
      <c r="C110" s="23"/>
      <c r="D110" s="23"/>
      <c r="E110" s="41"/>
      <c r="F110" s="42"/>
    </row>
    <row r="111" spans="1:7" s="31" customFormat="1">
      <c r="A111" s="34" t="s">
        <v>25</v>
      </c>
      <c r="B111" s="9" t="s">
        <v>105</v>
      </c>
      <c r="C111" s="24">
        <v>0.41666666666666702</v>
      </c>
      <c r="D111" s="24" t="s">
        <v>26</v>
      </c>
      <c r="E111" s="35">
        <f>'[1]A. Pekerjaan Tanah'!$F$24</f>
        <v>77520</v>
      </c>
      <c r="F111" s="36">
        <f>C111*E111</f>
        <v>32300.000000000025</v>
      </c>
      <c r="G111" s="31">
        <v>93587.400000000009</v>
      </c>
    </row>
    <row r="112" spans="1:7" s="18" customFormat="1">
      <c r="A112" s="40"/>
      <c r="B112" s="8"/>
      <c r="C112" s="23"/>
      <c r="D112" s="23"/>
      <c r="E112" s="41" t="s">
        <v>369</v>
      </c>
      <c r="F112" s="42">
        <f>SUM(F111)</f>
        <v>32300.000000000025</v>
      </c>
      <c r="G112" s="18">
        <f>SUM(G111)</f>
        <v>93587.400000000009</v>
      </c>
    </row>
    <row r="113" spans="1:7" s="18" customFormat="1">
      <c r="A113" s="40"/>
      <c r="B113" s="8" t="s">
        <v>567</v>
      </c>
      <c r="C113" s="23"/>
      <c r="D113" s="23"/>
      <c r="E113" s="41"/>
      <c r="F113" s="42"/>
    </row>
    <row r="114" spans="1:7" s="31" customFormat="1">
      <c r="A114" s="34" t="s">
        <v>22</v>
      </c>
      <c r="B114" s="9" t="s">
        <v>109</v>
      </c>
      <c r="C114" s="24">
        <v>1.2210000000000001</v>
      </c>
      <c r="D114" s="24" t="s">
        <v>8</v>
      </c>
      <c r="E114" s="35">
        <f>'[1]A. Pekerjaan Tanah'!$F$150</f>
        <v>86500</v>
      </c>
      <c r="F114" s="36">
        <f>C114*E114</f>
        <v>105616.50000000001</v>
      </c>
      <c r="G114" s="31">
        <v>120471.78000000026</v>
      </c>
    </row>
    <row r="115" spans="1:7" s="31" customFormat="1">
      <c r="A115" s="34" t="s">
        <v>538</v>
      </c>
      <c r="B115" s="9" t="s">
        <v>539</v>
      </c>
      <c r="C115" s="24">
        <v>0.40699999999999997</v>
      </c>
      <c r="D115" s="24" t="s">
        <v>8</v>
      </c>
      <c r="E115" s="35">
        <f>'[1]A. Pekerjaan Tanah'!$F$194</f>
        <v>14260</v>
      </c>
      <c r="F115" s="36">
        <f t="shared" ref="F115:F118" si="12">C115*E115</f>
        <v>5803.82</v>
      </c>
      <c r="G115" s="31">
        <v>6606.3221714285755</v>
      </c>
    </row>
    <row r="116" spans="1:7" s="31" customFormat="1">
      <c r="A116" s="34" t="s">
        <v>14</v>
      </c>
      <c r="B116" s="9" t="s">
        <v>460</v>
      </c>
      <c r="C116" s="24">
        <v>0.111</v>
      </c>
      <c r="D116" s="24" t="s">
        <v>8</v>
      </c>
      <c r="E116" s="35">
        <f>'[1]A. Pekerjaan Tanah'!$F$215</f>
        <v>154600</v>
      </c>
      <c r="F116" s="36">
        <f t="shared" si="12"/>
        <v>17160.599999999999</v>
      </c>
      <c r="G116" s="31">
        <v>8458.2142857142881</v>
      </c>
    </row>
    <row r="117" spans="1:7" s="31" customFormat="1">
      <c r="A117" s="34" t="s">
        <v>461</v>
      </c>
      <c r="B117" s="9" t="s">
        <v>1766</v>
      </c>
      <c r="C117" s="24">
        <v>4.5520833333333302E-2</v>
      </c>
      <c r="D117" s="24" t="s">
        <v>8</v>
      </c>
      <c r="E117" s="35">
        <f>'[1]A. Pekerjaan Tanah'!$F$227</f>
        <v>152462.72</v>
      </c>
      <c r="F117" s="36">
        <f t="shared" si="12"/>
        <v>6940.2300666666615</v>
      </c>
      <c r="G117" s="31">
        <v>27275.434285714226</v>
      </c>
    </row>
    <row r="118" spans="1:7" s="31" customFormat="1">
      <c r="A118" s="34" t="s">
        <v>568</v>
      </c>
      <c r="B118" s="9" t="s">
        <v>569</v>
      </c>
      <c r="C118" s="24">
        <v>2.826E-2</v>
      </c>
      <c r="D118" s="24" t="s">
        <v>26</v>
      </c>
      <c r="E118" s="35">
        <f>'[1]B. Pondasi'!$F$285</f>
        <v>154320</v>
      </c>
      <c r="F118" s="36">
        <f t="shared" si="12"/>
        <v>4361.0832</v>
      </c>
      <c r="G118" s="31">
        <v>2492.0475428571385</v>
      </c>
    </row>
    <row r="119" spans="1:7" s="18" customFormat="1">
      <c r="A119" s="40"/>
      <c r="B119" s="8"/>
      <c r="C119" s="23"/>
      <c r="D119" s="23"/>
      <c r="E119" s="41" t="s">
        <v>369</v>
      </c>
      <c r="F119" s="42">
        <f>SUM(F114:F118)</f>
        <v>139882.23326666668</v>
      </c>
      <c r="G119" s="18">
        <f>SUM(G114:G118)</f>
        <v>165303.7982857145</v>
      </c>
    </row>
    <row r="120" spans="1:7" s="18" customFormat="1">
      <c r="A120" s="40"/>
      <c r="B120" s="8" t="s">
        <v>570</v>
      </c>
      <c r="C120" s="23"/>
      <c r="D120" s="23"/>
      <c r="E120" s="41"/>
      <c r="F120" s="42"/>
    </row>
    <row r="121" spans="1:7" s="31" customFormat="1">
      <c r="A121" s="34" t="s">
        <v>34</v>
      </c>
      <c r="B121" s="9" t="s">
        <v>291</v>
      </c>
      <c r="C121" s="24">
        <v>2.826E-2</v>
      </c>
      <c r="D121" s="24" t="s">
        <v>8</v>
      </c>
      <c r="E121" s="35">
        <f>'[1]B. Pondasi'!$F$307</f>
        <v>1195513.5</v>
      </c>
      <c r="F121" s="36">
        <f>C121*E121</f>
        <v>33785.211510000001</v>
      </c>
      <c r="G121" s="31">
        <v>16907.935553485684</v>
      </c>
    </row>
    <row r="122" spans="1:7" s="31" customFormat="1">
      <c r="A122" s="34" t="s">
        <v>32</v>
      </c>
      <c r="B122" s="9" t="s">
        <v>571</v>
      </c>
      <c r="C122" s="24">
        <v>5.5500000000000001E-2</v>
      </c>
      <c r="D122" s="24" t="s">
        <v>8</v>
      </c>
      <c r="E122" s="35">
        <f>'[1]C. Struktur'!$F$23</f>
        <v>937146.54605263146</v>
      </c>
      <c r="F122" s="36">
        <f t="shared" ref="F122:F128" si="13">C122*E122</f>
        <v>52011.633305921045</v>
      </c>
      <c r="G122" s="31">
        <v>63579.686709304202</v>
      </c>
    </row>
    <row r="123" spans="1:7" s="31" customFormat="1">
      <c r="A123" s="34" t="s">
        <v>464</v>
      </c>
      <c r="B123" s="9" t="s">
        <v>465</v>
      </c>
      <c r="C123" s="24">
        <v>4.5520833333333302E-2</v>
      </c>
      <c r="D123" s="24" t="s">
        <v>8</v>
      </c>
      <c r="E123" s="35">
        <f>'[1]C. Struktur'!$F$65</f>
        <v>852652.07236842113</v>
      </c>
      <c r="F123" s="36">
        <f t="shared" si="13"/>
        <v>38813.432877604144</v>
      </c>
      <c r="G123" s="31">
        <v>36352.233846334617</v>
      </c>
    </row>
    <row r="124" spans="1:7" s="31" customFormat="1">
      <c r="A124" s="34" t="s">
        <v>33</v>
      </c>
      <c r="B124" s="9" t="s">
        <v>112</v>
      </c>
      <c r="C124" s="24">
        <v>0.09</v>
      </c>
      <c r="D124" s="24" t="s">
        <v>8</v>
      </c>
      <c r="E124" s="35">
        <f>'[1]C. Struktur'!$F$335</f>
        <v>4481840</v>
      </c>
      <c r="F124" s="36">
        <f t="shared" si="13"/>
        <v>403365.6</v>
      </c>
      <c r="G124" s="31">
        <v>245653.30285714273</v>
      </c>
    </row>
    <row r="125" spans="1:7" s="31" customFormat="1">
      <c r="A125" s="34" t="s">
        <v>572</v>
      </c>
      <c r="B125" s="9" t="s">
        <v>573</v>
      </c>
      <c r="C125" s="24">
        <v>2.775E-2</v>
      </c>
      <c r="D125" s="24" t="s">
        <v>8</v>
      </c>
      <c r="E125" s="35">
        <f>'[1]C. Struktur'!$F$355</f>
        <v>5467090</v>
      </c>
      <c r="F125" s="36">
        <f t="shared" si="13"/>
        <v>151711.7475</v>
      </c>
      <c r="G125" s="31">
        <v>184725.63411428587</v>
      </c>
    </row>
    <row r="126" spans="1:7" s="31" customFormat="1">
      <c r="A126" s="34" t="s">
        <v>574</v>
      </c>
      <c r="B126" s="9" t="s">
        <v>575</v>
      </c>
      <c r="C126" s="24">
        <v>2.0812500000000001E-2</v>
      </c>
      <c r="D126" s="24" t="s">
        <v>8</v>
      </c>
      <c r="E126" s="35">
        <f>'[1]C. Struktur'!$F$377</f>
        <v>6026270.3260000004</v>
      </c>
      <c r="F126" s="36">
        <f t="shared" si="13"/>
        <v>125421.75115987501</v>
      </c>
      <c r="G126" s="31">
        <v>169875.66137142837</v>
      </c>
    </row>
    <row r="127" spans="1:7" s="31" customFormat="1">
      <c r="A127" s="34" t="s">
        <v>576</v>
      </c>
      <c r="B127" s="9" t="s">
        <v>577</v>
      </c>
      <c r="C127" s="24">
        <v>3.5999999999999997E-2</v>
      </c>
      <c r="D127" s="24" t="s">
        <v>8</v>
      </c>
      <c r="E127" s="35">
        <f>'[1]C. Struktur'!$F$399</f>
        <v>5487810</v>
      </c>
      <c r="F127" s="36">
        <f t="shared" si="13"/>
        <v>197561.15999999997</v>
      </c>
      <c r="G127" s="31">
        <v>221678.85599999997</v>
      </c>
    </row>
    <row r="128" spans="1:7" s="31" customFormat="1">
      <c r="A128" s="34" t="s">
        <v>578</v>
      </c>
      <c r="B128" s="9" t="s">
        <v>579</v>
      </c>
      <c r="C128" s="24">
        <v>0.26250000000000001</v>
      </c>
      <c r="D128" s="24" t="s">
        <v>580</v>
      </c>
      <c r="E128" s="35">
        <f>'[1]C. Struktur'!$F$484</f>
        <v>84305</v>
      </c>
      <c r="F128" s="36">
        <f t="shared" si="13"/>
        <v>22130.0625</v>
      </c>
      <c r="G128" s="31">
        <v>22422.059999999987</v>
      </c>
    </row>
    <row r="129" spans="1:7" s="18" customFormat="1">
      <c r="A129" s="40"/>
      <c r="B129" s="8"/>
      <c r="C129" s="23"/>
      <c r="D129" s="23"/>
      <c r="E129" s="41" t="s">
        <v>369</v>
      </c>
      <c r="F129" s="42">
        <f>SUM(F121:F128)</f>
        <v>1024800.5988534</v>
      </c>
      <c r="G129" s="18">
        <f>SUM(G121:G128)</f>
        <v>961195.37045198155</v>
      </c>
    </row>
    <row r="130" spans="1:7" s="18" customFormat="1">
      <c r="A130" s="40"/>
      <c r="B130" s="8" t="s">
        <v>581</v>
      </c>
      <c r="C130" s="23"/>
      <c r="D130" s="23"/>
      <c r="E130" s="41"/>
      <c r="F130" s="42"/>
    </row>
    <row r="131" spans="1:7" s="31" customFormat="1">
      <c r="A131" s="34" t="s">
        <v>582</v>
      </c>
      <c r="B131" s="9" t="s">
        <v>583</v>
      </c>
      <c r="C131" s="24">
        <v>0.40699999999999997</v>
      </c>
      <c r="D131" s="24" t="s">
        <v>8</v>
      </c>
      <c r="E131" s="35">
        <f>'[1]B. Pondasi'!$F$155</f>
        <v>1029350</v>
      </c>
      <c r="F131" s="36">
        <f>C131*E131</f>
        <v>418945.44999999995</v>
      </c>
      <c r="G131" s="31">
        <v>539422.78845714312</v>
      </c>
    </row>
    <row r="132" spans="1:7" s="31" customFormat="1">
      <c r="A132" s="34" t="s">
        <v>584</v>
      </c>
      <c r="B132" s="9" t="s">
        <v>585</v>
      </c>
      <c r="C132" s="24">
        <v>0.14799999999999999</v>
      </c>
      <c r="D132" s="24" t="s">
        <v>8</v>
      </c>
      <c r="E132" s="35">
        <f>'[1]B. Pondasi'!$F$253</f>
        <v>583890</v>
      </c>
      <c r="F132" s="36">
        <f t="shared" ref="F132:F135" si="14">C132*E132</f>
        <v>86415.72</v>
      </c>
      <c r="G132" s="31">
        <v>126561.2582400002</v>
      </c>
    </row>
    <row r="133" spans="1:7" s="31" customFormat="1">
      <c r="A133" s="34" t="s">
        <v>586</v>
      </c>
      <c r="B133" s="9" t="s">
        <v>587</v>
      </c>
      <c r="C133" s="24">
        <v>3.5062500000000001</v>
      </c>
      <c r="D133" s="24" t="s">
        <v>9</v>
      </c>
      <c r="E133" s="35">
        <f>'[1]D PD'!$F$115</f>
        <v>7074900</v>
      </c>
      <c r="F133" s="36">
        <f t="shared" si="14"/>
        <v>24806368.125</v>
      </c>
      <c r="G133" s="31">
        <v>510313.89149999939</v>
      </c>
    </row>
    <row r="134" spans="1:7" s="31" customFormat="1">
      <c r="A134" s="34" t="s">
        <v>588</v>
      </c>
      <c r="B134" s="9" t="s">
        <v>589</v>
      </c>
      <c r="C134" s="24">
        <v>7.0125000000000002</v>
      </c>
      <c r="D134" s="24" t="s">
        <v>9</v>
      </c>
      <c r="E134" s="35">
        <f>'[1]D PD'!$F$207</f>
        <v>69858</v>
      </c>
      <c r="F134" s="36">
        <f t="shared" si="14"/>
        <v>489879.22500000003</v>
      </c>
      <c r="G134" s="31">
        <v>492726.68434285722</v>
      </c>
    </row>
    <row r="135" spans="1:7" s="31" customFormat="1">
      <c r="A135" s="34" t="s">
        <v>590</v>
      </c>
      <c r="B135" s="9" t="s">
        <v>591</v>
      </c>
      <c r="C135" s="24">
        <v>0.92500000000000004</v>
      </c>
      <c r="D135" s="24" t="s">
        <v>11</v>
      </c>
      <c r="E135" s="35">
        <f>'[1]D PD'!$F$231</f>
        <v>23040</v>
      </c>
      <c r="F135" s="36">
        <f t="shared" si="14"/>
        <v>21312</v>
      </c>
      <c r="G135" s="31">
        <v>25146.164142857244</v>
      </c>
    </row>
    <row r="136" spans="1:7" s="18" customFormat="1">
      <c r="A136" s="40"/>
      <c r="B136" s="8"/>
      <c r="C136" s="23"/>
      <c r="D136" s="23"/>
      <c r="E136" s="41" t="s">
        <v>369</v>
      </c>
      <c r="F136" s="42">
        <f>SUM(F131:F135)</f>
        <v>25822920.520000003</v>
      </c>
      <c r="G136" s="18">
        <f>SUM(G131:G135)</f>
        <v>1694170.7866828572</v>
      </c>
    </row>
    <row r="137" spans="1:7" s="18" customFormat="1">
      <c r="A137" s="40"/>
      <c r="B137" s="8" t="s">
        <v>592</v>
      </c>
      <c r="C137" s="23"/>
      <c r="D137" s="23"/>
      <c r="E137" s="41"/>
      <c r="F137" s="42"/>
    </row>
    <row r="138" spans="1:7" s="31" customFormat="1">
      <c r="A138" s="34" t="s">
        <v>593</v>
      </c>
      <c r="B138" s="9" t="s">
        <v>594</v>
      </c>
      <c r="C138" s="24">
        <v>9.1249999999999998E-2</v>
      </c>
      <c r="D138" s="24" t="s">
        <v>9</v>
      </c>
      <c r="E138" s="35">
        <f>'[1]E. PL'!$F$23</f>
        <v>286500</v>
      </c>
      <c r="F138" s="36">
        <f>C138*E138</f>
        <v>26143.125</v>
      </c>
      <c r="G138" s="31">
        <v>22726.534285714286</v>
      </c>
    </row>
    <row r="139" spans="1:7" s="31" customFormat="1">
      <c r="A139" s="34" t="s">
        <v>595</v>
      </c>
      <c r="B139" s="9" t="s">
        <v>596</v>
      </c>
      <c r="C139" s="24">
        <v>0.81916666666666704</v>
      </c>
      <c r="D139" s="24" t="s">
        <v>9</v>
      </c>
      <c r="E139" s="35">
        <f>'[1]E. PL'!$F$66</f>
        <v>274314.40000000002</v>
      </c>
      <c r="F139" s="36">
        <f t="shared" ref="F139:F141" si="15">C139*E139</f>
        <v>224709.21266666678</v>
      </c>
      <c r="G139" s="31">
        <v>211442.98871666676</v>
      </c>
    </row>
    <row r="140" spans="1:7" s="31" customFormat="1">
      <c r="A140" s="34" t="s">
        <v>595</v>
      </c>
      <c r="B140" s="9" t="s">
        <v>596</v>
      </c>
      <c r="C140" s="24">
        <v>0.28999999999999998</v>
      </c>
      <c r="D140" s="24" t="s">
        <v>9</v>
      </c>
      <c r="E140" s="35">
        <f>'[1]E. PL'!$F$66</f>
        <v>274314.40000000002</v>
      </c>
      <c r="F140" s="36">
        <f t="shared" si="15"/>
        <v>79551.176000000007</v>
      </c>
      <c r="G140" s="31">
        <v>58878.514285714213</v>
      </c>
    </row>
    <row r="141" spans="1:7" s="31" customFormat="1">
      <c r="A141" s="34" t="s">
        <v>597</v>
      </c>
      <c r="B141" s="9" t="s">
        <v>598</v>
      </c>
      <c r="C141" s="24">
        <v>0.15583333333333299</v>
      </c>
      <c r="D141" s="24" t="s">
        <v>599</v>
      </c>
      <c r="E141" s="35">
        <f>'[1]E. PL'!$F$95</f>
        <v>344475.28</v>
      </c>
      <c r="F141" s="36">
        <f t="shared" si="15"/>
        <v>53680.731133333218</v>
      </c>
      <c r="G141" s="31">
        <v>54191.655102857192</v>
      </c>
    </row>
    <row r="142" spans="1:7" s="18" customFormat="1">
      <c r="A142" s="40"/>
      <c r="B142" s="8"/>
      <c r="C142" s="23"/>
      <c r="D142" s="23"/>
      <c r="E142" s="41" t="s">
        <v>369</v>
      </c>
      <c r="F142" s="42">
        <f>SUM(F138:F141)</f>
        <v>384084.24480000004</v>
      </c>
      <c r="G142" s="18">
        <f>SUM(G138:G141)</f>
        <v>347239.69239095249</v>
      </c>
    </row>
    <row r="143" spans="1:7" s="18" customFormat="1">
      <c r="A143" s="40"/>
      <c r="B143" s="8" t="s">
        <v>602</v>
      </c>
      <c r="C143" s="23"/>
      <c r="D143" s="23"/>
      <c r="E143" s="41"/>
      <c r="F143" s="42"/>
    </row>
    <row r="144" spans="1:7" s="31" customFormat="1">
      <c r="A144" s="34" t="s">
        <v>681</v>
      </c>
      <c r="B144" s="9" t="s">
        <v>682</v>
      </c>
      <c r="C144" s="24">
        <v>0.14174999999999999</v>
      </c>
      <c r="D144" s="24" t="s">
        <v>9</v>
      </c>
      <c r="E144" s="35">
        <f>'[1]G.Pekerjaan Finishing'!$F$124</f>
        <v>664000</v>
      </c>
      <c r="F144" s="36">
        <f>C144*E144</f>
        <v>94121.999999999985</v>
      </c>
      <c r="G144" s="31">
        <v>31261.671214285732</v>
      </c>
    </row>
    <row r="145" spans="1:7" s="31" customFormat="1">
      <c r="A145" s="34" t="s">
        <v>683</v>
      </c>
      <c r="B145" s="9" t="s">
        <v>684</v>
      </c>
      <c r="C145" s="24">
        <v>3.9375E-2</v>
      </c>
      <c r="D145" s="24" t="s">
        <v>9</v>
      </c>
      <c r="E145" s="35">
        <f>'[1]G.Pekerjaan Finishing'!$F$148</f>
        <v>460400</v>
      </c>
      <c r="F145" s="36">
        <f t="shared" ref="F145:F148" si="16">C145*E145</f>
        <v>18128.25</v>
      </c>
      <c r="G145" s="31">
        <v>30262.439714285727</v>
      </c>
    </row>
    <row r="146" spans="1:7" s="31" customFormat="1">
      <c r="A146" s="34" t="s">
        <v>685</v>
      </c>
      <c r="B146" s="9" t="s">
        <v>686</v>
      </c>
      <c r="C146" s="24">
        <v>5.86666666666667E-2</v>
      </c>
      <c r="D146" s="24" t="s">
        <v>9</v>
      </c>
      <c r="E146" s="35">
        <f>'[1]G.Pekerjaan Finishing'!$F$172</f>
        <v>139995</v>
      </c>
      <c r="F146" s="36">
        <f t="shared" si="16"/>
        <v>8213.0400000000045</v>
      </c>
      <c r="G146" s="31">
        <v>63716.76</v>
      </c>
    </row>
    <row r="147" spans="1:7" s="31" customFormat="1">
      <c r="A147" s="34" t="s">
        <v>687</v>
      </c>
      <c r="B147" s="9" t="s">
        <v>688</v>
      </c>
      <c r="C147" s="24">
        <v>0.28000000000000003</v>
      </c>
      <c r="D147" s="24" t="s">
        <v>580</v>
      </c>
      <c r="E147" s="35">
        <f>'[1]G.Pekerjaan Finishing'!$F$478</f>
        <v>145809</v>
      </c>
      <c r="F147" s="36">
        <f t="shared" si="16"/>
        <v>40826.520000000004</v>
      </c>
      <c r="G147" s="31">
        <v>13931.55</v>
      </c>
    </row>
    <row r="148" spans="1:7" s="31" customFormat="1">
      <c r="A148" s="34" t="s">
        <v>687</v>
      </c>
      <c r="B148" s="9" t="s">
        <v>688</v>
      </c>
      <c r="C148" s="24">
        <v>0.50624999999999998</v>
      </c>
      <c r="D148" s="24" t="s">
        <v>580</v>
      </c>
      <c r="E148" s="35">
        <f>'[1]G.Pekerjaan Finishing'!$F$478</f>
        <v>145809</v>
      </c>
      <c r="F148" s="36">
        <f t="shared" si="16"/>
        <v>73815.806249999994</v>
      </c>
      <c r="G148" s="31">
        <v>12112.188</v>
      </c>
    </row>
    <row r="149" spans="1:7" s="18" customFormat="1">
      <c r="A149" s="40"/>
      <c r="B149" s="8"/>
      <c r="C149" s="23"/>
      <c r="D149" s="23"/>
      <c r="E149" s="41" t="s">
        <v>369</v>
      </c>
      <c r="F149" s="42">
        <f>SUM(F144:F148)</f>
        <v>235105.61624999999</v>
      </c>
      <c r="G149" s="18">
        <f>SUM(G144:G148)</f>
        <v>151284.60892857146</v>
      </c>
    </row>
    <row r="150" spans="1:7" s="18" customFormat="1">
      <c r="A150" s="40"/>
      <c r="B150" s="8" t="s">
        <v>611</v>
      </c>
      <c r="C150" s="23"/>
      <c r="D150" s="23"/>
      <c r="E150" s="41"/>
      <c r="F150" s="42"/>
    </row>
    <row r="151" spans="1:7" s="31" customFormat="1">
      <c r="A151" s="34" t="s">
        <v>612</v>
      </c>
      <c r="B151" s="9" t="s">
        <v>613</v>
      </c>
      <c r="C151" s="24">
        <v>8.3333333333333295E-4</v>
      </c>
      <c r="D151" s="24" t="s">
        <v>614</v>
      </c>
      <c r="E151" s="35">
        <f>'[2]20.01 Bahan Bangunan'!$I$248</f>
        <v>4500000</v>
      </c>
      <c r="F151" s="36">
        <f>C151*E151</f>
        <v>3749.9999999999982</v>
      </c>
      <c r="G151" s="31">
        <v>268156.4285714287</v>
      </c>
    </row>
    <row r="152" spans="1:7" s="31" customFormat="1">
      <c r="A152" s="34" t="s">
        <v>689</v>
      </c>
      <c r="B152" s="9" t="s">
        <v>690</v>
      </c>
      <c r="C152" s="24">
        <v>0.80391666666666695</v>
      </c>
      <c r="D152" s="24" t="s">
        <v>9</v>
      </c>
      <c r="E152" s="35">
        <f>'[1]F. Pekerjaan Atap'!$F$122</f>
        <v>417560</v>
      </c>
      <c r="F152" s="36">
        <f t="shared" ref="F152:F158" si="17">C152*E152</f>
        <v>335683.44333333347</v>
      </c>
      <c r="G152" s="31">
        <v>133982.35714285719</v>
      </c>
    </row>
    <row r="153" spans="1:7" s="31" customFormat="1">
      <c r="A153" s="34" t="s">
        <v>617</v>
      </c>
      <c r="B153" s="9" t="s">
        <v>618</v>
      </c>
      <c r="C153" s="24">
        <v>0.02</v>
      </c>
      <c r="D153" s="24" t="s">
        <v>9</v>
      </c>
      <c r="E153" s="35">
        <f>'[1]F. Pekerjaan Atap'!$F$144</f>
        <v>363330</v>
      </c>
      <c r="F153" s="36">
        <f t="shared" si="17"/>
        <v>7266.6</v>
      </c>
      <c r="G153" s="31">
        <v>24019.931571428548</v>
      </c>
    </row>
    <row r="154" spans="1:7" s="31" customFormat="1">
      <c r="A154" s="34" t="s">
        <v>619</v>
      </c>
      <c r="B154" s="9" t="s">
        <v>620</v>
      </c>
      <c r="C154" s="24">
        <v>0.80391666666666695</v>
      </c>
      <c r="D154" s="24" t="s">
        <v>9</v>
      </c>
      <c r="E154" s="35">
        <f>'[1]F. Pekerjaan Atap'!$F$238</f>
        <v>239980</v>
      </c>
      <c r="F154" s="36">
        <f t="shared" si="17"/>
        <v>192923.92166666672</v>
      </c>
      <c r="G154" s="31">
        <v>766.265657142858</v>
      </c>
    </row>
    <row r="155" spans="1:7" s="31" customFormat="1">
      <c r="A155" s="34" t="s">
        <v>621</v>
      </c>
      <c r="B155" s="9" t="s">
        <v>622</v>
      </c>
      <c r="C155" s="24">
        <v>9.5833333333333298E-2</v>
      </c>
      <c r="D155" s="24" t="s">
        <v>580</v>
      </c>
      <c r="E155" s="35">
        <f>'[1]F. Pekerjaan Atap'!$F$276</f>
        <v>302830</v>
      </c>
      <c r="F155" s="36">
        <f t="shared" si="17"/>
        <v>29021.208333333321</v>
      </c>
      <c r="G155" s="31">
        <v>317927.5594285705</v>
      </c>
    </row>
    <row r="156" spans="1:7" s="31" customFormat="1">
      <c r="A156" s="34" t="s">
        <v>623</v>
      </c>
      <c r="B156" s="9" t="s">
        <v>624</v>
      </c>
      <c r="C156" s="24">
        <v>2.637E-3</v>
      </c>
      <c r="D156" s="24" t="s">
        <v>580</v>
      </c>
      <c r="E156" s="35">
        <f>'[1]F. Pekerjaan Atap'!$F$324</f>
        <v>78800</v>
      </c>
      <c r="F156" s="36">
        <f t="shared" si="17"/>
        <v>207.79560000000001</v>
      </c>
      <c r="G156" s="31">
        <v>79675.585714285786</v>
      </c>
    </row>
    <row r="157" spans="1:7" s="31" customFormat="1">
      <c r="A157" s="34" t="s">
        <v>625</v>
      </c>
      <c r="B157" s="9" t="s">
        <v>626</v>
      </c>
      <c r="C157" s="24">
        <v>1.55833333333333</v>
      </c>
      <c r="D157" s="24" t="s">
        <v>580</v>
      </c>
      <c r="E157" s="35">
        <f>'[1]F. Pekerjaan Atap'!$F$613</f>
        <v>26980</v>
      </c>
      <c r="F157" s="36">
        <f t="shared" si="17"/>
        <v>42043.833333333241</v>
      </c>
      <c r="G157" s="31">
        <f>SUM(G151:G156)</f>
        <v>824528.1280857136</v>
      </c>
    </row>
    <row r="158" spans="1:7" s="31" customFormat="1">
      <c r="A158" s="34" t="s">
        <v>691</v>
      </c>
      <c r="B158" s="9" t="s">
        <v>692</v>
      </c>
      <c r="C158" s="24">
        <v>1.2250083333333299</v>
      </c>
      <c r="D158" s="24" t="s">
        <v>9</v>
      </c>
      <c r="E158" s="35">
        <f>'[1]F. Pekerjaan Atap'!$F$714</f>
        <v>360573.5</v>
      </c>
      <c r="F158" s="36">
        <f t="shared" si="17"/>
        <v>441705.54227916541</v>
      </c>
    </row>
    <row r="159" spans="1:7" s="18" customFormat="1">
      <c r="A159" s="40"/>
      <c r="B159" s="8"/>
      <c r="C159" s="23"/>
      <c r="D159" s="23"/>
      <c r="E159" s="41" t="s">
        <v>369</v>
      </c>
      <c r="F159" s="42">
        <f>SUM(F151:F158)</f>
        <v>1052602.3445458321</v>
      </c>
      <c r="G159" s="18">
        <v>26460.858857142881</v>
      </c>
    </row>
    <row r="160" spans="1:7" s="18" customFormat="1">
      <c r="A160" s="40"/>
      <c r="B160" s="8" t="s">
        <v>629</v>
      </c>
      <c r="C160" s="23"/>
      <c r="D160" s="23"/>
      <c r="E160" s="41"/>
      <c r="F160" s="42"/>
      <c r="G160" s="18">
        <v>1409.7998571428559</v>
      </c>
    </row>
    <row r="161" spans="1:7" s="31" customFormat="1">
      <c r="A161" s="34" t="s">
        <v>36</v>
      </c>
      <c r="B161" s="9" t="s">
        <v>309</v>
      </c>
      <c r="C161" s="24">
        <v>0.17580000000000001</v>
      </c>
      <c r="D161" s="24" t="s">
        <v>9</v>
      </c>
      <c r="E161" s="35">
        <f>'[1]D PD'!$F$340</f>
        <v>76975</v>
      </c>
      <c r="F161" s="36">
        <f>C161*E161</f>
        <v>13532.205000000002</v>
      </c>
      <c r="G161" s="31">
        <v>30220.325142857117</v>
      </c>
    </row>
    <row r="162" spans="1:7" s="31" customFormat="1">
      <c r="A162" s="34" t="s">
        <v>36</v>
      </c>
      <c r="B162" s="9" t="s">
        <v>309</v>
      </c>
      <c r="C162" s="24">
        <v>0.31166666666666698</v>
      </c>
      <c r="D162" s="24" t="s">
        <v>9</v>
      </c>
      <c r="E162" s="35">
        <f>'[1]D PD'!$F$340</f>
        <v>76975</v>
      </c>
      <c r="F162" s="36">
        <f>C162*E162</f>
        <v>23990.54166666669</v>
      </c>
      <c r="G162" s="31">
        <v>45771.642514285581</v>
      </c>
    </row>
    <row r="163" spans="1:7" s="31" customFormat="1">
      <c r="A163" s="34" t="s">
        <v>630</v>
      </c>
      <c r="B163" s="9" t="s">
        <v>631</v>
      </c>
      <c r="C163" s="24">
        <v>7.0125000000000002</v>
      </c>
      <c r="D163" s="24" t="s">
        <v>9</v>
      </c>
      <c r="E163" s="35">
        <f>'[1]D PD'!$F$428</f>
        <v>31325</v>
      </c>
      <c r="F163" s="36">
        <f t="shared" ref="F163:F165" si="18">C163*E163</f>
        <v>219666.5625</v>
      </c>
      <c r="G163" s="31">
        <v>221853.72342857148</v>
      </c>
    </row>
    <row r="164" spans="1:7" s="31" customFormat="1">
      <c r="A164" s="34" t="s">
        <v>630</v>
      </c>
      <c r="B164" s="9" t="s">
        <v>631</v>
      </c>
      <c r="C164" s="24">
        <v>1.2250083333333299</v>
      </c>
      <c r="D164" s="24" t="s">
        <v>9</v>
      </c>
      <c r="E164" s="35">
        <f>'[1]D PD'!$F$428</f>
        <v>31325</v>
      </c>
      <c r="F164" s="36">
        <f t="shared" si="18"/>
        <v>38373.386041666563</v>
      </c>
      <c r="G164" s="31">
        <v>64586.622857143018</v>
      </c>
    </row>
    <row r="165" spans="1:7" s="31" customFormat="1">
      <c r="A165" s="34" t="s">
        <v>632</v>
      </c>
      <c r="B165" s="9" t="s">
        <v>633</v>
      </c>
      <c r="C165" s="24">
        <v>1.14375</v>
      </c>
      <c r="D165" s="24" t="s">
        <v>9</v>
      </c>
      <c r="E165" s="35">
        <f>'[1]D PD'!$F$441</f>
        <v>37355</v>
      </c>
      <c r="F165" s="36">
        <f t="shared" si="18"/>
        <v>42724.78125</v>
      </c>
      <c r="G165" s="31">
        <f>SUM(G159:G164)</f>
        <v>390302.97265714291</v>
      </c>
    </row>
    <row r="166" spans="1:7" s="18" customFormat="1">
      <c r="A166" s="40"/>
      <c r="B166" s="8"/>
      <c r="C166" s="23"/>
      <c r="D166" s="23"/>
      <c r="E166" s="41" t="s">
        <v>369</v>
      </c>
      <c r="F166" s="42">
        <f>SUM(F161:F165)</f>
        <v>338287.47645833326</v>
      </c>
    </row>
    <row r="167" spans="1:7" s="18" customFormat="1">
      <c r="A167" s="40"/>
      <c r="B167" s="8" t="s">
        <v>634</v>
      </c>
      <c r="C167" s="23"/>
      <c r="D167" s="23"/>
      <c r="E167" s="41"/>
      <c r="F167" s="42"/>
      <c r="G167" s="18">
        <v>32020.28571428571</v>
      </c>
    </row>
    <row r="168" spans="1:7" s="31" customFormat="1">
      <c r="A168" s="34" t="s">
        <v>635</v>
      </c>
      <c r="B168" s="9" t="s">
        <v>636</v>
      </c>
      <c r="C168" s="24">
        <v>0.1</v>
      </c>
      <c r="D168" s="24" t="s">
        <v>23</v>
      </c>
      <c r="E168" s="35">
        <f>'[1]G.Pekerjaan Finishing'!$F$244</f>
        <v>413400</v>
      </c>
      <c r="F168" s="36">
        <f>C168*E168</f>
        <v>41340</v>
      </c>
      <c r="G168" s="31">
        <v>10291.800000000001</v>
      </c>
    </row>
    <row r="169" spans="1:7" s="31" customFormat="1">
      <c r="A169" s="34" t="s">
        <v>637</v>
      </c>
      <c r="B169" s="9" t="s">
        <v>638</v>
      </c>
      <c r="C169" s="24">
        <v>0.133333333333333</v>
      </c>
      <c r="D169" s="24" t="s">
        <v>639</v>
      </c>
      <c r="E169" s="35">
        <f>'[1]G.Pekerjaan Finishing'!$F$266</f>
        <v>39680</v>
      </c>
      <c r="F169" s="36">
        <f t="shared" ref="F169:F172" si="19">C169*E169</f>
        <v>5290.6666666666533</v>
      </c>
      <c r="G169" s="31">
        <v>13772.314285714252</v>
      </c>
    </row>
    <row r="170" spans="1:7" s="31" customFormat="1">
      <c r="A170" s="34" t="s">
        <v>640</v>
      </c>
      <c r="B170" s="9" t="s">
        <v>641</v>
      </c>
      <c r="C170" s="24">
        <v>0.2</v>
      </c>
      <c r="D170" s="24" t="s">
        <v>639</v>
      </c>
      <c r="E170" s="35">
        <f>'[1]G.Pekerjaan Finishing'!$F$277</f>
        <v>67138.5</v>
      </c>
      <c r="F170" s="36">
        <f t="shared" si="19"/>
        <v>13427.7</v>
      </c>
      <c r="G170" s="31">
        <v>13422</v>
      </c>
    </row>
    <row r="171" spans="1:7" s="31" customFormat="1">
      <c r="A171" s="34" t="s">
        <v>642</v>
      </c>
      <c r="B171" s="9" t="s">
        <v>643</v>
      </c>
      <c r="C171" s="24">
        <v>6.6666666666666693E-2</v>
      </c>
      <c r="D171" s="24" t="s">
        <v>23</v>
      </c>
      <c r="E171" s="35">
        <f>'[1]G.Pekerjaan Finishing'!$F$295</f>
        <v>81000</v>
      </c>
      <c r="F171" s="36">
        <f t="shared" si="19"/>
        <v>5400.0000000000018</v>
      </c>
      <c r="G171" s="31">
        <v>4144</v>
      </c>
    </row>
    <row r="172" spans="1:7" s="31" customFormat="1">
      <c r="A172" s="34" t="s">
        <v>644</v>
      </c>
      <c r="B172" s="9" t="s">
        <v>645</v>
      </c>
      <c r="C172" s="24">
        <v>6.6666666666666693E-2</v>
      </c>
      <c r="D172" s="24" t="s">
        <v>639</v>
      </c>
      <c r="E172" s="35">
        <f>'[1]G.Pekerjaan Finishing'!$F$340</f>
        <v>142500.08000000002</v>
      </c>
      <c r="F172" s="36">
        <f t="shared" si="19"/>
        <v>9500.0053333333381</v>
      </c>
      <c r="G172" s="31">
        <f>SUM(G167:G171)</f>
        <v>73650.399999999965</v>
      </c>
    </row>
    <row r="173" spans="1:7" s="18" customFormat="1">
      <c r="A173" s="40"/>
      <c r="B173" s="8"/>
      <c r="C173" s="23"/>
      <c r="D173" s="23"/>
      <c r="E173" s="41" t="s">
        <v>369</v>
      </c>
      <c r="F173" s="42">
        <f>SUM(F168:F172)</f>
        <v>74958.371999999988</v>
      </c>
    </row>
    <row r="174" spans="1:7" s="18" customFormat="1">
      <c r="A174" s="40"/>
      <c r="B174" s="8" t="s">
        <v>646</v>
      </c>
      <c r="C174" s="23"/>
      <c r="D174" s="23"/>
      <c r="E174" s="41"/>
      <c r="F174" s="42"/>
      <c r="G174" s="18">
        <v>9051.4285714285706</v>
      </c>
    </row>
    <row r="175" spans="1:7" s="31" customFormat="1">
      <c r="A175" s="34" t="s">
        <v>647</v>
      </c>
      <c r="B175" s="9" t="s">
        <v>648</v>
      </c>
      <c r="C175" s="24">
        <v>8.3333333333333301E-2</v>
      </c>
      <c r="D175" s="24" t="s">
        <v>23</v>
      </c>
      <c r="E175" s="35">
        <f>'[2]02.06 Alat Kantor&amp;RT'!$H$2543</f>
        <v>108459</v>
      </c>
      <c r="F175" s="36">
        <f>C175*E175</f>
        <v>9038.2499999999964</v>
      </c>
      <c r="G175" s="31">
        <v>1718.5714285714303</v>
      </c>
    </row>
    <row r="176" spans="1:7" s="31" customFormat="1">
      <c r="A176" s="34" t="s">
        <v>649</v>
      </c>
      <c r="B176" s="9" t="s">
        <v>650</v>
      </c>
      <c r="C176" s="24">
        <v>3.3333333333333298E-2</v>
      </c>
      <c r="D176" s="24" t="s">
        <v>23</v>
      </c>
      <c r="E176" s="35">
        <f>'[2]02.06 Alat Kantor&amp;RT'!$H$2544</f>
        <v>123497</v>
      </c>
      <c r="F176" s="36">
        <f t="shared" ref="F176:F180" si="20">C176*E176</f>
        <v>4116.5666666666621</v>
      </c>
      <c r="G176" s="31">
        <v>27431</v>
      </c>
    </row>
    <row r="177" spans="1:7" s="31" customFormat="1">
      <c r="A177" s="34" t="s">
        <v>651</v>
      </c>
      <c r="B177" s="9" t="s">
        <v>652</v>
      </c>
      <c r="C177" s="24">
        <v>8.3333333333333301E-2</v>
      </c>
      <c r="D177" s="24" t="s">
        <v>26</v>
      </c>
      <c r="E177" s="35">
        <f>'[1]G.Pekerjaan Finishing'!$F$540</f>
        <v>273110</v>
      </c>
      <c r="F177" s="36">
        <f t="shared" si="20"/>
        <v>22759.166666666657</v>
      </c>
      <c r="G177" s="31">
        <v>52642.857142857189</v>
      </c>
    </row>
    <row r="178" spans="1:7" s="31" customFormat="1">
      <c r="A178" s="34" t="s">
        <v>653</v>
      </c>
      <c r="B178" s="9" t="s">
        <v>654</v>
      </c>
      <c r="C178" s="24">
        <v>0.141666666666667</v>
      </c>
      <c r="D178" s="24" t="s">
        <v>26</v>
      </c>
      <c r="E178" s="35">
        <f>'[1]G.Pekerjaan Finishing'!$F$555</f>
        <v>367100</v>
      </c>
      <c r="F178" s="36">
        <f t="shared" si="20"/>
        <v>52005.833333333452</v>
      </c>
      <c r="G178" s="31">
        <v>3566.2857142857115</v>
      </c>
    </row>
    <row r="179" spans="1:7" s="31" customFormat="1">
      <c r="A179" s="34" t="s">
        <v>655</v>
      </c>
      <c r="B179" s="9" t="s">
        <v>656</v>
      </c>
      <c r="C179" s="24">
        <v>8.3333333333333301E-2</v>
      </c>
      <c r="D179" s="24" t="s">
        <v>26</v>
      </c>
      <c r="E179" s="35">
        <f>'[1]G.Pekerjaan Finishing'!$F$565</f>
        <v>62210</v>
      </c>
      <c r="F179" s="36">
        <f t="shared" si="20"/>
        <v>5184.1666666666642</v>
      </c>
      <c r="G179" s="31">
        <v>2266.0000000000023</v>
      </c>
    </row>
    <row r="180" spans="1:7" s="31" customFormat="1">
      <c r="A180" s="34" t="s">
        <v>657</v>
      </c>
      <c r="B180" s="9" t="s">
        <v>658</v>
      </c>
      <c r="C180" s="24">
        <v>2.5000000000000001E-2</v>
      </c>
      <c r="D180" s="24" t="s">
        <v>26</v>
      </c>
      <c r="E180" s="35">
        <f>'[1]G.Pekerjaan Finishing'!$F$575</f>
        <v>79110</v>
      </c>
      <c r="F180" s="36">
        <f t="shared" si="20"/>
        <v>1977.75</v>
      </c>
      <c r="G180" s="31">
        <f>SUM(G174:G179)</f>
        <v>96676.142857142899</v>
      </c>
    </row>
    <row r="181" spans="1:7" s="18" customFormat="1">
      <c r="A181" s="40"/>
      <c r="B181" s="8"/>
      <c r="C181" s="23"/>
      <c r="D181" s="23"/>
      <c r="E181" s="41" t="s">
        <v>369</v>
      </c>
      <c r="F181" s="42">
        <f>SUM(F175:F180)</f>
        <v>95081.733333333425</v>
      </c>
    </row>
    <row r="182" spans="1:7" s="18" customFormat="1">
      <c r="A182" s="40"/>
      <c r="B182" s="8" t="s">
        <v>659</v>
      </c>
      <c r="C182" s="23"/>
      <c r="D182" s="23" t="s">
        <v>37</v>
      </c>
      <c r="E182" s="41"/>
      <c r="F182" s="42"/>
      <c r="G182" s="18">
        <v>3705.0000000000036</v>
      </c>
    </row>
    <row r="183" spans="1:7" s="31" customFormat="1">
      <c r="A183" s="34" t="s">
        <v>22</v>
      </c>
      <c r="B183" s="9" t="s">
        <v>109</v>
      </c>
      <c r="C183" s="24">
        <v>4.1666666666666699E-2</v>
      </c>
      <c r="D183" s="24" t="s">
        <v>8</v>
      </c>
      <c r="E183" s="35">
        <f>'[1]A. Pekerjaan Tanah'!$F$150</f>
        <v>86500</v>
      </c>
      <c r="F183" s="36">
        <f>C183*E183</f>
        <v>3604.1666666666692</v>
      </c>
      <c r="G183" s="31">
        <v>1845.4285714285711</v>
      </c>
    </row>
    <row r="184" spans="1:7" s="31" customFormat="1">
      <c r="A184" s="34" t="s">
        <v>14</v>
      </c>
      <c r="B184" s="9" t="s">
        <v>460</v>
      </c>
      <c r="C184" s="24">
        <v>5.6249999999999998E-3</v>
      </c>
      <c r="D184" s="24" t="s">
        <v>8</v>
      </c>
      <c r="E184" s="35">
        <f>'[1]A. Pekerjaan Tanah'!$F$215</f>
        <v>154600</v>
      </c>
      <c r="F184" s="36">
        <f t="shared" ref="F184:F188" si="21">C184*E184</f>
        <v>869.625</v>
      </c>
      <c r="G184" s="31">
        <v>19953.217200000003</v>
      </c>
    </row>
    <row r="185" spans="1:7" s="31" customFormat="1">
      <c r="A185" s="34" t="s">
        <v>38</v>
      </c>
      <c r="B185" s="9" t="s">
        <v>55</v>
      </c>
      <c r="C185" s="24">
        <v>0.13</v>
      </c>
      <c r="D185" s="24" t="s">
        <v>9</v>
      </c>
      <c r="E185" s="35">
        <f>'[1]D PD'!$F$128</f>
        <v>7072106</v>
      </c>
      <c r="F185" s="36">
        <f t="shared" si="21"/>
        <v>919373.78</v>
      </c>
      <c r="G185" s="31">
        <v>9631.0513600000013</v>
      </c>
    </row>
    <row r="186" spans="1:7" s="31" customFormat="1">
      <c r="A186" s="34" t="s">
        <v>39</v>
      </c>
      <c r="B186" s="9" t="s">
        <v>56</v>
      </c>
      <c r="C186" s="24">
        <v>0.13</v>
      </c>
      <c r="D186" s="24" t="s">
        <v>9</v>
      </c>
      <c r="E186" s="35">
        <f>'[1]D PD'!$F$219</f>
        <v>68362.8</v>
      </c>
      <c r="F186" s="36">
        <f t="shared" si="21"/>
        <v>8887.1640000000007</v>
      </c>
      <c r="G186" s="31">
        <v>16353.999142105258</v>
      </c>
    </row>
    <row r="187" spans="1:7" s="31" customFormat="1">
      <c r="A187" s="34" t="s">
        <v>660</v>
      </c>
      <c r="B187" s="9" t="s">
        <v>661</v>
      </c>
      <c r="C187" s="24">
        <v>3.375E-3</v>
      </c>
      <c r="D187" s="24" t="s">
        <v>8</v>
      </c>
      <c r="E187" s="35">
        <f>'[1]G.Pekerjaan Finishing'!$F$644</f>
        <v>3165418.6289473698</v>
      </c>
      <c r="F187" s="36">
        <f t="shared" si="21"/>
        <v>10683.287872697372</v>
      </c>
      <c r="G187" s="31">
        <v>3755.3028571428545</v>
      </c>
    </row>
    <row r="188" spans="1:7" s="31" customFormat="1">
      <c r="A188" s="34" t="s">
        <v>662</v>
      </c>
      <c r="B188" s="9" t="s">
        <v>663</v>
      </c>
      <c r="C188" s="24">
        <v>3.3333333333333298E-2</v>
      </c>
      <c r="D188" s="24" t="s">
        <v>11</v>
      </c>
      <c r="E188" s="35">
        <f>'[1]G.Pekerjaan Finishing'!$F$740</f>
        <v>65496.5</v>
      </c>
      <c r="F188" s="36">
        <f t="shared" si="21"/>
        <v>2183.2166666666644</v>
      </c>
      <c r="G188" s="31">
        <f>SUM(G182:G187)</f>
        <v>55243.999130676682</v>
      </c>
    </row>
    <row r="189" spans="1:7" s="18" customFormat="1">
      <c r="A189" s="40"/>
      <c r="B189" s="8"/>
      <c r="C189" s="23"/>
      <c r="D189" s="23"/>
      <c r="E189" s="41" t="s">
        <v>369</v>
      </c>
      <c r="F189" s="42">
        <f>SUM(F183:F188)</f>
        <v>945601.24020603066</v>
      </c>
    </row>
    <row r="190" spans="1:7" s="18" customFormat="1">
      <c r="A190" s="40"/>
      <c r="B190" s="8" t="s">
        <v>664</v>
      </c>
      <c r="C190" s="23"/>
      <c r="D190" s="23"/>
      <c r="E190" s="41"/>
      <c r="F190" s="42"/>
      <c r="G190" s="18">
        <v>1037.4000000000001</v>
      </c>
    </row>
    <row r="191" spans="1:7" s="31" customFormat="1">
      <c r="A191" s="34" t="s">
        <v>22</v>
      </c>
      <c r="B191" s="9" t="s">
        <v>109</v>
      </c>
      <c r="C191" s="24">
        <v>1.6666666666666701E-2</v>
      </c>
      <c r="D191" s="24" t="s">
        <v>8</v>
      </c>
      <c r="E191" s="35">
        <f>'[1]A. Pekerjaan Tanah'!$F$150</f>
        <v>86500</v>
      </c>
      <c r="F191" s="36">
        <f>C191*E191</f>
        <v>1441.6666666666697</v>
      </c>
      <c r="G191" s="31">
        <v>172.24</v>
      </c>
    </row>
    <row r="192" spans="1:7" s="31" customFormat="1">
      <c r="A192" s="34" t="s">
        <v>14</v>
      </c>
      <c r="B192" s="9" t="s">
        <v>460</v>
      </c>
      <c r="C192" s="24">
        <v>1.66666666666667E-3</v>
      </c>
      <c r="D192" s="24" t="s">
        <v>8</v>
      </c>
      <c r="E192" s="35">
        <f>'[1]A. Pekerjaan Tanah'!$F$215</f>
        <v>154600</v>
      </c>
      <c r="F192" s="36">
        <f t="shared" ref="F192:F195" si="22">C192*E192</f>
        <v>257.6666666666672</v>
      </c>
      <c r="G192" s="31">
        <v>1131.6908905263169</v>
      </c>
    </row>
    <row r="193" spans="1:15" s="31" customFormat="1">
      <c r="A193" s="34" t="s">
        <v>665</v>
      </c>
      <c r="B193" s="9" t="s">
        <v>666</v>
      </c>
      <c r="C193" s="24">
        <v>2E-3</v>
      </c>
      <c r="D193" s="24" t="s">
        <v>8</v>
      </c>
      <c r="E193" s="35">
        <f>'[1]C. Struktur'!$F$191</f>
        <v>1136764.144736842</v>
      </c>
      <c r="F193" s="36">
        <f t="shared" si="22"/>
        <v>2273.5282894736843</v>
      </c>
      <c r="G193" s="31">
        <v>9545.1443999999992</v>
      </c>
    </row>
    <row r="194" spans="1:15" s="31" customFormat="1">
      <c r="A194" s="34" t="s">
        <v>593</v>
      </c>
      <c r="B194" s="9" t="s">
        <v>594</v>
      </c>
      <c r="C194" s="24">
        <v>0.05</v>
      </c>
      <c r="D194" s="24" t="s">
        <v>9</v>
      </c>
      <c r="E194" s="35">
        <f>'[1]E. PL'!$F$23</f>
        <v>286500</v>
      </c>
      <c r="F194" s="36">
        <f t="shared" si="22"/>
        <v>14325</v>
      </c>
      <c r="G194" s="31">
        <v>47699.164164473696</v>
      </c>
    </row>
    <row r="195" spans="1:15" s="31" customFormat="1">
      <c r="A195" s="34" t="s">
        <v>660</v>
      </c>
      <c r="B195" s="9" t="s">
        <v>661</v>
      </c>
      <c r="C195" s="24">
        <v>1.6666666666666701E-2</v>
      </c>
      <c r="D195" s="24" t="s">
        <v>8</v>
      </c>
      <c r="E195" s="35">
        <f>'[1]G.Pekerjaan Finishing'!$F$644</f>
        <v>3165418.6289473698</v>
      </c>
      <c r="F195" s="36">
        <f t="shared" si="22"/>
        <v>52756.97714912294</v>
      </c>
      <c r="G195" s="31">
        <f>SUM(G190:G194)</f>
        <v>59585.639455000011</v>
      </c>
    </row>
    <row r="196" spans="1:15" s="18" customFormat="1">
      <c r="A196" s="40"/>
      <c r="B196" s="8"/>
      <c r="C196" s="23"/>
      <c r="D196" s="23"/>
      <c r="E196" s="41" t="s">
        <v>369</v>
      </c>
      <c r="F196" s="42">
        <f>SUM(F191:F195)</f>
        <v>71054.838771929964</v>
      </c>
    </row>
    <row r="197" spans="1:15" s="18" customFormat="1">
      <c r="A197" s="40"/>
      <c r="B197" s="8" t="s">
        <v>667</v>
      </c>
      <c r="C197" s="23"/>
      <c r="D197" s="23"/>
      <c r="E197" s="41"/>
      <c r="F197" s="42"/>
      <c r="G197" s="18">
        <v>7681.28</v>
      </c>
    </row>
    <row r="198" spans="1:15" s="31" customFormat="1">
      <c r="A198" s="34" t="s">
        <v>668</v>
      </c>
      <c r="B198" s="9" t="s">
        <v>669</v>
      </c>
      <c r="C198" s="24">
        <v>2.5000000000000001E-2</v>
      </c>
      <c r="D198" s="24" t="s">
        <v>670</v>
      </c>
      <c r="E198" s="35">
        <f>'[1]G.Pekerjaan Finishing'!$F$465</f>
        <v>478600</v>
      </c>
      <c r="F198" s="36">
        <f>C198*E198</f>
        <v>11965</v>
      </c>
      <c r="G198" s="31">
        <v>18000.4755</v>
      </c>
    </row>
    <row r="199" spans="1:15" s="31" customFormat="1">
      <c r="A199" s="34" t="s">
        <v>40</v>
      </c>
      <c r="B199" s="9" t="s">
        <v>253</v>
      </c>
      <c r="C199" s="24">
        <v>0.5</v>
      </c>
      <c r="D199" s="24" t="s">
        <v>11</v>
      </c>
      <c r="E199" s="35">
        <f>'[1]G.Pekerjaan Finishing'!$F$680</f>
        <v>30127.5</v>
      </c>
      <c r="F199" s="36">
        <f t="shared" ref="F199:F203" si="23">C199*E199</f>
        <v>15063.75</v>
      </c>
      <c r="G199" s="31">
        <v>33516.078000000001</v>
      </c>
    </row>
    <row r="200" spans="1:15" s="31" customFormat="1">
      <c r="A200" s="34" t="s">
        <v>662</v>
      </c>
      <c r="B200" s="9" t="s">
        <v>663</v>
      </c>
      <c r="C200" s="24">
        <v>0.34285714285714303</v>
      </c>
      <c r="D200" s="24" t="s">
        <v>11</v>
      </c>
      <c r="E200" s="35">
        <f>'[1]G.Pekerjaan Finishing'!$F$740</f>
        <v>65496.5</v>
      </c>
      <c r="F200" s="36">
        <f t="shared" si="23"/>
        <v>22455.942857142869</v>
      </c>
      <c r="G200" s="31">
        <v>4380.2499999999973</v>
      </c>
    </row>
    <row r="201" spans="1:15" s="31" customFormat="1">
      <c r="A201" s="34" t="s">
        <v>671</v>
      </c>
      <c r="B201" s="9" t="s">
        <v>672</v>
      </c>
      <c r="C201" s="24">
        <v>0.114285714285714</v>
      </c>
      <c r="D201" s="24" t="s">
        <v>23</v>
      </c>
      <c r="E201" s="35">
        <f>'[1]G.Pekerjaan Finishing'!$F$774</f>
        <v>67900</v>
      </c>
      <c r="F201" s="36">
        <f t="shared" si="23"/>
        <v>7759.9999999999809</v>
      </c>
      <c r="G201" s="31">
        <v>58272.959999999999</v>
      </c>
    </row>
    <row r="202" spans="1:15" s="31" customFormat="1">
      <c r="A202" s="34" t="s">
        <v>673</v>
      </c>
      <c r="B202" s="9" t="s">
        <v>674</v>
      </c>
      <c r="C202" s="24">
        <v>2.5000000000000001E-2</v>
      </c>
      <c r="D202" s="24" t="s">
        <v>23</v>
      </c>
      <c r="E202" s="35">
        <f>'[1]G.Pekerjaan Finishing'!$F$799</f>
        <v>3632060</v>
      </c>
      <c r="F202" s="36">
        <f t="shared" si="23"/>
        <v>90801.5</v>
      </c>
      <c r="G202" s="31">
        <v>13753.183333333362</v>
      </c>
    </row>
    <row r="203" spans="1:15" s="31" customFormat="1">
      <c r="A203" s="34" t="s">
        <v>675</v>
      </c>
      <c r="B203" s="9" t="s">
        <v>676</v>
      </c>
      <c r="C203" s="24">
        <v>1.4285714285714299E-2</v>
      </c>
      <c r="D203" s="24" t="s">
        <v>23</v>
      </c>
      <c r="E203" s="35">
        <f>'[1]G.Pekerjaan Finishing'!$F$813</f>
        <v>983400</v>
      </c>
      <c r="F203" s="36">
        <f t="shared" si="23"/>
        <v>14048.571428571442</v>
      </c>
      <c r="G203" s="31">
        <f>SUM(G197:G202)</f>
        <v>135604.22683333335</v>
      </c>
    </row>
    <row r="204" spans="1:15" s="18" customFormat="1">
      <c r="A204" s="40"/>
      <c r="B204" s="8"/>
      <c r="C204" s="23"/>
      <c r="D204" s="23"/>
      <c r="E204" s="41" t="s">
        <v>369</v>
      </c>
      <c r="F204" s="42">
        <f>SUM(F198:F203)</f>
        <v>162094.76428571431</v>
      </c>
      <c r="G204" s="18">
        <f>SUM(G203,G195,G188,G180,G172,G172,G172,G165,G157,G149,G142,G136,G129,G119,G112)</f>
        <v>5195673.9657590864</v>
      </c>
    </row>
    <row r="205" spans="1:15" s="18" customFormat="1" ht="13.5" thickBot="1">
      <c r="A205" s="43"/>
      <c r="B205" s="12"/>
      <c r="C205" s="251"/>
      <c r="D205" s="30"/>
      <c r="E205" s="44" t="s">
        <v>375</v>
      </c>
      <c r="F205" s="45">
        <f>SUM(F204,F196,F189,F181,F173,F166,F159,F147,F140,F134,F127,F117,F110)</f>
        <v>3554439.0806678408</v>
      </c>
    </row>
    <row r="206" spans="1:15" s="18" customFormat="1">
      <c r="A206" s="40" t="s">
        <v>693</v>
      </c>
      <c r="B206" s="8" t="s">
        <v>694</v>
      </c>
      <c r="C206" s="23"/>
      <c r="D206" s="23" t="s">
        <v>7</v>
      </c>
      <c r="E206" s="41"/>
      <c r="F206" s="42"/>
    </row>
    <row r="207" spans="1:15" s="18" customFormat="1">
      <c r="A207" s="40"/>
      <c r="B207" s="8" t="s">
        <v>566</v>
      </c>
      <c r="C207" s="23"/>
      <c r="D207" s="23"/>
      <c r="E207" s="41"/>
      <c r="F207" s="42"/>
      <c r="J207" s="40"/>
      <c r="K207" s="8" t="s">
        <v>566</v>
      </c>
      <c r="L207" s="23"/>
      <c r="M207" s="23"/>
      <c r="N207" s="41"/>
      <c r="O207" s="42"/>
    </row>
    <row r="208" spans="1:15" s="31" customFormat="1">
      <c r="A208" s="34" t="s">
        <v>25</v>
      </c>
      <c r="B208" s="9" t="s">
        <v>105</v>
      </c>
      <c r="C208" s="24">
        <v>0.9</v>
      </c>
      <c r="D208" s="24" t="s">
        <v>26</v>
      </c>
      <c r="E208" s="35">
        <f>'[1]A. Pekerjaan Tanah'!$F$24</f>
        <v>77520</v>
      </c>
      <c r="F208" s="36">
        <f>C208*E208</f>
        <v>69768</v>
      </c>
      <c r="J208" s="34" t="s">
        <v>25</v>
      </c>
      <c r="K208" s="9" t="s">
        <v>105</v>
      </c>
      <c r="L208" s="24">
        <v>1</v>
      </c>
      <c r="M208" s="24" t="s">
        <v>26</v>
      </c>
      <c r="N208" s="35">
        <f>'[1]A. Pekerjaan Tanah'!$F$24</f>
        <v>77520</v>
      </c>
      <c r="O208" s="36">
        <f>L208*N208</f>
        <v>77520</v>
      </c>
    </row>
    <row r="209" spans="1:15" s="18" customFormat="1">
      <c r="A209" s="40"/>
      <c r="B209" s="8"/>
      <c r="C209" s="23"/>
      <c r="D209" s="23"/>
      <c r="E209" s="41" t="s">
        <v>369</v>
      </c>
      <c r="F209" s="42">
        <f>SUM(F208)</f>
        <v>69768</v>
      </c>
      <c r="G209" s="18">
        <f>SUM(F208,F211:F215,F218:F225,F228:F232,F235:F238,F241:F245,F248:F253,F256:F261,F264:F268,F271:F276,F279:F284,F287:F291,F294:F299)</f>
        <v>30173159.890626691</v>
      </c>
      <c r="J209" s="40"/>
      <c r="K209" s="8"/>
      <c r="L209" s="23"/>
      <c r="M209" s="23"/>
      <c r="N209" s="41" t="s">
        <v>369</v>
      </c>
      <c r="O209" s="42">
        <f>SUM(O208)</f>
        <v>77520</v>
      </c>
    </row>
    <row r="210" spans="1:15" s="18" customFormat="1">
      <c r="A210" s="40"/>
      <c r="B210" s="8" t="s">
        <v>567</v>
      </c>
      <c r="C210" s="23"/>
      <c r="D210" s="23"/>
      <c r="E210" s="41"/>
      <c r="F210" s="42"/>
      <c r="J210" s="40"/>
      <c r="K210" s="8" t="s">
        <v>567</v>
      </c>
      <c r="L210" s="23"/>
      <c r="M210" s="23"/>
      <c r="N210" s="41"/>
      <c r="O210" s="42"/>
    </row>
    <row r="211" spans="1:15" s="31" customFormat="1">
      <c r="A211" s="34" t="s">
        <v>22</v>
      </c>
      <c r="B211" s="9" t="s">
        <v>109</v>
      </c>
      <c r="C211" s="24">
        <v>1.3935428571428601</v>
      </c>
      <c r="D211" s="24" t="s">
        <v>8</v>
      </c>
      <c r="E211" s="35">
        <f>'[1]A. Pekerjaan Tanah'!$F$150</f>
        <v>86500</v>
      </c>
      <c r="F211" s="36">
        <f>C211*E211</f>
        <v>120541.4571428574</v>
      </c>
      <c r="J211" s="34" t="s">
        <v>22</v>
      </c>
      <c r="K211" s="9" t="s">
        <v>109</v>
      </c>
      <c r="L211" s="24">
        <v>1</v>
      </c>
      <c r="M211" s="24" t="s">
        <v>8</v>
      </c>
      <c r="N211" s="35">
        <f>'[1]A. Pekerjaan Tanah'!$F$150</f>
        <v>86500</v>
      </c>
      <c r="O211" s="36">
        <f>L211*N211</f>
        <v>86500</v>
      </c>
    </row>
    <row r="212" spans="1:15" s="31" customFormat="1">
      <c r="A212" s="34" t="s">
        <v>538</v>
      </c>
      <c r="B212" s="9" t="s">
        <v>539</v>
      </c>
      <c r="C212" s="24">
        <v>0.46451428571428599</v>
      </c>
      <c r="D212" s="24" t="s">
        <v>8</v>
      </c>
      <c r="E212" s="35">
        <f>'[1]A. Pekerjaan Tanah'!$F$194</f>
        <v>14260</v>
      </c>
      <c r="F212" s="36">
        <f t="shared" ref="F212:F215" si="24">C212*E212</f>
        <v>6623.9737142857184</v>
      </c>
      <c r="J212" s="34" t="s">
        <v>538</v>
      </c>
      <c r="K212" s="9" t="s">
        <v>539</v>
      </c>
      <c r="L212" s="24">
        <v>1</v>
      </c>
      <c r="M212" s="24" t="s">
        <v>8</v>
      </c>
      <c r="N212" s="35">
        <f>'[1]A. Pekerjaan Tanah'!$F$194</f>
        <v>14260</v>
      </c>
      <c r="O212" s="36">
        <f t="shared" ref="O212:O215" si="25">L212*N212</f>
        <v>14260</v>
      </c>
    </row>
    <row r="213" spans="1:15" s="31" customFormat="1">
      <c r="A213" s="34" t="s">
        <v>14</v>
      </c>
      <c r="B213" s="9" t="s">
        <v>460</v>
      </c>
      <c r="C213" s="24">
        <v>3.9285714285714299E-2</v>
      </c>
      <c r="D213" s="24" t="s">
        <v>8</v>
      </c>
      <c r="E213" s="35">
        <f>'[1]A. Pekerjaan Tanah'!$F$215</f>
        <v>154600</v>
      </c>
      <c r="F213" s="36">
        <f t="shared" si="24"/>
        <v>6073.5714285714303</v>
      </c>
      <c r="J213" s="34" t="s">
        <v>14</v>
      </c>
      <c r="K213" s="9" t="s">
        <v>460</v>
      </c>
      <c r="L213" s="24">
        <v>1</v>
      </c>
      <c r="M213" s="24" t="s">
        <v>8</v>
      </c>
      <c r="N213" s="35">
        <f>'[1]A. Pekerjaan Tanah'!$F$215</f>
        <v>154600</v>
      </c>
      <c r="O213" s="36">
        <f t="shared" si="25"/>
        <v>154600</v>
      </c>
    </row>
    <row r="214" spans="1:15" s="31" customFormat="1">
      <c r="A214" s="34" t="s">
        <v>461</v>
      </c>
      <c r="B214" s="9" t="s">
        <v>1766</v>
      </c>
      <c r="C214" s="24">
        <v>0.12668571428571401</v>
      </c>
      <c r="D214" s="24" t="s">
        <v>8</v>
      </c>
      <c r="E214" s="35">
        <f>'[1]A. Pekerjaan Tanah'!$F$227</f>
        <v>152462.72</v>
      </c>
      <c r="F214" s="36">
        <f t="shared" si="24"/>
        <v>19314.848585142816</v>
      </c>
      <c r="J214" s="34" t="s">
        <v>461</v>
      </c>
      <c r="K214" s="9" t="s">
        <v>1766</v>
      </c>
      <c r="L214" s="24">
        <v>1</v>
      </c>
      <c r="M214" s="24" t="s">
        <v>8</v>
      </c>
      <c r="N214" s="35">
        <f>'[1]A. Pekerjaan Tanah'!$F$227</f>
        <v>152462.72</v>
      </c>
      <c r="O214" s="36">
        <f t="shared" si="25"/>
        <v>152462.72</v>
      </c>
    </row>
    <row r="215" spans="1:15" s="31" customFormat="1">
      <c r="A215" s="34" t="s">
        <v>568</v>
      </c>
      <c r="B215" s="9" t="s">
        <v>569</v>
      </c>
      <c r="C215" s="24">
        <v>1.6148571428571401E-2</v>
      </c>
      <c r="D215" s="24" t="s">
        <v>26</v>
      </c>
      <c r="E215" s="35">
        <f>'[1]B. Pondasi'!$F$285</f>
        <v>154320</v>
      </c>
      <c r="F215" s="36">
        <f t="shared" si="24"/>
        <v>2492.0475428571385</v>
      </c>
      <c r="J215" s="34" t="s">
        <v>568</v>
      </c>
      <c r="K215" s="9" t="s">
        <v>569</v>
      </c>
      <c r="L215" s="24">
        <v>1</v>
      </c>
      <c r="M215" s="24" t="s">
        <v>26</v>
      </c>
      <c r="N215" s="35">
        <f>'[1]B. Pondasi'!$F$285</f>
        <v>154320</v>
      </c>
      <c r="O215" s="36">
        <f t="shared" si="25"/>
        <v>154320</v>
      </c>
    </row>
    <row r="216" spans="1:15" s="18" customFormat="1">
      <c r="A216" s="40"/>
      <c r="B216" s="8"/>
      <c r="C216" s="23"/>
      <c r="D216" s="23"/>
      <c r="E216" s="41" t="s">
        <v>369</v>
      </c>
      <c r="F216" s="42">
        <f>SUM(F211:F215)</f>
        <v>155045.89841371452</v>
      </c>
      <c r="J216" s="40"/>
      <c r="K216" s="8"/>
      <c r="L216" s="23"/>
      <c r="M216" s="23"/>
      <c r="N216" s="41" t="s">
        <v>369</v>
      </c>
      <c r="O216" s="42">
        <f>SUM(O211:O215)</f>
        <v>562142.71999999997</v>
      </c>
    </row>
    <row r="217" spans="1:15" s="18" customFormat="1">
      <c r="A217" s="40"/>
      <c r="B217" s="8" t="s">
        <v>570</v>
      </c>
      <c r="C217" s="23"/>
      <c r="D217" s="23"/>
      <c r="E217" s="41"/>
      <c r="F217" s="42"/>
      <c r="J217" s="40"/>
      <c r="K217" s="8" t="s">
        <v>570</v>
      </c>
      <c r="L217" s="23"/>
      <c r="M217" s="23"/>
      <c r="N217" s="41"/>
      <c r="O217" s="42"/>
    </row>
    <row r="218" spans="1:15" s="31" customFormat="1">
      <c r="A218" s="34" t="s">
        <v>34</v>
      </c>
      <c r="B218" s="9" t="s">
        <v>291</v>
      </c>
      <c r="C218" s="24">
        <v>1.6148571428571401E-2</v>
      </c>
      <c r="D218" s="24" t="s">
        <v>8</v>
      </c>
      <c r="E218" s="35">
        <f>'[1]B. Pondasi'!$F$307</f>
        <v>1195513.5</v>
      </c>
      <c r="F218" s="36">
        <f>C218*E218</f>
        <v>19305.835148571397</v>
      </c>
      <c r="J218" s="34" t="s">
        <v>34</v>
      </c>
      <c r="K218" s="9" t="s">
        <v>291</v>
      </c>
      <c r="L218" s="24">
        <v>1</v>
      </c>
      <c r="M218" s="24" t="s">
        <v>8</v>
      </c>
      <c r="N218" s="35">
        <f>'[1]B. Pondasi'!$F$307</f>
        <v>1195513.5</v>
      </c>
      <c r="O218" s="36">
        <f>L218*N218</f>
        <v>1195513.5</v>
      </c>
    </row>
    <row r="219" spans="1:15" s="31" customFormat="1">
      <c r="A219" s="34" t="s">
        <v>32</v>
      </c>
      <c r="B219" s="9" t="s">
        <v>571</v>
      </c>
      <c r="C219" s="24">
        <v>6.3342857142857104E-2</v>
      </c>
      <c r="D219" s="24" t="s">
        <v>8</v>
      </c>
      <c r="E219" s="35">
        <f>'[1]C. Struktur'!$F$23</f>
        <v>937146.54605263146</v>
      </c>
      <c r="F219" s="36">
        <f t="shared" ref="F219:F225" si="26">C219*E219</f>
        <v>59361.539788533788</v>
      </c>
      <c r="J219" s="34" t="s">
        <v>32</v>
      </c>
      <c r="K219" s="9" t="s">
        <v>571</v>
      </c>
      <c r="L219" s="24">
        <v>1</v>
      </c>
      <c r="M219" s="24" t="s">
        <v>8</v>
      </c>
      <c r="N219" s="35">
        <f>'[1]C. Struktur'!$F$23</f>
        <v>937146.54605263146</v>
      </c>
      <c r="O219" s="36">
        <f t="shared" ref="O219:O225" si="27">L219*N219</f>
        <v>937146.54605263146</v>
      </c>
    </row>
    <row r="220" spans="1:15" s="31" customFormat="1">
      <c r="A220" s="34" t="s">
        <v>464</v>
      </c>
      <c r="B220" s="9" t="s">
        <v>465</v>
      </c>
      <c r="C220" s="24">
        <v>3.9285714285714299E-2</v>
      </c>
      <c r="D220" s="24" t="s">
        <v>8</v>
      </c>
      <c r="E220" s="35">
        <f>'[1]C. Struktur'!$F$65</f>
        <v>852652.07236842113</v>
      </c>
      <c r="F220" s="36">
        <f t="shared" si="26"/>
        <v>33497.045700187984</v>
      </c>
      <c r="J220" s="34" t="s">
        <v>464</v>
      </c>
      <c r="K220" s="9" t="s">
        <v>465</v>
      </c>
      <c r="L220" s="24">
        <v>1</v>
      </c>
      <c r="M220" s="24" t="s">
        <v>8</v>
      </c>
      <c r="N220" s="35">
        <f>'[1]C. Struktur'!$F$65</f>
        <v>852652.07236842113</v>
      </c>
      <c r="O220" s="36">
        <f t="shared" si="27"/>
        <v>852652.07236842113</v>
      </c>
    </row>
    <row r="221" spans="1:15" s="31" customFormat="1">
      <c r="A221" s="34" t="s">
        <v>33</v>
      </c>
      <c r="B221" s="9" t="s">
        <v>112</v>
      </c>
      <c r="C221" s="24">
        <v>5.14285714285714E-2</v>
      </c>
      <c r="D221" s="24" t="s">
        <v>8</v>
      </c>
      <c r="E221" s="35">
        <f>'[1]C. Struktur'!$F$335</f>
        <v>4481840</v>
      </c>
      <c r="F221" s="36">
        <f t="shared" si="26"/>
        <v>230494.62857142845</v>
      </c>
      <c r="J221" s="34" t="s">
        <v>33</v>
      </c>
      <c r="K221" s="9" t="s">
        <v>112</v>
      </c>
      <c r="L221" s="24">
        <v>1</v>
      </c>
      <c r="M221" s="24" t="s">
        <v>8</v>
      </c>
      <c r="N221" s="35">
        <f>'[1]C. Struktur'!$F$335</f>
        <v>4481840</v>
      </c>
      <c r="O221" s="36">
        <f t="shared" si="27"/>
        <v>4481840</v>
      </c>
    </row>
    <row r="222" spans="1:15" s="31" customFormat="1">
      <c r="A222" s="34" t="s">
        <v>572</v>
      </c>
      <c r="B222" s="9" t="s">
        <v>573</v>
      </c>
      <c r="C222" s="24">
        <v>3.16714285714286E-2</v>
      </c>
      <c r="D222" s="24" t="s">
        <v>8</v>
      </c>
      <c r="E222" s="35">
        <f>'[1]C. Struktur'!$F$355</f>
        <v>5467090</v>
      </c>
      <c r="F222" s="36">
        <f t="shared" si="26"/>
        <v>173150.55042857159</v>
      </c>
      <c r="J222" s="34" t="s">
        <v>572</v>
      </c>
      <c r="K222" s="9" t="s">
        <v>573</v>
      </c>
      <c r="L222" s="24">
        <v>1</v>
      </c>
      <c r="M222" s="24" t="s">
        <v>8</v>
      </c>
      <c r="N222" s="35">
        <f>'[1]C. Struktur'!$F$355</f>
        <v>5467090</v>
      </c>
      <c r="O222" s="36">
        <f t="shared" si="27"/>
        <v>5467090</v>
      </c>
    </row>
    <row r="223" spans="1:15" s="31" customFormat="1">
      <c r="A223" s="34" t="s">
        <v>574</v>
      </c>
      <c r="B223" s="9" t="s">
        <v>575</v>
      </c>
      <c r="C223" s="24">
        <v>2.3753571428571402E-2</v>
      </c>
      <c r="D223" s="24" t="s">
        <v>8</v>
      </c>
      <c r="E223" s="35">
        <f>'[1]C. Struktur'!$F$377</f>
        <v>6026270.3260000004</v>
      </c>
      <c r="F223" s="36">
        <f t="shared" si="26"/>
        <v>143145.44263652127</v>
      </c>
      <c r="J223" s="34" t="s">
        <v>574</v>
      </c>
      <c r="K223" s="9" t="s">
        <v>575</v>
      </c>
      <c r="L223" s="24">
        <v>1</v>
      </c>
      <c r="M223" s="24" t="s">
        <v>8</v>
      </c>
      <c r="N223" s="35">
        <f>'[1]C. Struktur'!$F$377</f>
        <v>6026270.3260000004</v>
      </c>
      <c r="O223" s="36">
        <f t="shared" si="27"/>
        <v>6026270.3260000004</v>
      </c>
    </row>
    <row r="224" spans="1:15" s="31" customFormat="1">
      <c r="A224" s="34" t="s">
        <v>576</v>
      </c>
      <c r="B224" s="9" t="s">
        <v>577</v>
      </c>
      <c r="C224" s="24">
        <v>3.5999999999999997E-2</v>
      </c>
      <c r="D224" s="24" t="s">
        <v>8</v>
      </c>
      <c r="E224" s="35">
        <f>'[1]C. Struktur'!$F$399</f>
        <v>5487810</v>
      </c>
      <c r="F224" s="36">
        <f t="shared" si="26"/>
        <v>197561.15999999997</v>
      </c>
      <c r="J224" s="34" t="s">
        <v>576</v>
      </c>
      <c r="K224" s="9" t="s">
        <v>577</v>
      </c>
      <c r="L224" s="24">
        <v>1</v>
      </c>
      <c r="M224" s="24" t="s">
        <v>8</v>
      </c>
      <c r="N224" s="35">
        <f>'[1]C. Struktur'!$F$399</f>
        <v>5487810</v>
      </c>
      <c r="O224" s="36">
        <f t="shared" si="27"/>
        <v>5487810</v>
      </c>
    </row>
    <row r="225" spans="1:15" s="31" customFormat="1">
      <c r="A225" s="34" t="s">
        <v>578</v>
      </c>
      <c r="B225" s="9" t="s">
        <v>579</v>
      </c>
      <c r="C225" s="24">
        <v>0.25714285714285701</v>
      </c>
      <c r="D225" s="24" t="s">
        <v>580</v>
      </c>
      <c r="E225" s="35">
        <f>'[1]C. Struktur'!$F$484</f>
        <v>84305</v>
      </c>
      <c r="F225" s="36">
        <f t="shared" si="26"/>
        <v>21678.428571428562</v>
      </c>
      <c r="J225" s="34" t="s">
        <v>578</v>
      </c>
      <c r="K225" s="9" t="s">
        <v>579</v>
      </c>
      <c r="L225" s="24">
        <v>1</v>
      </c>
      <c r="M225" s="24" t="s">
        <v>580</v>
      </c>
      <c r="N225" s="35">
        <f>'[1]C. Struktur'!$F$484</f>
        <v>84305</v>
      </c>
      <c r="O225" s="36">
        <f t="shared" si="27"/>
        <v>84305</v>
      </c>
    </row>
    <row r="226" spans="1:15" s="18" customFormat="1">
      <c r="A226" s="40"/>
      <c r="B226" s="8"/>
      <c r="C226" s="23"/>
      <c r="D226" s="23"/>
      <c r="E226" s="41" t="s">
        <v>369</v>
      </c>
      <c r="F226" s="42">
        <f>SUM(F218:F225)</f>
        <v>878194.63084524299</v>
      </c>
      <c r="J226" s="40"/>
      <c r="K226" s="8"/>
      <c r="L226" s="24"/>
      <c r="M226" s="23"/>
      <c r="N226" s="41" t="s">
        <v>369</v>
      </c>
      <c r="O226" s="42">
        <f>SUM(O218:O225)</f>
        <v>24532627.444421053</v>
      </c>
    </row>
    <row r="227" spans="1:15" s="18" customFormat="1">
      <c r="A227" s="40"/>
      <c r="B227" s="8" t="s">
        <v>581</v>
      </c>
      <c r="C227" s="23"/>
      <c r="D227" s="23"/>
      <c r="E227" s="41"/>
      <c r="F227" s="42"/>
      <c r="J227" s="40"/>
      <c r="K227" s="8" t="s">
        <v>581</v>
      </c>
      <c r="L227" s="24"/>
      <c r="M227" s="23"/>
      <c r="N227" s="41"/>
      <c r="O227" s="42"/>
    </row>
    <row r="228" spans="1:15" s="31" customFormat="1">
      <c r="A228" s="34" t="s">
        <v>582</v>
      </c>
      <c r="B228" s="9" t="s">
        <v>583</v>
      </c>
      <c r="C228" s="24">
        <v>0.46451428571428599</v>
      </c>
      <c r="D228" s="24" t="s">
        <v>8</v>
      </c>
      <c r="E228" s="35">
        <f>'[1]B. Pondasi'!$F$155</f>
        <v>1029350</v>
      </c>
      <c r="F228" s="36">
        <f>C228*E228</f>
        <v>478147.78000000026</v>
      </c>
      <c r="J228" s="34" t="s">
        <v>582</v>
      </c>
      <c r="K228" s="9" t="s">
        <v>583</v>
      </c>
      <c r="L228" s="24">
        <v>1</v>
      </c>
      <c r="M228" s="24" t="s">
        <v>8</v>
      </c>
      <c r="N228" s="35">
        <f>'[1]B. Pondasi'!$F$155</f>
        <v>1029350</v>
      </c>
      <c r="O228" s="36">
        <f>L228*N228</f>
        <v>1029350</v>
      </c>
    </row>
    <row r="229" spans="1:15" s="31" customFormat="1">
      <c r="A229" s="34" t="s">
        <v>584</v>
      </c>
      <c r="B229" s="9" t="s">
        <v>585</v>
      </c>
      <c r="C229" s="24">
        <v>0.16891428571428599</v>
      </c>
      <c r="D229" s="24" t="s">
        <v>8</v>
      </c>
      <c r="E229" s="35">
        <f>'[1]B. Pondasi'!$F$253</f>
        <v>583890</v>
      </c>
      <c r="F229" s="36">
        <f t="shared" ref="F229:F232" si="28">C229*E229</f>
        <v>98627.362285714451</v>
      </c>
      <c r="J229" s="34" t="s">
        <v>584</v>
      </c>
      <c r="K229" s="9" t="s">
        <v>585</v>
      </c>
      <c r="L229" s="24">
        <v>1</v>
      </c>
      <c r="M229" s="24" t="s">
        <v>8</v>
      </c>
      <c r="N229" s="35">
        <f>'[1]B. Pondasi'!$F$253</f>
        <v>583890</v>
      </c>
      <c r="O229" s="36">
        <f t="shared" ref="O229:O232" si="29">L229*N229</f>
        <v>583890</v>
      </c>
    </row>
    <row r="230" spans="1:15" s="31" customFormat="1">
      <c r="A230" s="34" t="s">
        <v>586</v>
      </c>
      <c r="B230" s="9" t="s">
        <v>587</v>
      </c>
      <c r="C230" s="24">
        <v>3.5292857142857099</v>
      </c>
      <c r="D230" s="24" t="s">
        <v>9</v>
      </c>
      <c r="E230" s="35">
        <f>'[1]D PD'!$F$115</f>
        <v>7074900</v>
      </c>
      <c r="F230" s="36">
        <f t="shared" si="28"/>
        <v>24969343.49999997</v>
      </c>
      <c r="J230" s="34" t="s">
        <v>586</v>
      </c>
      <c r="K230" s="9" t="s">
        <v>587</v>
      </c>
      <c r="L230" s="24">
        <v>1</v>
      </c>
      <c r="M230" s="24" t="s">
        <v>9</v>
      </c>
      <c r="N230" s="35">
        <f>'[1]D PD'!$F$115</f>
        <v>7074900</v>
      </c>
      <c r="O230" s="36">
        <f t="shared" si="29"/>
        <v>7074900</v>
      </c>
    </row>
    <row r="231" spans="1:15" s="31" customFormat="1">
      <c r="A231" s="34" t="s">
        <v>588</v>
      </c>
      <c r="B231" s="9" t="s">
        <v>589</v>
      </c>
      <c r="C231" s="24">
        <v>7.0585714285714296</v>
      </c>
      <c r="D231" s="24" t="s">
        <v>9</v>
      </c>
      <c r="E231" s="35">
        <f>'[1]D PD'!$F$207</f>
        <v>69858</v>
      </c>
      <c r="F231" s="36">
        <f t="shared" si="28"/>
        <v>493097.68285714294</v>
      </c>
      <c r="J231" s="34" t="s">
        <v>588</v>
      </c>
      <c r="K231" s="9" t="s">
        <v>589</v>
      </c>
      <c r="L231" s="24">
        <v>1</v>
      </c>
      <c r="M231" s="24" t="s">
        <v>9</v>
      </c>
      <c r="N231" s="35">
        <f>'[1]D PD'!$F$207</f>
        <v>69858</v>
      </c>
      <c r="O231" s="36">
        <f t="shared" si="29"/>
        <v>69858</v>
      </c>
    </row>
    <row r="232" spans="1:15" s="31" customFormat="1">
      <c r="A232" s="34" t="s">
        <v>590</v>
      </c>
      <c r="B232" s="9" t="s">
        <v>591</v>
      </c>
      <c r="C232" s="24">
        <v>1.05571428571429</v>
      </c>
      <c r="D232" s="24" t="s">
        <v>11</v>
      </c>
      <c r="E232" s="35">
        <f>'[1]D PD'!$F$231</f>
        <v>23040</v>
      </c>
      <c r="F232" s="36">
        <f t="shared" si="28"/>
        <v>24323.657142857242</v>
      </c>
      <c r="J232" s="34" t="s">
        <v>590</v>
      </c>
      <c r="K232" s="9" t="s">
        <v>591</v>
      </c>
      <c r="L232" s="24">
        <v>1</v>
      </c>
      <c r="M232" s="24" t="s">
        <v>11</v>
      </c>
      <c r="N232" s="35">
        <f>'[1]D PD'!$F$231</f>
        <v>23040</v>
      </c>
      <c r="O232" s="36">
        <f t="shared" si="29"/>
        <v>23040</v>
      </c>
    </row>
    <row r="233" spans="1:15" s="18" customFormat="1">
      <c r="A233" s="40"/>
      <c r="B233" s="8"/>
      <c r="C233" s="23"/>
      <c r="D233" s="23"/>
      <c r="E233" s="41" t="s">
        <v>369</v>
      </c>
      <c r="F233" s="42">
        <f>SUM(F228:F232)</f>
        <v>26063539.98228569</v>
      </c>
      <c r="J233" s="40"/>
      <c r="K233" s="8"/>
      <c r="L233" s="24"/>
      <c r="M233" s="23"/>
      <c r="N233" s="41" t="s">
        <v>369</v>
      </c>
      <c r="O233" s="42">
        <f>SUM(O228:O232)</f>
        <v>8781038</v>
      </c>
    </row>
    <row r="234" spans="1:15" s="18" customFormat="1">
      <c r="A234" s="40"/>
      <c r="B234" s="8" t="s">
        <v>592</v>
      </c>
      <c r="C234" s="23"/>
      <c r="D234" s="23"/>
      <c r="E234" s="41"/>
      <c r="F234" s="42"/>
      <c r="J234" s="40"/>
      <c r="K234" s="8" t="s">
        <v>592</v>
      </c>
      <c r="L234" s="24"/>
      <c r="M234" s="23"/>
      <c r="N234" s="41"/>
      <c r="O234" s="42"/>
    </row>
    <row r="235" spans="1:15" s="31" customFormat="1">
      <c r="A235" s="34" t="s">
        <v>593</v>
      </c>
      <c r="B235" s="9" t="s">
        <v>594</v>
      </c>
      <c r="C235" s="24">
        <v>8.5714285714285701E-2</v>
      </c>
      <c r="D235" s="24" t="s">
        <v>9</v>
      </c>
      <c r="E235" s="35">
        <f>'[1]E. PL'!$F$23</f>
        <v>286500</v>
      </c>
      <c r="F235" s="36">
        <f>C235*E235</f>
        <v>24557.142857142855</v>
      </c>
      <c r="J235" s="34" t="s">
        <v>593</v>
      </c>
      <c r="K235" s="9" t="s">
        <v>594</v>
      </c>
      <c r="L235" s="24">
        <v>1</v>
      </c>
      <c r="M235" s="24" t="s">
        <v>9</v>
      </c>
      <c r="N235" s="35">
        <f>'[1]E. PL'!$F$23</f>
        <v>286500</v>
      </c>
      <c r="O235" s="36">
        <v>17417.279739999998</v>
      </c>
    </row>
    <row r="236" spans="1:15" s="31" customFormat="1">
      <c r="A236" s="34" t="s">
        <v>595</v>
      </c>
      <c r="B236" s="9" t="s">
        <v>596</v>
      </c>
      <c r="C236" s="24">
        <v>0.81916666666666704</v>
      </c>
      <c r="D236" s="24" t="s">
        <v>9</v>
      </c>
      <c r="E236" s="35">
        <f>'[1]E. PL'!$F$66</f>
        <v>274314.40000000002</v>
      </c>
      <c r="F236" s="36">
        <f t="shared" ref="F236:F238" si="30">C236*E236</f>
        <v>224709.21266666678</v>
      </c>
      <c r="J236" s="34" t="s">
        <v>595</v>
      </c>
      <c r="K236" s="9" t="s">
        <v>596</v>
      </c>
      <c r="L236" s="24">
        <v>1</v>
      </c>
      <c r="M236" s="24" t="s">
        <v>9</v>
      </c>
      <c r="N236" s="35">
        <f>'[1]E. PL'!$F$66</f>
        <v>274314.40000000002</v>
      </c>
      <c r="O236" s="36">
        <v>52997.542080000007</v>
      </c>
    </row>
    <row r="237" spans="1:15" s="31" customFormat="1">
      <c r="A237" s="34" t="s">
        <v>597</v>
      </c>
      <c r="B237" s="9" t="s">
        <v>598</v>
      </c>
      <c r="C237" s="24">
        <v>0.214285714285714</v>
      </c>
      <c r="D237" s="24" t="s">
        <v>599</v>
      </c>
      <c r="E237" s="35">
        <f>'[1]E. PL'!$F$95</f>
        <v>344475.28</v>
      </c>
      <c r="F237" s="36">
        <f t="shared" si="30"/>
        <v>73816.131428571331</v>
      </c>
      <c r="J237" s="34" t="s">
        <v>597</v>
      </c>
      <c r="K237" s="9" t="s">
        <v>598</v>
      </c>
      <c r="L237" s="24">
        <v>1</v>
      </c>
      <c r="M237" s="24" t="s">
        <v>599</v>
      </c>
      <c r="N237" s="35">
        <f>'[1]E. PL'!$F$95</f>
        <v>344475.28</v>
      </c>
      <c r="O237" s="36">
        <v>46628.173900800008</v>
      </c>
    </row>
    <row r="238" spans="1:15" s="31" customFormat="1">
      <c r="A238" s="34" t="s">
        <v>600</v>
      </c>
      <c r="B238" s="9" t="s">
        <v>601</v>
      </c>
      <c r="C238" s="24">
        <v>0.156857142857143</v>
      </c>
      <c r="D238" s="24" t="s">
        <v>9</v>
      </c>
      <c r="E238" s="35">
        <f>'[1]E. PL'!$F$121</f>
        <v>373321.33</v>
      </c>
      <c r="F238" s="36">
        <f t="shared" si="30"/>
        <v>58558.117191428624</v>
      </c>
      <c r="J238" s="34" t="s">
        <v>600</v>
      </c>
      <c r="K238" s="9" t="s">
        <v>601</v>
      </c>
      <c r="L238" s="24">
        <v>1</v>
      </c>
      <c r="M238" s="24" t="s">
        <v>9</v>
      </c>
      <c r="N238" s="35">
        <f>'[1]E. PL'!$F$121</f>
        <v>373321.33</v>
      </c>
      <c r="O238" s="36">
        <v>343530.28786600003</v>
      </c>
    </row>
    <row r="239" spans="1:15" s="18" customFormat="1">
      <c r="A239" s="40"/>
      <c r="B239" s="8"/>
      <c r="C239" s="23"/>
      <c r="D239" s="23"/>
      <c r="E239" s="41" t="s">
        <v>369</v>
      </c>
      <c r="F239" s="42">
        <f>SUM(F235:F238)</f>
        <v>381640.60414380959</v>
      </c>
      <c r="J239" s="40"/>
      <c r="K239" s="8"/>
      <c r="L239" s="24"/>
      <c r="M239" s="23"/>
      <c r="N239" s="41" t="s">
        <v>369</v>
      </c>
      <c r="O239" s="42">
        <f>SUM(O235:O238)</f>
        <v>460573.28358680004</v>
      </c>
    </row>
    <row r="240" spans="1:15" s="18" customFormat="1">
      <c r="A240" s="40"/>
      <c r="B240" s="8" t="s">
        <v>602</v>
      </c>
      <c r="C240" s="23"/>
      <c r="D240" s="23"/>
      <c r="E240" s="41"/>
      <c r="F240" s="42"/>
      <c r="J240" s="40"/>
      <c r="K240" s="8" t="s">
        <v>602</v>
      </c>
      <c r="L240" s="24"/>
      <c r="M240" s="23"/>
      <c r="N240" s="41"/>
      <c r="O240" s="42"/>
    </row>
    <row r="241" spans="1:15" s="31" customFormat="1">
      <c r="A241" s="34" t="s">
        <v>695</v>
      </c>
      <c r="B241" s="9" t="s">
        <v>696</v>
      </c>
      <c r="C241" s="24">
        <v>3.1285714285714302E-3</v>
      </c>
      <c r="D241" s="24" t="s">
        <v>8</v>
      </c>
      <c r="E241" s="35">
        <f>'[1]G.Pekerjaan Finishing'!$F$35</f>
        <v>5459000</v>
      </c>
      <c r="F241" s="36">
        <f>C241*E241</f>
        <v>17078.871428571438</v>
      </c>
      <c r="J241" s="34" t="s">
        <v>603</v>
      </c>
      <c r="K241" s="9" t="s">
        <v>604</v>
      </c>
      <c r="L241" s="24">
        <v>1</v>
      </c>
      <c r="M241" s="24" t="s">
        <v>8</v>
      </c>
      <c r="N241" s="35">
        <f>'[1]G.Pekerjaan Finishing'!$F$22</f>
        <v>6408000</v>
      </c>
      <c r="O241" s="36">
        <f>L241*N241</f>
        <v>6408000</v>
      </c>
    </row>
    <row r="242" spans="1:15" s="31" customFormat="1">
      <c r="A242" s="34" t="s">
        <v>695</v>
      </c>
      <c r="B242" s="9" t="s">
        <v>696</v>
      </c>
      <c r="C242" s="24">
        <v>3.0285714285714299E-3</v>
      </c>
      <c r="D242" s="24" t="s">
        <v>8</v>
      </c>
      <c r="E242" s="35">
        <f>'[1]G.Pekerjaan Finishing'!$F$35</f>
        <v>5459000</v>
      </c>
      <c r="F242" s="36">
        <f t="shared" ref="F242:F245" si="31">C242*E242</f>
        <v>16532.971428571436</v>
      </c>
      <c r="J242" s="34" t="s">
        <v>603</v>
      </c>
      <c r="K242" s="9" t="s">
        <v>604</v>
      </c>
      <c r="L242" s="24">
        <v>1</v>
      </c>
      <c r="M242" s="24" t="s">
        <v>8</v>
      </c>
      <c r="N242" s="35">
        <f>'[1]G.Pekerjaan Finishing'!$F$22</f>
        <v>6408000</v>
      </c>
      <c r="O242" s="36">
        <f t="shared" ref="O242:O245" si="32">L242*N242</f>
        <v>6408000</v>
      </c>
    </row>
    <row r="243" spans="1:15" s="31" customFormat="1">
      <c r="A243" s="34" t="s">
        <v>697</v>
      </c>
      <c r="B243" s="9" t="s">
        <v>698</v>
      </c>
      <c r="C243" s="24">
        <v>0.13500000000000001</v>
      </c>
      <c r="D243" s="24" t="s">
        <v>9</v>
      </c>
      <c r="E243" s="35">
        <f>'[1]G.Pekerjaan Finishing'!$F$62</f>
        <v>369730</v>
      </c>
      <c r="F243" s="36">
        <f t="shared" si="31"/>
        <v>49913.55</v>
      </c>
      <c r="J243" s="34" t="s">
        <v>605</v>
      </c>
      <c r="K243" s="9" t="s">
        <v>606</v>
      </c>
      <c r="L243" s="24">
        <v>1</v>
      </c>
      <c r="M243" s="24" t="s">
        <v>9</v>
      </c>
      <c r="N243" s="35">
        <f>'[1]G.Pekerjaan Finishing'!$F$112</f>
        <v>704000</v>
      </c>
      <c r="O243" s="36">
        <f t="shared" si="32"/>
        <v>704000</v>
      </c>
    </row>
    <row r="244" spans="1:15" s="31" customFormat="1">
      <c r="A244" s="34" t="s">
        <v>683</v>
      </c>
      <c r="B244" s="9" t="s">
        <v>684</v>
      </c>
      <c r="C244" s="24">
        <v>2.2499999999999999E-2</v>
      </c>
      <c r="D244" s="24" t="s">
        <v>9</v>
      </c>
      <c r="E244" s="35">
        <f>'[1]G.Pekerjaan Finishing'!$F$148</f>
        <v>460400</v>
      </c>
      <c r="F244" s="36">
        <f t="shared" si="31"/>
        <v>10359</v>
      </c>
      <c r="J244" s="34" t="s">
        <v>607</v>
      </c>
      <c r="K244" s="9" t="s">
        <v>608</v>
      </c>
      <c r="L244" s="24">
        <v>1</v>
      </c>
      <c r="M244" s="24" t="s">
        <v>9</v>
      </c>
      <c r="N244" s="35">
        <f>'[1]G.Pekerjaan Finishing'!$F$136</f>
        <v>538400</v>
      </c>
      <c r="O244" s="36">
        <f t="shared" si="32"/>
        <v>538400</v>
      </c>
    </row>
    <row r="245" spans="1:15" s="31" customFormat="1">
      <c r="A245" s="34" t="s">
        <v>685</v>
      </c>
      <c r="B245" s="9" t="s">
        <v>686</v>
      </c>
      <c r="C245" s="24">
        <v>8.7999999999999995E-2</v>
      </c>
      <c r="D245" s="24" t="s">
        <v>9</v>
      </c>
      <c r="E245" s="35">
        <f>'[1]G.Pekerjaan Finishing'!$F$172</f>
        <v>139995</v>
      </c>
      <c r="F245" s="36">
        <f t="shared" si="31"/>
        <v>12319.56</v>
      </c>
      <c r="J245" s="34" t="s">
        <v>609</v>
      </c>
      <c r="K245" s="9" t="s">
        <v>610</v>
      </c>
      <c r="L245" s="24">
        <v>1</v>
      </c>
      <c r="M245" s="24" t="s">
        <v>9</v>
      </c>
      <c r="N245" s="35">
        <f>'[1]G.Pekerjaan Finishing'!$F$183</f>
        <v>223540.00000000003</v>
      </c>
      <c r="O245" s="36">
        <f t="shared" si="32"/>
        <v>223540.00000000003</v>
      </c>
    </row>
    <row r="246" spans="1:15" s="18" customFormat="1">
      <c r="A246" s="40"/>
      <c r="B246" s="8"/>
      <c r="C246" s="23"/>
      <c r="D246" s="23"/>
      <c r="E246" s="41" t="s">
        <v>369</v>
      </c>
      <c r="F246" s="42">
        <f>SUM(F241:F245)</f>
        <v>106203.95285714287</v>
      </c>
      <c r="J246" s="40"/>
      <c r="K246" s="8"/>
      <c r="L246" s="24">
        <v>1</v>
      </c>
      <c r="M246" s="23"/>
      <c r="N246" s="41" t="s">
        <v>369</v>
      </c>
      <c r="O246" s="42">
        <f>SUM(O241:O245)</f>
        <v>14281940</v>
      </c>
    </row>
    <row r="247" spans="1:15" s="18" customFormat="1">
      <c r="A247" s="40"/>
      <c r="B247" s="8" t="s">
        <v>611</v>
      </c>
      <c r="C247" s="23"/>
      <c r="D247" s="23"/>
      <c r="E247" s="41"/>
      <c r="F247" s="42"/>
      <c r="J247" s="40"/>
      <c r="K247" s="8" t="s">
        <v>611</v>
      </c>
      <c r="L247" s="24">
        <v>1</v>
      </c>
      <c r="M247" s="23"/>
      <c r="N247" s="41"/>
      <c r="O247" s="42"/>
    </row>
    <row r="248" spans="1:15" s="31" customFormat="1">
      <c r="A248" s="34" t="s">
        <v>699</v>
      </c>
      <c r="B248" s="9" t="s">
        <v>700</v>
      </c>
      <c r="C248" s="24">
        <v>0.78571428571428603</v>
      </c>
      <c r="D248" s="24" t="s">
        <v>9</v>
      </c>
      <c r="E248" s="35">
        <f>'[1]F. Pekerjaan Atap'!$F$133</f>
        <v>340450</v>
      </c>
      <c r="F248" s="36">
        <f>C248*E248</f>
        <v>267496.4285714287</v>
      </c>
      <c r="J248" s="34" t="s">
        <v>612</v>
      </c>
      <c r="K248" s="9" t="s">
        <v>613</v>
      </c>
      <c r="L248" s="24">
        <v>1</v>
      </c>
      <c r="M248" s="24" t="s">
        <v>614</v>
      </c>
      <c r="N248" s="35">
        <f>'[2]20.01 Bahan Bangunan'!$I$248</f>
        <v>4500000</v>
      </c>
      <c r="O248" s="36">
        <f>L248*N248</f>
        <v>4500000</v>
      </c>
    </row>
    <row r="249" spans="1:15" s="31" customFormat="1">
      <c r="A249" s="34" t="s">
        <v>701</v>
      </c>
      <c r="B249" s="9" t="s">
        <v>702</v>
      </c>
      <c r="C249" s="24">
        <v>0.78571428571428603</v>
      </c>
      <c r="D249" s="24" t="s">
        <v>9</v>
      </c>
      <c r="E249" s="35">
        <f>'[1]F. Pekerjaan Atap'!$F$156</f>
        <v>177980</v>
      </c>
      <c r="F249" s="36">
        <f t="shared" ref="F249:F253" si="33">C249*E249</f>
        <v>139841.42857142864</v>
      </c>
      <c r="J249" s="34" t="s">
        <v>615</v>
      </c>
      <c r="K249" s="9" t="s">
        <v>616</v>
      </c>
      <c r="L249" s="24">
        <v>1</v>
      </c>
      <c r="M249" s="24" t="s">
        <v>35</v>
      </c>
      <c r="N249" s="35">
        <f>'[1]F. Pekerjaan Atap'!$F$59</f>
        <v>41630</v>
      </c>
      <c r="O249" s="36">
        <f t="shared" ref="O249:O257" si="34">L249*N249</f>
        <v>41630</v>
      </c>
    </row>
    <row r="250" spans="1:15" s="31" customFormat="1">
      <c r="A250" s="34" t="s">
        <v>703</v>
      </c>
      <c r="B250" s="9" t="s">
        <v>704</v>
      </c>
      <c r="C250" s="24">
        <v>0.157142857142857</v>
      </c>
      <c r="D250" s="24" t="s">
        <v>580</v>
      </c>
      <c r="E250" s="35">
        <f>'[1]F. Pekerjaan Atap'!$F$251</f>
        <v>159765</v>
      </c>
      <c r="F250" s="36">
        <f t="shared" si="33"/>
        <v>25105.928571428547</v>
      </c>
      <c r="J250" s="34" t="s">
        <v>615</v>
      </c>
      <c r="K250" s="9" t="s">
        <v>616</v>
      </c>
      <c r="L250" s="24">
        <v>1</v>
      </c>
      <c r="M250" s="24" t="s">
        <v>35</v>
      </c>
      <c r="N250" s="35">
        <f>'[1]F. Pekerjaan Atap'!$F$59</f>
        <v>41630</v>
      </c>
      <c r="O250" s="36">
        <f t="shared" si="34"/>
        <v>41630</v>
      </c>
    </row>
    <row r="251" spans="1:15" s="31" customFormat="1">
      <c r="A251" s="34" t="s">
        <v>705</v>
      </c>
      <c r="B251" s="9" t="s">
        <v>706</v>
      </c>
      <c r="C251" s="24">
        <v>5.3742857142857203E-3</v>
      </c>
      <c r="D251" s="24" t="s">
        <v>580</v>
      </c>
      <c r="E251" s="35">
        <f>'[1]F. Pekerjaan Atap'!$F$300</f>
        <v>79600</v>
      </c>
      <c r="F251" s="36">
        <f t="shared" si="33"/>
        <v>427.79314285714332</v>
      </c>
      <c r="J251" s="34" t="s">
        <v>615</v>
      </c>
      <c r="K251" s="9" t="s">
        <v>616</v>
      </c>
      <c r="L251" s="24">
        <v>1</v>
      </c>
      <c r="M251" s="24" t="s">
        <v>35</v>
      </c>
      <c r="N251" s="35">
        <f>'[1]F. Pekerjaan Atap'!$F$59</f>
        <v>41630</v>
      </c>
      <c r="O251" s="36">
        <f t="shared" si="34"/>
        <v>41630</v>
      </c>
    </row>
    <row r="252" spans="1:15" s="31" customFormat="1">
      <c r="A252" s="34" t="s">
        <v>707</v>
      </c>
      <c r="B252" s="9" t="s">
        <v>708</v>
      </c>
      <c r="C252" s="24">
        <v>1.45628571428571</v>
      </c>
      <c r="D252" s="24" t="s">
        <v>9</v>
      </c>
      <c r="E252" s="35">
        <f>'[1]F. Pekerjaan Atap'!$F$563</f>
        <v>180540</v>
      </c>
      <c r="F252" s="36">
        <f t="shared" si="33"/>
        <v>262917.82285714208</v>
      </c>
      <c r="J252" s="34" t="s">
        <v>617</v>
      </c>
      <c r="K252" s="9" t="s">
        <v>618</v>
      </c>
      <c r="L252" s="24">
        <v>1</v>
      </c>
      <c r="M252" s="24" t="s">
        <v>9</v>
      </c>
      <c r="N252" s="35">
        <f>'[1]F. Pekerjaan Atap'!$F$144</f>
        <v>363330</v>
      </c>
      <c r="O252" s="36">
        <f t="shared" si="34"/>
        <v>363330</v>
      </c>
    </row>
    <row r="253" spans="1:15" s="31" customFormat="1">
      <c r="A253" s="34" t="s">
        <v>625</v>
      </c>
      <c r="B253" s="9" t="s">
        <v>626</v>
      </c>
      <c r="C253" s="24">
        <v>1.5685714285714301</v>
      </c>
      <c r="D253" s="24" t="s">
        <v>580</v>
      </c>
      <c r="E253" s="35">
        <f>'[1]F. Pekerjaan Atap'!$F$613</f>
        <v>26980</v>
      </c>
      <c r="F253" s="36">
        <f t="shared" si="33"/>
        <v>42320.057142857186</v>
      </c>
      <c r="J253" s="34" t="s">
        <v>619</v>
      </c>
      <c r="K253" s="9" t="s">
        <v>620</v>
      </c>
      <c r="L253" s="24">
        <v>1</v>
      </c>
      <c r="M253" s="24" t="s">
        <v>9</v>
      </c>
      <c r="N253" s="35">
        <f>'[1]F. Pekerjaan Atap'!$F$238</f>
        <v>239980</v>
      </c>
      <c r="O253" s="36">
        <f t="shared" si="34"/>
        <v>239980</v>
      </c>
    </row>
    <row r="254" spans="1:15" s="18" customFormat="1">
      <c r="A254" s="40"/>
      <c r="B254" s="8"/>
      <c r="C254" s="23"/>
      <c r="D254" s="23"/>
      <c r="E254" s="41" t="s">
        <v>369</v>
      </c>
      <c r="F254" s="42">
        <f>SUM(F248:F253)</f>
        <v>738109.45885714237</v>
      </c>
      <c r="J254" s="34" t="s">
        <v>621</v>
      </c>
      <c r="K254" s="9" t="s">
        <v>622</v>
      </c>
      <c r="L254" s="24">
        <v>1</v>
      </c>
      <c r="M254" s="24" t="s">
        <v>580</v>
      </c>
      <c r="N254" s="35">
        <f>'[1]F. Pekerjaan Atap'!$F$276</f>
        <v>302830</v>
      </c>
      <c r="O254" s="36">
        <f t="shared" si="34"/>
        <v>302830</v>
      </c>
    </row>
    <row r="255" spans="1:15" s="18" customFormat="1">
      <c r="A255" s="40"/>
      <c r="B255" s="8" t="s">
        <v>629</v>
      </c>
      <c r="C255" s="23"/>
      <c r="D255" s="23"/>
      <c r="E255" s="41"/>
      <c r="F255" s="42"/>
      <c r="J255" s="34" t="s">
        <v>623</v>
      </c>
      <c r="K255" s="9" t="s">
        <v>624</v>
      </c>
      <c r="L255" s="24">
        <v>1</v>
      </c>
      <c r="M255" s="24" t="s">
        <v>580</v>
      </c>
      <c r="N255" s="35">
        <f>'[1]F. Pekerjaan Atap'!$F$324</f>
        <v>78800</v>
      </c>
      <c r="O255" s="36">
        <f t="shared" si="34"/>
        <v>78800</v>
      </c>
    </row>
    <row r="256" spans="1:15" s="31" customFormat="1">
      <c r="A256" s="34" t="s">
        <v>36</v>
      </c>
      <c r="B256" s="9" t="s">
        <v>309</v>
      </c>
      <c r="C256" s="24">
        <v>0.313714285714286</v>
      </c>
      <c r="D256" s="24" t="s">
        <v>9</v>
      </c>
      <c r="E256" s="35">
        <f>'[1]D PD'!$F$340</f>
        <v>76975</v>
      </c>
      <c r="F256" s="36">
        <f>C256*E256</f>
        <v>24148.157142857166</v>
      </c>
      <c r="J256" s="34" t="s">
        <v>625</v>
      </c>
      <c r="K256" s="9" t="s">
        <v>626</v>
      </c>
      <c r="L256" s="24">
        <v>1</v>
      </c>
      <c r="M256" s="24" t="s">
        <v>580</v>
      </c>
      <c r="N256" s="35">
        <f>'[1]F. Pekerjaan Atap'!$F$613</f>
        <v>26980</v>
      </c>
      <c r="O256" s="36">
        <f t="shared" si="34"/>
        <v>26980</v>
      </c>
    </row>
    <row r="257" spans="1:15" s="31" customFormat="1">
      <c r="A257" s="34" t="s">
        <v>36</v>
      </c>
      <c r="B257" s="9" t="s">
        <v>309</v>
      </c>
      <c r="C257" s="24">
        <v>1.6714285714285699E-2</v>
      </c>
      <c r="D257" s="24" t="s">
        <v>9</v>
      </c>
      <c r="E257" s="35">
        <f>'[1]D PD'!$F$340</f>
        <v>76975</v>
      </c>
      <c r="F257" s="36">
        <f t="shared" ref="F257:F261" si="35">C257*E257</f>
        <v>1286.5821428571417</v>
      </c>
      <c r="J257" s="34" t="s">
        <v>627</v>
      </c>
      <c r="K257" s="9" t="s">
        <v>628</v>
      </c>
      <c r="L257" s="24">
        <v>1</v>
      </c>
      <c r="M257" s="24" t="s">
        <v>9</v>
      </c>
      <c r="N257" s="35">
        <f>'[1]F. Pekerjaan Atap'!$F$687</f>
        <v>185778</v>
      </c>
      <c r="O257" s="36">
        <f t="shared" si="34"/>
        <v>185778</v>
      </c>
    </row>
    <row r="258" spans="1:15" s="31" customFormat="1">
      <c r="A258" s="34" t="s">
        <v>36</v>
      </c>
      <c r="B258" s="9" t="s">
        <v>309</v>
      </c>
      <c r="C258" s="24">
        <v>0.35828571428571399</v>
      </c>
      <c r="D258" s="24" t="s">
        <v>9</v>
      </c>
      <c r="E258" s="35">
        <f>'[1]D PD'!$F$340</f>
        <v>76975</v>
      </c>
      <c r="F258" s="36">
        <f t="shared" si="35"/>
        <v>27579.042857142835</v>
      </c>
      <c r="J258" s="40"/>
      <c r="K258" s="8"/>
      <c r="L258" s="24"/>
      <c r="M258" s="23"/>
      <c r="N258" s="41" t="s">
        <v>369</v>
      </c>
      <c r="O258" s="42">
        <f>SUM(O248:O257)</f>
        <v>5822588</v>
      </c>
    </row>
    <row r="259" spans="1:15" s="31" customFormat="1">
      <c r="A259" s="34" t="s">
        <v>630</v>
      </c>
      <c r="B259" s="9" t="s">
        <v>631</v>
      </c>
      <c r="C259" s="24">
        <v>1.45628571428571</v>
      </c>
      <c r="D259" s="24" t="s">
        <v>9</v>
      </c>
      <c r="E259" s="35">
        <f>'[1]D PD'!$F$428</f>
        <v>31325</v>
      </c>
      <c r="F259" s="36">
        <f t="shared" si="35"/>
        <v>45618.149999999863</v>
      </c>
      <c r="J259" s="40"/>
      <c r="K259" s="8" t="s">
        <v>629</v>
      </c>
      <c r="L259" s="24"/>
      <c r="M259" s="23"/>
      <c r="N259" s="41"/>
      <c r="O259" s="42"/>
    </row>
    <row r="260" spans="1:15" s="31" customFormat="1">
      <c r="A260" s="34" t="s">
        <v>630</v>
      </c>
      <c r="B260" s="9" t="s">
        <v>631</v>
      </c>
      <c r="C260" s="24">
        <v>7.0585714285714296</v>
      </c>
      <c r="D260" s="24" t="s">
        <v>9</v>
      </c>
      <c r="E260" s="35">
        <f>'[1]D PD'!$F$428</f>
        <v>31325</v>
      </c>
      <c r="F260" s="36">
        <f t="shared" si="35"/>
        <v>221109.75000000003</v>
      </c>
      <c r="J260" s="34" t="s">
        <v>36</v>
      </c>
      <c r="K260" s="9" t="s">
        <v>309</v>
      </c>
      <c r="L260" s="24">
        <v>1</v>
      </c>
      <c r="M260" s="24" t="s">
        <v>9</v>
      </c>
      <c r="N260" s="35">
        <f>'[1]D PD'!$F$340</f>
        <v>76975</v>
      </c>
      <c r="O260" s="36">
        <f>L260*N260</f>
        <v>76975</v>
      </c>
    </row>
    <row r="261" spans="1:15" s="31" customFormat="1">
      <c r="A261" s="34" t="s">
        <v>632</v>
      </c>
      <c r="B261" s="9" t="s">
        <v>633</v>
      </c>
      <c r="C261" s="24">
        <v>1.73571428571429</v>
      </c>
      <c r="D261" s="24" t="s">
        <v>9</v>
      </c>
      <c r="E261" s="35">
        <f>'[1]D PD'!$F$441</f>
        <v>37355</v>
      </c>
      <c r="F261" s="36">
        <f t="shared" si="35"/>
        <v>64837.607142857305</v>
      </c>
      <c r="J261" s="34" t="s">
        <v>36</v>
      </c>
      <c r="K261" s="9" t="s">
        <v>309</v>
      </c>
      <c r="L261" s="24">
        <v>1</v>
      </c>
      <c r="M261" s="24" t="s">
        <v>9</v>
      </c>
      <c r="N261" s="35">
        <f>'[1]D PD'!$F$340</f>
        <v>76975</v>
      </c>
      <c r="O261" s="36">
        <f t="shared" ref="O261:O264" si="36">L261*N261</f>
        <v>76975</v>
      </c>
    </row>
    <row r="262" spans="1:15" s="18" customFormat="1">
      <c r="A262" s="40"/>
      <c r="B262" s="8"/>
      <c r="C262" s="23"/>
      <c r="D262" s="23"/>
      <c r="E262" s="41" t="s">
        <v>369</v>
      </c>
      <c r="F262" s="42">
        <f>SUM(F256:F261)</f>
        <v>384579.28928571427</v>
      </c>
      <c r="J262" s="34" t="s">
        <v>630</v>
      </c>
      <c r="K262" s="9" t="s">
        <v>631</v>
      </c>
      <c r="L262" s="24">
        <v>1</v>
      </c>
      <c r="M262" s="24" t="s">
        <v>9</v>
      </c>
      <c r="N262" s="35">
        <f>'[1]D PD'!$F$428</f>
        <v>31325</v>
      </c>
      <c r="O262" s="36">
        <f t="shared" si="36"/>
        <v>31325</v>
      </c>
    </row>
    <row r="263" spans="1:15" s="18" customFormat="1">
      <c r="A263" s="40"/>
      <c r="B263" s="8" t="s">
        <v>634</v>
      </c>
      <c r="C263" s="23"/>
      <c r="D263" s="23"/>
      <c r="E263" s="41"/>
      <c r="F263" s="42"/>
      <c r="J263" s="34" t="s">
        <v>630</v>
      </c>
      <c r="K263" s="9" t="s">
        <v>631</v>
      </c>
      <c r="L263" s="24">
        <v>1</v>
      </c>
      <c r="M263" s="24" t="s">
        <v>9</v>
      </c>
      <c r="N263" s="35">
        <f>'[1]D PD'!$F$428</f>
        <v>31325</v>
      </c>
      <c r="O263" s="36">
        <f t="shared" si="36"/>
        <v>31325</v>
      </c>
    </row>
    <row r="264" spans="1:15" s="31" customFormat="1">
      <c r="A264" s="34" t="s">
        <v>635</v>
      </c>
      <c r="B264" s="9" t="s">
        <v>636</v>
      </c>
      <c r="C264" s="24">
        <v>8.5714285714285701E-2</v>
      </c>
      <c r="D264" s="24" t="s">
        <v>23</v>
      </c>
      <c r="E264" s="35">
        <f>'[1]G.Pekerjaan Finishing'!$F$244</f>
        <v>413400</v>
      </c>
      <c r="F264" s="36">
        <f>C264*E264</f>
        <v>35434.28571428571</v>
      </c>
      <c r="J264" s="34" t="s">
        <v>632</v>
      </c>
      <c r="K264" s="9" t="s">
        <v>633</v>
      </c>
      <c r="L264" s="24">
        <v>1</v>
      </c>
      <c r="M264" s="24" t="s">
        <v>9</v>
      </c>
      <c r="N264" s="35">
        <f>'[1]D PD'!$F$441</f>
        <v>37355</v>
      </c>
      <c r="O264" s="36">
        <f t="shared" si="36"/>
        <v>37355</v>
      </c>
    </row>
    <row r="265" spans="1:15" s="31" customFormat="1">
      <c r="A265" s="34" t="s">
        <v>637</v>
      </c>
      <c r="B265" s="9" t="s">
        <v>638</v>
      </c>
      <c r="C265" s="24">
        <v>0.2</v>
      </c>
      <c r="D265" s="24" t="s">
        <v>639</v>
      </c>
      <c r="E265" s="35">
        <f>'[1]G.Pekerjaan Finishing'!$F$266</f>
        <v>39680</v>
      </c>
      <c r="F265" s="36">
        <f t="shared" ref="F265:F268" si="37">C265*E265</f>
        <v>7936</v>
      </c>
      <c r="J265" s="40"/>
      <c r="K265" s="8"/>
      <c r="L265" s="23"/>
      <c r="M265" s="23"/>
      <c r="N265" s="41" t="s">
        <v>369</v>
      </c>
      <c r="O265" s="42">
        <f>SUM(O260:O264)</f>
        <v>253955</v>
      </c>
    </row>
    <row r="266" spans="1:15" s="31" customFormat="1">
      <c r="A266" s="34" t="s">
        <v>640</v>
      </c>
      <c r="B266" s="9" t="s">
        <v>641</v>
      </c>
      <c r="C266" s="24">
        <v>0.17142857142857101</v>
      </c>
      <c r="D266" s="24" t="s">
        <v>639</v>
      </c>
      <c r="E266" s="35">
        <f>'[1]G.Pekerjaan Finishing'!$F$277</f>
        <v>67138.5</v>
      </c>
      <c r="F266" s="36">
        <f t="shared" si="37"/>
        <v>11509.457142857114</v>
      </c>
      <c r="J266" s="40"/>
      <c r="K266" s="8" t="s">
        <v>634</v>
      </c>
      <c r="L266" s="23"/>
      <c r="M266" s="23"/>
      <c r="N266" s="41"/>
      <c r="O266" s="42"/>
    </row>
    <row r="267" spans="1:15" s="31" customFormat="1">
      <c r="A267" s="34" t="s">
        <v>642</v>
      </c>
      <c r="B267" s="9" t="s">
        <v>643</v>
      </c>
      <c r="C267" s="24">
        <v>0.1</v>
      </c>
      <c r="D267" s="24" t="s">
        <v>23</v>
      </c>
      <c r="E267" s="35">
        <f>'[1]G.Pekerjaan Finishing'!$F$295</f>
        <v>81000</v>
      </c>
      <c r="F267" s="36">
        <f t="shared" si="37"/>
        <v>8100</v>
      </c>
      <c r="J267" s="34" t="s">
        <v>635</v>
      </c>
      <c r="K267" s="9" t="s">
        <v>636</v>
      </c>
      <c r="L267" s="24">
        <v>1</v>
      </c>
      <c r="M267" s="24" t="s">
        <v>23</v>
      </c>
      <c r="N267" s="35">
        <f>'[1]G.Pekerjaan Finishing'!$F$244</f>
        <v>413400</v>
      </c>
      <c r="O267" s="36">
        <f>L267*N267</f>
        <v>413400</v>
      </c>
    </row>
    <row r="268" spans="1:15" s="31" customFormat="1">
      <c r="A268" s="34" t="s">
        <v>644</v>
      </c>
      <c r="B268" s="9" t="s">
        <v>645</v>
      </c>
      <c r="C268" s="24">
        <v>0.1</v>
      </c>
      <c r="D268" s="24" t="s">
        <v>639</v>
      </c>
      <c r="E268" s="35">
        <f>'[1]G.Pekerjaan Finishing'!$F$340</f>
        <v>142500.08000000002</v>
      </c>
      <c r="F268" s="36">
        <f t="shared" si="37"/>
        <v>14250.008000000002</v>
      </c>
      <c r="J268" s="34" t="s">
        <v>637</v>
      </c>
      <c r="K268" s="9" t="s">
        <v>638</v>
      </c>
      <c r="L268" s="24">
        <v>1</v>
      </c>
      <c r="M268" s="24" t="s">
        <v>639</v>
      </c>
      <c r="N268" s="35">
        <f>'[1]G.Pekerjaan Finishing'!$F$266</f>
        <v>39680</v>
      </c>
      <c r="O268" s="36">
        <f t="shared" ref="O268:O271" si="38">L268*N268</f>
        <v>39680</v>
      </c>
    </row>
    <row r="269" spans="1:15" s="18" customFormat="1">
      <c r="A269" s="40"/>
      <c r="B269" s="8"/>
      <c r="C269" s="23"/>
      <c r="D269" s="23"/>
      <c r="E269" s="41" t="s">
        <v>369</v>
      </c>
      <c r="F269" s="42">
        <f>SUM(F264:F268)</f>
        <v>77229.750857142819</v>
      </c>
      <c r="J269" s="34" t="s">
        <v>640</v>
      </c>
      <c r="K269" s="9" t="s">
        <v>641</v>
      </c>
      <c r="L269" s="24">
        <v>1</v>
      </c>
      <c r="M269" s="24" t="s">
        <v>639</v>
      </c>
      <c r="N269" s="35">
        <f>'[1]G.Pekerjaan Finishing'!$F$277</f>
        <v>67138.5</v>
      </c>
      <c r="O269" s="36">
        <f t="shared" si="38"/>
        <v>67138.5</v>
      </c>
    </row>
    <row r="270" spans="1:15" s="18" customFormat="1">
      <c r="A270" s="40"/>
      <c r="B270" s="8" t="s">
        <v>646</v>
      </c>
      <c r="C270" s="23"/>
      <c r="D270" s="23"/>
      <c r="E270" s="41"/>
      <c r="F270" s="42"/>
      <c r="J270" s="34" t="s">
        <v>642</v>
      </c>
      <c r="K270" s="9" t="s">
        <v>643</v>
      </c>
      <c r="L270" s="24">
        <v>1</v>
      </c>
      <c r="M270" s="24" t="s">
        <v>23</v>
      </c>
      <c r="N270" s="35">
        <f>'[1]G.Pekerjaan Finishing'!$F$295</f>
        <v>81000</v>
      </c>
      <c r="O270" s="36">
        <f t="shared" si="38"/>
        <v>81000</v>
      </c>
    </row>
    <row r="271" spans="1:15" s="31" customFormat="1">
      <c r="A271" s="34" t="s">
        <v>647</v>
      </c>
      <c r="B271" s="9" t="s">
        <v>648</v>
      </c>
      <c r="C271" s="24">
        <v>8.5714285714285701E-2</v>
      </c>
      <c r="D271" s="24" t="s">
        <v>23</v>
      </c>
      <c r="E271" s="35">
        <f>'[2]02.06 Alat Kantor&amp;RT'!$H$2543</f>
        <v>108459</v>
      </c>
      <c r="F271" s="36">
        <f>C271*E271</f>
        <v>9296.4857142857127</v>
      </c>
      <c r="J271" s="34" t="s">
        <v>644</v>
      </c>
      <c r="K271" s="9" t="s">
        <v>645</v>
      </c>
      <c r="L271" s="24">
        <v>1</v>
      </c>
      <c r="M271" s="24" t="s">
        <v>639</v>
      </c>
      <c r="N271" s="35">
        <f>'[1]G.Pekerjaan Finishing'!$F$340</f>
        <v>142500.08000000002</v>
      </c>
      <c r="O271" s="36">
        <f t="shared" si="38"/>
        <v>142500.08000000002</v>
      </c>
    </row>
    <row r="272" spans="1:15" s="31" customFormat="1">
      <c r="A272" s="34" t="s">
        <v>649</v>
      </c>
      <c r="B272" s="9" t="s">
        <v>650</v>
      </c>
      <c r="C272" s="24">
        <v>1.4285714285714299E-2</v>
      </c>
      <c r="D272" s="24" t="s">
        <v>23</v>
      </c>
      <c r="E272" s="35">
        <f>'[2]02.06 Alat Kantor&amp;RT'!$H$2544</f>
        <v>123497</v>
      </c>
      <c r="F272" s="36">
        <f t="shared" ref="F272:F276" si="39">C272*E272</f>
        <v>1764.2428571428588</v>
      </c>
      <c r="J272" s="40"/>
      <c r="K272" s="8"/>
      <c r="L272" s="23"/>
      <c r="M272" s="23"/>
      <c r="N272" s="41" t="s">
        <v>369</v>
      </c>
      <c r="O272" s="42">
        <f>SUM(O267:O271)</f>
        <v>743718.58000000007</v>
      </c>
    </row>
    <row r="273" spans="1:15" s="31" customFormat="1">
      <c r="A273" s="34" t="s">
        <v>651</v>
      </c>
      <c r="B273" s="9" t="s">
        <v>652</v>
      </c>
      <c r="C273" s="24">
        <v>0.1</v>
      </c>
      <c r="D273" s="24" t="s">
        <v>26</v>
      </c>
      <c r="E273" s="35">
        <f>'[1]G.Pekerjaan Finishing'!$F$540</f>
        <v>273110</v>
      </c>
      <c r="F273" s="36">
        <f t="shared" si="39"/>
        <v>27311</v>
      </c>
      <c r="J273" s="40"/>
      <c r="K273" s="8" t="s">
        <v>646</v>
      </c>
      <c r="L273" s="23"/>
      <c r="M273" s="23"/>
      <c r="N273" s="41"/>
      <c r="O273" s="42"/>
    </row>
    <row r="274" spans="1:15" s="31" customFormat="1">
      <c r="A274" s="34" t="s">
        <v>653</v>
      </c>
      <c r="B274" s="9" t="s">
        <v>654</v>
      </c>
      <c r="C274" s="24">
        <v>0.14285714285714299</v>
      </c>
      <c r="D274" s="24" t="s">
        <v>26</v>
      </c>
      <c r="E274" s="35">
        <f>'[1]G.Pekerjaan Finishing'!$F$555</f>
        <v>367100</v>
      </c>
      <c r="F274" s="36">
        <f t="shared" si="39"/>
        <v>52442.857142857189</v>
      </c>
      <c r="J274" s="34" t="s">
        <v>647</v>
      </c>
      <c r="K274" s="9" t="s">
        <v>648</v>
      </c>
      <c r="L274" s="24">
        <v>1</v>
      </c>
      <c r="M274" s="24" t="s">
        <v>23</v>
      </c>
      <c r="N274" s="35">
        <f>'[2]02.06 Alat Kantor&amp;RT'!$H$2543</f>
        <v>108459</v>
      </c>
      <c r="O274" s="36">
        <f>L274*N274</f>
        <v>108459</v>
      </c>
    </row>
    <row r="275" spans="1:15" s="31" customFormat="1">
      <c r="A275" s="34" t="s">
        <v>655</v>
      </c>
      <c r="B275" s="9" t="s">
        <v>656</v>
      </c>
      <c r="C275" s="24">
        <v>5.7142857142857099E-2</v>
      </c>
      <c r="D275" s="24" t="s">
        <v>26</v>
      </c>
      <c r="E275" s="35">
        <f>'[1]G.Pekerjaan Finishing'!$F$565</f>
        <v>62210</v>
      </c>
      <c r="F275" s="36">
        <f t="shared" si="39"/>
        <v>3554.8571428571399</v>
      </c>
      <c r="J275" s="34" t="s">
        <v>649</v>
      </c>
      <c r="K275" s="9" t="s">
        <v>650</v>
      </c>
      <c r="L275" s="24">
        <v>1</v>
      </c>
      <c r="M275" s="24" t="s">
        <v>23</v>
      </c>
      <c r="N275" s="35">
        <f>'[2]02.06 Alat Kantor&amp;RT'!$H$2544</f>
        <v>123497</v>
      </c>
      <c r="O275" s="36">
        <f t="shared" ref="O275:O279" si="40">L275*N275</f>
        <v>123497</v>
      </c>
    </row>
    <row r="276" spans="1:15" s="31" customFormat="1">
      <c r="A276" s="34" t="s">
        <v>657</v>
      </c>
      <c r="B276" s="9" t="s">
        <v>658</v>
      </c>
      <c r="C276" s="24">
        <v>2.8571428571428598E-2</v>
      </c>
      <c r="D276" s="24" t="s">
        <v>26</v>
      </c>
      <c r="E276" s="35">
        <f>'[1]G.Pekerjaan Finishing'!$F$575</f>
        <v>79110</v>
      </c>
      <c r="F276" s="36">
        <f t="shared" si="39"/>
        <v>2260.2857142857165</v>
      </c>
      <c r="J276" s="34" t="s">
        <v>651</v>
      </c>
      <c r="K276" s="9" t="s">
        <v>652</v>
      </c>
      <c r="L276" s="24">
        <v>1</v>
      </c>
      <c r="M276" s="24" t="s">
        <v>26</v>
      </c>
      <c r="N276" s="35">
        <f>'[1]G.Pekerjaan Finishing'!$F$540</f>
        <v>273110</v>
      </c>
      <c r="O276" s="36">
        <f t="shared" si="40"/>
        <v>273110</v>
      </c>
    </row>
    <row r="277" spans="1:15" s="18" customFormat="1">
      <c r="A277" s="40"/>
      <c r="B277" s="8"/>
      <c r="C277" s="23"/>
      <c r="D277" s="23"/>
      <c r="E277" s="41" t="s">
        <v>369</v>
      </c>
      <c r="F277" s="42">
        <f>SUM(F271:F276)</f>
        <v>96629.728571428612</v>
      </c>
      <c r="J277" s="34" t="s">
        <v>653</v>
      </c>
      <c r="K277" s="9" t="s">
        <v>654</v>
      </c>
      <c r="L277" s="24">
        <v>1</v>
      </c>
      <c r="M277" s="24" t="s">
        <v>26</v>
      </c>
      <c r="N277" s="35">
        <f>'[1]G.Pekerjaan Finishing'!$F$555</f>
        <v>367100</v>
      </c>
      <c r="O277" s="36">
        <f t="shared" si="40"/>
        <v>367100</v>
      </c>
    </row>
    <row r="278" spans="1:15" s="18" customFormat="1">
      <c r="A278" s="40"/>
      <c r="B278" s="8" t="s">
        <v>659</v>
      </c>
      <c r="C278" s="23"/>
      <c r="D278" s="23"/>
      <c r="E278" s="41"/>
      <c r="F278" s="42"/>
      <c r="J278" s="34" t="s">
        <v>655</v>
      </c>
      <c r="K278" s="9" t="s">
        <v>656</v>
      </c>
      <c r="L278" s="24">
        <v>1</v>
      </c>
      <c r="M278" s="24" t="s">
        <v>26</v>
      </c>
      <c r="N278" s="35">
        <f>'[1]G.Pekerjaan Finishing'!$F$565</f>
        <v>62210</v>
      </c>
      <c r="O278" s="36">
        <f t="shared" si="40"/>
        <v>62210</v>
      </c>
    </row>
    <row r="279" spans="1:15" s="31" customFormat="1">
      <c r="A279" s="34" t="s">
        <v>22</v>
      </c>
      <c r="B279" s="9" t="s">
        <v>109</v>
      </c>
      <c r="C279" s="24">
        <v>4.2857142857142899E-2</v>
      </c>
      <c r="D279" s="24" t="s">
        <v>8</v>
      </c>
      <c r="E279" s="35">
        <f>'[1]A. Pekerjaan Tanah'!$F$150</f>
        <v>86500</v>
      </c>
      <c r="F279" s="36">
        <f>C279*E279</f>
        <v>3707.142857142861</v>
      </c>
      <c r="J279" s="34" t="s">
        <v>657</v>
      </c>
      <c r="K279" s="9" t="s">
        <v>658</v>
      </c>
      <c r="L279" s="24">
        <v>1</v>
      </c>
      <c r="M279" s="24" t="s">
        <v>26</v>
      </c>
      <c r="N279" s="35">
        <f>'[1]G.Pekerjaan Finishing'!$F$575</f>
        <v>79110</v>
      </c>
      <c r="O279" s="36">
        <f t="shared" si="40"/>
        <v>79110</v>
      </c>
    </row>
    <row r="280" spans="1:15" s="31" customFormat="1">
      <c r="A280" s="34" t="s">
        <v>14</v>
      </c>
      <c r="B280" s="9" t="s">
        <v>460</v>
      </c>
      <c r="C280" s="24">
        <v>8.5714285714285701E-3</v>
      </c>
      <c r="D280" s="24" t="s">
        <v>8</v>
      </c>
      <c r="E280" s="35">
        <f>'[1]A. Pekerjaan Tanah'!$F$215</f>
        <v>154600</v>
      </c>
      <c r="F280" s="36">
        <f t="shared" ref="F280:F284" si="41">C280*E280</f>
        <v>1325.1428571428569</v>
      </c>
      <c r="J280" s="40"/>
      <c r="K280" s="8"/>
      <c r="L280" s="23"/>
      <c r="M280" s="23"/>
      <c r="N280" s="41" t="s">
        <v>369</v>
      </c>
      <c r="O280" s="42">
        <f>SUM(O274:O279)</f>
        <v>1013486</v>
      </c>
    </row>
    <row r="281" spans="1:15" s="31" customFormat="1">
      <c r="A281" s="34" t="s">
        <v>38</v>
      </c>
      <c r="B281" s="9" t="s">
        <v>55</v>
      </c>
      <c r="C281" s="24">
        <v>0.14000000000000001</v>
      </c>
      <c r="D281" s="24" t="s">
        <v>9</v>
      </c>
      <c r="E281" s="35">
        <f>'[1]D PD'!$F$128</f>
        <v>7072106</v>
      </c>
      <c r="F281" s="36">
        <f t="shared" si="41"/>
        <v>990094.84000000008</v>
      </c>
      <c r="J281" s="40"/>
      <c r="K281" s="8" t="s">
        <v>659</v>
      </c>
      <c r="L281" s="23"/>
      <c r="M281" s="23" t="s">
        <v>37</v>
      </c>
      <c r="N281" s="41"/>
      <c r="O281" s="42"/>
    </row>
    <row r="282" spans="1:15" s="31" customFormat="1">
      <c r="A282" s="34" t="s">
        <v>39</v>
      </c>
      <c r="B282" s="9" t="s">
        <v>56</v>
      </c>
      <c r="C282" s="24">
        <v>0.14000000000000001</v>
      </c>
      <c r="D282" s="24" t="s">
        <v>9</v>
      </c>
      <c r="E282" s="35">
        <f>'[1]D PD'!$F$219</f>
        <v>68362.8</v>
      </c>
      <c r="F282" s="36">
        <f t="shared" si="41"/>
        <v>9570.7920000000013</v>
      </c>
      <c r="J282" s="34" t="s">
        <v>22</v>
      </c>
      <c r="K282" s="9" t="s">
        <v>109</v>
      </c>
      <c r="L282" s="24">
        <v>1</v>
      </c>
      <c r="M282" s="24" t="s">
        <v>8</v>
      </c>
      <c r="N282" s="35">
        <f>'[1]A. Pekerjaan Tanah'!$F$150</f>
        <v>86500</v>
      </c>
      <c r="O282" s="36">
        <f>L282*N282</f>
        <v>86500</v>
      </c>
    </row>
    <row r="283" spans="1:15" s="31" customFormat="1">
      <c r="A283" s="34" t="s">
        <v>660</v>
      </c>
      <c r="B283" s="9" t="s">
        <v>661</v>
      </c>
      <c r="C283" s="24">
        <v>5.14285714285714E-3</v>
      </c>
      <c r="D283" s="24" t="s">
        <v>8</v>
      </c>
      <c r="E283" s="35">
        <f>'[1]G.Pekerjaan Finishing'!$F$644</f>
        <v>3165418.6289473698</v>
      </c>
      <c r="F283" s="36">
        <f t="shared" si="41"/>
        <v>16279.295806015036</v>
      </c>
      <c r="J283" s="34" t="s">
        <v>14</v>
      </c>
      <c r="K283" s="9" t="s">
        <v>460</v>
      </c>
      <c r="L283" s="24">
        <v>1</v>
      </c>
      <c r="M283" s="24" t="s">
        <v>8</v>
      </c>
      <c r="N283" s="35">
        <f>'[1]A. Pekerjaan Tanah'!$F$215</f>
        <v>154600</v>
      </c>
      <c r="O283" s="36">
        <f t="shared" ref="O283:O287" si="42">L283*N283</f>
        <v>154600</v>
      </c>
    </row>
    <row r="284" spans="1:15" s="31" customFormat="1">
      <c r="A284" s="34" t="s">
        <v>662</v>
      </c>
      <c r="B284" s="9" t="s">
        <v>663</v>
      </c>
      <c r="C284" s="24">
        <v>5.7142857142857099E-2</v>
      </c>
      <c r="D284" s="24" t="s">
        <v>11</v>
      </c>
      <c r="E284" s="35">
        <f>'[1]G.Pekerjaan Finishing'!$F$740</f>
        <v>65496.5</v>
      </c>
      <c r="F284" s="36">
        <f t="shared" si="41"/>
        <v>3742.6571428571401</v>
      </c>
      <c r="J284" s="34" t="s">
        <v>38</v>
      </c>
      <c r="K284" s="9" t="s">
        <v>55</v>
      </c>
      <c r="L284" s="24">
        <v>1</v>
      </c>
      <c r="M284" s="24" t="s">
        <v>9</v>
      </c>
      <c r="N284" s="35">
        <f>'[1]D PD'!$F$128</f>
        <v>7072106</v>
      </c>
      <c r="O284" s="36">
        <f t="shared" si="42"/>
        <v>7072106</v>
      </c>
    </row>
    <row r="285" spans="1:15" s="31" customFormat="1">
      <c r="A285" s="40"/>
      <c r="B285" s="8"/>
      <c r="C285" s="24"/>
      <c r="D285" s="23"/>
      <c r="E285" s="41" t="s">
        <v>369</v>
      </c>
      <c r="F285" s="42">
        <f>SUM(F279:F284)</f>
        <v>1024719.8706631579</v>
      </c>
      <c r="J285" s="34" t="s">
        <v>39</v>
      </c>
      <c r="K285" s="9" t="s">
        <v>56</v>
      </c>
      <c r="L285" s="24">
        <v>1</v>
      </c>
      <c r="M285" s="24" t="s">
        <v>9</v>
      </c>
      <c r="N285" s="35">
        <f>'[1]D PD'!$F$219</f>
        <v>68362.8</v>
      </c>
      <c r="O285" s="36">
        <f t="shared" si="42"/>
        <v>68362.8</v>
      </c>
    </row>
    <row r="286" spans="1:15" s="31" customFormat="1">
      <c r="A286" s="34"/>
      <c r="B286" s="8" t="s">
        <v>664</v>
      </c>
      <c r="C286" s="24"/>
      <c r="D286" s="24"/>
      <c r="E286" s="35"/>
      <c r="F286" s="36"/>
      <c r="J286" s="34" t="s">
        <v>660</v>
      </c>
      <c r="K286" s="9" t="s">
        <v>661</v>
      </c>
      <c r="L286" s="24">
        <v>1</v>
      </c>
      <c r="M286" s="24" t="s">
        <v>8</v>
      </c>
      <c r="N286" s="35">
        <f>'[1]G.Pekerjaan Finishing'!$F$644</f>
        <v>3165418.6289473698</v>
      </c>
      <c r="O286" s="36">
        <f t="shared" si="42"/>
        <v>3165418.6289473698</v>
      </c>
    </row>
    <row r="287" spans="1:15" s="31" customFormat="1">
      <c r="A287" s="34" t="s">
        <v>22</v>
      </c>
      <c r="B287" s="9" t="s">
        <v>109</v>
      </c>
      <c r="C287" s="24">
        <v>1.2E-2</v>
      </c>
      <c r="D287" s="24" t="s">
        <v>8</v>
      </c>
      <c r="E287" s="35">
        <f>'[1]A. Pekerjaan Tanah'!$F$150</f>
        <v>86500</v>
      </c>
      <c r="F287" s="36">
        <f>C287*E287</f>
        <v>1038</v>
      </c>
      <c r="J287" s="34" t="s">
        <v>662</v>
      </c>
      <c r="K287" s="9" t="s">
        <v>663</v>
      </c>
      <c r="L287" s="24">
        <v>1</v>
      </c>
      <c r="M287" s="24" t="s">
        <v>11</v>
      </c>
      <c r="N287" s="35">
        <f>'[1]G.Pekerjaan Finishing'!$F$740</f>
        <v>65496.5</v>
      </c>
      <c r="O287" s="36">
        <f t="shared" si="42"/>
        <v>65496.5</v>
      </c>
    </row>
    <row r="288" spans="1:15" s="31" customFormat="1">
      <c r="A288" s="34" t="s">
        <v>14</v>
      </c>
      <c r="B288" s="9" t="s">
        <v>460</v>
      </c>
      <c r="C288" s="24">
        <v>8.0000000000000004E-4</v>
      </c>
      <c r="D288" s="24" t="s">
        <v>8</v>
      </c>
      <c r="E288" s="35">
        <f>'[1]A. Pekerjaan Tanah'!$F$215</f>
        <v>154600</v>
      </c>
      <c r="F288" s="36">
        <f t="shared" ref="F288:F291" si="43">C288*E288</f>
        <v>123.68</v>
      </c>
      <c r="J288" s="40"/>
      <c r="K288" s="8"/>
      <c r="L288" s="23"/>
      <c r="M288" s="23"/>
      <c r="N288" s="41" t="s">
        <v>369</v>
      </c>
      <c r="O288" s="42">
        <f>SUM(O282:O287)</f>
        <v>10612483.92894737</v>
      </c>
    </row>
    <row r="289" spans="1:15" s="31" customFormat="1">
      <c r="A289" s="34" t="s">
        <v>665</v>
      </c>
      <c r="B289" s="9" t="s">
        <v>666</v>
      </c>
      <c r="C289" s="24">
        <v>9.6000000000000002E-4</v>
      </c>
      <c r="D289" s="24" t="s">
        <v>8</v>
      </c>
      <c r="E289" s="35">
        <f>'[1]C. Struktur'!$F$191</f>
        <v>1136764.144736842</v>
      </c>
      <c r="F289" s="36">
        <f t="shared" si="43"/>
        <v>1091.2935789473684</v>
      </c>
      <c r="J289" s="40"/>
      <c r="K289" s="8" t="s">
        <v>664</v>
      </c>
      <c r="L289" s="23"/>
      <c r="M289" s="23"/>
      <c r="N289" s="41"/>
      <c r="O289" s="42"/>
    </row>
    <row r="290" spans="1:15" s="31" customFormat="1">
      <c r="A290" s="34" t="s">
        <v>593</v>
      </c>
      <c r="B290" s="9" t="s">
        <v>594</v>
      </c>
      <c r="C290" s="24">
        <v>3.5999999999999997E-2</v>
      </c>
      <c r="D290" s="24" t="s">
        <v>9</v>
      </c>
      <c r="E290" s="35">
        <f>'[1]E. PL'!$F$23</f>
        <v>286500</v>
      </c>
      <c r="F290" s="36">
        <f t="shared" si="43"/>
        <v>10314</v>
      </c>
      <c r="J290" s="34" t="s">
        <v>22</v>
      </c>
      <c r="K290" s="9" t="s">
        <v>109</v>
      </c>
      <c r="L290" s="24">
        <v>1</v>
      </c>
      <c r="M290" s="24" t="s">
        <v>8</v>
      </c>
      <c r="N290" s="35">
        <f>'[1]A. Pekerjaan Tanah'!$F$150</f>
        <v>86500</v>
      </c>
      <c r="O290" s="36">
        <f>L290*N290</f>
        <v>86500</v>
      </c>
    </row>
    <row r="291" spans="1:15" s="31" customFormat="1">
      <c r="A291" s="34" t="s">
        <v>660</v>
      </c>
      <c r="B291" s="9" t="s">
        <v>661</v>
      </c>
      <c r="C291" s="24">
        <v>1.4999999999999999E-2</v>
      </c>
      <c r="D291" s="24" t="s">
        <v>8</v>
      </c>
      <c r="E291" s="35">
        <f>'[1]G.Pekerjaan Finishing'!$F$644</f>
        <v>3165418.6289473698</v>
      </c>
      <c r="F291" s="36">
        <f t="shared" si="43"/>
        <v>47481.279434210548</v>
      </c>
      <c r="J291" s="34" t="s">
        <v>14</v>
      </c>
      <c r="K291" s="9" t="s">
        <v>460</v>
      </c>
      <c r="L291" s="24">
        <v>1</v>
      </c>
      <c r="M291" s="24" t="s">
        <v>8</v>
      </c>
      <c r="N291" s="35">
        <f>'[1]A. Pekerjaan Tanah'!$F$215</f>
        <v>154600</v>
      </c>
      <c r="O291" s="36">
        <f t="shared" ref="O291:O294" si="44">L291*N291</f>
        <v>154600</v>
      </c>
    </row>
    <row r="292" spans="1:15" s="31" customFormat="1">
      <c r="A292" s="40"/>
      <c r="B292" s="8"/>
      <c r="C292" s="24"/>
      <c r="D292" s="23"/>
      <c r="E292" s="41" t="s">
        <v>369</v>
      </c>
      <c r="F292" s="42">
        <f>SUM(F287:F291)</f>
        <v>60048.253013157919</v>
      </c>
      <c r="J292" s="34" t="s">
        <v>665</v>
      </c>
      <c r="K292" s="9" t="s">
        <v>666</v>
      </c>
      <c r="L292" s="24">
        <v>1</v>
      </c>
      <c r="M292" s="24" t="s">
        <v>8</v>
      </c>
      <c r="N292" s="35">
        <f>'[1]C. Struktur'!$F$191</f>
        <v>1136764.144736842</v>
      </c>
      <c r="O292" s="36">
        <f t="shared" si="44"/>
        <v>1136764.144736842</v>
      </c>
    </row>
    <row r="293" spans="1:15" s="31" customFormat="1">
      <c r="A293" s="34"/>
      <c r="B293" s="8" t="s">
        <v>667</v>
      </c>
      <c r="C293" s="24"/>
      <c r="D293" s="24"/>
      <c r="E293" s="35"/>
      <c r="F293" s="36"/>
      <c r="J293" s="34" t="s">
        <v>593</v>
      </c>
      <c r="K293" s="9" t="s">
        <v>594</v>
      </c>
      <c r="L293" s="24">
        <v>1</v>
      </c>
      <c r="M293" s="24" t="s">
        <v>9</v>
      </c>
      <c r="N293" s="35">
        <f>'[1]E. PL'!$F$23</f>
        <v>286500</v>
      </c>
      <c r="O293" s="36">
        <f t="shared" si="44"/>
        <v>286500</v>
      </c>
    </row>
    <row r="294" spans="1:15" s="31" customFormat="1">
      <c r="A294" s="34" t="s">
        <v>668</v>
      </c>
      <c r="B294" s="9" t="s">
        <v>669</v>
      </c>
      <c r="C294" s="24">
        <v>1.6E-2</v>
      </c>
      <c r="D294" s="24" t="s">
        <v>670</v>
      </c>
      <c r="E294" s="35">
        <f>'[1]G.Pekerjaan Finishing'!$F$465</f>
        <v>478600</v>
      </c>
      <c r="F294" s="36">
        <f>C294*E294</f>
        <v>7657.6</v>
      </c>
      <c r="J294" s="34" t="s">
        <v>660</v>
      </c>
      <c r="K294" s="9" t="s">
        <v>661</v>
      </c>
      <c r="L294" s="24">
        <v>1</v>
      </c>
      <c r="M294" s="24" t="s">
        <v>8</v>
      </c>
      <c r="N294" s="35">
        <f>'[1]G.Pekerjaan Finishing'!$F$644</f>
        <v>3165418.6289473698</v>
      </c>
      <c r="O294" s="36">
        <f t="shared" si="44"/>
        <v>3165418.6289473698</v>
      </c>
    </row>
    <row r="295" spans="1:15" s="31" customFormat="1">
      <c r="A295" s="34" t="s">
        <v>40</v>
      </c>
      <c r="B295" s="9" t="s">
        <v>253</v>
      </c>
      <c r="C295" s="24">
        <v>0.59499999999999997</v>
      </c>
      <c r="D295" s="24" t="s">
        <v>11</v>
      </c>
      <c r="E295" s="35">
        <f>'[1]G.Pekerjaan Finishing'!$F$680</f>
        <v>30127.5</v>
      </c>
      <c r="F295" s="36">
        <f t="shared" ref="F295:F299" si="45">C295*E295</f>
        <v>17925.862499999999</v>
      </c>
      <c r="J295" s="40"/>
      <c r="K295" s="8"/>
      <c r="L295" s="23"/>
      <c r="M295" s="23"/>
      <c r="N295" s="41" t="s">
        <v>369</v>
      </c>
      <c r="O295" s="42">
        <f>SUM(O290:O294)</f>
        <v>4829782.773684212</v>
      </c>
    </row>
    <row r="296" spans="1:15" s="31" customFormat="1">
      <c r="A296" s="34" t="s">
        <v>662</v>
      </c>
      <c r="B296" s="9" t="s">
        <v>663</v>
      </c>
      <c r="C296" s="24">
        <v>0.51</v>
      </c>
      <c r="D296" s="24" t="s">
        <v>11</v>
      </c>
      <c r="E296" s="35">
        <f>'[1]G.Pekerjaan Finishing'!$F$740</f>
        <v>65496.5</v>
      </c>
      <c r="F296" s="36">
        <f t="shared" si="45"/>
        <v>33403.215000000004</v>
      </c>
      <c r="J296" s="40"/>
      <c r="K296" s="8" t="s">
        <v>667</v>
      </c>
      <c r="L296" s="23"/>
      <c r="M296" s="23"/>
      <c r="N296" s="41"/>
      <c r="O296" s="42"/>
    </row>
    <row r="297" spans="1:15" s="31" customFormat="1">
      <c r="A297" s="34" t="s">
        <v>671</v>
      </c>
      <c r="B297" s="9" t="s">
        <v>672</v>
      </c>
      <c r="C297" s="24">
        <v>5.83333333333333E-2</v>
      </c>
      <c r="D297" s="24" t="s">
        <v>23</v>
      </c>
      <c r="E297" s="35">
        <f>'[1]G.Pekerjaan Finishing'!$F$774</f>
        <v>67900</v>
      </c>
      <c r="F297" s="36">
        <f t="shared" si="45"/>
        <v>3960.8333333333312</v>
      </c>
      <c r="J297" s="34" t="s">
        <v>668</v>
      </c>
      <c r="K297" s="9" t="s">
        <v>669</v>
      </c>
      <c r="L297" s="24">
        <v>1</v>
      </c>
      <c r="M297" s="24" t="s">
        <v>670</v>
      </c>
      <c r="N297" s="35">
        <f>'[1]G.Pekerjaan Finishing'!$F$465</f>
        <v>478600</v>
      </c>
      <c r="O297" s="36">
        <f>L297*N297</f>
        <v>478600</v>
      </c>
    </row>
    <row r="298" spans="1:15" s="31" customFormat="1">
      <c r="A298" s="34" t="s">
        <v>673</v>
      </c>
      <c r="B298" s="9" t="s">
        <v>674</v>
      </c>
      <c r="C298" s="24">
        <v>1.6E-2</v>
      </c>
      <c r="D298" s="24" t="s">
        <v>23</v>
      </c>
      <c r="E298" s="35">
        <f>'[1]G.Pekerjaan Finishing'!$F$799</f>
        <v>3632060</v>
      </c>
      <c r="F298" s="36">
        <f t="shared" si="45"/>
        <v>58112.959999999999</v>
      </c>
      <c r="J298" s="34" t="s">
        <v>40</v>
      </c>
      <c r="K298" s="9" t="s">
        <v>253</v>
      </c>
      <c r="L298" s="24">
        <v>1</v>
      </c>
      <c r="M298" s="24" t="s">
        <v>11</v>
      </c>
      <c r="N298" s="35">
        <f>'[1]G.Pekerjaan Finishing'!$F$680</f>
        <v>30127.5</v>
      </c>
      <c r="O298" s="36">
        <f t="shared" ref="O298:O302" si="46">L298*N298</f>
        <v>30127.5</v>
      </c>
    </row>
    <row r="299" spans="1:15" s="31" customFormat="1">
      <c r="A299" s="34" t="s">
        <v>675</v>
      </c>
      <c r="B299" s="9" t="s">
        <v>676</v>
      </c>
      <c r="C299" s="24">
        <v>1.6666666666666701E-2</v>
      </c>
      <c r="D299" s="24" t="s">
        <v>23</v>
      </c>
      <c r="E299" s="35">
        <f>'[1]G.Pekerjaan Finishing'!$F$813</f>
        <v>983400</v>
      </c>
      <c r="F299" s="36">
        <f t="shared" si="45"/>
        <v>16390.000000000033</v>
      </c>
      <c r="J299" s="34" t="s">
        <v>662</v>
      </c>
      <c r="K299" s="9" t="s">
        <v>663</v>
      </c>
      <c r="L299" s="24">
        <v>1</v>
      </c>
      <c r="M299" s="24" t="s">
        <v>11</v>
      </c>
      <c r="N299" s="35">
        <f>'[1]G.Pekerjaan Finishing'!$F$740</f>
        <v>65496.5</v>
      </c>
      <c r="O299" s="36">
        <f t="shared" si="46"/>
        <v>65496.5</v>
      </c>
    </row>
    <row r="300" spans="1:15" s="18" customFormat="1">
      <c r="A300" s="40"/>
      <c r="B300" s="8"/>
      <c r="C300" s="23"/>
      <c r="D300" s="23"/>
      <c r="E300" s="41" t="s">
        <v>369</v>
      </c>
      <c r="F300" s="42">
        <f>SUM(F294:F299)</f>
        <v>137450.47083333335</v>
      </c>
      <c r="J300" s="34" t="s">
        <v>671</v>
      </c>
      <c r="K300" s="9" t="s">
        <v>672</v>
      </c>
      <c r="L300" s="24">
        <v>1</v>
      </c>
      <c r="M300" s="24" t="s">
        <v>23</v>
      </c>
      <c r="N300" s="35">
        <f>'[1]G.Pekerjaan Finishing'!$F$774</f>
        <v>67900</v>
      </c>
      <c r="O300" s="36">
        <f t="shared" si="46"/>
        <v>67900</v>
      </c>
    </row>
    <row r="301" spans="1:15" s="18" customFormat="1" ht="13.5" thickBot="1">
      <c r="A301" s="43"/>
      <c r="B301" s="12"/>
      <c r="C301" s="251"/>
      <c r="D301" s="30"/>
      <c r="E301" s="44" t="s">
        <v>375</v>
      </c>
      <c r="F301" s="45">
        <f>SUM(F300,F292,F285,F277,F269,F262,F255,F243,F236,F230,F223,F213,F206)</f>
        <v>27173842.639955662</v>
      </c>
      <c r="J301" s="34" t="s">
        <v>673</v>
      </c>
      <c r="K301" s="9" t="s">
        <v>674</v>
      </c>
      <c r="L301" s="24">
        <v>1</v>
      </c>
      <c r="M301" s="24" t="s">
        <v>23</v>
      </c>
      <c r="N301" s="35">
        <f>'[1]G.Pekerjaan Finishing'!$F$799</f>
        <v>3632060</v>
      </c>
      <c r="O301" s="36">
        <f t="shared" si="46"/>
        <v>3632060</v>
      </c>
    </row>
    <row r="302" spans="1:15" s="18" customFormat="1">
      <c r="A302" s="40" t="s">
        <v>709</v>
      </c>
      <c r="B302" s="8" t="s">
        <v>1098</v>
      </c>
      <c r="C302" s="23"/>
      <c r="D302" s="23" t="s">
        <v>7</v>
      </c>
      <c r="E302" s="41"/>
      <c r="F302" s="42"/>
      <c r="J302" s="34" t="s">
        <v>675</v>
      </c>
      <c r="K302" s="9" t="s">
        <v>676</v>
      </c>
      <c r="L302" s="24">
        <v>1</v>
      </c>
      <c r="M302" s="24" t="s">
        <v>23</v>
      </c>
      <c r="N302" s="35">
        <f>'[1]G.Pekerjaan Finishing'!$F$813</f>
        <v>983400</v>
      </c>
      <c r="O302" s="36">
        <f t="shared" si="46"/>
        <v>983400</v>
      </c>
    </row>
    <row r="303" spans="1:15" s="31" customFormat="1">
      <c r="A303" s="34" t="s">
        <v>647</v>
      </c>
      <c r="B303" s="9" t="s">
        <v>648</v>
      </c>
      <c r="C303" s="24">
        <v>2.64E-2</v>
      </c>
      <c r="D303" s="24" t="s">
        <v>23</v>
      </c>
      <c r="E303" s="35">
        <f>E175</f>
        <v>108459</v>
      </c>
      <c r="F303" s="36">
        <f>C303*E303</f>
        <v>2863.3175999999999</v>
      </c>
      <c r="J303" s="40"/>
      <c r="K303" s="8"/>
      <c r="L303" s="23"/>
      <c r="M303" s="23"/>
      <c r="N303" s="41" t="s">
        <v>369</v>
      </c>
      <c r="O303" s="42">
        <f>SUM(O297:O302)</f>
        <v>5257584</v>
      </c>
    </row>
    <row r="304" spans="1:15" s="31" customFormat="1" ht="13.5" thickBot="1">
      <c r="A304" s="34" t="s">
        <v>649</v>
      </c>
      <c r="B304" s="9" t="s">
        <v>650</v>
      </c>
      <c r="C304" s="24">
        <v>4.7999999999999996E-3</v>
      </c>
      <c r="D304" s="24" t="s">
        <v>23</v>
      </c>
      <c r="E304" s="35">
        <f>E79</f>
        <v>123497</v>
      </c>
      <c r="F304" s="36">
        <f t="shared" ref="F304:F367" si="47">C304*E304</f>
        <v>592.78559999999993</v>
      </c>
      <c r="J304" s="43"/>
      <c r="K304" s="12"/>
      <c r="L304" s="30"/>
      <c r="M304" s="30"/>
      <c r="N304" s="44" t="s">
        <v>375</v>
      </c>
      <c r="O304" s="45">
        <f>SUM(O303,O295,O288,O280,O272,O265,O258,O246,O239,O233,O226,O216,O209)</f>
        <v>77229439.730639428</v>
      </c>
    </row>
    <row r="305" spans="1:6" s="31" customFormat="1">
      <c r="A305" s="34" t="s">
        <v>612</v>
      </c>
      <c r="B305" s="9" t="s">
        <v>613</v>
      </c>
      <c r="C305" s="24">
        <v>1.2500000000000011E-4</v>
      </c>
      <c r="D305" s="24" t="s">
        <v>614</v>
      </c>
      <c r="E305" s="35">
        <f>E52</f>
        <v>4500000</v>
      </c>
      <c r="F305" s="36">
        <f t="shared" si="47"/>
        <v>562.50000000000045</v>
      </c>
    </row>
    <row r="306" spans="1:6" s="31" customFormat="1">
      <c r="A306" s="34" t="s">
        <v>25</v>
      </c>
      <c r="B306" s="9" t="s">
        <v>105</v>
      </c>
      <c r="C306" s="24">
        <v>8.5199999999999998E-2</v>
      </c>
      <c r="D306" s="24" t="s">
        <v>26</v>
      </c>
      <c r="E306" s="35">
        <f>F13</f>
        <v>22015.679999999997</v>
      </c>
      <c r="F306" s="36">
        <f t="shared" si="47"/>
        <v>1875.7359359999996</v>
      </c>
    </row>
    <row r="307" spans="1:6" s="31" customFormat="1">
      <c r="A307" s="34" t="s">
        <v>22</v>
      </c>
      <c r="B307" s="9" t="s">
        <v>109</v>
      </c>
      <c r="C307" s="24">
        <v>0.29304000000000002</v>
      </c>
      <c r="D307" s="24" t="s">
        <v>8</v>
      </c>
      <c r="E307" s="35">
        <f>F15</f>
        <v>84493.2</v>
      </c>
      <c r="F307" s="36">
        <f t="shared" si="47"/>
        <v>24759.887328000001</v>
      </c>
    </row>
    <row r="308" spans="1:6" s="31" customFormat="1">
      <c r="A308" s="34" t="s">
        <v>22</v>
      </c>
      <c r="B308" s="9" t="s">
        <v>109</v>
      </c>
      <c r="C308" s="24">
        <v>4.2857142857142903E-3</v>
      </c>
      <c r="D308" s="24" t="s">
        <v>8</v>
      </c>
      <c r="E308" s="35">
        <f>E307</f>
        <v>84493.2</v>
      </c>
      <c r="F308" s="36">
        <f t="shared" si="47"/>
        <v>362.11371428571465</v>
      </c>
    </row>
    <row r="309" spans="1:6" s="31" customFormat="1">
      <c r="A309" s="34" t="s">
        <v>22</v>
      </c>
      <c r="B309" s="9" t="s">
        <v>109</v>
      </c>
      <c r="C309" s="24">
        <v>1.2220608899297431E-2</v>
      </c>
      <c r="D309" s="24" t="s">
        <v>8</v>
      </c>
      <c r="E309" s="35">
        <f>E307</f>
        <v>84493.2</v>
      </c>
      <c r="F309" s="36">
        <f t="shared" si="47"/>
        <v>1032.5583518501176</v>
      </c>
    </row>
    <row r="310" spans="1:6" s="31" customFormat="1">
      <c r="A310" s="34" t="s">
        <v>538</v>
      </c>
      <c r="B310" s="9" t="s">
        <v>539</v>
      </c>
      <c r="C310" s="24">
        <v>9.7680000000000003E-2</v>
      </c>
      <c r="D310" s="24" t="s">
        <v>8</v>
      </c>
      <c r="E310" s="35">
        <f>F16</f>
        <v>4643.0559999999996</v>
      </c>
      <c r="F310" s="36">
        <f t="shared" si="47"/>
        <v>453.53371007999999</v>
      </c>
    </row>
    <row r="311" spans="1:6" s="31" customFormat="1">
      <c r="A311" s="34" t="s">
        <v>14</v>
      </c>
      <c r="B311" s="9" t="s">
        <v>460</v>
      </c>
      <c r="C311" s="24">
        <v>2.664E-2</v>
      </c>
      <c r="D311" s="24" t="s">
        <v>8</v>
      </c>
      <c r="E311" s="35">
        <f>E17</f>
        <v>154600</v>
      </c>
      <c r="F311" s="36">
        <f t="shared" si="47"/>
        <v>4118.5439999999999</v>
      </c>
    </row>
    <row r="312" spans="1:6" s="31" customFormat="1">
      <c r="A312" s="34" t="s">
        <v>14</v>
      </c>
      <c r="B312" s="9" t="s">
        <v>460</v>
      </c>
      <c r="C312" s="24">
        <v>1.4789999999999999E-2</v>
      </c>
      <c r="D312" s="24" t="s">
        <v>8</v>
      </c>
      <c r="E312" s="35">
        <f>E311</f>
        <v>154600</v>
      </c>
      <c r="F312" s="36">
        <f t="shared" si="47"/>
        <v>2286.5340000000001</v>
      </c>
    </row>
    <row r="313" spans="1:6" s="31" customFormat="1">
      <c r="A313" s="34" t="s">
        <v>14</v>
      </c>
      <c r="B313" s="9" t="s">
        <v>460</v>
      </c>
      <c r="C313" s="24">
        <v>4.0735362997658099E-4</v>
      </c>
      <c r="D313" s="24" t="s">
        <v>8</v>
      </c>
      <c r="E313" s="35">
        <f>E312</f>
        <v>154600</v>
      </c>
      <c r="F313" s="36">
        <f t="shared" si="47"/>
        <v>62.97687119437942</v>
      </c>
    </row>
    <row r="314" spans="1:6" s="31" customFormat="1">
      <c r="A314" s="34" t="s">
        <v>14</v>
      </c>
      <c r="B314" s="9" t="s">
        <v>460</v>
      </c>
      <c r="C314" s="24">
        <v>4.2857142857142898E-4</v>
      </c>
      <c r="D314" s="24" t="s">
        <v>8</v>
      </c>
      <c r="E314" s="35">
        <f>E313</f>
        <v>154600</v>
      </c>
      <c r="F314" s="36">
        <f t="shared" si="47"/>
        <v>66.257142857142924</v>
      </c>
    </row>
    <row r="315" spans="1:6" s="31" customFormat="1">
      <c r="A315" s="34" t="s">
        <v>582</v>
      </c>
      <c r="B315" s="9" t="s">
        <v>583</v>
      </c>
      <c r="C315" s="24">
        <v>9.7680000000000003E-2</v>
      </c>
      <c r="D315" s="24" t="s">
        <v>8</v>
      </c>
      <c r="E315" s="35">
        <f>E32</f>
        <v>1029350</v>
      </c>
      <c r="F315" s="36">
        <f t="shared" si="47"/>
        <v>100546.908</v>
      </c>
    </row>
    <row r="316" spans="1:6" s="31" customFormat="1">
      <c r="A316" s="34" t="s">
        <v>584</v>
      </c>
      <c r="B316" s="9" t="s">
        <v>585</v>
      </c>
      <c r="C316" s="24">
        <v>3.5520000000000003E-2</v>
      </c>
      <c r="D316" s="24" t="s">
        <v>8</v>
      </c>
      <c r="E316" s="35">
        <f>E33</f>
        <v>583890</v>
      </c>
      <c r="F316" s="36">
        <f t="shared" si="47"/>
        <v>20739.772800000002</v>
      </c>
    </row>
    <row r="317" spans="1:6" s="31" customFormat="1">
      <c r="A317" s="34" t="s">
        <v>568</v>
      </c>
      <c r="B317" s="9" t="s">
        <v>569</v>
      </c>
      <c r="C317" s="24">
        <v>9.9989999999999992E-3</v>
      </c>
      <c r="D317" s="24" t="s">
        <v>26</v>
      </c>
      <c r="E317" s="35">
        <f>F19</f>
        <v>5143.4856</v>
      </c>
      <c r="F317" s="36">
        <f t="shared" si="47"/>
        <v>51.429712514399995</v>
      </c>
    </row>
    <row r="318" spans="1:6" s="31" customFormat="1">
      <c r="A318" s="34" t="s">
        <v>34</v>
      </c>
      <c r="B318" s="9" t="s">
        <v>291</v>
      </c>
      <c r="C318" s="24">
        <v>4.9737599999999998E-3</v>
      </c>
      <c r="D318" s="24" t="s">
        <v>8</v>
      </c>
      <c r="E318" s="35">
        <f>F22</f>
        <v>19820.657419199997</v>
      </c>
      <c r="F318" s="36">
        <f t="shared" si="47"/>
        <v>98.583193045320172</v>
      </c>
    </row>
    <row r="319" spans="1:6" s="31" customFormat="1">
      <c r="A319" s="34" t="s">
        <v>32</v>
      </c>
      <c r="B319" s="9" t="s">
        <v>571</v>
      </c>
      <c r="C319" s="24">
        <v>1.332E-2</v>
      </c>
      <c r="D319" s="24" t="s">
        <v>8</v>
      </c>
      <c r="E319" s="35">
        <f>F23</f>
        <v>41609.30664473684</v>
      </c>
      <c r="F319" s="36">
        <f t="shared" si="47"/>
        <v>554.23596450789466</v>
      </c>
    </row>
    <row r="320" spans="1:6" s="31" customFormat="1">
      <c r="A320" s="34" t="s">
        <v>464</v>
      </c>
      <c r="B320" s="9" t="s">
        <v>465</v>
      </c>
      <c r="C320" s="24">
        <v>1.4789999999999999E-2</v>
      </c>
      <c r="D320" s="24" t="s">
        <v>8</v>
      </c>
      <c r="E320" s="35">
        <f>F24</f>
        <v>42035.747167763162</v>
      </c>
      <c r="F320" s="36">
        <f t="shared" si="47"/>
        <v>621.70870061121718</v>
      </c>
    </row>
    <row r="321" spans="1:6" s="31" customFormat="1">
      <c r="A321" s="34" t="s">
        <v>665</v>
      </c>
      <c r="B321" s="9" t="s">
        <v>666</v>
      </c>
      <c r="C321" s="24">
        <v>8.5714285714285797E-4</v>
      </c>
      <c r="D321" s="24" t="s">
        <v>8</v>
      </c>
      <c r="E321" s="35">
        <f>F96</f>
        <v>3247.8975563909808</v>
      </c>
      <c r="F321" s="36">
        <f t="shared" si="47"/>
        <v>2.7839121911922717</v>
      </c>
    </row>
    <row r="322" spans="1:6" s="31" customFormat="1">
      <c r="A322" s="34" t="s">
        <v>33</v>
      </c>
      <c r="B322" s="9" t="s">
        <v>112</v>
      </c>
      <c r="C322" s="24">
        <v>1.584E-2</v>
      </c>
      <c r="D322" s="24" t="s">
        <v>8</v>
      </c>
      <c r="E322" s="35">
        <f>F124</f>
        <v>403365.6</v>
      </c>
      <c r="F322" s="36">
        <f t="shared" si="47"/>
        <v>6389.3111039999994</v>
      </c>
    </row>
    <row r="323" spans="1:6" s="31" customFormat="1">
      <c r="A323" s="34" t="s">
        <v>572</v>
      </c>
      <c r="B323" s="9" t="s">
        <v>573</v>
      </c>
      <c r="C323" s="24">
        <v>6.6600000000000001E-3</v>
      </c>
      <c r="D323" s="24" t="s">
        <v>8</v>
      </c>
      <c r="E323" s="35">
        <f>F26</f>
        <v>121369.398</v>
      </c>
      <c r="F323" s="36">
        <f t="shared" si="47"/>
        <v>808.32019068</v>
      </c>
    </row>
    <row r="324" spans="1:6" s="31" customFormat="1">
      <c r="A324" s="34" t="s">
        <v>574</v>
      </c>
      <c r="B324" s="9" t="s">
        <v>575</v>
      </c>
      <c r="C324" s="24">
        <v>4.9950000000000003E-3</v>
      </c>
      <c r="D324" s="24" t="s">
        <v>8</v>
      </c>
      <c r="E324" s="35">
        <f>F27</f>
        <v>100337.40092790002</v>
      </c>
      <c r="F324" s="36">
        <f t="shared" si="47"/>
        <v>501.18531763486061</v>
      </c>
    </row>
    <row r="325" spans="1:6" s="31" customFormat="1">
      <c r="A325" s="34" t="s">
        <v>576</v>
      </c>
      <c r="B325" s="9" t="s">
        <v>577</v>
      </c>
      <c r="C325" s="24">
        <v>7.1279999999999998E-3</v>
      </c>
      <c r="D325" s="24" t="s">
        <v>8</v>
      </c>
      <c r="E325" s="35">
        <f>F28</f>
        <v>130390.3656</v>
      </c>
      <c r="F325" s="36">
        <f t="shared" si="47"/>
        <v>929.4225259968</v>
      </c>
    </row>
    <row r="326" spans="1:6" s="31" customFormat="1">
      <c r="A326" s="34" t="s">
        <v>578</v>
      </c>
      <c r="B326" s="9" t="s">
        <v>579</v>
      </c>
      <c r="C326" s="24">
        <v>9.7199999999999995E-2</v>
      </c>
      <c r="D326" s="24" t="s">
        <v>580</v>
      </c>
      <c r="E326" s="35">
        <f>F29</f>
        <v>27314.82</v>
      </c>
      <c r="F326" s="36">
        <f t="shared" si="47"/>
        <v>2655.0005039999996</v>
      </c>
    </row>
    <row r="327" spans="1:6" s="31" customFormat="1">
      <c r="A327" s="34" t="s">
        <v>586</v>
      </c>
      <c r="B327" s="9" t="s">
        <v>587</v>
      </c>
      <c r="C327" s="24">
        <v>0.91368000000000005</v>
      </c>
      <c r="D327" s="24" t="s">
        <v>9</v>
      </c>
      <c r="E327" s="35">
        <f>F34</f>
        <v>21547315.439999998</v>
      </c>
      <c r="F327" s="36">
        <f t="shared" si="47"/>
        <v>19687351.1712192</v>
      </c>
    </row>
    <row r="328" spans="1:6" s="31" customFormat="1">
      <c r="A328" s="34" t="s">
        <v>38</v>
      </c>
      <c r="B328" s="9" t="s">
        <v>55</v>
      </c>
      <c r="C328" s="24">
        <v>3.3892271662763401E-2</v>
      </c>
      <c r="D328" s="24" t="s">
        <v>9</v>
      </c>
      <c r="E328" s="35">
        <f>F88</f>
        <v>798965.79259953008</v>
      </c>
      <c r="F328" s="36">
        <f t="shared" si="47"/>
        <v>27078.765692038352</v>
      </c>
    </row>
    <row r="329" spans="1:6" s="31" customFormat="1">
      <c r="A329" s="34" t="s">
        <v>588</v>
      </c>
      <c r="B329" s="9" t="s">
        <v>589</v>
      </c>
      <c r="C329" s="24">
        <v>1.8273600000000001</v>
      </c>
      <c r="D329" s="24" t="s">
        <v>9</v>
      </c>
      <c r="E329" s="35">
        <f>F35</f>
        <v>425519.04959999997</v>
      </c>
      <c r="F329" s="36">
        <f t="shared" si="47"/>
        <v>777576.49047705601</v>
      </c>
    </row>
    <row r="330" spans="1:6" s="31" customFormat="1">
      <c r="A330" s="34" t="s">
        <v>39</v>
      </c>
      <c r="B330" s="9" t="s">
        <v>56</v>
      </c>
      <c r="C330" s="24">
        <v>3.3892271662763401E-2</v>
      </c>
      <c r="D330" s="24" t="s">
        <v>9</v>
      </c>
      <c r="E330" s="35">
        <f>F89</f>
        <v>7723.2352974238729</v>
      </c>
      <c r="F330" s="36">
        <f t="shared" si="47"/>
        <v>261.7579888157332</v>
      </c>
    </row>
    <row r="331" spans="1:6" s="31" customFormat="1">
      <c r="A331" s="34" t="s">
        <v>590</v>
      </c>
      <c r="B331" s="9" t="s">
        <v>591</v>
      </c>
      <c r="C331" s="24">
        <v>0.222</v>
      </c>
      <c r="D331" s="24" t="s">
        <v>11</v>
      </c>
      <c r="E331" s="35">
        <f>F36</f>
        <v>17049.599999999999</v>
      </c>
      <c r="F331" s="36">
        <f t="shared" si="47"/>
        <v>3785.0111999999999</v>
      </c>
    </row>
    <row r="332" spans="1:6" s="31" customFormat="1">
      <c r="A332" s="34" t="s">
        <v>36</v>
      </c>
      <c r="B332" s="9" t="s">
        <v>309</v>
      </c>
      <c r="C332" s="24">
        <v>8.1215999999999997E-2</v>
      </c>
      <c r="D332" s="24" t="s">
        <v>9</v>
      </c>
      <c r="E332" s="35">
        <f>F64</f>
        <v>20838.672000000002</v>
      </c>
      <c r="F332" s="36">
        <f t="shared" si="47"/>
        <v>1692.4335851520002</v>
      </c>
    </row>
    <row r="333" spans="1:6" s="31" customFormat="1">
      <c r="A333" s="34" t="s">
        <v>36</v>
      </c>
      <c r="B333" s="9" t="s">
        <v>309</v>
      </c>
      <c r="C333" s="24">
        <v>3.6431999999999999E-2</v>
      </c>
      <c r="D333" s="24" t="s">
        <v>9</v>
      </c>
      <c r="E333" s="35">
        <f>E332</f>
        <v>20838.672000000002</v>
      </c>
      <c r="F333" s="36">
        <f t="shared" si="47"/>
        <v>759.19449830400004</v>
      </c>
    </row>
    <row r="334" spans="1:6" s="31" customFormat="1">
      <c r="A334" s="34" t="s">
        <v>630</v>
      </c>
      <c r="B334" s="9" t="s">
        <v>631</v>
      </c>
      <c r="C334" s="24">
        <v>1.8273600000000001</v>
      </c>
      <c r="D334" s="24" t="s">
        <v>9</v>
      </c>
      <c r="E334" s="35">
        <f>F66</f>
        <v>37770.432000000001</v>
      </c>
      <c r="F334" s="36">
        <f t="shared" si="47"/>
        <v>69020.176619520003</v>
      </c>
    </row>
    <row r="335" spans="1:6" s="31" customFormat="1">
      <c r="A335" s="34" t="s">
        <v>630</v>
      </c>
      <c r="B335" s="9" t="s">
        <v>631</v>
      </c>
      <c r="C335" s="24">
        <v>0.36172799999999999</v>
      </c>
      <c r="D335" s="24" t="s">
        <v>9</v>
      </c>
      <c r="E335" s="35">
        <f>E334</f>
        <v>37770.432000000001</v>
      </c>
      <c r="F335" s="36">
        <f t="shared" si="47"/>
        <v>13662.622826496001</v>
      </c>
    </row>
    <row r="336" spans="1:6" s="31" customFormat="1">
      <c r="A336" s="34" t="s">
        <v>632</v>
      </c>
      <c r="B336" s="9" t="s">
        <v>633</v>
      </c>
      <c r="C336" s="24">
        <v>0.26190000000000002</v>
      </c>
      <c r="D336" s="24" t="s">
        <v>9</v>
      </c>
      <c r="E336" s="35">
        <f>F68</f>
        <v>32610.915000000001</v>
      </c>
      <c r="F336" s="36">
        <f t="shared" si="47"/>
        <v>8540.7986385000004</v>
      </c>
    </row>
    <row r="337" spans="1:6" s="31" customFormat="1">
      <c r="A337" s="34" t="s">
        <v>593</v>
      </c>
      <c r="B337" s="9" t="s">
        <v>594</v>
      </c>
      <c r="C337" s="24">
        <v>1.9740000000000001E-2</v>
      </c>
      <c r="D337" s="24" t="s">
        <v>9</v>
      </c>
      <c r="E337" s="35">
        <f>F39</f>
        <v>18851.7</v>
      </c>
      <c r="F337" s="36">
        <f t="shared" si="47"/>
        <v>372.13255800000002</v>
      </c>
    </row>
    <row r="338" spans="1:6" s="31" customFormat="1">
      <c r="A338" s="34" t="s">
        <v>593</v>
      </c>
      <c r="B338" s="9" t="s">
        <v>594</v>
      </c>
      <c r="C338" s="24">
        <v>2.571428571428571E-2</v>
      </c>
      <c r="D338" s="24" t="s">
        <v>9</v>
      </c>
      <c r="E338" s="35">
        <f>E337</f>
        <v>18851.7</v>
      </c>
      <c r="F338" s="36">
        <f t="shared" si="47"/>
        <v>484.75799999999992</v>
      </c>
    </row>
    <row r="339" spans="1:6" s="31" customFormat="1">
      <c r="A339" s="34" t="s">
        <v>595</v>
      </c>
      <c r="B339" s="9" t="s">
        <v>596</v>
      </c>
      <c r="C339" s="24">
        <v>5.7959999999999998E-2</v>
      </c>
      <c r="D339" s="24" t="s">
        <v>9</v>
      </c>
      <c r="E339" s="35">
        <f>F40</f>
        <v>52997.542080000007</v>
      </c>
      <c r="F339" s="36">
        <f t="shared" si="47"/>
        <v>3071.7375389568001</v>
      </c>
    </row>
    <row r="340" spans="1:6" s="31" customFormat="1">
      <c r="A340" s="34" t="s">
        <v>600</v>
      </c>
      <c r="B340" s="9" t="s">
        <v>601</v>
      </c>
      <c r="C340" s="24">
        <v>0.27606000000000003</v>
      </c>
      <c r="D340" s="24" t="s">
        <v>9</v>
      </c>
      <c r="E340" s="35">
        <f>F42</f>
        <v>343530.28786600003</v>
      </c>
      <c r="F340" s="36">
        <f t="shared" si="47"/>
        <v>94834.971268287976</v>
      </c>
    </row>
    <row r="341" spans="1:6" s="31" customFormat="1">
      <c r="A341" s="34" t="s">
        <v>615</v>
      </c>
      <c r="B341" s="9" t="s">
        <v>616</v>
      </c>
      <c r="C341" s="24">
        <v>1.698407325546609</v>
      </c>
      <c r="D341" s="24" t="s">
        <v>35</v>
      </c>
      <c r="E341" s="35">
        <f>F53</f>
        <v>1133518.95808</v>
      </c>
      <c r="F341" s="36">
        <f t="shared" si="47"/>
        <v>1925176.9020490316</v>
      </c>
    </row>
    <row r="342" spans="1:6" s="31" customFormat="1">
      <c r="A342" s="34" t="s">
        <v>615</v>
      </c>
      <c r="B342" s="9" t="s">
        <v>616</v>
      </c>
      <c r="C342" s="24">
        <v>2.8442967711690512</v>
      </c>
      <c r="D342" s="24" t="s">
        <v>35</v>
      </c>
      <c r="E342" s="35">
        <f>E341</f>
        <v>1133518.95808</v>
      </c>
      <c r="F342" s="36">
        <f t="shared" si="47"/>
        <v>3224064.3125258512</v>
      </c>
    </row>
    <row r="343" spans="1:6" s="31" customFormat="1">
      <c r="A343" s="34" t="s">
        <v>615</v>
      </c>
      <c r="B343" s="9" t="s">
        <v>616</v>
      </c>
      <c r="C343" s="24">
        <v>8.1685248000000001</v>
      </c>
      <c r="D343" s="24" t="s">
        <v>35</v>
      </c>
      <c r="E343" s="35">
        <f>E342</f>
        <v>1133518.95808</v>
      </c>
      <c r="F343" s="36">
        <f t="shared" si="47"/>
        <v>9259177.7203466408</v>
      </c>
    </row>
    <row r="344" spans="1:6" s="31" customFormat="1">
      <c r="A344" s="34" t="s">
        <v>617</v>
      </c>
      <c r="B344" s="9" t="s">
        <v>618</v>
      </c>
      <c r="C344" s="24">
        <v>3.0000000000000001E-3</v>
      </c>
      <c r="D344" s="24" t="s">
        <v>9</v>
      </c>
      <c r="E344" s="35">
        <f t="shared" ref="E344:E349" si="48">F56</f>
        <v>3633.3</v>
      </c>
      <c r="F344" s="36">
        <f t="shared" si="47"/>
        <v>10.899900000000001</v>
      </c>
    </row>
    <row r="345" spans="1:6" s="31" customFormat="1">
      <c r="A345" s="34" t="s">
        <v>619</v>
      </c>
      <c r="B345" s="9" t="s">
        <v>620</v>
      </c>
      <c r="C345" s="24">
        <v>0.48729600000000001</v>
      </c>
      <c r="D345" s="24" t="s">
        <v>9</v>
      </c>
      <c r="E345" s="35">
        <f t="shared" si="48"/>
        <v>389804.31359999999</v>
      </c>
      <c r="F345" s="36">
        <f t="shared" si="47"/>
        <v>189950.08280002559</v>
      </c>
    </row>
    <row r="346" spans="1:6" s="31" customFormat="1">
      <c r="A346" s="34" t="s">
        <v>621</v>
      </c>
      <c r="B346" s="9" t="s">
        <v>622</v>
      </c>
      <c r="C346" s="24">
        <v>2.0400000000000001E-2</v>
      </c>
      <c r="D346" s="24" t="s">
        <v>580</v>
      </c>
      <c r="E346" s="35">
        <f t="shared" si="48"/>
        <v>20592.440000000002</v>
      </c>
      <c r="F346" s="36">
        <f t="shared" si="47"/>
        <v>420.08577600000007</v>
      </c>
    </row>
    <row r="347" spans="1:6" s="31" customFormat="1">
      <c r="A347" s="34" t="s">
        <v>623</v>
      </c>
      <c r="B347" s="9" t="s">
        <v>624</v>
      </c>
      <c r="C347" s="24">
        <v>5.4648000000000001E-4</v>
      </c>
      <c r="D347" s="24" t="s">
        <v>580</v>
      </c>
      <c r="E347" s="35">
        <f t="shared" si="48"/>
        <v>143.54208</v>
      </c>
      <c r="F347" s="36">
        <f t="shared" si="47"/>
        <v>7.8442875878400001E-2</v>
      </c>
    </row>
    <row r="348" spans="1:6" s="31" customFormat="1">
      <c r="A348" s="34" t="s">
        <v>625</v>
      </c>
      <c r="B348" s="9" t="s">
        <v>626</v>
      </c>
      <c r="C348" s="24">
        <v>0.40608</v>
      </c>
      <c r="D348" s="24" t="s">
        <v>580</v>
      </c>
      <c r="E348" s="35">
        <f t="shared" si="48"/>
        <v>36520.127999999997</v>
      </c>
      <c r="F348" s="36">
        <f t="shared" si="47"/>
        <v>14830.093578239999</v>
      </c>
    </row>
    <row r="349" spans="1:6" s="31" customFormat="1">
      <c r="A349" s="34" t="s">
        <v>627</v>
      </c>
      <c r="B349" s="9" t="s">
        <v>628</v>
      </c>
      <c r="C349" s="24">
        <v>0.36172799999999999</v>
      </c>
      <c r="D349" s="24" t="s">
        <v>9</v>
      </c>
      <c r="E349" s="35">
        <f t="shared" si="48"/>
        <v>224003.68127999999</v>
      </c>
      <c r="F349" s="36">
        <f t="shared" si="47"/>
        <v>81028.403622051832</v>
      </c>
    </row>
    <row r="350" spans="1:6" s="31" customFormat="1">
      <c r="A350" s="34" t="s">
        <v>603</v>
      </c>
      <c r="B350" s="9" t="s">
        <v>604</v>
      </c>
      <c r="C350" s="24">
        <v>4.3560000000000002E-4</v>
      </c>
      <c r="D350" s="24" t="s">
        <v>8</v>
      </c>
      <c r="E350" s="35">
        <f>F45</f>
        <v>17737.344000000001</v>
      </c>
      <c r="F350" s="36">
        <f t="shared" si="47"/>
        <v>7.7263870464000011</v>
      </c>
    </row>
    <row r="351" spans="1:6" s="31" customFormat="1">
      <c r="A351" s="34" t="s">
        <v>603</v>
      </c>
      <c r="B351" s="9" t="s">
        <v>604</v>
      </c>
      <c r="C351" s="24">
        <v>8.3040000000000002E-4</v>
      </c>
      <c r="D351" s="24" t="s">
        <v>8</v>
      </c>
      <c r="E351" s="35">
        <f>E350</f>
        <v>17737.344000000001</v>
      </c>
      <c r="F351" s="36">
        <f t="shared" si="47"/>
        <v>14.729090457600002</v>
      </c>
    </row>
    <row r="352" spans="1:6" s="31" customFormat="1">
      <c r="A352" s="34" t="s">
        <v>605</v>
      </c>
      <c r="B352" s="9" t="s">
        <v>606</v>
      </c>
      <c r="C352" s="24">
        <v>3.1752000000000002E-2</v>
      </c>
      <c r="D352" s="24" t="s">
        <v>9</v>
      </c>
      <c r="E352" s="35">
        <f>F47</f>
        <v>74511.360000000001</v>
      </c>
      <c r="F352" s="36">
        <f t="shared" si="47"/>
        <v>2365.8847027200004</v>
      </c>
    </row>
    <row r="353" spans="1:6" s="31" customFormat="1">
      <c r="A353" s="34" t="s">
        <v>607</v>
      </c>
      <c r="B353" s="9" t="s">
        <v>608</v>
      </c>
      <c r="C353" s="24">
        <v>9.4500000000000001E-3</v>
      </c>
      <c r="D353" s="24" t="s">
        <v>9</v>
      </c>
      <c r="E353" s="35">
        <f>F48</f>
        <v>16959.599999999999</v>
      </c>
      <c r="F353" s="36">
        <f t="shared" si="47"/>
        <v>160.26821999999999</v>
      </c>
    </row>
    <row r="354" spans="1:6" s="31" customFormat="1">
      <c r="A354" s="34" t="s">
        <v>609</v>
      </c>
      <c r="B354" s="9" t="s">
        <v>610</v>
      </c>
      <c r="C354" s="24">
        <v>1.2671999999999999E-2</v>
      </c>
      <c r="D354" s="24" t="s">
        <v>9</v>
      </c>
      <c r="E354" s="35">
        <f>F49</f>
        <v>9442.3296000000009</v>
      </c>
      <c r="F354" s="36">
        <f t="shared" si="47"/>
        <v>119.6532006912</v>
      </c>
    </row>
    <row r="355" spans="1:6" s="31" customFormat="1">
      <c r="A355" s="34" t="s">
        <v>635</v>
      </c>
      <c r="B355" s="9" t="s">
        <v>636</v>
      </c>
      <c r="C355" s="24">
        <v>2.2800000000000001E-2</v>
      </c>
      <c r="D355" s="24" t="s">
        <v>23</v>
      </c>
      <c r="E355" s="35">
        <f>F71</f>
        <v>31418.399999999998</v>
      </c>
      <c r="F355" s="36">
        <f t="shared" si="47"/>
        <v>716.33951999999999</v>
      </c>
    </row>
    <row r="356" spans="1:6" s="31" customFormat="1">
      <c r="A356" s="34" t="s">
        <v>637</v>
      </c>
      <c r="B356" s="9" t="s">
        <v>638</v>
      </c>
      <c r="C356" s="24">
        <v>2.8799999999999999E-2</v>
      </c>
      <c r="D356" s="24" t="s">
        <v>639</v>
      </c>
      <c r="E356" s="35">
        <f>F72</f>
        <v>3809.28</v>
      </c>
      <c r="F356" s="36">
        <f t="shared" si="47"/>
        <v>109.70726400000001</v>
      </c>
    </row>
    <row r="357" spans="1:6" s="31" customFormat="1">
      <c r="A357" s="34" t="s">
        <v>640</v>
      </c>
      <c r="B357" s="9" t="s">
        <v>641</v>
      </c>
      <c r="C357" s="24">
        <v>4.5600000000000002E-2</v>
      </c>
      <c r="D357" s="24" t="s">
        <v>639</v>
      </c>
      <c r="E357" s="35">
        <f>F73</f>
        <v>10205.052</v>
      </c>
      <c r="F357" s="36">
        <f t="shared" si="47"/>
        <v>465.35037119999998</v>
      </c>
    </row>
    <row r="358" spans="1:6" s="31" customFormat="1">
      <c r="A358" s="34" t="s">
        <v>642</v>
      </c>
      <c r="B358" s="9" t="s">
        <v>643</v>
      </c>
      <c r="C358" s="24">
        <v>3.7199999999999997E-2</v>
      </c>
      <c r="D358" s="24" t="s">
        <v>23</v>
      </c>
      <c r="E358" s="35">
        <f>F74</f>
        <v>10044</v>
      </c>
      <c r="F358" s="36">
        <f t="shared" si="47"/>
        <v>373.63679999999999</v>
      </c>
    </row>
    <row r="359" spans="1:6" s="31" customFormat="1">
      <c r="A359" s="34" t="s">
        <v>644</v>
      </c>
      <c r="B359" s="9" t="s">
        <v>645</v>
      </c>
      <c r="C359" s="24">
        <v>1.44E-2</v>
      </c>
      <c r="D359" s="24" t="s">
        <v>639</v>
      </c>
      <c r="E359" s="35">
        <f>F75</f>
        <v>6840.0038400000012</v>
      </c>
      <c r="F359" s="36">
        <f t="shared" si="47"/>
        <v>98.496055296000009</v>
      </c>
    </row>
    <row r="360" spans="1:6" s="31" customFormat="1">
      <c r="A360" s="34" t="s">
        <v>668</v>
      </c>
      <c r="B360" s="9" t="s">
        <v>669</v>
      </c>
      <c r="C360" s="24">
        <v>8.5714285714285805E-3</v>
      </c>
      <c r="D360" s="24" t="s">
        <v>670</v>
      </c>
      <c r="E360" s="35">
        <f>F101</f>
        <v>13674.285714285726</v>
      </c>
      <c r="F360" s="36">
        <f t="shared" si="47"/>
        <v>117.20816326530635</v>
      </c>
    </row>
    <row r="361" spans="1:6" s="31" customFormat="1">
      <c r="A361" s="34" t="s">
        <v>651</v>
      </c>
      <c r="B361" s="9" t="s">
        <v>652</v>
      </c>
      <c r="C361" s="24">
        <v>1.7999999999999999E-2</v>
      </c>
      <c r="D361" s="24" t="s">
        <v>26</v>
      </c>
      <c r="E361" s="35">
        <f>F80</f>
        <v>16386.599999999999</v>
      </c>
      <c r="F361" s="36">
        <f t="shared" si="47"/>
        <v>294.95879999999994</v>
      </c>
    </row>
    <row r="362" spans="1:6" s="31" customFormat="1">
      <c r="A362" s="34" t="s">
        <v>653</v>
      </c>
      <c r="B362" s="9" t="s">
        <v>654</v>
      </c>
      <c r="C362" s="24">
        <v>3.5999999999999997E-2</v>
      </c>
      <c r="D362" s="24" t="s">
        <v>26</v>
      </c>
      <c r="E362" s="35">
        <f>F81</f>
        <v>44052</v>
      </c>
      <c r="F362" s="36">
        <f t="shared" si="47"/>
        <v>1585.8719999999998</v>
      </c>
    </row>
    <row r="363" spans="1:6" s="31" customFormat="1">
      <c r="A363" s="34" t="s">
        <v>655</v>
      </c>
      <c r="B363" s="9" t="s">
        <v>656</v>
      </c>
      <c r="C363" s="24">
        <v>3.2399999999999998E-2</v>
      </c>
      <c r="D363" s="24" t="s">
        <v>26</v>
      </c>
      <c r="E363" s="35">
        <f>F82</f>
        <v>6718.68</v>
      </c>
      <c r="F363" s="36">
        <f t="shared" si="47"/>
        <v>217.68523199999998</v>
      </c>
    </row>
    <row r="364" spans="1:6" s="31" customFormat="1">
      <c r="A364" s="34" t="s">
        <v>657</v>
      </c>
      <c r="B364" s="9" t="s">
        <v>658</v>
      </c>
      <c r="C364" s="24">
        <v>3.5999999999999999E-3</v>
      </c>
      <c r="D364" s="24" t="s">
        <v>26</v>
      </c>
      <c r="E364" s="35">
        <f>F83</f>
        <v>949.32</v>
      </c>
      <c r="F364" s="36">
        <f t="shared" si="47"/>
        <v>3.4175520000000001</v>
      </c>
    </row>
    <row r="365" spans="1:6" s="31" customFormat="1">
      <c r="A365" s="34" t="s">
        <v>660</v>
      </c>
      <c r="B365" s="9" t="s">
        <v>661</v>
      </c>
      <c r="C365" s="24">
        <v>6.4285714285714198E-3</v>
      </c>
      <c r="D365" s="24" t="s">
        <v>8</v>
      </c>
      <c r="E365" s="35">
        <f>F90</f>
        <v>10315.558151177633</v>
      </c>
      <c r="F365" s="36">
        <f t="shared" si="47"/>
        <v>66.31430240042755</v>
      </c>
    </row>
    <row r="366" spans="1:6" s="31" customFormat="1">
      <c r="A366" s="34" t="s">
        <v>660</v>
      </c>
      <c r="B366" s="9" t="s">
        <v>661</v>
      </c>
      <c r="C366" s="24">
        <v>9.7764871194379495E-4</v>
      </c>
      <c r="D366" s="24" t="s">
        <v>8</v>
      </c>
      <c r="E366" s="35">
        <f>E365</f>
        <v>10315.558151177633</v>
      </c>
      <c r="F366" s="36">
        <f t="shared" si="47"/>
        <v>10.084992139480127</v>
      </c>
    </row>
    <row r="367" spans="1:6" s="31" customFormat="1">
      <c r="A367" s="34" t="s">
        <v>671</v>
      </c>
      <c r="B367" s="9" t="s">
        <v>672</v>
      </c>
      <c r="C367" s="24">
        <v>9.5999999999999992E-3</v>
      </c>
      <c r="D367" s="24" t="s">
        <v>23</v>
      </c>
      <c r="E367" s="35">
        <f>F104</f>
        <v>2172.8000000000002</v>
      </c>
      <c r="F367" s="36">
        <f t="shared" si="47"/>
        <v>20.858879999999999</v>
      </c>
    </row>
    <row r="368" spans="1:6" s="31" customFormat="1">
      <c r="A368" s="34" t="s">
        <v>673</v>
      </c>
      <c r="B368" s="9" t="s">
        <v>674</v>
      </c>
      <c r="C368" s="24">
        <v>8.5714285714285805E-3</v>
      </c>
      <c r="D368" s="24" t="s">
        <v>23</v>
      </c>
      <c r="E368" s="35">
        <f>F105</f>
        <v>103773.14285714296</v>
      </c>
      <c r="F368" s="36">
        <f t="shared" ref="F368:F369" si="49">C368*E368</f>
        <v>889.48408163265481</v>
      </c>
    </row>
    <row r="369" spans="1:15" s="31" customFormat="1">
      <c r="A369" s="34" t="s">
        <v>675</v>
      </c>
      <c r="B369" s="9" t="s">
        <v>676</v>
      </c>
      <c r="C369" s="24">
        <v>2.3999999999999998E-3</v>
      </c>
      <c r="D369" s="24" t="s">
        <v>23</v>
      </c>
      <c r="E369" s="35">
        <f>F106</f>
        <v>7867.2</v>
      </c>
      <c r="F369" s="36">
        <f t="shared" si="49"/>
        <v>18.881279999999997</v>
      </c>
    </row>
    <row r="370" spans="1:15" s="31" customFormat="1" ht="13.5" thickBot="1">
      <c r="A370" s="34"/>
      <c r="B370" s="9"/>
      <c r="C370" s="24"/>
      <c r="D370" s="24"/>
      <c r="E370" s="41" t="s">
        <v>369</v>
      </c>
      <c r="F370" s="45">
        <f>SUM(F303:F369)</f>
        <v>35563742.564225338</v>
      </c>
    </row>
    <row r="371" spans="1:15" s="18" customFormat="1" ht="13.5" thickBot="1">
      <c r="A371" s="43"/>
      <c r="B371" s="12"/>
      <c r="C371" s="251"/>
      <c r="D371" s="30"/>
      <c r="E371" s="44" t="s">
        <v>375</v>
      </c>
      <c r="F371" s="45">
        <f>SUM(F303:F369)</f>
        <v>35563742.564225338</v>
      </c>
    </row>
    <row r="372" spans="1:15" s="18" customFormat="1">
      <c r="A372" s="40" t="s">
        <v>710</v>
      </c>
      <c r="B372" s="8" t="s">
        <v>711</v>
      </c>
      <c r="C372" s="23"/>
      <c r="D372" s="23" t="s">
        <v>7</v>
      </c>
      <c r="E372" s="41"/>
      <c r="F372" s="42"/>
    </row>
    <row r="373" spans="1:15" s="31" customFormat="1">
      <c r="A373" s="34" t="s">
        <v>564</v>
      </c>
      <c r="B373" s="9" t="s">
        <v>565</v>
      </c>
      <c r="C373" s="24">
        <v>0.45</v>
      </c>
      <c r="D373" s="24" t="s">
        <v>9</v>
      </c>
      <c r="E373" s="35">
        <f>F108</f>
        <v>27803668.830402169</v>
      </c>
      <c r="F373" s="36">
        <f>C373*E373</f>
        <v>12511650.973680977</v>
      </c>
    </row>
    <row r="374" spans="1:15" s="18" customFormat="1" ht="13.5" thickBot="1">
      <c r="A374" s="43"/>
      <c r="B374" s="12"/>
      <c r="C374" s="251"/>
      <c r="D374" s="30"/>
      <c r="E374" s="44" t="s">
        <v>375</v>
      </c>
      <c r="F374" s="45">
        <f>SUM(F373)</f>
        <v>12511650.973680977</v>
      </c>
    </row>
    <row r="375" spans="1:15" s="18" customFormat="1">
      <c r="A375" s="40" t="s">
        <v>712</v>
      </c>
      <c r="B375" s="8" t="s">
        <v>713</v>
      </c>
      <c r="C375" s="23"/>
      <c r="D375" s="23" t="s">
        <v>7</v>
      </c>
      <c r="E375" s="41"/>
      <c r="F375" s="42"/>
    </row>
    <row r="376" spans="1:15" s="31" customFormat="1">
      <c r="A376" s="34" t="s">
        <v>564</v>
      </c>
      <c r="B376" s="9" t="s">
        <v>565</v>
      </c>
      <c r="C376" s="24">
        <v>0.65</v>
      </c>
      <c r="D376" s="24" t="s">
        <v>9</v>
      </c>
      <c r="E376" s="35">
        <f>E373</f>
        <v>27803668.830402169</v>
      </c>
      <c r="F376" s="36">
        <f>C376*E376</f>
        <v>18072384.739761412</v>
      </c>
    </row>
    <row r="377" spans="1:15" s="18" customFormat="1" ht="13.5" thickBot="1">
      <c r="A377" s="43"/>
      <c r="B377" s="12"/>
      <c r="C377" s="251"/>
      <c r="D377" s="30"/>
      <c r="E377" s="44" t="s">
        <v>375</v>
      </c>
      <c r="F377" s="45">
        <f>SUM(F376)</f>
        <v>18072384.739761412</v>
      </c>
    </row>
    <row r="378" spans="1:15" s="18" customFormat="1">
      <c r="A378" s="40" t="s">
        <v>714</v>
      </c>
      <c r="B378" s="8" t="s">
        <v>1099</v>
      </c>
      <c r="C378" s="23"/>
      <c r="D378" s="23" t="s">
        <v>7</v>
      </c>
      <c r="E378" s="41"/>
      <c r="F378" s="42"/>
    </row>
    <row r="379" spans="1:15" s="31" customFormat="1">
      <c r="A379" s="34" t="s">
        <v>647</v>
      </c>
      <c r="B379" s="9" t="s">
        <v>648</v>
      </c>
      <c r="C379" s="24">
        <v>2.4999999999999991E-2</v>
      </c>
      <c r="D379" s="24" t="s">
        <v>23</v>
      </c>
      <c r="E379" s="35">
        <f>E303</f>
        <v>108459</v>
      </c>
      <c r="F379" s="36">
        <f>C379*E379</f>
        <v>2711.474999999999</v>
      </c>
      <c r="J379" s="34" t="s">
        <v>647</v>
      </c>
      <c r="K379" s="9" t="s">
        <v>648</v>
      </c>
      <c r="L379" s="24">
        <v>1</v>
      </c>
      <c r="M379" s="24" t="s">
        <v>23</v>
      </c>
      <c r="N379" s="35">
        <f>N251</f>
        <v>41630</v>
      </c>
      <c r="O379" s="36">
        <f>L379*N379</f>
        <v>41630</v>
      </c>
    </row>
    <row r="380" spans="1:15" s="31" customFormat="1">
      <c r="A380" s="34" t="s">
        <v>649</v>
      </c>
      <c r="B380" s="9" t="s">
        <v>650</v>
      </c>
      <c r="C380" s="24">
        <v>9.9999999999999898E-3</v>
      </c>
      <c r="D380" s="24" t="s">
        <v>23</v>
      </c>
      <c r="E380" s="35">
        <f>E304</f>
        <v>123497</v>
      </c>
      <c r="F380" s="36">
        <f t="shared" ref="F380:F443" si="50">C380*E380</f>
        <v>1234.9699999999987</v>
      </c>
      <c r="J380" s="34" t="s">
        <v>649</v>
      </c>
      <c r="K380" s="9" t="s">
        <v>650</v>
      </c>
      <c r="L380" s="24">
        <v>1</v>
      </c>
      <c r="M380" s="24" t="s">
        <v>23</v>
      </c>
      <c r="N380" s="35">
        <f>N155</f>
        <v>0</v>
      </c>
      <c r="O380" s="36">
        <f t="shared" ref="O380:O414" si="51">L380*N380</f>
        <v>0</v>
      </c>
    </row>
    <row r="381" spans="1:15" s="31" customFormat="1">
      <c r="A381" s="34" t="s">
        <v>612</v>
      </c>
      <c r="B381" s="9" t="s">
        <v>613</v>
      </c>
      <c r="C381" s="24">
        <v>2.499999999999999E-4</v>
      </c>
      <c r="D381" s="24" t="s">
        <v>614</v>
      </c>
      <c r="E381" s="35">
        <f>E305</f>
        <v>4500000</v>
      </c>
      <c r="F381" s="36">
        <f t="shared" si="50"/>
        <v>1124.9999999999995</v>
      </c>
      <c r="J381" s="34" t="s">
        <v>612</v>
      </c>
      <c r="K381" s="9" t="s">
        <v>613</v>
      </c>
      <c r="L381" s="24">
        <v>1</v>
      </c>
      <c r="M381" s="24" t="s">
        <v>614</v>
      </c>
      <c r="N381" s="35">
        <f>N128</f>
        <v>0</v>
      </c>
      <c r="O381" s="36">
        <f t="shared" si="51"/>
        <v>0</v>
      </c>
    </row>
    <row r="382" spans="1:15" s="31" customFormat="1">
      <c r="A382" s="34" t="s">
        <v>25</v>
      </c>
      <c r="B382" s="9" t="s">
        <v>105</v>
      </c>
      <c r="C382" s="24">
        <v>0.12500000000000011</v>
      </c>
      <c r="D382" s="24" t="s">
        <v>26</v>
      </c>
      <c r="E382" s="35">
        <f>E306</f>
        <v>22015.679999999997</v>
      </c>
      <c r="F382" s="36">
        <f t="shared" si="50"/>
        <v>2751.9600000000019</v>
      </c>
      <c r="J382" s="34" t="s">
        <v>25</v>
      </c>
      <c r="K382" s="9" t="s">
        <v>105</v>
      </c>
      <c r="L382" s="24">
        <v>1</v>
      </c>
      <c r="M382" s="24" t="s">
        <v>26</v>
      </c>
      <c r="N382" s="35">
        <f>O89</f>
        <v>0</v>
      </c>
      <c r="O382" s="36">
        <f t="shared" si="51"/>
        <v>0</v>
      </c>
    </row>
    <row r="383" spans="1:15" s="31" customFormat="1">
      <c r="A383" s="34" t="s">
        <v>22</v>
      </c>
      <c r="B383" s="9" t="s">
        <v>109</v>
      </c>
      <c r="C383" s="24">
        <v>0.36630000000000001</v>
      </c>
      <c r="D383" s="24" t="s">
        <v>8</v>
      </c>
      <c r="E383" s="35">
        <f>E308</f>
        <v>84493.2</v>
      </c>
      <c r="F383" s="36">
        <f t="shared" si="50"/>
        <v>30949.85916</v>
      </c>
      <c r="J383" s="34" t="s">
        <v>22</v>
      </c>
      <c r="K383" s="9" t="s">
        <v>109</v>
      </c>
      <c r="L383" s="24">
        <v>1</v>
      </c>
      <c r="M383" s="24" t="s">
        <v>8</v>
      </c>
      <c r="N383" s="35">
        <f>O91</f>
        <v>0</v>
      </c>
      <c r="O383" s="36">
        <f t="shared" si="51"/>
        <v>0</v>
      </c>
    </row>
    <row r="384" spans="1:15" s="31" customFormat="1">
      <c r="A384" s="34" t="s">
        <v>22</v>
      </c>
      <c r="B384" s="9" t="s">
        <v>109</v>
      </c>
      <c r="C384" s="24">
        <v>1.2500000000000009E-2</v>
      </c>
      <c r="D384" s="24" t="s">
        <v>8</v>
      </c>
      <c r="E384" s="35">
        <f>E383</f>
        <v>84493.2</v>
      </c>
      <c r="F384" s="36">
        <f t="shared" si="50"/>
        <v>1056.1650000000006</v>
      </c>
      <c r="J384" s="34" t="s">
        <v>22</v>
      </c>
      <c r="K384" s="9" t="s">
        <v>109</v>
      </c>
      <c r="L384" s="24">
        <v>1</v>
      </c>
      <c r="M384" s="24" t="s">
        <v>8</v>
      </c>
      <c r="N384" s="35">
        <f>N383</f>
        <v>0</v>
      </c>
      <c r="O384" s="36">
        <f t="shared" si="51"/>
        <v>0</v>
      </c>
    </row>
    <row r="385" spans="1:15" s="31" customFormat="1">
      <c r="A385" s="34" t="s">
        <v>22</v>
      </c>
      <c r="B385" s="9" t="s">
        <v>109</v>
      </c>
      <c r="C385" s="24">
        <v>5.0000000000000096E-3</v>
      </c>
      <c r="D385" s="24" t="s">
        <v>8</v>
      </c>
      <c r="E385" s="35">
        <f>E384</f>
        <v>84493.2</v>
      </c>
      <c r="F385" s="36">
        <f t="shared" si="50"/>
        <v>422.4660000000008</v>
      </c>
      <c r="J385" s="34" t="s">
        <v>22</v>
      </c>
      <c r="K385" s="9" t="s">
        <v>109</v>
      </c>
      <c r="L385" s="24">
        <v>1</v>
      </c>
      <c r="M385" s="24" t="s">
        <v>8</v>
      </c>
      <c r="N385" s="35">
        <f>N383</f>
        <v>0</v>
      </c>
      <c r="O385" s="36">
        <f t="shared" si="51"/>
        <v>0</v>
      </c>
    </row>
    <row r="386" spans="1:15" s="31" customFormat="1">
      <c r="A386" s="34" t="s">
        <v>538</v>
      </c>
      <c r="B386" s="9" t="s">
        <v>539</v>
      </c>
      <c r="C386" s="24">
        <v>0.1221</v>
      </c>
      <c r="D386" s="24" t="s">
        <v>8</v>
      </c>
      <c r="E386" s="35">
        <f>E310</f>
        <v>4643.0559999999996</v>
      </c>
      <c r="F386" s="36">
        <f t="shared" si="50"/>
        <v>566.91713759999993</v>
      </c>
      <c r="J386" s="34" t="s">
        <v>538</v>
      </c>
      <c r="K386" s="9" t="s">
        <v>539</v>
      </c>
      <c r="L386" s="24">
        <v>1</v>
      </c>
      <c r="M386" s="24" t="s">
        <v>8</v>
      </c>
      <c r="N386" s="35">
        <f>O92</f>
        <v>0</v>
      </c>
      <c r="O386" s="36">
        <f t="shared" si="51"/>
        <v>0</v>
      </c>
    </row>
    <row r="387" spans="1:15" s="31" customFormat="1">
      <c r="A387" s="34" t="s">
        <v>14</v>
      </c>
      <c r="B387" s="9" t="s">
        <v>460</v>
      </c>
      <c r="C387" s="24">
        <v>1.365624999999999E-2</v>
      </c>
      <c r="D387" s="24" t="s">
        <v>8</v>
      </c>
      <c r="E387" s="35">
        <f>E311</f>
        <v>154600</v>
      </c>
      <c r="F387" s="36">
        <f t="shared" si="50"/>
        <v>2111.2562499999985</v>
      </c>
      <c r="J387" s="34" t="s">
        <v>14</v>
      </c>
      <c r="K387" s="9" t="s">
        <v>460</v>
      </c>
      <c r="L387" s="24">
        <v>1</v>
      </c>
      <c r="M387" s="24" t="s">
        <v>8</v>
      </c>
      <c r="N387" s="35">
        <f>N93</f>
        <v>0</v>
      </c>
      <c r="O387" s="36">
        <f t="shared" si="51"/>
        <v>0</v>
      </c>
    </row>
    <row r="388" spans="1:15" s="31" customFormat="1">
      <c r="A388" s="34" t="s">
        <v>14</v>
      </c>
      <c r="B388" s="9" t="s">
        <v>460</v>
      </c>
      <c r="C388" s="24">
        <v>3.3300000000000003E-2</v>
      </c>
      <c r="D388" s="24" t="s">
        <v>8</v>
      </c>
      <c r="E388" s="35">
        <f>E387</f>
        <v>154600</v>
      </c>
      <c r="F388" s="36">
        <f t="shared" si="50"/>
        <v>5148.18</v>
      </c>
      <c r="J388" s="34" t="s">
        <v>14</v>
      </c>
      <c r="K388" s="9" t="s">
        <v>460</v>
      </c>
      <c r="L388" s="24">
        <v>1</v>
      </c>
      <c r="M388" s="24" t="s">
        <v>8</v>
      </c>
      <c r="N388" s="35">
        <f>N387</f>
        <v>0</v>
      </c>
      <c r="O388" s="36">
        <f t="shared" si="51"/>
        <v>0</v>
      </c>
    </row>
    <row r="389" spans="1:15" s="31" customFormat="1">
      <c r="A389" s="34" t="s">
        <v>14</v>
      </c>
      <c r="B389" s="9" t="s">
        <v>460</v>
      </c>
      <c r="C389" s="24">
        <v>1.6875E-3</v>
      </c>
      <c r="D389" s="24" t="s">
        <v>8</v>
      </c>
      <c r="E389" s="35">
        <f>E387</f>
        <v>154600</v>
      </c>
      <c r="F389" s="36">
        <f t="shared" si="50"/>
        <v>260.88749999999999</v>
      </c>
      <c r="J389" s="34" t="s">
        <v>14</v>
      </c>
      <c r="K389" s="9" t="s">
        <v>460</v>
      </c>
      <c r="L389" s="24">
        <v>1</v>
      </c>
      <c r="M389" s="24" t="s">
        <v>8</v>
      </c>
      <c r="N389" s="35">
        <f>N388</f>
        <v>0</v>
      </c>
      <c r="O389" s="36">
        <f t="shared" si="51"/>
        <v>0</v>
      </c>
    </row>
    <row r="390" spans="1:15" s="31" customFormat="1">
      <c r="A390" s="34" t="s">
        <v>14</v>
      </c>
      <c r="B390" s="9" t="s">
        <v>460</v>
      </c>
      <c r="C390" s="24">
        <v>5.0000000000000099E-4</v>
      </c>
      <c r="D390" s="24" t="s">
        <v>8</v>
      </c>
      <c r="E390" s="35">
        <f>E387</f>
        <v>154600</v>
      </c>
      <c r="F390" s="36">
        <f t="shared" si="50"/>
        <v>77.300000000000153</v>
      </c>
      <c r="J390" s="34" t="s">
        <v>14</v>
      </c>
      <c r="K390" s="9" t="s">
        <v>460</v>
      </c>
      <c r="L390" s="24">
        <v>1</v>
      </c>
      <c r="M390" s="24" t="s">
        <v>8</v>
      </c>
      <c r="N390" s="35">
        <f>N389</f>
        <v>0</v>
      </c>
      <c r="O390" s="36">
        <f t="shared" si="51"/>
        <v>0</v>
      </c>
    </row>
    <row r="391" spans="1:15" s="31" customFormat="1">
      <c r="A391" s="34" t="s">
        <v>582</v>
      </c>
      <c r="B391" s="9" t="s">
        <v>583</v>
      </c>
      <c r="C391" s="24">
        <v>0.1221</v>
      </c>
      <c r="D391" s="24" t="s">
        <v>8</v>
      </c>
      <c r="E391" s="35">
        <f t="shared" ref="E391:E398" si="52">E315</f>
        <v>1029350</v>
      </c>
      <c r="F391" s="36">
        <f t="shared" si="50"/>
        <v>125683.63499999999</v>
      </c>
      <c r="J391" s="34" t="s">
        <v>582</v>
      </c>
      <c r="K391" s="9" t="s">
        <v>583</v>
      </c>
      <c r="L391" s="24">
        <v>1</v>
      </c>
      <c r="M391" s="24" t="s">
        <v>8</v>
      </c>
      <c r="N391" s="35">
        <f>N108</f>
        <v>0</v>
      </c>
      <c r="O391" s="36">
        <f t="shared" si="51"/>
        <v>0</v>
      </c>
    </row>
    <row r="392" spans="1:15" s="31" customFormat="1">
      <c r="A392" s="34" t="s">
        <v>584</v>
      </c>
      <c r="B392" s="9" t="s">
        <v>585</v>
      </c>
      <c r="C392" s="24">
        <v>4.4400000000000002E-2</v>
      </c>
      <c r="D392" s="24" t="s">
        <v>8</v>
      </c>
      <c r="E392" s="35">
        <f t="shared" si="52"/>
        <v>583890</v>
      </c>
      <c r="F392" s="36">
        <f t="shared" si="50"/>
        <v>25924.716</v>
      </c>
      <c r="J392" s="34" t="s">
        <v>584</v>
      </c>
      <c r="K392" s="9" t="s">
        <v>585</v>
      </c>
      <c r="L392" s="24">
        <v>1</v>
      </c>
      <c r="M392" s="24" t="s">
        <v>8</v>
      </c>
      <c r="N392" s="35">
        <f>N109</f>
        <v>0</v>
      </c>
      <c r="O392" s="36">
        <f t="shared" si="51"/>
        <v>0</v>
      </c>
    </row>
    <row r="393" spans="1:15" s="31" customFormat="1">
      <c r="A393" s="34" t="s">
        <v>568</v>
      </c>
      <c r="B393" s="9" t="s">
        <v>569</v>
      </c>
      <c r="C393" s="24">
        <v>8.4779999999999994E-3</v>
      </c>
      <c r="D393" s="24" t="s">
        <v>26</v>
      </c>
      <c r="E393" s="35">
        <f t="shared" si="52"/>
        <v>5143.4856</v>
      </c>
      <c r="F393" s="36">
        <f t="shared" si="50"/>
        <v>43.606470916799999</v>
      </c>
      <c r="J393" s="34" t="s">
        <v>568</v>
      </c>
      <c r="K393" s="9" t="s">
        <v>569</v>
      </c>
      <c r="L393" s="24">
        <v>1</v>
      </c>
      <c r="M393" s="24" t="s">
        <v>26</v>
      </c>
      <c r="N393" s="35">
        <f>O95</f>
        <v>0</v>
      </c>
      <c r="O393" s="36">
        <f t="shared" si="51"/>
        <v>0</v>
      </c>
    </row>
    <row r="394" spans="1:15" s="31" customFormat="1">
      <c r="A394" s="34" t="s">
        <v>34</v>
      </c>
      <c r="B394" s="9" t="s">
        <v>291</v>
      </c>
      <c r="C394" s="24">
        <v>8.4779999999999994E-3</v>
      </c>
      <c r="D394" s="24" t="s">
        <v>8</v>
      </c>
      <c r="E394" s="35">
        <f t="shared" si="52"/>
        <v>19820.657419199997</v>
      </c>
      <c r="F394" s="36">
        <f t="shared" si="50"/>
        <v>168.03953359997757</v>
      </c>
      <c r="J394" s="34" t="s">
        <v>34</v>
      </c>
      <c r="K394" s="9" t="s">
        <v>291</v>
      </c>
      <c r="L394" s="24">
        <v>1</v>
      </c>
      <c r="M394" s="24" t="s">
        <v>8</v>
      </c>
      <c r="N394" s="35">
        <f>O98</f>
        <v>0</v>
      </c>
      <c r="O394" s="36">
        <f t="shared" si="51"/>
        <v>0</v>
      </c>
    </row>
    <row r="395" spans="1:15" s="31" customFormat="1">
      <c r="A395" s="34" t="s">
        <v>32</v>
      </c>
      <c r="B395" s="9" t="s">
        <v>571</v>
      </c>
      <c r="C395" s="24">
        <v>1.6650000000000002E-2</v>
      </c>
      <c r="D395" s="24" t="s">
        <v>8</v>
      </c>
      <c r="E395" s="35">
        <f t="shared" si="52"/>
        <v>41609.30664473684</v>
      </c>
      <c r="F395" s="36">
        <f t="shared" si="50"/>
        <v>692.79495563486842</v>
      </c>
      <c r="J395" s="34" t="s">
        <v>32</v>
      </c>
      <c r="K395" s="9" t="s">
        <v>571</v>
      </c>
      <c r="L395" s="24">
        <v>1</v>
      </c>
      <c r="M395" s="24" t="s">
        <v>8</v>
      </c>
      <c r="N395" s="35">
        <f>O99</f>
        <v>0</v>
      </c>
      <c r="O395" s="36">
        <f t="shared" si="51"/>
        <v>0</v>
      </c>
    </row>
    <row r="396" spans="1:15" s="31" customFormat="1">
      <c r="A396" s="34" t="s">
        <v>464</v>
      </c>
      <c r="B396" s="9" t="s">
        <v>465</v>
      </c>
      <c r="C396" s="24">
        <v>1.365624999999999E-2</v>
      </c>
      <c r="D396" s="24" t="s">
        <v>8</v>
      </c>
      <c r="E396" s="35">
        <f t="shared" si="52"/>
        <v>42035.747167763162</v>
      </c>
      <c r="F396" s="36">
        <f t="shared" si="50"/>
        <v>574.05067225976529</v>
      </c>
      <c r="J396" s="34" t="s">
        <v>464</v>
      </c>
      <c r="K396" s="9" t="s">
        <v>465</v>
      </c>
      <c r="L396" s="24">
        <v>1</v>
      </c>
      <c r="M396" s="24" t="s">
        <v>8</v>
      </c>
      <c r="N396" s="35">
        <f>O100</f>
        <v>0</v>
      </c>
      <c r="O396" s="36">
        <f t="shared" si="51"/>
        <v>0</v>
      </c>
    </row>
    <row r="397" spans="1:15" s="31" customFormat="1">
      <c r="A397" s="34" t="s">
        <v>665</v>
      </c>
      <c r="B397" s="9" t="s">
        <v>666</v>
      </c>
      <c r="C397" s="24">
        <v>5.9999999999999995E-4</v>
      </c>
      <c r="D397" s="24" t="s">
        <v>8</v>
      </c>
      <c r="E397" s="35">
        <f t="shared" si="52"/>
        <v>3247.8975563909808</v>
      </c>
      <c r="F397" s="36">
        <f t="shared" si="50"/>
        <v>1.9487385338345882</v>
      </c>
      <c r="J397" s="34" t="s">
        <v>665</v>
      </c>
      <c r="K397" s="9" t="s">
        <v>666</v>
      </c>
      <c r="L397" s="24">
        <v>1</v>
      </c>
      <c r="M397" s="24" t="s">
        <v>8</v>
      </c>
      <c r="N397" s="35">
        <f>O172</f>
        <v>0</v>
      </c>
      <c r="O397" s="36">
        <f t="shared" si="51"/>
        <v>0</v>
      </c>
    </row>
    <row r="398" spans="1:15" s="31" customFormat="1">
      <c r="A398" s="34" t="s">
        <v>33</v>
      </c>
      <c r="B398" s="9" t="s">
        <v>112</v>
      </c>
      <c r="C398" s="24">
        <v>2.7E-2</v>
      </c>
      <c r="D398" s="24" t="s">
        <v>8</v>
      </c>
      <c r="E398" s="35">
        <f t="shared" si="52"/>
        <v>403365.6</v>
      </c>
      <c r="F398" s="36">
        <f t="shared" si="50"/>
        <v>10890.8712</v>
      </c>
      <c r="J398" s="34" t="s">
        <v>33</v>
      </c>
      <c r="K398" s="9" t="s">
        <v>112</v>
      </c>
      <c r="L398" s="24">
        <v>1</v>
      </c>
      <c r="M398" s="24" t="s">
        <v>8</v>
      </c>
      <c r="N398" s="35">
        <f>O200</f>
        <v>0</v>
      </c>
      <c r="O398" s="36">
        <f t="shared" si="51"/>
        <v>0</v>
      </c>
    </row>
    <row r="399" spans="1:15" s="31" customFormat="1">
      <c r="A399" s="252" t="s">
        <v>572</v>
      </c>
      <c r="B399" s="146" t="s">
        <v>573</v>
      </c>
      <c r="C399" s="203">
        <v>8.3250000000000008E-3</v>
      </c>
      <c r="D399" s="203" t="s">
        <v>8</v>
      </c>
      <c r="E399" s="204">
        <f>F26</f>
        <v>121369.398</v>
      </c>
      <c r="F399" s="205">
        <f t="shared" si="50"/>
        <v>1010.4002383500001</v>
      </c>
      <c r="J399" s="34" t="s">
        <v>572</v>
      </c>
      <c r="K399" s="9" t="s">
        <v>573</v>
      </c>
      <c r="L399" s="24">
        <v>1</v>
      </c>
      <c r="M399" s="24" t="s">
        <v>8</v>
      </c>
      <c r="N399" s="35">
        <f>O102</f>
        <v>0</v>
      </c>
      <c r="O399" s="36">
        <f t="shared" si="51"/>
        <v>0</v>
      </c>
    </row>
    <row r="400" spans="1:15" s="31" customFormat="1">
      <c r="A400" s="252" t="s">
        <v>574</v>
      </c>
      <c r="B400" s="146" t="s">
        <v>575</v>
      </c>
      <c r="C400" s="203">
        <v>6.2437500000000002E-3</v>
      </c>
      <c r="D400" s="203" t="s">
        <v>8</v>
      </c>
      <c r="E400" s="204">
        <f>F27</f>
        <v>100337.40092790002</v>
      </c>
      <c r="F400" s="205">
        <f t="shared" si="50"/>
        <v>626.48164704357578</v>
      </c>
      <c r="J400" s="34" t="s">
        <v>574</v>
      </c>
      <c r="K400" s="9" t="s">
        <v>575</v>
      </c>
      <c r="L400" s="24">
        <v>1</v>
      </c>
      <c r="M400" s="24" t="s">
        <v>8</v>
      </c>
      <c r="N400" s="35">
        <f>O103</f>
        <v>0</v>
      </c>
      <c r="O400" s="36">
        <f t="shared" si="51"/>
        <v>0</v>
      </c>
    </row>
    <row r="401" spans="1:15" s="31" customFormat="1">
      <c r="A401" s="252" t="s">
        <v>576</v>
      </c>
      <c r="B401" s="146" t="s">
        <v>577</v>
      </c>
      <c r="C401" s="203">
        <v>1.0800000000000001E-2</v>
      </c>
      <c r="D401" s="203" t="s">
        <v>8</v>
      </c>
      <c r="E401" s="204">
        <f>F127</f>
        <v>197561.15999999997</v>
      </c>
      <c r="F401" s="205">
        <f t="shared" si="50"/>
        <v>2133.6605279999999</v>
      </c>
      <c r="J401" s="34" t="s">
        <v>576</v>
      </c>
      <c r="K401" s="9" t="s">
        <v>577</v>
      </c>
      <c r="L401" s="24">
        <v>1</v>
      </c>
      <c r="M401" s="24" t="s">
        <v>8</v>
      </c>
      <c r="N401" s="35">
        <f>O104</f>
        <v>0</v>
      </c>
      <c r="O401" s="36">
        <f t="shared" si="51"/>
        <v>0</v>
      </c>
    </row>
    <row r="402" spans="1:15" s="31" customFormat="1">
      <c r="A402" s="252" t="s">
        <v>578</v>
      </c>
      <c r="B402" s="146" t="s">
        <v>579</v>
      </c>
      <c r="C402" s="203">
        <v>7.8750000000000001E-2</v>
      </c>
      <c r="D402" s="203" t="s">
        <v>580</v>
      </c>
      <c r="E402" s="204">
        <f>F29</f>
        <v>27314.82</v>
      </c>
      <c r="F402" s="205">
        <f t="shared" si="50"/>
        <v>2151.0420749999998</v>
      </c>
      <c r="J402" s="34" t="s">
        <v>578</v>
      </c>
      <c r="K402" s="9" t="s">
        <v>579</v>
      </c>
      <c r="L402" s="24">
        <v>1</v>
      </c>
      <c r="M402" s="24" t="s">
        <v>580</v>
      </c>
      <c r="N402" s="35">
        <f>O105</f>
        <v>0</v>
      </c>
      <c r="O402" s="36">
        <f t="shared" si="51"/>
        <v>0</v>
      </c>
    </row>
    <row r="403" spans="1:15" s="31" customFormat="1">
      <c r="A403" s="252" t="s">
        <v>586</v>
      </c>
      <c r="B403" s="146" t="s">
        <v>587</v>
      </c>
      <c r="C403" s="203">
        <v>1.0518749999999999</v>
      </c>
      <c r="D403" s="203" t="s">
        <v>9</v>
      </c>
      <c r="E403" s="204">
        <f>F34</f>
        <v>21547315.439999998</v>
      </c>
      <c r="F403" s="205">
        <f t="shared" si="50"/>
        <v>22665082.428449996</v>
      </c>
      <c r="J403" s="34" t="s">
        <v>586</v>
      </c>
      <c r="K403" s="9" t="s">
        <v>587</v>
      </c>
      <c r="L403" s="24">
        <v>1</v>
      </c>
      <c r="M403" s="24" t="s">
        <v>9</v>
      </c>
      <c r="N403" s="35">
        <f>O110</f>
        <v>0</v>
      </c>
      <c r="O403" s="36">
        <f t="shared" si="51"/>
        <v>0</v>
      </c>
    </row>
    <row r="404" spans="1:15" s="31" customFormat="1">
      <c r="A404" s="252" t="s">
        <v>38</v>
      </c>
      <c r="B404" s="146" t="s">
        <v>55</v>
      </c>
      <c r="C404" s="203">
        <v>3.9E-2</v>
      </c>
      <c r="D404" s="203" t="s">
        <v>9</v>
      </c>
      <c r="E404" s="204">
        <f>F88</f>
        <v>798965.79259953008</v>
      </c>
      <c r="F404" s="205">
        <f t="shared" si="50"/>
        <v>31159.665911381671</v>
      </c>
      <c r="J404" s="34" t="s">
        <v>38</v>
      </c>
      <c r="K404" s="9" t="s">
        <v>55</v>
      </c>
      <c r="L404" s="24">
        <v>1</v>
      </c>
      <c r="M404" s="24" t="s">
        <v>9</v>
      </c>
      <c r="N404" s="35">
        <f>O164</f>
        <v>0</v>
      </c>
      <c r="O404" s="36">
        <f t="shared" si="51"/>
        <v>0</v>
      </c>
    </row>
    <row r="405" spans="1:15" s="31" customFormat="1">
      <c r="A405" s="252" t="s">
        <v>588</v>
      </c>
      <c r="B405" s="146" t="s">
        <v>589</v>
      </c>
      <c r="C405" s="203">
        <v>2.1037499999999998</v>
      </c>
      <c r="D405" s="203" t="s">
        <v>9</v>
      </c>
      <c r="E405" s="204">
        <f>F35</f>
        <v>425519.04959999997</v>
      </c>
      <c r="F405" s="205">
        <f t="shared" si="50"/>
        <v>895185.70059599984</v>
      </c>
      <c r="J405" s="34" t="s">
        <v>588</v>
      </c>
      <c r="K405" s="9" t="s">
        <v>589</v>
      </c>
      <c r="L405" s="24">
        <v>1</v>
      </c>
      <c r="M405" s="24" t="s">
        <v>9</v>
      </c>
      <c r="N405" s="35">
        <f>O111</f>
        <v>0</v>
      </c>
      <c r="O405" s="36">
        <f t="shared" si="51"/>
        <v>0</v>
      </c>
    </row>
    <row r="406" spans="1:15" s="31" customFormat="1">
      <c r="A406" s="252" t="s">
        <v>39</v>
      </c>
      <c r="B406" s="146" t="s">
        <v>56</v>
      </c>
      <c r="C406" s="203">
        <v>3.9E-2</v>
      </c>
      <c r="D406" s="203" t="s">
        <v>9</v>
      </c>
      <c r="E406" s="204">
        <f>F89</f>
        <v>7723.2352974238729</v>
      </c>
      <c r="F406" s="205">
        <f t="shared" si="50"/>
        <v>301.20617659953103</v>
      </c>
      <c r="J406" s="34" t="s">
        <v>39</v>
      </c>
      <c r="K406" s="9" t="s">
        <v>56</v>
      </c>
      <c r="L406" s="24">
        <v>1</v>
      </c>
      <c r="M406" s="24" t="s">
        <v>9</v>
      </c>
      <c r="N406" s="35">
        <f>O165</f>
        <v>0</v>
      </c>
      <c r="O406" s="36">
        <f t="shared" si="51"/>
        <v>0</v>
      </c>
    </row>
    <row r="407" spans="1:15" s="31" customFormat="1">
      <c r="A407" s="252" t="s">
        <v>590</v>
      </c>
      <c r="B407" s="146" t="s">
        <v>591</v>
      </c>
      <c r="C407" s="203">
        <v>0.27750000000000002</v>
      </c>
      <c r="D407" s="203" t="s">
        <v>11</v>
      </c>
      <c r="E407" s="204">
        <f>F36</f>
        <v>17049.599999999999</v>
      </c>
      <c r="F407" s="205">
        <f t="shared" si="50"/>
        <v>4731.2640000000001</v>
      </c>
      <c r="J407" s="34" t="s">
        <v>590</v>
      </c>
      <c r="K407" s="9" t="s">
        <v>591</v>
      </c>
      <c r="L407" s="24">
        <v>1</v>
      </c>
      <c r="M407" s="24" t="s">
        <v>11</v>
      </c>
      <c r="N407" s="35">
        <f>O112</f>
        <v>0</v>
      </c>
      <c r="O407" s="36">
        <f t="shared" si="51"/>
        <v>0</v>
      </c>
    </row>
    <row r="408" spans="1:15" s="31" customFormat="1">
      <c r="A408" s="252" t="s">
        <v>36</v>
      </c>
      <c r="B408" s="146" t="s">
        <v>309</v>
      </c>
      <c r="C408" s="203">
        <v>9.3500000000000097E-2</v>
      </c>
      <c r="D408" s="203" t="s">
        <v>9</v>
      </c>
      <c r="E408" s="204">
        <f>F64</f>
        <v>20838.672000000002</v>
      </c>
      <c r="F408" s="205">
        <f t="shared" si="50"/>
        <v>1948.4158320000022</v>
      </c>
      <c r="J408" s="34" t="s">
        <v>36</v>
      </c>
      <c r="K408" s="9" t="s">
        <v>309</v>
      </c>
      <c r="L408" s="24">
        <v>1</v>
      </c>
      <c r="M408" s="24" t="s">
        <v>9</v>
      </c>
      <c r="N408" s="35">
        <f>O140</f>
        <v>0</v>
      </c>
      <c r="O408" s="36">
        <f t="shared" si="51"/>
        <v>0</v>
      </c>
    </row>
    <row r="409" spans="1:15" s="31" customFormat="1">
      <c r="A409" s="252" t="s">
        <v>36</v>
      </c>
      <c r="B409" s="146" t="s">
        <v>309</v>
      </c>
      <c r="C409" s="203">
        <v>5.2740000000000002E-2</v>
      </c>
      <c r="D409" s="203" t="s">
        <v>9</v>
      </c>
      <c r="E409" s="204">
        <f>E408</f>
        <v>20838.672000000002</v>
      </c>
      <c r="F409" s="205">
        <f t="shared" si="50"/>
        <v>1099.0315612800002</v>
      </c>
      <c r="J409" s="34" t="s">
        <v>36</v>
      </c>
      <c r="K409" s="9" t="s">
        <v>309</v>
      </c>
      <c r="L409" s="24">
        <v>1</v>
      </c>
      <c r="M409" s="24" t="s">
        <v>9</v>
      </c>
      <c r="N409" s="35">
        <f>N408</f>
        <v>0</v>
      </c>
      <c r="O409" s="36">
        <f t="shared" si="51"/>
        <v>0</v>
      </c>
    </row>
    <row r="410" spans="1:15" s="31" customFormat="1">
      <c r="A410" s="252" t="s">
        <v>630</v>
      </c>
      <c r="B410" s="146" t="s">
        <v>631</v>
      </c>
      <c r="C410" s="203">
        <v>2.1037499999999998</v>
      </c>
      <c r="D410" s="203" t="s">
        <v>9</v>
      </c>
      <c r="E410" s="204">
        <f>F66</f>
        <v>37770.432000000001</v>
      </c>
      <c r="F410" s="205">
        <f t="shared" si="50"/>
        <v>79459.546319999994</v>
      </c>
      <c r="J410" s="34" t="s">
        <v>630</v>
      </c>
      <c r="K410" s="9" t="s">
        <v>631</v>
      </c>
      <c r="L410" s="24">
        <v>1</v>
      </c>
      <c r="M410" s="24" t="s">
        <v>9</v>
      </c>
      <c r="N410" s="35">
        <f>O142</f>
        <v>0</v>
      </c>
      <c r="O410" s="36">
        <f t="shared" si="51"/>
        <v>0</v>
      </c>
    </row>
    <row r="411" spans="1:15" s="31" customFormat="1">
      <c r="A411" s="252" t="s">
        <v>630</v>
      </c>
      <c r="B411" s="146" t="s">
        <v>631</v>
      </c>
      <c r="C411" s="203">
        <v>0.36750249999999901</v>
      </c>
      <c r="D411" s="203" t="s">
        <v>9</v>
      </c>
      <c r="E411" s="204">
        <f>F67</f>
        <v>190806.84</v>
      </c>
      <c r="F411" s="205">
        <f t="shared" si="50"/>
        <v>70121.990717099805</v>
      </c>
      <c r="J411" s="34" t="s">
        <v>630</v>
      </c>
      <c r="K411" s="9" t="s">
        <v>631</v>
      </c>
      <c r="L411" s="24">
        <v>1</v>
      </c>
      <c r="M411" s="24" t="s">
        <v>9</v>
      </c>
      <c r="N411" s="35">
        <f>N410</f>
        <v>0</v>
      </c>
      <c r="O411" s="36">
        <f t="shared" si="51"/>
        <v>0</v>
      </c>
    </row>
    <row r="412" spans="1:15" s="31" customFormat="1">
      <c r="A412" s="252" t="s">
        <v>632</v>
      </c>
      <c r="B412" s="146" t="s">
        <v>633</v>
      </c>
      <c r="C412" s="203">
        <v>0.34312500000000001</v>
      </c>
      <c r="D412" s="203" t="s">
        <v>9</v>
      </c>
      <c r="E412" s="204">
        <f>F68</f>
        <v>32610.915000000001</v>
      </c>
      <c r="F412" s="205">
        <f t="shared" si="50"/>
        <v>11189.620209375</v>
      </c>
      <c r="J412" s="34" t="s">
        <v>632</v>
      </c>
      <c r="K412" s="9" t="s">
        <v>633</v>
      </c>
      <c r="L412" s="24">
        <v>1</v>
      </c>
      <c r="M412" s="24" t="s">
        <v>9</v>
      </c>
      <c r="N412" s="35">
        <f>O144</f>
        <v>0</v>
      </c>
      <c r="O412" s="36">
        <f t="shared" si="51"/>
        <v>0</v>
      </c>
    </row>
    <row r="413" spans="1:15" s="31" customFormat="1">
      <c r="A413" s="252" t="s">
        <v>593</v>
      </c>
      <c r="B413" s="146" t="s">
        <v>594</v>
      </c>
      <c r="C413" s="203">
        <v>1.4999999999999999E-2</v>
      </c>
      <c r="D413" s="203" t="s">
        <v>9</v>
      </c>
      <c r="E413" s="204">
        <f>F39</f>
        <v>18851.7</v>
      </c>
      <c r="F413" s="205">
        <f t="shared" si="50"/>
        <v>282.77550000000002</v>
      </c>
      <c r="J413" s="34" t="s">
        <v>593</v>
      </c>
      <c r="K413" s="9" t="s">
        <v>594</v>
      </c>
      <c r="L413" s="24">
        <v>1</v>
      </c>
      <c r="M413" s="24" t="s">
        <v>9</v>
      </c>
      <c r="N413" s="35">
        <f>O115</f>
        <v>0</v>
      </c>
      <c r="O413" s="36">
        <f t="shared" si="51"/>
        <v>0</v>
      </c>
    </row>
    <row r="414" spans="1:15" s="229" customFormat="1">
      <c r="A414" s="252" t="s">
        <v>593</v>
      </c>
      <c r="B414" s="146" t="s">
        <v>594</v>
      </c>
      <c r="C414" s="203">
        <v>2.7375E-2</v>
      </c>
      <c r="D414" s="203" t="s">
        <v>9</v>
      </c>
      <c r="E414" s="204">
        <f>F40</f>
        <v>52997.542080000007</v>
      </c>
      <c r="F414" s="205">
        <f t="shared" si="50"/>
        <v>1450.8077144400002</v>
      </c>
      <c r="J414" s="34" t="s">
        <v>593</v>
      </c>
      <c r="K414" s="9" t="s">
        <v>594</v>
      </c>
      <c r="L414" s="24">
        <v>1</v>
      </c>
      <c r="M414" s="24" t="s">
        <v>9</v>
      </c>
      <c r="N414" s="35">
        <f>N413</f>
        <v>0</v>
      </c>
      <c r="O414" s="36">
        <f t="shared" si="51"/>
        <v>0</v>
      </c>
    </row>
    <row r="415" spans="1:15" s="235" customFormat="1">
      <c r="A415" s="252" t="s">
        <v>679</v>
      </c>
      <c r="B415" s="146" t="s">
        <v>680</v>
      </c>
      <c r="C415" s="203">
        <v>0.24575000000000011</v>
      </c>
      <c r="D415" s="203" t="s">
        <v>9</v>
      </c>
      <c r="E415" s="204">
        <f>'[1]E. PL'!$F$51</f>
        <v>340876</v>
      </c>
      <c r="F415" s="205">
        <f t="shared" si="50"/>
        <v>83770.277000000031</v>
      </c>
      <c r="J415" s="230" t="s">
        <v>595</v>
      </c>
      <c r="K415" s="231" t="s">
        <v>596</v>
      </c>
      <c r="L415" s="232">
        <v>1</v>
      </c>
      <c r="M415" s="232" t="s">
        <v>9</v>
      </c>
      <c r="N415" s="233">
        <f>O116</f>
        <v>0</v>
      </c>
      <c r="O415" s="234">
        <f t="shared" ref="O415:O443" si="53">L415*N415</f>
        <v>0</v>
      </c>
    </row>
    <row r="416" spans="1:15" s="31" customFormat="1">
      <c r="A416" s="252" t="s">
        <v>595</v>
      </c>
      <c r="B416" s="146" t="s">
        <v>596</v>
      </c>
      <c r="C416" s="203">
        <v>8.6999999999999994E-2</v>
      </c>
      <c r="D416" s="203" t="s">
        <v>9</v>
      </c>
      <c r="E416" s="204">
        <f>F139</f>
        <v>224709.21266666678</v>
      </c>
      <c r="F416" s="205">
        <f t="shared" si="50"/>
        <v>19549.701502000007</v>
      </c>
      <c r="J416" s="34" t="s">
        <v>600</v>
      </c>
      <c r="K416" s="9" t="s">
        <v>601</v>
      </c>
      <c r="L416" s="24">
        <v>1</v>
      </c>
      <c r="M416" s="24" t="s">
        <v>9</v>
      </c>
      <c r="N416" s="35">
        <f>O118</f>
        <v>0</v>
      </c>
      <c r="O416" s="36">
        <f t="shared" si="53"/>
        <v>0</v>
      </c>
    </row>
    <row r="417" spans="1:15" s="31" customFormat="1">
      <c r="A417" s="252" t="s">
        <v>689</v>
      </c>
      <c r="B417" s="146" t="s">
        <v>690</v>
      </c>
      <c r="C417" s="203">
        <v>0.24117500000000011</v>
      </c>
      <c r="D417" s="203" t="s">
        <v>9</v>
      </c>
      <c r="E417" s="204">
        <f>F152</f>
        <v>335683.44333333347</v>
      </c>
      <c r="F417" s="205">
        <f t="shared" si="50"/>
        <v>80958.454445916737</v>
      </c>
      <c r="J417" s="34" t="s">
        <v>615</v>
      </c>
      <c r="K417" s="9" t="s">
        <v>616</v>
      </c>
      <c r="L417" s="24">
        <v>1</v>
      </c>
      <c r="M417" s="24" t="s">
        <v>35</v>
      </c>
      <c r="N417" s="35">
        <f>O129</f>
        <v>0</v>
      </c>
      <c r="O417" s="36">
        <f t="shared" si="53"/>
        <v>0</v>
      </c>
    </row>
    <row r="418" spans="1:15" s="31" customFormat="1">
      <c r="A418" s="252" t="s">
        <v>617</v>
      </c>
      <c r="B418" s="146" t="s">
        <v>618</v>
      </c>
      <c r="C418" s="203">
        <v>6.0000000000000001E-3</v>
      </c>
      <c r="D418" s="203" t="s">
        <v>9</v>
      </c>
      <c r="E418" s="204">
        <f>F153</f>
        <v>7266.6</v>
      </c>
      <c r="F418" s="205">
        <f t="shared" si="50"/>
        <v>43.599600000000002</v>
      </c>
      <c r="J418" s="34" t="s">
        <v>615</v>
      </c>
      <c r="K418" s="9" t="s">
        <v>616</v>
      </c>
      <c r="L418" s="24">
        <v>1</v>
      </c>
      <c r="M418" s="24" t="s">
        <v>35</v>
      </c>
      <c r="N418" s="35">
        <f>N417</f>
        <v>0</v>
      </c>
      <c r="O418" s="36">
        <f t="shared" si="53"/>
        <v>0</v>
      </c>
    </row>
    <row r="419" spans="1:15" s="31" customFormat="1">
      <c r="A419" s="252" t="s">
        <v>619</v>
      </c>
      <c r="B419" s="146" t="s">
        <v>620</v>
      </c>
      <c r="C419" s="203">
        <v>0.24117500000000011</v>
      </c>
      <c r="D419" s="203" t="s">
        <v>9</v>
      </c>
      <c r="E419" s="204">
        <f>F57</f>
        <v>389804.31359999999</v>
      </c>
      <c r="F419" s="205">
        <f t="shared" si="50"/>
        <v>94011.055332480042</v>
      </c>
      <c r="J419" s="34" t="s">
        <v>615</v>
      </c>
      <c r="K419" s="9" t="s">
        <v>616</v>
      </c>
      <c r="L419" s="24">
        <v>1</v>
      </c>
      <c r="M419" s="24" t="s">
        <v>35</v>
      </c>
      <c r="N419" s="35">
        <f>N418</f>
        <v>0</v>
      </c>
      <c r="O419" s="36">
        <f t="shared" si="53"/>
        <v>0</v>
      </c>
    </row>
    <row r="420" spans="1:15" s="31" customFormat="1">
      <c r="A420" s="252" t="s">
        <v>621</v>
      </c>
      <c r="B420" s="146" t="s">
        <v>622</v>
      </c>
      <c r="C420" s="203">
        <v>2.8749999999999991E-2</v>
      </c>
      <c r="D420" s="203" t="s">
        <v>580</v>
      </c>
      <c r="E420" s="204">
        <f>F58</f>
        <v>20592.440000000002</v>
      </c>
      <c r="F420" s="205">
        <f t="shared" si="50"/>
        <v>592.03264999999988</v>
      </c>
      <c r="J420" s="34" t="s">
        <v>617</v>
      </c>
      <c r="K420" s="9" t="s">
        <v>618</v>
      </c>
      <c r="L420" s="24">
        <v>1</v>
      </c>
      <c r="M420" s="24" t="s">
        <v>9</v>
      </c>
      <c r="N420" s="35">
        <f t="shared" ref="N420:N425" si="54">O132</f>
        <v>0</v>
      </c>
      <c r="O420" s="36">
        <f t="shared" si="53"/>
        <v>0</v>
      </c>
    </row>
    <row r="421" spans="1:15" s="31" customFormat="1">
      <c r="A421" s="252" t="s">
        <v>623</v>
      </c>
      <c r="B421" s="146" t="s">
        <v>624</v>
      </c>
      <c r="C421" s="203">
        <v>7.9109999999999998E-4</v>
      </c>
      <c r="D421" s="203" t="s">
        <v>580</v>
      </c>
      <c r="E421" s="204">
        <f>F59</f>
        <v>143.54208</v>
      </c>
      <c r="F421" s="205">
        <f t="shared" si="50"/>
        <v>0.113556139488</v>
      </c>
      <c r="J421" s="34" t="s">
        <v>619</v>
      </c>
      <c r="K421" s="9" t="s">
        <v>620</v>
      </c>
      <c r="L421" s="24">
        <v>1</v>
      </c>
      <c r="M421" s="24" t="s">
        <v>9</v>
      </c>
      <c r="N421" s="35">
        <f t="shared" si="54"/>
        <v>0</v>
      </c>
      <c r="O421" s="36">
        <f t="shared" si="53"/>
        <v>0</v>
      </c>
    </row>
    <row r="422" spans="1:15" s="31" customFormat="1">
      <c r="A422" s="252" t="s">
        <v>625</v>
      </c>
      <c r="B422" s="146" t="s">
        <v>626</v>
      </c>
      <c r="C422" s="203">
        <v>0.46749999999999903</v>
      </c>
      <c r="D422" s="203" t="s">
        <v>580</v>
      </c>
      <c r="E422" s="204">
        <f>F60</f>
        <v>36520.127999999997</v>
      </c>
      <c r="F422" s="205">
        <f t="shared" si="50"/>
        <v>17073.159839999964</v>
      </c>
      <c r="J422" s="34" t="s">
        <v>621</v>
      </c>
      <c r="K422" s="9" t="s">
        <v>622</v>
      </c>
      <c r="L422" s="24">
        <v>1</v>
      </c>
      <c r="M422" s="24" t="s">
        <v>580</v>
      </c>
      <c r="N422" s="35">
        <f t="shared" si="54"/>
        <v>0</v>
      </c>
      <c r="O422" s="36">
        <f t="shared" si="53"/>
        <v>0</v>
      </c>
    </row>
    <row r="423" spans="1:15" s="31" customFormat="1">
      <c r="A423" s="252" t="s">
        <v>691</v>
      </c>
      <c r="B423" s="146" t="s">
        <v>692</v>
      </c>
      <c r="C423" s="203">
        <v>0.36750249999999901</v>
      </c>
      <c r="D423" s="203" t="s">
        <v>9</v>
      </c>
      <c r="E423" s="204">
        <f>F158</f>
        <v>441705.54227916541</v>
      </c>
      <c r="F423" s="205">
        <f t="shared" si="50"/>
        <v>162327.89105144856</v>
      </c>
      <c r="J423" s="34" t="s">
        <v>623</v>
      </c>
      <c r="K423" s="9" t="s">
        <v>624</v>
      </c>
      <c r="L423" s="24">
        <v>1</v>
      </c>
      <c r="M423" s="24" t="s">
        <v>580</v>
      </c>
      <c r="N423" s="35">
        <f t="shared" si="54"/>
        <v>0</v>
      </c>
      <c r="O423" s="36">
        <f t="shared" si="53"/>
        <v>0</v>
      </c>
    </row>
    <row r="424" spans="1:15" s="31" customFormat="1">
      <c r="A424" s="252" t="s">
        <v>681</v>
      </c>
      <c r="B424" s="146" t="s">
        <v>682</v>
      </c>
      <c r="C424" s="203">
        <v>4.2525E-2</v>
      </c>
      <c r="D424" s="203" t="s">
        <v>9</v>
      </c>
      <c r="E424" s="204">
        <f>F144</f>
        <v>94121.999999999985</v>
      </c>
      <c r="F424" s="205">
        <f t="shared" si="50"/>
        <v>4002.5380499999992</v>
      </c>
      <c r="J424" s="34" t="s">
        <v>625</v>
      </c>
      <c r="K424" s="9" t="s">
        <v>626</v>
      </c>
      <c r="L424" s="24">
        <v>1</v>
      </c>
      <c r="M424" s="24" t="s">
        <v>580</v>
      </c>
      <c r="N424" s="35">
        <f t="shared" si="54"/>
        <v>0</v>
      </c>
      <c r="O424" s="36">
        <f t="shared" si="53"/>
        <v>0</v>
      </c>
    </row>
    <row r="425" spans="1:15" s="31" customFormat="1">
      <c r="A425" s="252" t="s">
        <v>683</v>
      </c>
      <c r="B425" s="146" t="s">
        <v>684</v>
      </c>
      <c r="C425" s="203">
        <v>1.18125E-2</v>
      </c>
      <c r="D425" s="203" t="s">
        <v>9</v>
      </c>
      <c r="E425" s="204">
        <f>F145</f>
        <v>18128.25</v>
      </c>
      <c r="F425" s="205">
        <f t="shared" si="50"/>
        <v>214.13995312500001</v>
      </c>
      <c r="J425" s="34" t="s">
        <v>627</v>
      </c>
      <c r="K425" s="9" t="s">
        <v>628</v>
      </c>
      <c r="L425" s="24">
        <v>1</v>
      </c>
      <c r="M425" s="24" t="s">
        <v>9</v>
      </c>
      <c r="N425" s="35">
        <f t="shared" si="54"/>
        <v>0</v>
      </c>
      <c r="O425" s="36">
        <f t="shared" si="53"/>
        <v>0</v>
      </c>
    </row>
    <row r="426" spans="1:15" s="31" customFormat="1">
      <c r="A426" s="252" t="s">
        <v>685</v>
      </c>
      <c r="B426" s="146" t="s">
        <v>686</v>
      </c>
      <c r="C426" s="203">
        <v>1.7600000000000011E-2</v>
      </c>
      <c r="D426" s="203" t="s">
        <v>9</v>
      </c>
      <c r="E426" s="204">
        <f>F146</f>
        <v>8213.0400000000045</v>
      </c>
      <c r="F426" s="205">
        <f t="shared" si="50"/>
        <v>144.54950400000018</v>
      </c>
      <c r="J426" s="34" t="s">
        <v>603</v>
      </c>
      <c r="K426" s="9" t="s">
        <v>604</v>
      </c>
      <c r="L426" s="24">
        <v>1</v>
      </c>
      <c r="M426" s="24" t="s">
        <v>8</v>
      </c>
      <c r="N426" s="35">
        <f>O121</f>
        <v>0</v>
      </c>
      <c r="O426" s="36">
        <f t="shared" si="53"/>
        <v>0</v>
      </c>
    </row>
    <row r="427" spans="1:15" s="31" customFormat="1">
      <c r="A427" s="252" t="s">
        <v>635</v>
      </c>
      <c r="B427" s="146" t="s">
        <v>636</v>
      </c>
      <c r="C427" s="203">
        <v>0.03</v>
      </c>
      <c r="D427" s="203" t="s">
        <v>23</v>
      </c>
      <c r="E427" s="204">
        <f>F71</f>
        <v>31418.399999999998</v>
      </c>
      <c r="F427" s="205">
        <f t="shared" si="50"/>
        <v>942.55199999999991</v>
      </c>
      <c r="J427" s="34" t="s">
        <v>603</v>
      </c>
      <c r="K427" s="9" t="s">
        <v>604</v>
      </c>
      <c r="L427" s="24">
        <v>1</v>
      </c>
      <c r="M427" s="24" t="s">
        <v>8</v>
      </c>
      <c r="N427" s="35">
        <f>N426</f>
        <v>0</v>
      </c>
      <c r="O427" s="36">
        <f t="shared" si="53"/>
        <v>0</v>
      </c>
    </row>
    <row r="428" spans="1:15" s="31" customFormat="1">
      <c r="A428" s="252" t="s">
        <v>637</v>
      </c>
      <c r="B428" s="146" t="s">
        <v>638</v>
      </c>
      <c r="C428" s="203">
        <v>3.9999999999999897E-2</v>
      </c>
      <c r="D428" s="203" t="s">
        <v>639</v>
      </c>
      <c r="E428" s="204">
        <f>F72</f>
        <v>3809.28</v>
      </c>
      <c r="F428" s="205">
        <f t="shared" si="50"/>
        <v>152.37119999999962</v>
      </c>
      <c r="J428" s="34" t="s">
        <v>605</v>
      </c>
      <c r="K428" s="9" t="s">
        <v>606</v>
      </c>
      <c r="L428" s="24">
        <v>1</v>
      </c>
      <c r="M428" s="24" t="s">
        <v>9</v>
      </c>
      <c r="N428" s="35">
        <f>O123</f>
        <v>0</v>
      </c>
      <c r="O428" s="36">
        <f t="shared" si="53"/>
        <v>0</v>
      </c>
    </row>
    <row r="429" spans="1:15" s="31" customFormat="1">
      <c r="A429" s="252" t="s">
        <v>640</v>
      </c>
      <c r="B429" s="146" t="s">
        <v>641</v>
      </c>
      <c r="C429" s="203">
        <v>0.06</v>
      </c>
      <c r="D429" s="203" t="s">
        <v>639</v>
      </c>
      <c r="E429" s="204">
        <f>F73</f>
        <v>10205.052</v>
      </c>
      <c r="F429" s="205">
        <f t="shared" si="50"/>
        <v>612.30311999999992</v>
      </c>
      <c r="J429" s="34" t="s">
        <v>607</v>
      </c>
      <c r="K429" s="9" t="s">
        <v>608</v>
      </c>
      <c r="L429" s="24">
        <v>1</v>
      </c>
      <c r="M429" s="24" t="s">
        <v>9</v>
      </c>
      <c r="N429" s="35">
        <f>O124</f>
        <v>0</v>
      </c>
      <c r="O429" s="36">
        <f t="shared" si="53"/>
        <v>0</v>
      </c>
    </row>
    <row r="430" spans="1:15" s="31" customFormat="1">
      <c r="A430" s="252" t="s">
        <v>642</v>
      </c>
      <c r="B430" s="146" t="s">
        <v>643</v>
      </c>
      <c r="C430" s="203">
        <v>2.0000000000000011E-2</v>
      </c>
      <c r="D430" s="203" t="s">
        <v>23</v>
      </c>
      <c r="E430" s="204">
        <f>F74</f>
        <v>10044</v>
      </c>
      <c r="F430" s="205">
        <f t="shared" si="50"/>
        <v>200.88000000000011</v>
      </c>
      <c r="J430" s="34" t="s">
        <v>609</v>
      </c>
      <c r="K430" s="9" t="s">
        <v>610</v>
      </c>
      <c r="L430" s="24">
        <v>1</v>
      </c>
      <c r="M430" s="24" t="s">
        <v>9</v>
      </c>
      <c r="N430" s="35">
        <f>O125</f>
        <v>0</v>
      </c>
      <c r="O430" s="36">
        <f t="shared" si="53"/>
        <v>0</v>
      </c>
    </row>
    <row r="431" spans="1:15" s="31" customFormat="1">
      <c r="A431" s="252" t="s">
        <v>644</v>
      </c>
      <c r="B431" s="146" t="s">
        <v>645</v>
      </c>
      <c r="C431" s="203">
        <v>2.0000000000000011E-2</v>
      </c>
      <c r="D431" s="203" t="s">
        <v>639</v>
      </c>
      <c r="E431" s="204">
        <f>F75</f>
        <v>6840.0038400000012</v>
      </c>
      <c r="F431" s="205">
        <f t="shared" si="50"/>
        <v>136.80007680000008</v>
      </c>
      <c r="J431" s="34" t="s">
        <v>635</v>
      </c>
      <c r="K431" s="9" t="s">
        <v>636</v>
      </c>
      <c r="L431" s="24">
        <v>1</v>
      </c>
      <c r="M431" s="24" t="s">
        <v>23</v>
      </c>
      <c r="N431" s="35">
        <f>O147</f>
        <v>0</v>
      </c>
      <c r="O431" s="36">
        <f t="shared" si="53"/>
        <v>0</v>
      </c>
    </row>
    <row r="432" spans="1:15" s="31" customFormat="1">
      <c r="A432" s="252" t="s">
        <v>668</v>
      </c>
      <c r="B432" s="146" t="s">
        <v>669</v>
      </c>
      <c r="C432" s="203">
        <v>7.4999999999999997E-3</v>
      </c>
      <c r="D432" s="203" t="s">
        <v>670</v>
      </c>
      <c r="E432" s="204">
        <f>F101</f>
        <v>13674.285714285726</v>
      </c>
      <c r="F432" s="205">
        <f t="shared" si="50"/>
        <v>102.55714285714295</v>
      </c>
      <c r="J432" s="34" t="s">
        <v>637</v>
      </c>
      <c r="K432" s="9" t="s">
        <v>638</v>
      </c>
      <c r="L432" s="24">
        <v>1</v>
      </c>
      <c r="M432" s="24" t="s">
        <v>639</v>
      </c>
      <c r="N432" s="35">
        <f>O148</f>
        <v>0</v>
      </c>
      <c r="O432" s="36">
        <f t="shared" si="53"/>
        <v>0</v>
      </c>
    </row>
    <row r="433" spans="1:15" s="31" customFormat="1">
      <c r="A433" s="252" t="s">
        <v>687</v>
      </c>
      <c r="B433" s="146" t="s">
        <v>688</v>
      </c>
      <c r="C433" s="203">
        <v>8.4000000000000005E-2</v>
      </c>
      <c r="D433" s="203" t="s">
        <v>580</v>
      </c>
      <c r="E433" s="204">
        <f>F147</f>
        <v>40826.520000000004</v>
      </c>
      <c r="F433" s="205">
        <f t="shared" si="50"/>
        <v>3429.4276800000007</v>
      </c>
      <c r="J433" s="34" t="s">
        <v>640</v>
      </c>
      <c r="K433" s="9" t="s">
        <v>641</v>
      </c>
      <c r="L433" s="24">
        <v>1</v>
      </c>
      <c r="M433" s="24" t="s">
        <v>639</v>
      </c>
      <c r="N433" s="35">
        <f>O149</f>
        <v>0</v>
      </c>
      <c r="O433" s="36">
        <f t="shared" si="53"/>
        <v>0</v>
      </c>
    </row>
    <row r="434" spans="1:15" s="31" customFormat="1">
      <c r="A434" s="252" t="s">
        <v>687</v>
      </c>
      <c r="B434" s="146" t="s">
        <v>688</v>
      </c>
      <c r="C434" s="203">
        <v>0.15187500000000001</v>
      </c>
      <c r="D434" s="203" t="s">
        <v>580</v>
      </c>
      <c r="E434" s="204">
        <f>F148</f>
        <v>73815.806249999994</v>
      </c>
      <c r="F434" s="205">
        <f t="shared" si="50"/>
        <v>11210.775574218749</v>
      </c>
      <c r="J434" s="34" t="s">
        <v>642</v>
      </c>
      <c r="K434" s="9" t="s">
        <v>643</v>
      </c>
      <c r="L434" s="24">
        <v>1</v>
      </c>
      <c r="M434" s="24" t="s">
        <v>23</v>
      </c>
      <c r="N434" s="35">
        <f>O150</f>
        <v>0</v>
      </c>
      <c r="O434" s="36">
        <f t="shared" si="53"/>
        <v>0</v>
      </c>
    </row>
    <row r="435" spans="1:15" s="31" customFormat="1">
      <c r="A435" s="252" t="s">
        <v>651</v>
      </c>
      <c r="B435" s="146" t="s">
        <v>652</v>
      </c>
      <c r="C435" s="203">
        <v>2.4999999999999991E-2</v>
      </c>
      <c r="D435" s="203" t="s">
        <v>26</v>
      </c>
      <c r="E435" s="204">
        <f>F80</f>
        <v>16386.599999999999</v>
      </c>
      <c r="F435" s="205">
        <f t="shared" si="50"/>
        <v>409.66499999999979</v>
      </c>
      <c r="J435" s="34" t="s">
        <v>644</v>
      </c>
      <c r="K435" s="9" t="s">
        <v>645</v>
      </c>
      <c r="L435" s="24">
        <v>1</v>
      </c>
      <c r="M435" s="24" t="s">
        <v>639</v>
      </c>
      <c r="N435" s="35">
        <f>O151</f>
        <v>0</v>
      </c>
      <c r="O435" s="36">
        <f t="shared" si="53"/>
        <v>0</v>
      </c>
    </row>
    <row r="436" spans="1:15" s="31" customFormat="1">
      <c r="A436" s="252" t="s">
        <v>653</v>
      </c>
      <c r="B436" s="146" t="s">
        <v>654</v>
      </c>
      <c r="C436" s="203">
        <v>4.25000000000001E-2</v>
      </c>
      <c r="D436" s="203" t="s">
        <v>26</v>
      </c>
      <c r="E436" s="204">
        <f>F81</f>
        <v>44052</v>
      </c>
      <c r="F436" s="205">
        <f t="shared" si="50"/>
        <v>1872.2100000000044</v>
      </c>
      <c r="J436" s="34" t="s">
        <v>668</v>
      </c>
      <c r="K436" s="9" t="s">
        <v>669</v>
      </c>
      <c r="L436" s="24">
        <v>1</v>
      </c>
      <c r="M436" s="24" t="s">
        <v>670</v>
      </c>
      <c r="N436" s="35">
        <f>O177</f>
        <v>0</v>
      </c>
      <c r="O436" s="36">
        <f t="shared" si="53"/>
        <v>0</v>
      </c>
    </row>
    <row r="437" spans="1:15" s="31" customFormat="1">
      <c r="A437" s="252" t="s">
        <v>655</v>
      </c>
      <c r="B437" s="146" t="s">
        <v>656</v>
      </c>
      <c r="C437" s="203">
        <v>2.4999999999999991E-2</v>
      </c>
      <c r="D437" s="203" t="s">
        <v>26</v>
      </c>
      <c r="E437" s="204">
        <f>F82</f>
        <v>6718.68</v>
      </c>
      <c r="F437" s="205">
        <f t="shared" si="50"/>
        <v>167.96699999999996</v>
      </c>
      <c r="J437" s="34" t="s">
        <v>651</v>
      </c>
      <c r="K437" s="9" t="s">
        <v>652</v>
      </c>
      <c r="L437" s="24">
        <v>1</v>
      </c>
      <c r="M437" s="24" t="s">
        <v>26</v>
      </c>
      <c r="N437" s="35">
        <f>O156</f>
        <v>0</v>
      </c>
      <c r="O437" s="36">
        <f t="shared" si="53"/>
        <v>0</v>
      </c>
    </row>
    <row r="438" spans="1:15" s="31" customFormat="1">
      <c r="A438" s="252" t="s">
        <v>657</v>
      </c>
      <c r="B438" s="146" t="s">
        <v>658</v>
      </c>
      <c r="C438" s="203">
        <v>7.4999999999999997E-3</v>
      </c>
      <c r="D438" s="203" t="s">
        <v>26</v>
      </c>
      <c r="E438" s="204">
        <f>F180</f>
        <v>1977.75</v>
      </c>
      <c r="F438" s="205">
        <f t="shared" si="50"/>
        <v>14.833124999999999</v>
      </c>
      <c r="J438" s="34" t="s">
        <v>653</v>
      </c>
      <c r="K438" s="9" t="s">
        <v>654</v>
      </c>
      <c r="L438" s="24">
        <v>1</v>
      </c>
      <c r="M438" s="24" t="s">
        <v>26</v>
      </c>
      <c r="N438" s="35">
        <f>O157</f>
        <v>0</v>
      </c>
      <c r="O438" s="36">
        <f t="shared" si="53"/>
        <v>0</v>
      </c>
    </row>
    <row r="439" spans="1:15" s="31" customFormat="1">
      <c r="A439" s="252" t="s">
        <v>660</v>
      </c>
      <c r="B439" s="146" t="s">
        <v>661</v>
      </c>
      <c r="C439" s="203">
        <v>1.0124999999999999E-3</v>
      </c>
      <c r="D439" s="203" t="s">
        <v>8</v>
      </c>
      <c r="E439" s="204">
        <f>F90</f>
        <v>10315.558151177633</v>
      </c>
      <c r="F439" s="205">
        <f t="shared" si="50"/>
        <v>10.444502628067353</v>
      </c>
      <c r="J439" s="34" t="s">
        <v>655</v>
      </c>
      <c r="K439" s="9" t="s">
        <v>656</v>
      </c>
      <c r="L439" s="24">
        <v>1</v>
      </c>
      <c r="M439" s="24" t="s">
        <v>26</v>
      </c>
      <c r="N439" s="35">
        <f>O158</f>
        <v>0</v>
      </c>
      <c r="O439" s="36">
        <f t="shared" si="53"/>
        <v>0</v>
      </c>
    </row>
    <row r="440" spans="1:15" s="31" customFormat="1">
      <c r="A440" s="252" t="s">
        <v>660</v>
      </c>
      <c r="B440" s="146" t="s">
        <v>661</v>
      </c>
      <c r="C440" s="203">
        <v>5.0000000000000096E-3</v>
      </c>
      <c r="D440" s="203" t="s">
        <v>8</v>
      </c>
      <c r="E440" s="204">
        <f>E439</f>
        <v>10315.558151177633</v>
      </c>
      <c r="F440" s="205">
        <f t="shared" si="50"/>
        <v>51.577790755888266</v>
      </c>
      <c r="J440" s="34" t="s">
        <v>657</v>
      </c>
      <c r="K440" s="9" t="s">
        <v>658</v>
      </c>
      <c r="L440" s="24">
        <v>1</v>
      </c>
      <c r="M440" s="24" t="s">
        <v>26</v>
      </c>
      <c r="N440" s="35">
        <f>O159</f>
        <v>0</v>
      </c>
      <c r="O440" s="36">
        <f t="shared" si="53"/>
        <v>0</v>
      </c>
    </row>
    <row r="441" spans="1:15" s="31" customFormat="1">
      <c r="A441" s="252" t="s">
        <v>671</v>
      </c>
      <c r="B441" s="146" t="s">
        <v>672</v>
      </c>
      <c r="C441" s="203">
        <v>3.4285714285714197E-2</v>
      </c>
      <c r="D441" s="203" t="s">
        <v>23</v>
      </c>
      <c r="E441" s="204">
        <f>F104</f>
        <v>2172.8000000000002</v>
      </c>
      <c r="F441" s="205">
        <f t="shared" si="50"/>
        <v>74.49599999999981</v>
      </c>
      <c r="J441" s="34" t="s">
        <v>660</v>
      </c>
      <c r="K441" s="9" t="s">
        <v>661</v>
      </c>
      <c r="L441" s="24">
        <v>1</v>
      </c>
      <c r="M441" s="24" t="s">
        <v>8</v>
      </c>
      <c r="N441" s="35">
        <f>O166</f>
        <v>0</v>
      </c>
      <c r="O441" s="36">
        <f t="shared" si="53"/>
        <v>0</v>
      </c>
    </row>
    <row r="442" spans="1:15" s="31" customFormat="1">
      <c r="A442" s="252" t="s">
        <v>673</v>
      </c>
      <c r="B442" s="146" t="s">
        <v>674</v>
      </c>
      <c r="C442" s="203">
        <v>7.4999999999999997E-3</v>
      </c>
      <c r="D442" s="203" t="s">
        <v>23</v>
      </c>
      <c r="E442" s="204">
        <f>F105</f>
        <v>103773.14285714296</v>
      </c>
      <c r="F442" s="205">
        <f t="shared" si="50"/>
        <v>778.29857142857213</v>
      </c>
      <c r="J442" s="34" t="s">
        <v>660</v>
      </c>
      <c r="K442" s="9" t="s">
        <v>661</v>
      </c>
      <c r="L442" s="24">
        <v>1</v>
      </c>
      <c r="M442" s="24" t="s">
        <v>8</v>
      </c>
      <c r="N442" s="35">
        <f>N441</f>
        <v>0</v>
      </c>
      <c r="O442" s="36">
        <f t="shared" si="53"/>
        <v>0</v>
      </c>
    </row>
    <row r="443" spans="1:15" s="31" customFormat="1">
      <c r="A443" s="252" t="s">
        <v>675</v>
      </c>
      <c r="B443" s="146" t="s">
        <v>676</v>
      </c>
      <c r="C443" s="203">
        <v>4.2857142857142903E-3</v>
      </c>
      <c r="D443" s="203" t="s">
        <v>23</v>
      </c>
      <c r="E443" s="204">
        <f>F106</f>
        <v>7867.2</v>
      </c>
      <c r="F443" s="205">
        <f t="shared" si="50"/>
        <v>33.716571428571463</v>
      </c>
      <c r="J443" s="34" t="s">
        <v>671</v>
      </c>
      <c r="K443" s="9" t="s">
        <v>672</v>
      </c>
      <c r="L443" s="24">
        <v>1</v>
      </c>
      <c r="M443" s="24" t="s">
        <v>23</v>
      </c>
      <c r="N443" s="35">
        <f>O180</f>
        <v>0</v>
      </c>
      <c r="O443" s="36">
        <f t="shared" si="53"/>
        <v>0</v>
      </c>
    </row>
    <row r="444" spans="1:15" s="31" customFormat="1" ht="13.5" thickBot="1">
      <c r="A444" s="252"/>
      <c r="B444" s="146"/>
      <c r="C444" s="203"/>
      <c r="D444" s="203"/>
      <c r="E444" s="55" t="s">
        <v>369</v>
      </c>
      <c r="F444" s="61">
        <f>SUM(F379:F443)</f>
        <v>24463218.523935337</v>
      </c>
      <c r="J444" s="34" t="s">
        <v>673</v>
      </c>
      <c r="K444" s="9" t="s">
        <v>674</v>
      </c>
      <c r="L444" s="24">
        <v>1</v>
      </c>
      <c r="M444" s="24" t="s">
        <v>23</v>
      </c>
      <c r="N444" s="35">
        <f>O181</f>
        <v>0</v>
      </c>
      <c r="O444" s="36">
        <f t="shared" ref="O444:O445" si="55">L444*N444</f>
        <v>0</v>
      </c>
    </row>
    <row r="445" spans="1:15" s="18" customFormat="1" ht="13.5" thickBot="1">
      <c r="A445" s="58"/>
      <c r="B445" s="52"/>
      <c r="C445" s="253"/>
      <c r="D445" s="59"/>
      <c r="E445" s="60" t="s">
        <v>375</v>
      </c>
      <c r="F445" s="61">
        <f>SUM(F444)</f>
        <v>24463218.523935337</v>
      </c>
      <c r="J445" s="34" t="s">
        <v>675</v>
      </c>
      <c r="K445" s="9" t="s">
        <v>676</v>
      </c>
      <c r="L445" s="24">
        <v>1</v>
      </c>
      <c r="M445" s="24" t="s">
        <v>23</v>
      </c>
      <c r="N445" s="35">
        <f>O182</f>
        <v>0</v>
      </c>
      <c r="O445" s="36">
        <f t="shared" si="55"/>
        <v>0</v>
      </c>
    </row>
    <row r="446" spans="1:15" s="18" customFormat="1" ht="13.5" thickBot="1">
      <c r="A446" s="53" t="s">
        <v>715</v>
      </c>
      <c r="B446" s="51" t="s">
        <v>716</v>
      </c>
      <c r="C446" s="54"/>
      <c r="D446" s="54" t="s">
        <v>7</v>
      </c>
      <c r="E446" s="55"/>
      <c r="F446" s="56"/>
      <c r="J446" s="34"/>
      <c r="K446" s="9"/>
      <c r="L446" s="24"/>
      <c r="M446" s="24"/>
      <c r="N446" s="41" t="s">
        <v>369</v>
      </c>
      <c r="O446" s="45">
        <f>SUM(O379:O445)</f>
        <v>41630</v>
      </c>
    </row>
    <row r="447" spans="1:15" s="31" customFormat="1" ht="13.5" thickBot="1">
      <c r="A447" s="252" t="s">
        <v>677</v>
      </c>
      <c r="B447" s="146" t="s">
        <v>678</v>
      </c>
      <c r="C447" s="203">
        <v>0.45</v>
      </c>
      <c r="D447" s="203" t="s">
        <v>9</v>
      </c>
      <c r="E447" s="204">
        <f>F205</f>
        <v>3554439.0806678408</v>
      </c>
      <c r="F447" s="205">
        <f>C447*E447</f>
        <v>1599497.5863005284</v>
      </c>
      <c r="J447" s="43"/>
      <c r="K447" s="12"/>
      <c r="L447" s="30"/>
      <c r="M447" s="30"/>
      <c r="N447" s="44" t="s">
        <v>375</v>
      </c>
      <c r="O447" s="45">
        <f>SUM(O379:O445)</f>
        <v>41630</v>
      </c>
    </row>
    <row r="448" spans="1:15" s="18" customFormat="1" ht="13.5" thickBot="1">
      <c r="A448" s="58"/>
      <c r="B448" s="52"/>
      <c r="C448" s="253"/>
      <c r="D448" s="59"/>
      <c r="E448" s="60" t="s">
        <v>375</v>
      </c>
      <c r="F448" s="61">
        <f>SUM(F447)</f>
        <v>1599497.5863005284</v>
      </c>
    </row>
    <row r="449" spans="1:6" s="18" customFormat="1">
      <c r="A449" s="53" t="s">
        <v>717</v>
      </c>
      <c r="B449" s="51" t="s">
        <v>718</v>
      </c>
      <c r="C449" s="54"/>
      <c r="D449" s="54" t="s">
        <v>7</v>
      </c>
      <c r="E449" s="55"/>
      <c r="F449" s="56"/>
    </row>
    <row r="450" spans="1:6" s="31" customFormat="1">
      <c r="A450" s="252" t="s">
        <v>677</v>
      </c>
      <c r="B450" s="146" t="s">
        <v>678</v>
      </c>
      <c r="C450" s="203">
        <v>0.65</v>
      </c>
      <c r="D450" s="203" t="s">
        <v>9</v>
      </c>
      <c r="E450" s="204">
        <f>E447</f>
        <v>3554439.0806678408</v>
      </c>
      <c r="F450" s="205">
        <f>C450*E450</f>
        <v>2310385.4024340967</v>
      </c>
    </row>
    <row r="451" spans="1:6" s="18" customFormat="1" ht="13.5" thickBot="1">
      <c r="A451" s="58"/>
      <c r="B451" s="52"/>
      <c r="C451" s="253"/>
      <c r="D451" s="59"/>
      <c r="E451" s="60" t="s">
        <v>375</v>
      </c>
      <c r="F451" s="61">
        <f>SUM(F450)</f>
        <v>2310385.4024340967</v>
      </c>
    </row>
    <row r="452" spans="1:6" s="18" customFormat="1">
      <c r="A452" s="53" t="s">
        <v>719</v>
      </c>
      <c r="B452" s="51" t="s">
        <v>1100</v>
      </c>
      <c r="C452" s="54"/>
      <c r="D452" s="54" t="s">
        <v>7</v>
      </c>
      <c r="E452" s="55"/>
      <c r="F452" s="56"/>
    </row>
    <row r="453" spans="1:6" s="31" customFormat="1">
      <c r="A453" s="252" t="s">
        <v>647</v>
      </c>
      <c r="B453" s="146" t="s">
        <v>648</v>
      </c>
      <c r="C453" s="203">
        <v>2.571428571428571E-2</v>
      </c>
      <c r="D453" s="203" t="s">
        <v>23</v>
      </c>
      <c r="E453" s="204">
        <f>E379</f>
        <v>108459</v>
      </c>
      <c r="F453" s="205">
        <f>C453*E453</f>
        <v>2788.9457142857141</v>
      </c>
    </row>
    <row r="454" spans="1:6" s="31" customFormat="1">
      <c r="A454" s="252" t="s">
        <v>649</v>
      </c>
      <c r="B454" s="146" t="s">
        <v>650</v>
      </c>
      <c r="C454" s="203">
        <v>4.2857142857142903E-3</v>
      </c>
      <c r="D454" s="203" t="s">
        <v>23</v>
      </c>
      <c r="E454" s="204">
        <f>E380</f>
        <v>123497</v>
      </c>
      <c r="F454" s="205">
        <f t="shared" ref="F454:F516" si="56">C454*E454</f>
        <v>529.27285714285767</v>
      </c>
    </row>
    <row r="455" spans="1:6" s="31" customFormat="1">
      <c r="A455" s="252" t="s">
        <v>25</v>
      </c>
      <c r="B455" s="146" t="s">
        <v>105</v>
      </c>
      <c r="C455" s="203">
        <v>0.27</v>
      </c>
      <c r="D455" s="203" t="s">
        <v>26</v>
      </c>
      <c r="E455" s="204">
        <f>F12</f>
        <v>22015.679999999997</v>
      </c>
      <c r="F455" s="205">
        <f t="shared" si="56"/>
        <v>5944.2335999999996</v>
      </c>
    </row>
    <row r="456" spans="1:6" s="31" customFormat="1">
      <c r="A456" s="252" t="s">
        <v>22</v>
      </c>
      <c r="B456" s="146" t="s">
        <v>109</v>
      </c>
      <c r="C456" s="203">
        <v>0.41806285714285801</v>
      </c>
      <c r="D456" s="203" t="s">
        <v>8</v>
      </c>
      <c r="E456" s="204">
        <f>F15</f>
        <v>84493.2</v>
      </c>
      <c r="F456" s="205">
        <f t="shared" si="56"/>
        <v>35323.468601142929</v>
      </c>
    </row>
    <row r="457" spans="1:6" s="31" customFormat="1">
      <c r="A457" s="252" t="s">
        <v>22</v>
      </c>
      <c r="B457" s="146" t="s">
        <v>109</v>
      </c>
      <c r="C457" s="203">
        <v>3.5999999999999999E-3</v>
      </c>
      <c r="D457" s="203" t="s">
        <v>8</v>
      </c>
      <c r="E457" s="204">
        <f>E456</f>
        <v>84493.2</v>
      </c>
      <c r="F457" s="205">
        <f t="shared" si="56"/>
        <v>304.17552000000001</v>
      </c>
    </row>
    <row r="458" spans="1:6" s="31" customFormat="1">
      <c r="A458" s="252" t="s">
        <v>22</v>
      </c>
      <c r="B458" s="146" t="s">
        <v>109</v>
      </c>
      <c r="C458" s="203">
        <v>1.2857142857142871E-2</v>
      </c>
      <c r="D458" s="203" t="s">
        <v>8</v>
      </c>
      <c r="E458" s="204">
        <f>E457</f>
        <v>84493.2</v>
      </c>
      <c r="F458" s="205">
        <f t="shared" si="56"/>
        <v>1086.341142857144</v>
      </c>
    </row>
    <row r="459" spans="1:6" s="31" customFormat="1">
      <c r="A459" s="252" t="s">
        <v>538</v>
      </c>
      <c r="B459" s="146" t="s">
        <v>539</v>
      </c>
      <c r="C459" s="203">
        <v>0.13935428571428579</v>
      </c>
      <c r="D459" s="203" t="s">
        <v>8</v>
      </c>
      <c r="E459" s="204">
        <f>F16</f>
        <v>4643.0559999999996</v>
      </c>
      <c r="F459" s="205">
        <f t="shared" si="56"/>
        <v>647.02975241142883</v>
      </c>
    </row>
    <row r="460" spans="1:6" s="31" customFormat="1">
      <c r="A460" s="252" t="s">
        <v>14</v>
      </c>
      <c r="B460" s="146" t="s">
        <v>460</v>
      </c>
      <c r="C460" s="203">
        <v>2.5714285714285709E-3</v>
      </c>
      <c r="D460" s="203" t="s">
        <v>8</v>
      </c>
      <c r="E460" s="204">
        <f>F17</f>
        <v>7621.78</v>
      </c>
      <c r="F460" s="205">
        <f t="shared" si="56"/>
        <v>19.598862857142851</v>
      </c>
    </row>
    <row r="461" spans="1:6" s="31" customFormat="1">
      <c r="A461" s="252" t="s">
        <v>14</v>
      </c>
      <c r="B461" s="146" t="s">
        <v>460</v>
      </c>
      <c r="C461" s="203">
        <v>3.8005714285714198E-2</v>
      </c>
      <c r="D461" s="203" t="s">
        <v>8</v>
      </c>
      <c r="E461" s="204">
        <f>E460</f>
        <v>7621.78</v>
      </c>
      <c r="F461" s="205">
        <f t="shared" si="56"/>
        <v>289.67119302857077</v>
      </c>
    </row>
    <row r="462" spans="1:6" s="31" customFormat="1">
      <c r="A462" s="252" t="s">
        <v>14</v>
      </c>
      <c r="B462" s="146" t="s">
        <v>460</v>
      </c>
      <c r="C462" s="203">
        <v>2.4000000000000001E-4</v>
      </c>
      <c r="D462" s="203" t="s">
        <v>8</v>
      </c>
      <c r="E462" s="204">
        <f>E461</f>
        <v>7621.78</v>
      </c>
      <c r="F462" s="205">
        <f t="shared" si="56"/>
        <v>1.8292272000000001</v>
      </c>
    </row>
    <row r="463" spans="1:6" s="31" customFormat="1">
      <c r="A463" s="252" t="s">
        <v>14</v>
      </c>
      <c r="B463" s="146" t="s">
        <v>460</v>
      </c>
      <c r="C463" s="203">
        <v>1.178571428571429E-2</v>
      </c>
      <c r="D463" s="203" t="s">
        <v>8</v>
      </c>
      <c r="E463" s="204">
        <f>E462</f>
        <v>7621.78</v>
      </c>
      <c r="F463" s="205">
        <f t="shared" si="56"/>
        <v>89.828121428571464</v>
      </c>
    </row>
    <row r="464" spans="1:6" s="31" customFormat="1">
      <c r="A464" s="252" t="s">
        <v>582</v>
      </c>
      <c r="B464" s="146" t="s">
        <v>583</v>
      </c>
      <c r="C464" s="203">
        <v>0.13935428571428579</v>
      </c>
      <c r="D464" s="203" t="s">
        <v>8</v>
      </c>
      <c r="E464" s="204">
        <f>F32</f>
        <v>335156.36</v>
      </c>
      <c r="F464" s="205">
        <f t="shared" si="56"/>
        <v>46705.475150400023</v>
      </c>
    </row>
    <row r="465" spans="1:6" s="31" customFormat="1">
      <c r="A465" s="252" t="s">
        <v>584</v>
      </c>
      <c r="B465" s="146" t="s">
        <v>585</v>
      </c>
      <c r="C465" s="203">
        <v>5.0674285714285797E-2</v>
      </c>
      <c r="D465" s="203" t="s">
        <v>8</v>
      </c>
      <c r="E465" s="204">
        <f>F33</f>
        <v>69132.576000000001</v>
      </c>
      <c r="F465" s="205">
        <f t="shared" si="56"/>
        <v>3503.243908388577</v>
      </c>
    </row>
    <row r="466" spans="1:6" s="31" customFormat="1">
      <c r="A466" s="252" t="s">
        <v>568</v>
      </c>
      <c r="B466" s="146" t="s">
        <v>569</v>
      </c>
      <c r="C466" s="203">
        <v>4.8445714285714203E-3</v>
      </c>
      <c r="D466" s="203" t="s">
        <v>26</v>
      </c>
      <c r="E466" s="204">
        <f>F19</f>
        <v>5143.4856</v>
      </c>
      <c r="F466" s="205">
        <f t="shared" si="56"/>
        <v>24.917983381028527</v>
      </c>
    </row>
    <row r="467" spans="1:6" s="31" customFormat="1">
      <c r="A467" s="252" t="s">
        <v>34</v>
      </c>
      <c r="B467" s="146" t="s">
        <v>291</v>
      </c>
      <c r="C467" s="203">
        <v>4.8445714285714203E-3</v>
      </c>
      <c r="D467" s="203" t="s">
        <v>8</v>
      </c>
      <c r="E467" s="204">
        <f>F22</f>
        <v>19820.657419199997</v>
      </c>
      <c r="F467" s="205">
        <f t="shared" si="56"/>
        <v>96.022590628558447</v>
      </c>
    </row>
    <row r="468" spans="1:6" s="31" customFormat="1">
      <c r="A468" s="252" t="s">
        <v>32</v>
      </c>
      <c r="B468" s="146" t="s">
        <v>571</v>
      </c>
      <c r="C468" s="203">
        <v>1.900285714285713E-2</v>
      </c>
      <c r="D468" s="203" t="s">
        <v>8</v>
      </c>
      <c r="E468" s="204">
        <f>F23</f>
        <v>41609.30664473684</v>
      </c>
      <c r="F468" s="205">
        <f t="shared" si="56"/>
        <v>790.69570998327015</v>
      </c>
    </row>
    <row r="469" spans="1:6" s="31" customFormat="1">
      <c r="A469" s="252" t="s">
        <v>464</v>
      </c>
      <c r="B469" s="146" t="s">
        <v>465</v>
      </c>
      <c r="C469" s="203">
        <v>1.178571428571429E-2</v>
      </c>
      <c r="D469" s="203" t="s">
        <v>8</v>
      </c>
      <c r="E469" s="204">
        <v>923032.16447368404</v>
      </c>
      <c r="F469" s="205">
        <f t="shared" si="56"/>
        <v>10878.593367011281</v>
      </c>
    </row>
    <row r="470" spans="1:6" s="31" customFormat="1">
      <c r="A470" s="252" t="s">
        <v>665</v>
      </c>
      <c r="B470" s="146" t="s">
        <v>666</v>
      </c>
      <c r="C470" s="203">
        <v>2.8800000000000001E-4</v>
      </c>
      <c r="D470" s="203" t="s">
        <v>8</v>
      </c>
      <c r="E470" s="204">
        <f>F96</f>
        <v>3247.8975563909808</v>
      </c>
      <c r="F470" s="205">
        <f t="shared" si="56"/>
        <v>0.93539449624060245</v>
      </c>
    </row>
    <row r="471" spans="1:6" s="31" customFormat="1">
      <c r="A471" s="252" t="s">
        <v>33</v>
      </c>
      <c r="B471" s="146" t="s">
        <v>112</v>
      </c>
      <c r="C471" s="203">
        <v>1.542857142857142E-2</v>
      </c>
      <c r="D471" s="203" t="s">
        <v>8</v>
      </c>
      <c r="E471" s="204">
        <f>F25</f>
        <v>236641.152</v>
      </c>
      <c r="F471" s="205">
        <f t="shared" si="56"/>
        <v>3651.0349165714265</v>
      </c>
    </row>
    <row r="472" spans="1:6" s="31" customFormat="1">
      <c r="A472" s="252" t="s">
        <v>572</v>
      </c>
      <c r="B472" s="146" t="s">
        <v>573</v>
      </c>
      <c r="C472" s="203">
        <v>9.5014285714285808E-3</v>
      </c>
      <c r="D472" s="203" t="s">
        <v>8</v>
      </c>
      <c r="E472" s="204">
        <f>F26</f>
        <v>121369.398</v>
      </c>
      <c r="F472" s="205">
        <f t="shared" si="56"/>
        <v>1153.1826658542868</v>
      </c>
    </row>
    <row r="473" spans="1:6" s="31" customFormat="1">
      <c r="A473" s="252" t="s">
        <v>574</v>
      </c>
      <c r="B473" s="146" t="s">
        <v>575</v>
      </c>
      <c r="C473" s="203">
        <v>7.12607142857142E-3</v>
      </c>
      <c r="D473" s="203" t="s">
        <v>8</v>
      </c>
      <c r="E473" s="204">
        <f t="shared" ref="E473:E474" si="57">F27</f>
        <v>100337.40092790002</v>
      </c>
      <c r="F473" s="205">
        <f t="shared" si="56"/>
        <v>715.0114859694238</v>
      </c>
    </row>
    <row r="474" spans="1:6" s="31" customFormat="1">
      <c r="A474" s="252" t="s">
        <v>576</v>
      </c>
      <c r="B474" s="146" t="s">
        <v>577</v>
      </c>
      <c r="C474" s="203">
        <v>1.0800000000000001E-2</v>
      </c>
      <c r="D474" s="203" t="s">
        <v>8</v>
      </c>
      <c r="E474" s="204">
        <f t="shared" si="57"/>
        <v>130390.3656</v>
      </c>
      <c r="F474" s="205">
        <f t="shared" si="56"/>
        <v>1408.2159484800002</v>
      </c>
    </row>
    <row r="475" spans="1:6" s="31" customFormat="1">
      <c r="A475" s="252" t="s">
        <v>578</v>
      </c>
      <c r="B475" s="146" t="s">
        <v>579</v>
      </c>
      <c r="C475" s="203">
        <v>7.7142857142857096E-2</v>
      </c>
      <c r="D475" s="203" t="s">
        <v>580</v>
      </c>
      <c r="E475" s="204">
        <f>F29</f>
        <v>27314.82</v>
      </c>
      <c r="F475" s="205">
        <f t="shared" si="56"/>
        <v>2107.1432571428559</v>
      </c>
    </row>
    <row r="476" spans="1:6" s="31" customFormat="1">
      <c r="A476" s="252" t="s">
        <v>586</v>
      </c>
      <c r="B476" s="146" t="s">
        <v>587</v>
      </c>
      <c r="C476" s="203">
        <v>1.0587857142857131</v>
      </c>
      <c r="D476" s="203" t="s">
        <v>9</v>
      </c>
      <c r="E476" s="204">
        <f>F34</f>
        <v>21547315.439999998</v>
      </c>
      <c r="F476" s="205">
        <f t="shared" si="56"/>
        <v>22813989.769079972</v>
      </c>
    </row>
    <row r="477" spans="1:6" s="31" customFormat="1">
      <c r="A477" s="252" t="s">
        <v>38</v>
      </c>
      <c r="B477" s="146" t="s">
        <v>55</v>
      </c>
      <c r="C477" s="203">
        <v>4.2000000000000003E-2</v>
      </c>
      <c r="D477" s="203" t="s">
        <v>9</v>
      </c>
      <c r="E477" s="204">
        <f>F88</f>
        <v>798965.79259953008</v>
      </c>
      <c r="F477" s="205">
        <f t="shared" si="56"/>
        <v>33556.563289180267</v>
      </c>
    </row>
    <row r="478" spans="1:6" s="31" customFormat="1">
      <c r="A478" s="252" t="s">
        <v>588</v>
      </c>
      <c r="B478" s="146" t="s">
        <v>589</v>
      </c>
      <c r="C478" s="203">
        <v>2.1175714285714289</v>
      </c>
      <c r="D478" s="203" t="s">
        <v>9</v>
      </c>
      <c r="E478" s="204">
        <f>F35</f>
        <v>425519.04959999997</v>
      </c>
      <c r="F478" s="205">
        <f t="shared" si="56"/>
        <v>901066.98174582864</v>
      </c>
    </row>
    <row r="479" spans="1:6" s="31" customFormat="1">
      <c r="A479" s="252" t="s">
        <v>39</v>
      </c>
      <c r="B479" s="146" t="s">
        <v>56</v>
      </c>
      <c r="C479" s="203">
        <v>4.2000000000000003E-2</v>
      </c>
      <c r="D479" s="203" t="s">
        <v>9</v>
      </c>
      <c r="E479" s="204">
        <f>F89</f>
        <v>7723.2352974238729</v>
      </c>
      <c r="F479" s="205">
        <f t="shared" si="56"/>
        <v>324.37588249180266</v>
      </c>
    </row>
    <row r="480" spans="1:6" s="31" customFormat="1">
      <c r="A480" s="252" t="s">
        <v>590</v>
      </c>
      <c r="B480" s="146" t="s">
        <v>591</v>
      </c>
      <c r="C480" s="203">
        <v>0.316714285714287</v>
      </c>
      <c r="D480" s="203" t="s">
        <v>11</v>
      </c>
      <c r="E480" s="204">
        <f>F36</f>
        <v>17049.599999999999</v>
      </c>
      <c r="F480" s="205">
        <f t="shared" si="56"/>
        <v>5399.8518857143072</v>
      </c>
    </row>
    <row r="481" spans="1:6" s="31" customFormat="1">
      <c r="A481" s="252" t="s">
        <v>36</v>
      </c>
      <c r="B481" s="146" t="s">
        <v>309</v>
      </c>
      <c r="C481" s="203">
        <v>5.0142857142857098E-3</v>
      </c>
      <c r="D481" s="203" t="s">
        <v>9</v>
      </c>
      <c r="E481" s="204">
        <v>84192</v>
      </c>
      <c r="F481" s="205">
        <f t="shared" si="56"/>
        <v>422.16274285714246</v>
      </c>
    </row>
    <row r="482" spans="1:6" s="31" customFormat="1">
      <c r="A482" s="252" t="s">
        <v>36</v>
      </c>
      <c r="B482" s="146" t="s">
        <v>309</v>
      </c>
      <c r="C482" s="203">
        <v>9.4114285714285803E-2</v>
      </c>
      <c r="D482" s="203" t="s">
        <v>9</v>
      </c>
      <c r="E482" s="204">
        <v>84192</v>
      </c>
      <c r="F482" s="205">
        <f t="shared" si="56"/>
        <v>7923.6699428571501</v>
      </c>
    </row>
    <row r="483" spans="1:6" s="31" customFormat="1">
      <c r="A483" s="252" t="s">
        <v>36</v>
      </c>
      <c r="B483" s="146" t="s">
        <v>309</v>
      </c>
      <c r="C483" s="203">
        <v>0.1074857142857142</v>
      </c>
      <c r="D483" s="203" t="s">
        <v>9</v>
      </c>
      <c r="E483" s="204">
        <v>84192</v>
      </c>
      <c r="F483" s="205">
        <f t="shared" si="56"/>
        <v>9049.4372571428503</v>
      </c>
    </row>
    <row r="484" spans="1:6" s="31" customFormat="1">
      <c r="A484" s="252" t="s">
        <v>630</v>
      </c>
      <c r="B484" s="146" t="s">
        <v>631</v>
      </c>
      <c r="C484" s="203">
        <v>2.1175714285714289</v>
      </c>
      <c r="D484" s="203" t="s">
        <v>9</v>
      </c>
      <c r="E484" s="204">
        <f>F66</f>
        <v>37770.432000000001</v>
      </c>
      <c r="F484" s="205">
        <f t="shared" si="56"/>
        <v>79981.587648000015</v>
      </c>
    </row>
    <row r="485" spans="1:6" s="31" customFormat="1">
      <c r="A485" s="252" t="s">
        <v>630</v>
      </c>
      <c r="B485" s="146" t="s">
        <v>631</v>
      </c>
      <c r="C485" s="203">
        <v>0.43688571428571299</v>
      </c>
      <c r="D485" s="203" t="s">
        <v>9</v>
      </c>
      <c r="E485" s="204">
        <f>E484</f>
        <v>37770.432000000001</v>
      </c>
      <c r="F485" s="205">
        <f t="shared" si="56"/>
        <v>16501.362163199952</v>
      </c>
    </row>
    <row r="486" spans="1:6" s="31" customFormat="1">
      <c r="A486" s="252" t="s">
        <v>632</v>
      </c>
      <c r="B486" s="146" t="s">
        <v>633</v>
      </c>
      <c r="C486" s="203">
        <v>0.52071428571428702</v>
      </c>
      <c r="D486" s="203" t="s">
        <v>9</v>
      </c>
      <c r="E486" s="204">
        <f>F68</f>
        <v>32610.915000000001</v>
      </c>
      <c r="F486" s="205">
        <f t="shared" si="56"/>
        <v>16980.969310714328</v>
      </c>
    </row>
    <row r="487" spans="1:6" s="31" customFormat="1">
      <c r="A487" s="252" t="s">
        <v>593</v>
      </c>
      <c r="B487" s="146" t="s">
        <v>594</v>
      </c>
      <c r="C487" s="203">
        <v>1.0800000000000001E-2</v>
      </c>
      <c r="D487" s="203" t="s">
        <v>9</v>
      </c>
      <c r="E487" s="204">
        <f>F39</f>
        <v>18851.7</v>
      </c>
      <c r="F487" s="205">
        <f t="shared" si="56"/>
        <v>203.59836000000001</v>
      </c>
    </row>
    <row r="488" spans="1:6" s="31" customFormat="1">
      <c r="A488" s="252" t="s">
        <v>593</v>
      </c>
      <c r="B488" s="146" t="s">
        <v>594</v>
      </c>
      <c r="C488" s="203">
        <v>2.571428571428571E-2</v>
      </c>
      <c r="D488" s="203" t="s">
        <v>9</v>
      </c>
      <c r="E488" s="204">
        <f>E487</f>
        <v>18851.7</v>
      </c>
      <c r="F488" s="205">
        <f t="shared" si="56"/>
        <v>484.75799999999992</v>
      </c>
    </row>
    <row r="489" spans="1:6" s="31" customFormat="1">
      <c r="A489" s="252" t="s">
        <v>679</v>
      </c>
      <c r="B489" s="146" t="s">
        <v>680</v>
      </c>
      <c r="C489" s="203">
        <v>0.24575000000000011</v>
      </c>
      <c r="D489" s="203" t="s">
        <v>9</v>
      </c>
      <c r="E489" s="204">
        <f>F415</f>
        <v>83770.277000000031</v>
      </c>
      <c r="F489" s="205">
        <f t="shared" si="56"/>
        <v>20586.545572750016</v>
      </c>
    </row>
    <row r="490" spans="1:6" s="31" customFormat="1">
      <c r="A490" s="252" t="s">
        <v>595</v>
      </c>
      <c r="B490" s="146" t="s">
        <v>596</v>
      </c>
      <c r="C490" s="203">
        <v>6.4285714285714196E-2</v>
      </c>
      <c r="D490" s="203" t="s">
        <v>9</v>
      </c>
      <c r="E490" s="204">
        <f>F40</f>
        <v>52997.542080000007</v>
      </c>
      <c r="F490" s="205">
        <f t="shared" si="56"/>
        <v>3406.9848479999955</v>
      </c>
    </row>
    <row r="491" spans="1:6" s="31" customFormat="1">
      <c r="A491" s="252" t="s">
        <v>699</v>
      </c>
      <c r="B491" s="146" t="s">
        <v>700</v>
      </c>
      <c r="C491" s="203">
        <v>0.23571428571428579</v>
      </c>
      <c r="D491" s="203" t="s">
        <v>9</v>
      </c>
      <c r="E491" s="204">
        <f>F248</f>
        <v>267496.4285714287</v>
      </c>
      <c r="F491" s="205">
        <f t="shared" si="56"/>
        <v>63052.729591836782</v>
      </c>
    </row>
    <row r="492" spans="1:6" s="31" customFormat="1">
      <c r="A492" s="252" t="s">
        <v>701</v>
      </c>
      <c r="B492" s="146" t="s">
        <v>702</v>
      </c>
      <c r="C492" s="203">
        <v>0.23571428571428579</v>
      </c>
      <c r="D492" s="203" t="s">
        <v>9</v>
      </c>
      <c r="E492" s="204">
        <f>F249</f>
        <v>139841.42857142864</v>
      </c>
      <c r="F492" s="205">
        <f t="shared" si="56"/>
        <v>32962.622448979615</v>
      </c>
    </row>
    <row r="493" spans="1:6" s="31" customFormat="1">
      <c r="A493" s="252" t="s">
        <v>703</v>
      </c>
      <c r="B493" s="146" t="s">
        <v>704</v>
      </c>
      <c r="C493" s="203">
        <v>4.7142857142857097E-2</v>
      </c>
      <c r="D493" s="203" t="s">
        <v>580</v>
      </c>
      <c r="E493" s="204">
        <f>F250</f>
        <v>25105.928571428547</v>
      </c>
      <c r="F493" s="205">
        <f t="shared" si="56"/>
        <v>1183.5652040816303</v>
      </c>
    </row>
    <row r="494" spans="1:6" s="31" customFormat="1">
      <c r="A494" s="252" t="s">
        <v>705</v>
      </c>
      <c r="B494" s="146" t="s">
        <v>706</v>
      </c>
      <c r="C494" s="203">
        <v>1.6122857142857161E-3</v>
      </c>
      <c r="D494" s="203" t="s">
        <v>580</v>
      </c>
      <c r="E494" s="204">
        <f>F251</f>
        <v>427.79314285714332</v>
      </c>
      <c r="F494" s="205">
        <f t="shared" si="56"/>
        <v>0.68972477289796064</v>
      </c>
    </row>
    <row r="495" spans="1:6" s="31" customFormat="1">
      <c r="A495" s="252" t="s">
        <v>707</v>
      </c>
      <c r="B495" s="146" t="s">
        <v>708</v>
      </c>
      <c r="C495" s="203">
        <v>0.43688571428571299</v>
      </c>
      <c r="D495" s="203" t="s">
        <v>9</v>
      </c>
      <c r="E495" s="204">
        <f>F252</f>
        <v>262917.82285714208</v>
      </c>
      <c r="F495" s="205">
        <f t="shared" si="56"/>
        <v>114865.04083738707</v>
      </c>
    </row>
    <row r="496" spans="1:6" s="31" customFormat="1">
      <c r="A496" s="252" t="s">
        <v>625</v>
      </c>
      <c r="B496" s="146" t="s">
        <v>626</v>
      </c>
      <c r="C496" s="203">
        <v>0.47057142857142897</v>
      </c>
      <c r="D496" s="203" t="s">
        <v>580</v>
      </c>
      <c r="E496" s="204">
        <f>F60</f>
        <v>36520.127999999997</v>
      </c>
      <c r="F496" s="205">
        <f t="shared" si="56"/>
        <v>17185.328804571443</v>
      </c>
    </row>
    <row r="497" spans="1:6" s="31" customFormat="1">
      <c r="A497" s="252" t="s">
        <v>695</v>
      </c>
      <c r="B497" s="146" t="s">
        <v>696</v>
      </c>
      <c r="C497" s="203">
        <v>9.0857142857142905E-4</v>
      </c>
      <c r="D497" s="203" t="s">
        <v>8</v>
      </c>
      <c r="E497" s="204">
        <f>F241</f>
        <v>17078.871428571438</v>
      </c>
      <c r="F497" s="205">
        <f t="shared" si="56"/>
        <v>15.517374612244915</v>
      </c>
    </row>
    <row r="498" spans="1:6" s="31" customFormat="1">
      <c r="A498" s="252" t="s">
        <v>695</v>
      </c>
      <c r="B498" s="146" t="s">
        <v>696</v>
      </c>
      <c r="C498" s="203">
        <v>9.3857142857142902E-4</v>
      </c>
      <c r="D498" s="203" t="s">
        <v>8</v>
      </c>
      <c r="E498" s="204">
        <f>F241</f>
        <v>17078.871428571438</v>
      </c>
      <c r="F498" s="205">
        <f t="shared" si="56"/>
        <v>16.029740755102058</v>
      </c>
    </row>
    <row r="499" spans="1:6" s="31" customFormat="1">
      <c r="A499" s="252" t="s">
        <v>697</v>
      </c>
      <c r="B499" s="146" t="s">
        <v>698</v>
      </c>
      <c r="C499" s="203">
        <v>4.0500000000000001E-2</v>
      </c>
      <c r="D499" s="203" t="s">
        <v>9</v>
      </c>
      <c r="E499" s="204">
        <f>F243</f>
        <v>49913.55</v>
      </c>
      <c r="F499" s="205">
        <f t="shared" si="56"/>
        <v>2021.4987750000003</v>
      </c>
    </row>
    <row r="500" spans="1:6" s="31" customFormat="1">
      <c r="A500" s="252" t="s">
        <v>683</v>
      </c>
      <c r="B500" s="146" t="s">
        <v>684</v>
      </c>
      <c r="C500" s="203">
        <v>6.7499999999999999E-3</v>
      </c>
      <c r="D500" s="203" t="s">
        <v>9</v>
      </c>
      <c r="E500" s="204">
        <f>F145</f>
        <v>18128.25</v>
      </c>
      <c r="F500" s="205">
        <f t="shared" si="56"/>
        <v>122.36568749999999</v>
      </c>
    </row>
    <row r="501" spans="1:6" s="31" customFormat="1">
      <c r="A501" s="252" t="s">
        <v>685</v>
      </c>
      <c r="B501" s="146" t="s">
        <v>686</v>
      </c>
      <c r="C501" s="203">
        <v>2.64E-2</v>
      </c>
      <c r="D501" s="203" t="s">
        <v>9</v>
      </c>
      <c r="E501" s="204">
        <f>F146</f>
        <v>8213.0400000000045</v>
      </c>
      <c r="F501" s="205">
        <f t="shared" si="56"/>
        <v>216.8242560000001</v>
      </c>
    </row>
    <row r="502" spans="1:6" s="31" customFormat="1">
      <c r="A502" s="252" t="s">
        <v>635</v>
      </c>
      <c r="B502" s="146" t="s">
        <v>636</v>
      </c>
      <c r="C502" s="203">
        <v>2.571428571428571E-2</v>
      </c>
      <c r="D502" s="203" t="s">
        <v>23</v>
      </c>
      <c r="E502" s="204">
        <f>F71</f>
        <v>31418.399999999998</v>
      </c>
      <c r="F502" s="205">
        <f t="shared" si="56"/>
        <v>807.90171428571409</v>
      </c>
    </row>
    <row r="503" spans="1:6" s="31" customFormat="1">
      <c r="A503" s="252" t="s">
        <v>637</v>
      </c>
      <c r="B503" s="146" t="s">
        <v>638</v>
      </c>
      <c r="C503" s="203">
        <v>0.06</v>
      </c>
      <c r="D503" s="203" t="s">
        <v>639</v>
      </c>
      <c r="E503" s="204">
        <f>F72</f>
        <v>3809.28</v>
      </c>
      <c r="F503" s="205">
        <f t="shared" si="56"/>
        <v>228.55680000000001</v>
      </c>
    </row>
    <row r="504" spans="1:6" s="31" customFormat="1">
      <c r="A504" s="252" t="s">
        <v>640</v>
      </c>
      <c r="B504" s="146" t="s">
        <v>641</v>
      </c>
      <c r="C504" s="203">
        <v>5.1428571428571303E-2</v>
      </c>
      <c r="D504" s="203" t="s">
        <v>639</v>
      </c>
      <c r="E504" s="204">
        <f>F73</f>
        <v>10205.052</v>
      </c>
      <c r="F504" s="205">
        <f t="shared" si="56"/>
        <v>524.83124571428436</v>
      </c>
    </row>
    <row r="505" spans="1:6" s="31" customFormat="1">
      <c r="A505" s="252" t="s">
        <v>642</v>
      </c>
      <c r="B505" s="146" t="s">
        <v>643</v>
      </c>
      <c r="C505" s="203">
        <v>0.03</v>
      </c>
      <c r="D505" s="203" t="s">
        <v>23</v>
      </c>
      <c r="E505" s="204">
        <f>F74</f>
        <v>10044</v>
      </c>
      <c r="F505" s="205">
        <f t="shared" si="56"/>
        <v>301.32</v>
      </c>
    </row>
    <row r="506" spans="1:6" s="31" customFormat="1">
      <c r="A506" s="252" t="s">
        <v>644</v>
      </c>
      <c r="B506" s="146" t="s">
        <v>645</v>
      </c>
      <c r="C506" s="203">
        <v>0.03</v>
      </c>
      <c r="D506" s="203" t="s">
        <v>639</v>
      </c>
      <c r="E506" s="204">
        <f>F75</f>
        <v>6840.0038400000012</v>
      </c>
      <c r="F506" s="205">
        <f t="shared" si="56"/>
        <v>205.20011520000003</v>
      </c>
    </row>
    <row r="507" spans="1:6" s="31" customFormat="1">
      <c r="A507" s="252" t="s">
        <v>668</v>
      </c>
      <c r="B507" s="146" t="s">
        <v>669</v>
      </c>
      <c r="C507" s="203">
        <v>4.7999999999999996E-3</v>
      </c>
      <c r="D507" s="203" t="s">
        <v>670</v>
      </c>
      <c r="E507" s="204">
        <f>F101</f>
        <v>13674.285714285726</v>
      </c>
      <c r="F507" s="205">
        <f t="shared" si="56"/>
        <v>65.636571428571486</v>
      </c>
    </row>
    <row r="508" spans="1:6" s="31" customFormat="1">
      <c r="A508" s="252" t="s">
        <v>651</v>
      </c>
      <c r="B508" s="146" t="s">
        <v>652</v>
      </c>
      <c r="C508" s="203">
        <v>0.03</v>
      </c>
      <c r="D508" s="203" t="s">
        <v>26</v>
      </c>
      <c r="E508" s="204">
        <f>F80</f>
        <v>16386.599999999999</v>
      </c>
      <c r="F508" s="205">
        <f t="shared" si="56"/>
        <v>491.59799999999996</v>
      </c>
    </row>
    <row r="509" spans="1:6" s="31" customFormat="1">
      <c r="A509" s="252" t="s">
        <v>653</v>
      </c>
      <c r="B509" s="146" t="s">
        <v>654</v>
      </c>
      <c r="C509" s="203">
        <v>4.2857142857142899E-2</v>
      </c>
      <c r="D509" s="203" t="s">
        <v>26</v>
      </c>
      <c r="E509" s="204">
        <f>F81</f>
        <v>44052</v>
      </c>
      <c r="F509" s="205">
        <f t="shared" si="56"/>
        <v>1887.9428571428589</v>
      </c>
    </row>
    <row r="510" spans="1:6" s="31" customFormat="1">
      <c r="A510" s="252" t="s">
        <v>655</v>
      </c>
      <c r="B510" s="146" t="s">
        <v>656</v>
      </c>
      <c r="C510" s="203">
        <v>1.714285714285713E-2</v>
      </c>
      <c r="D510" s="203" t="s">
        <v>26</v>
      </c>
      <c r="E510" s="204">
        <f>F82</f>
        <v>6718.68</v>
      </c>
      <c r="F510" s="205">
        <f t="shared" si="56"/>
        <v>115.17737142857135</v>
      </c>
    </row>
    <row r="511" spans="1:6" s="31" customFormat="1">
      <c r="A511" s="252" t="s">
        <v>657</v>
      </c>
      <c r="B511" s="146" t="s">
        <v>658</v>
      </c>
      <c r="C511" s="203">
        <v>8.5714285714285805E-3</v>
      </c>
      <c r="D511" s="203" t="s">
        <v>26</v>
      </c>
      <c r="E511" s="204">
        <f>F83</f>
        <v>949.32</v>
      </c>
      <c r="F511" s="205">
        <f t="shared" si="56"/>
        <v>8.1370285714285799</v>
      </c>
    </row>
    <row r="512" spans="1:6" s="31" customFormat="1">
      <c r="A512" s="252" t="s">
        <v>660</v>
      </c>
      <c r="B512" s="146" t="s">
        <v>661</v>
      </c>
      <c r="C512" s="203">
        <v>1.542857142857142E-3</v>
      </c>
      <c r="D512" s="203" t="s">
        <v>8</v>
      </c>
      <c r="E512" s="204">
        <f>F90</f>
        <v>10315.558151177633</v>
      </c>
      <c r="F512" s="205">
        <f t="shared" si="56"/>
        <v>15.915432576102624</v>
      </c>
    </row>
    <row r="513" spans="1:6" s="31" customFormat="1">
      <c r="A513" s="252" t="s">
        <v>660</v>
      </c>
      <c r="B513" s="146" t="s">
        <v>661</v>
      </c>
      <c r="C513" s="203">
        <v>4.4999999999999997E-3</v>
      </c>
      <c r="D513" s="203" t="s">
        <v>8</v>
      </c>
      <c r="E513" s="204">
        <f>E512</f>
        <v>10315.558151177633</v>
      </c>
      <c r="F513" s="205">
        <f t="shared" si="56"/>
        <v>46.420011680299346</v>
      </c>
    </row>
    <row r="514" spans="1:6" s="31" customFormat="1">
      <c r="A514" s="252" t="s">
        <v>671</v>
      </c>
      <c r="B514" s="146" t="s">
        <v>672</v>
      </c>
      <c r="C514" s="203">
        <v>1.7499999999999991E-2</v>
      </c>
      <c r="D514" s="203" t="s">
        <v>23</v>
      </c>
      <c r="E514" s="204">
        <f>F104</f>
        <v>2172.8000000000002</v>
      </c>
      <c r="F514" s="205">
        <f t="shared" si="56"/>
        <v>38.023999999999987</v>
      </c>
    </row>
    <row r="515" spans="1:6" s="31" customFormat="1">
      <c r="A515" s="252" t="s">
        <v>673</v>
      </c>
      <c r="B515" s="146" t="s">
        <v>674</v>
      </c>
      <c r="C515" s="203">
        <v>4.7999999999999996E-3</v>
      </c>
      <c r="D515" s="203" t="s">
        <v>23</v>
      </c>
      <c r="E515" s="204">
        <f>F105</f>
        <v>103773.14285714296</v>
      </c>
      <c r="F515" s="205">
        <f t="shared" si="56"/>
        <v>498.11108571428616</v>
      </c>
    </row>
    <row r="516" spans="1:6" s="31" customFormat="1">
      <c r="A516" s="252" t="s">
        <v>675</v>
      </c>
      <c r="B516" s="146" t="s">
        <v>676</v>
      </c>
      <c r="C516" s="203">
        <v>5.0000000000000096E-3</v>
      </c>
      <c r="D516" s="203" t="s">
        <v>23</v>
      </c>
      <c r="E516" s="204">
        <f>F106</f>
        <v>7867.2</v>
      </c>
      <c r="F516" s="205">
        <f t="shared" si="56"/>
        <v>39.336000000000077</v>
      </c>
    </row>
    <row r="517" spans="1:6" s="31" customFormat="1">
      <c r="A517" s="252"/>
      <c r="B517" s="146"/>
      <c r="C517" s="203"/>
      <c r="D517" s="203"/>
      <c r="E517" s="204" t="s">
        <v>369</v>
      </c>
      <c r="F517" s="56">
        <f>SUM(F453:F516)</f>
        <v>24264853.805378608</v>
      </c>
    </row>
    <row r="518" spans="1:6" s="18" customFormat="1" ht="13.5" thickBot="1">
      <c r="A518" s="58"/>
      <c r="B518" s="52"/>
      <c r="C518" s="253"/>
      <c r="D518" s="59"/>
      <c r="E518" s="60" t="s">
        <v>375</v>
      </c>
      <c r="F518" s="61">
        <f>SUM(F517)</f>
        <v>24264853.805378608</v>
      </c>
    </row>
    <row r="519" spans="1:6" s="18" customFormat="1">
      <c r="A519" s="53" t="s">
        <v>720</v>
      </c>
      <c r="B519" s="51" t="s">
        <v>721</v>
      </c>
      <c r="C519" s="54"/>
      <c r="D519" s="54" t="s">
        <v>7</v>
      </c>
      <c r="E519" s="55"/>
      <c r="F519" s="56"/>
    </row>
    <row r="520" spans="1:6" s="31" customFormat="1">
      <c r="A520" s="252" t="s">
        <v>693</v>
      </c>
      <c r="B520" s="146" t="s">
        <v>694</v>
      </c>
      <c r="C520" s="203">
        <v>0.45</v>
      </c>
      <c r="D520" s="203" t="s">
        <v>9</v>
      </c>
      <c r="E520" s="204">
        <f>F300</f>
        <v>137450.47083333335</v>
      </c>
      <c r="F520" s="205">
        <f>C520*E520</f>
        <v>61852.711875000008</v>
      </c>
    </row>
    <row r="521" spans="1:6" s="18" customFormat="1" ht="13.5" thickBot="1">
      <c r="A521" s="58"/>
      <c r="B521" s="52"/>
      <c r="C521" s="253"/>
      <c r="D521" s="59"/>
      <c r="E521" s="60" t="s">
        <v>375</v>
      </c>
      <c r="F521" s="61">
        <f>SUM(F520)</f>
        <v>61852.711875000008</v>
      </c>
    </row>
    <row r="522" spans="1:6" s="18" customFormat="1">
      <c r="A522" s="53" t="s">
        <v>722</v>
      </c>
      <c r="B522" s="51" t="s">
        <v>723</v>
      </c>
      <c r="C522" s="54"/>
      <c r="D522" s="54" t="s">
        <v>7</v>
      </c>
      <c r="E522" s="55"/>
      <c r="F522" s="56"/>
    </row>
    <row r="523" spans="1:6" s="31" customFormat="1">
      <c r="A523" s="252" t="s">
        <v>693</v>
      </c>
      <c r="B523" s="146" t="s">
        <v>694</v>
      </c>
      <c r="C523" s="203">
        <v>0.65</v>
      </c>
      <c r="D523" s="203" t="s">
        <v>9</v>
      </c>
      <c r="E523" s="204">
        <f>E520</f>
        <v>137450.47083333335</v>
      </c>
      <c r="F523" s="205">
        <f>C523*E523</f>
        <v>89342.806041666685</v>
      </c>
    </row>
    <row r="524" spans="1:6" s="18" customFormat="1" ht="13.5" thickBot="1">
      <c r="A524" s="58"/>
      <c r="B524" s="52"/>
      <c r="C524" s="253"/>
      <c r="D524" s="59"/>
      <c r="E524" s="60" t="s">
        <v>375</v>
      </c>
      <c r="F524" s="61">
        <f>SUM(F523)</f>
        <v>89342.806041666685</v>
      </c>
    </row>
    <row r="525" spans="1:6" s="18" customFormat="1">
      <c r="A525" s="53" t="s">
        <v>724</v>
      </c>
      <c r="B525" s="51" t="s">
        <v>725</v>
      </c>
      <c r="C525" s="54"/>
      <c r="D525" s="54" t="s">
        <v>7</v>
      </c>
      <c r="E525" s="55"/>
      <c r="F525" s="56"/>
    </row>
    <row r="526" spans="1:6" s="31" customFormat="1">
      <c r="A526" s="252" t="s">
        <v>726</v>
      </c>
      <c r="B526" s="146" t="s">
        <v>727</v>
      </c>
      <c r="C526" s="203">
        <v>1</v>
      </c>
      <c r="D526" s="203" t="s">
        <v>9</v>
      </c>
      <c r="E526" s="204">
        <f>'[1]D PD'!$F$402</f>
        <v>26250</v>
      </c>
      <c r="F526" s="205">
        <f>C526*E526</f>
        <v>26250</v>
      </c>
    </row>
    <row r="527" spans="1:6" s="18" customFormat="1" ht="13.5" thickBot="1">
      <c r="A527" s="58"/>
      <c r="B527" s="52"/>
      <c r="C527" s="253"/>
      <c r="D527" s="59"/>
      <c r="E527" s="60" t="s">
        <v>375</v>
      </c>
      <c r="F527" s="61">
        <f>SUM(F526)</f>
        <v>26250</v>
      </c>
    </row>
    <row r="528" spans="1:6" s="18" customFormat="1">
      <c r="A528" s="53" t="s">
        <v>728</v>
      </c>
      <c r="B528" s="51" t="s">
        <v>631</v>
      </c>
      <c r="C528" s="54"/>
      <c r="D528" s="54" t="s">
        <v>7</v>
      </c>
      <c r="E528" s="55"/>
      <c r="F528" s="56"/>
    </row>
    <row r="529" spans="1:6" s="31" customFormat="1">
      <c r="A529" s="252" t="s">
        <v>630</v>
      </c>
      <c r="B529" s="146" t="s">
        <v>631</v>
      </c>
      <c r="C529" s="203">
        <v>1</v>
      </c>
      <c r="D529" s="203" t="s">
        <v>9</v>
      </c>
      <c r="E529" s="204">
        <f>'[1]D PD'!$F$428</f>
        <v>31325</v>
      </c>
      <c r="F529" s="205">
        <f>C529*E529</f>
        <v>31325</v>
      </c>
    </row>
    <row r="530" spans="1:6" s="18" customFormat="1" ht="13.5" thickBot="1">
      <c r="A530" s="58"/>
      <c r="B530" s="52"/>
      <c r="C530" s="253"/>
      <c r="D530" s="59"/>
      <c r="E530" s="60" t="s">
        <v>375</v>
      </c>
      <c r="F530" s="61">
        <f>SUM(F529)</f>
        <v>31325</v>
      </c>
    </row>
    <row r="531" spans="1:6" s="18" customFormat="1">
      <c r="A531" s="53" t="s">
        <v>729</v>
      </c>
      <c r="B531" s="51" t="s">
        <v>730</v>
      </c>
      <c r="C531" s="54"/>
      <c r="D531" s="54" t="s">
        <v>7</v>
      </c>
      <c r="E531" s="55"/>
      <c r="F531" s="56"/>
    </row>
    <row r="532" spans="1:6" s="31" customFormat="1">
      <c r="A532" s="252" t="s">
        <v>731</v>
      </c>
      <c r="B532" s="146" t="s">
        <v>732</v>
      </c>
      <c r="C532" s="203">
        <v>1</v>
      </c>
      <c r="D532" s="203" t="s">
        <v>9</v>
      </c>
      <c r="E532" s="204">
        <f>'[1]D PD'!$F$415</f>
        <v>29850</v>
      </c>
      <c r="F532" s="205">
        <f>C532*E532</f>
        <v>29850</v>
      </c>
    </row>
    <row r="533" spans="1:6" s="18" customFormat="1" ht="13.5" thickBot="1">
      <c r="A533" s="58"/>
      <c r="B533" s="52"/>
      <c r="C533" s="253"/>
      <c r="D533" s="59"/>
      <c r="E533" s="60" t="s">
        <v>375</v>
      </c>
      <c r="F533" s="61">
        <f>SUM(F532)</f>
        <v>29850</v>
      </c>
    </row>
    <row r="534" spans="1:6" s="18" customFormat="1">
      <c r="A534" s="53" t="s">
        <v>733</v>
      </c>
      <c r="B534" s="51" t="s">
        <v>633</v>
      </c>
      <c r="C534" s="54"/>
      <c r="D534" s="54" t="s">
        <v>7</v>
      </c>
      <c r="E534" s="55"/>
      <c r="F534" s="56"/>
    </row>
    <row r="535" spans="1:6" s="31" customFormat="1">
      <c r="A535" s="252" t="s">
        <v>632</v>
      </c>
      <c r="B535" s="146" t="s">
        <v>633</v>
      </c>
      <c r="C535" s="203">
        <v>1</v>
      </c>
      <c r="D535" s="203" t="s">
        <v>9</v>
      </c>
      <c r="E535" s="204">
        <f>'[1]D PD'!$F$441</f>
        <v>37355</v>
      </c>
      <c r="F535" s="205">
        <f>C535*E535</f>
        <v>37355</v>
      </c>
    </row>
    <row r="536" spans="1:6" s="18" customFormat="1" ht="13.5" thickBot="1">
      <c r="A536" s="58"/>
      <c r="B536" s="52"/>
      <c r="C536" s="253"/>
      <c r="D536" s="59"/>
      <c r="E536" s="60" t="s">
        <v>375</v>
      </c>
      <c r="F536" s="61">
        <f>SUM(F535)</f>
        <v>37355</v>
      </c>
    </row>
    <row r="537" spans="1:6" s="18" customFormat="1">
      <c r="A537" s="53" t="s">
        <v>734</v>
      </c>
      <c r="B537" s="51" t="s">
        <v>735</v>
      </c>
      <c r="C537" s="54"/>
      <c r="D537" s="54" t="s">
        <v>7</v>
      </c>
      <c r="E537" s="55"/>
      <c r="F537" s="56"/>
    </row>
    <row r="538" spans="1:6" s="31" customFormat="1">
      <c r="A538" s="252" t="s">
        <v>726</v>
      </c>
      <c r="B538" s="146" t="s">
        <v>727</v>
      </c>
      <c r="C538" s="203">
        <v>3</v>
      </c>
      <c r="D538" s="203" t="s">
        <v>9</v>
      </c>
      <c r="E538" s="204">
        <f>E526</f>
        <v>26250</v>
      </c>
      <c r="F538" s="205">
        <f>C538*E538</f>
        <v>78750</v>
      </c>
    </row>
    <row r="539" spans="1:6" s="31" customFormat="1">
      <c r="A539" s="252" t="s">
        <v>679</v>
      </c>
      <c r="B539" s="146" t="s">
        <v>680</v>
      </c>
      <c r="C539" s="203">
        <v>0.2</v>
      </c>
      <c r="D539" s="203" t="s">
        <v>9</v>
      </c>
      <c r="E539" s="204">
        <f>F415</f>
        <v>83770.277000000031</v>
      </c>
      <c r="F539" s="205">
        <f t="shared" ref="F539:F540" si="58">C539*E539</f>
        <v>16754.055400000008</v>
      </c>
    </row>
    <row r="540" spans="1:6" s="31" customFormat="1">
      <c r="A540" s="252" t="s">
        <v>736</v>
      </c>
      <c r="B540" s="146" t="s">
        <v>737</v>
      </c>
      <c r="C540" s="203">
        <v>1</v>
      </c>
      <c r="D540" s="203" t="s">
        <v>9</v>
      </c>
      <c r="E540" s="204">
        <f>'[1]F. Pekerjaan Atap'!$F$649</f>
        <v>46816.399999999994</v>
      </c>
      <c r="F540" s="205">
        <f t="shared" si="58"/>
        <v>46816.399999999994</v>
      </c>
    </row>
    <row r="541" spans="1:6" s="18" customFormat="1">
      <c r="A541" s="53"/>
      <c r="B541" s="51"/>
      <c r="C541" s="54"/>
      <c r="D541" s="54"/>
      <c r="E541" s="55" t="s">
        <v>369</v>
      </c>
      <c r="F541" s="56">
        <f>SUM(F538:F540)</f>
        <v>142320.45540000001</v>
      </c>
    </row>
    <row r="542" spans="1:6" s="18" customFormat="1" ht="13.5" thickBot="1">
      <c r="A542" s="58"/>
      <c r="B542" s="52"/>
      <c r="C542" s="253"/>
      <c r="D542" s="59"/>
      <c r="E542" s="60" t="s">
        <v>375</v>
      </c>
      <c r="F542" s="61">
        <f>SUM(F541)</f>
        <v>142320.45540000001</v>
      </c>
    </row>
    <row r="543" spans="1:6" s="18" customFormat="1">
      <c r="A543" s="53" t="s">
        <v>738</v>
      </c>
      <c r="B543" s="51" t="s">
        <v>739</v>
      </c>
      <c r="C543" s="54"/>
      <c r="D543" s="54" t="s">
        <v>7</v>
      </c>
      <c r="E543" s="55"/>
      <c r="F543" s="56"/>
    </row>
    <row r="544" spans="1:6" s="31" customFormat="1">
      <c r="A544" s="252" t="s">
        <v>726</v>
      </c>
      <c r="B544" s="146" t="s">
        <v>727</v>
      </c>
      <c r="C544" s="203">
        <v>4</v>
      </c>
      <c r="D544" s="203" t="s">
        <v>9</v>
      </c>
      <c r="E544" s="204">
        <f>E538</f>
        <v>26250</v>
      </c>
      <c r="F544" s="205">
        <f>C544*E544</f>
        <v>105000</v>
      </c>
    </row>
    <row r="545" spans="1:6" s="31" customFormat="1">
      <c r="A545" s="252" t="s">
        <v>679</v>
      </c>
      <c r="B545" s="146" t="s">
        <v>680</v>
      </c>
      <c r="C545" s="203">
        <v>0.25</v>
      </c>
      <c r="D545" s="203" t="s">
        <v>9</v>
      </c>
      <c r="E545" s="204">
        <f>E539</f>
        <v>83770.277000000031</v>
      </c>
      <c r="F545" s="205">
        <f t="shared" ref="F545:F547" si="59">C545*E545</f>
        <v>20942.569250000008</v>
      </c>
    </row>
    <row r="546" spans="1:6" s="31" customFormat="1">
      <c r="A546" s="252" t="s">
        <v>740</v>
      </c>
      <c r="B546" s="146" t="s">
        <v>741</v>
      </c>
      <c r="C546" s="203">
        <v>0.125</v>
      </c>
      <c r="D546" s="203" t="s">
        <v>9</v>
      </c>
      <c r="E546" s="204">
        <f>'[1]F. Pekerjaan Atap'!$F$625</f>
        <v>107250</v>
      </c>
      <c r="F546" s="205">
        <f t="shared" si="59"/>
        <v>13406.25</v>
      </c>
    </row>
    <row r="547" spans="1:6" s="31" customFormat="1">
      <c r="A547" s="252" t="s">
        <v>736</v>
      </c>
      <c r="B547" s="146" t="s">
        <v>737</v>
      </c>
      <c r="C547" s="203">
        <v>1</v>
      </c>
      <c r="D547" s="203" t="s">
        <v>9</v>
      </c>
      <c r="E547" s="204">
        <f>E540</f>
        <v>46816.399999999994</v>
      </c>
      <c r="F547" s="205">
        <f t="shared" si="59"/>
        <v>46816.399999999994</v>
      </c>
    </row>
    <row r="548" spans="1:6" s="18" customFormat="1">
      <c r="A548" s="53"/>
      <c r="B548" s="51"/>
      <c r="C548" s="54"/>
      <c r="D548" s="54"/>
      <c r="E548" s="55" t="s">
        <v>369</v>
      </c>
      <c r="F548" s="56">
        <f>SUM(F544:F547)</f>
        <v>186165.21924999999</v>
      </c>
    </row>
    <row r="549" spans="1:6" s="18" customFormat="1" ht="13.5" thickBot="1">
      <c r="A549" s="58"/>
      <c r="B549" s="52"/>
      <c r="C549" s="253"/>
      <c r="D549" s="59"/>
      <c r="E549" s="60" t="s">
        <v>375</v>
      </c>
      <c r="F549" s="61">
        <f>SUM(F548)</f>
        <v>186165.21924999999</v>
      </c>
    </row>
    <row r="550" spans="1:6" s="18" customFormat="1">
      <c r="A550" s="53" t="s">
        <v>742</v>
      </c>
      <c r="B550" s="51" t="s">
        <v>743</v>
      </c>
      <c r="C550" s="54"/>
      <c r="D550" s="54" t="s">
        <v>7</v>
      </c>
      <c r="E550" s="55"/>
      <c r="F550" s="56"/>
    </row>
    <row r="551" spans="1:6" s="31" customFormat="1">
      <c r="A551" s="252" t="s">
        <v>744</v>
      </c>
      <c r="B551" s="146" t="s">
        <v>743</v>
      </c>
      <c r="C551" s="203">
        <v>1</v>
      </c>
      <c r="D551" s="203" t="s">
        <v>9</v>
      </c>
      <c r="E551" s="204">
        <f>'[1]D PD'!$F$462</f>
        <v>374540</v>
      </c>
      <c r="F551" s="205">
        <f>C551*E551</f>
        <v>374540</v>
      </c>
    </row>
    <row r="552" spans="1:6" s="18" customFormat="1" ht="13.5" thickBot="1">
      <c r="A552" s="58"/>
      <c r="B552" s="52"/>
      <c r="C552" s="253"/>
      <c r="D552" s="59"/>
      <c r="E552" s="60" t="s">
        <v>375</v>
      </c>
      <c r="F552" s="61">
        <f>SUM(F551)</f>
        <v>374540</v>
      </c>
    </row>
    <row r="553" spans="1:6" s="18" customFormat="1">
      <c r="A553" s="53" t="s">
        <v>1735</v>
      </c>
      <c r="B553" s="51" t="s">
        <v>1736</v>
      </c>
      <c r="C553" s="54"/>
      <c r="D553" s="54" t="s">
        <v>37</v>
      </c>
      <c r="E553" s="55"/>
      <c r="F553" s="56"/>
    </row>
    <row r="554" spans="1:6" s="31" customFormat="1">
      <c r="A554" s="252"/>
      <c r="B554" s="51" t="s">
        <v>506</v>
      </c>
      <c r="C554" s="203"/>
      <c r="D554" s="203"/>
      <c r="E554" s="204"/>
      <c r="F554" s="205"/>
    </row>
    <row r="555" spans="1:6" s="31" customFormat="1">
      <c r="A555" s="252" t="s">
        <v>811</v>
      </c>
      <c r="B555" s="146" t="s">
        <v>1740</v>
      </c>
      <c r="C555" s="203">
        <v>68.2</v>
      </c>
      <c r="D555" s="203" t="s">
        <v>9</v>
      </c>
      <c r="E555" s="204">
        <f>'[1]A. Pekerjaan Tanah'!$F$50</f>
        <v>19000</v>
      </c>
      <c r="F555" s="205">
        <f>C555*E555</f>
        <v>1295800</v>
      </c>
    </row>
    <row r="556" spans="1:6" s="31" customFormat="1">
      <c r="A556" s="252"/>
      <c r="B556" s="146"/>
      <c r="C556" s="203"/>
      <c r="D556" s="203"/>
      <c r="E556" s="55" t="s">
        <v>369</v>
      </c>
      <c r="F556" s="56">
        <f>SUM(F555)</f>
        <v>1295800</v>
      </c>
    </row>
    <row r="557" spans="1:6" s="31" customFormat="1">
      <c r="A557" s="252"/>
      <c r="B557" s="51" t="s">
        <v>1737</v>
      </c>
      <c r="C557" s="203"/>
      <c r="D557" s="203"/>
      <c r="E557" s="204"/>
      <c r="F557" s="205"/>
    </row>
    <row r="558" spans="1:6" s="31" customFormat="1">
      <c r="A558" s="252" t="s">
        <v>495</v>
      </c>
      <c r="B558" s="146" t="s">
        <v>496</v>
      </c>
      <c r="C558" s="203">
        <v>1</v>
      </c>
      <c r="D558" s="203" t="s">
        <v>23</v>
      </c>
      <c r="E558" s="204">
        <f>'[2]02.06 Alat Kantor&amp;RT'!$H$235</f>
        <v>296537</v>
      </c>
      <c r="F558" s="205">
        <f t="shared" ref="F558:F561" si="60">C558*E558</f>
        <v>296537</v>
      </c>
    </row>
    <row r="559" spans="1:6" s="31" customFormat="1">
      <c r="A559" s="252" t="s">
        <v>547</v>
      </c>
      <c r="B559" s="146" t="s">
        <v>548</v>
      </c>
      <c r="C559" s="203">
        <v>68.2</v>
      </c>
      <c r="D559" s="203" t="s">
        <v>9</v>
      </c>
      <c r="E559" s="204">
        <f>'[1]A. Pekerjaan Tanah'!$F$59</f>
        <v>4992.0000000000018</v>
      </c>
      <c r="F559" s="205">
        <f t="shared" si="60"/>
        <v>340454.40000000014</v>
      </c>
    </row>
    <row r="560" spans="1:6" s="31" customFormat="1">
      <c r="A560" s="252" t="s">
        <v>475</v>
      </c>
      <c r="B560" s="146" t="s">
        <v>476</v>
      </c>
      <c r="C560" s="203">
        <v>1.2</v>
      </c>
      <c r="D560" s="203" t="s">
        <v>8</v>
      </c>
      <c r="E560" s="204">
        <f>'[1]C. Struktur'!$F$509</f>
        <v>504000</v>
      </c>
      <c r="F560" s="205">
        <f t="shared" si="60"/>
        <v>604800</v>
      </c>
    </row>
    <row r="561" spans="1:6" s="18" customFormat="1">
      <c r="A561" s="252" t="s">
        <v>799</v>
      </c>
      <c r="B561" s="146" t="s">
        <v>800</v>
      </c>
      <c r="C561" s="203">
        <v>2.4</v>
      </c>
      <c r="D561" s="203" t="s">
        <v>9</v>
      </c>
      <c r="E561" s="204">
        <f>'[1]D PD'!$F$159</f>
        <v>117900</v>
      </c>
      <c r="F561" s="205">
        <f t="shared" si="60"/>
        <v>282960</v>
      </c>
    </row>
    <row r="562" spans="1:6" s="18" customFormat="1">
      <c r="A562" s="252"/>
      <c r="B562" s="146"/>
      <c r="C562" s="203"/>
      <c r="D562" s="203"/>
      <c r="E562" s="55" t="s">
        <v>369</v>
      </c>
      <c r="F562" s="56">
        <f>SUM(F558:F561)</f>
        <v>1524751.4000000001</v>
      </c>
    </row>
    <row r="563" spans="1:6" s="18" customFormat="1" ht="13.5" thickBot="1">
      <c r="A563" s="58"/>
      <c r="B563" s="52"/>
      <c r="C563" s="253"/>
      <c r="D563" s="59"/>
      <c r="E563" s="60" t="s">
        <v>375</v>
      </c>
      <c r="F563" s="61">
        <f>SUM(F556,F562)</f>
        <v>2820551.4000000004</v>
      </c>
    </row>
    <row r="564" spans="1:6" s="18" customFormat="1">
      <c r="A564" s="53" t="s">
        <v>1738</v>
      </c>
      <c r="B564" s="51" t="s">
        <v>1739</v>
      </c>
      <c r="C564" s="54"/>
      <c r="D564" s="54" t="s">
        <v>37</v>
      </c>
      <c r="E564" s="55"/>
      <c r="F564" s="56"/>
    </row>
    <row r="565" spans="1:6" s="31" customFormat="1">
      <c r="A565" s="252"/>
      <c r="B565" s="51" t="s">
        <v>506</v>
      </c>
      <c r="C565" s="203"/>
      <c r="D565" s="203"/>
      <c r="E565" s="204"/>
      <c r="F565" s="205"/>
    </row>
    <row r="566" spans="1:6" s="31" customFormat="1">
      <c r="A566" s="252" t="s">
        <v>811</v>
      </c>
      <c r="B566" s="146" t="s">
        <v>1740</v>
      </c>
      <c r="C566" s="203">
        <v>68.2</v>
      </c>
      <c r="D566" s="203"/>
      <c r="E566" s="204">
        <f>E555</f>
        <v>19000</v>
      </c>
      <c r="F566" s="205">
        <f>C566*E566</f>
        <v>1295800</v>
      </c>
    </row>
    <row r="567" spans="1:6" s="31" customFormat="1">
      <c r="A567" s="252"/>
      <c r="B567" s="146"/>
      <c r="C567" s="203"/>
      <c r="D567" s="203"/>
      <c r="E567" s="55" t="s">
        <v>369</v>
      </c>
      <c r="F567" s="56">
        <f>SUM(F566)</f>
        <v>1295800</v>
      </c>
    </row>
    <row r="568" spans="1:6" s="31" customFormat="1">
      <c r="A568" s="252"/>
      <c r="B568" s="51" t="s">
        <v>1737</v>
      </c>
      <c r="C568" s="203"/>
      <c r="D568" s="203"/>
      <c r="E568" s="204"/>
      <c r="F568" s="205"/>
    </row>
    <row r="569" spans="1:6" s="31" customFormat="1">
      <c r="A569" s="252" t="s">
        <v>495</v>
      </c>
      <c r="B569" s="146" t="s">
        <v>496</v>
      </c>
      <c r="C569" s="203">
        <v>1</v>
      </c>
      <c r="D569" s="203"/>
      <c r="E569" s="204">
        <v>287900</v>
      </c>
      <c r="F569" s="205">
        <f t="shared" ref="F569:F572" si="61">C569*E569</f>
        <v>287900</v>
      </c>
    </row>
    <row r="570" spans="1:6" s="31" customFormat="1">
      <c r="A570" s="252" t="s">
        <v>547</v>
      </c>
      <c r="B570" s="146" t="s">
        <v>548</v>
      </c>
      <c r="C570" s="203">
        <v>181.2</v>
      </c>
      <c r="D570" s="203"/>
      <c r="E570" s="204">
        <f>E559</f>
        <v>4992.0000000000018</v>
      </c>
      <c r="F570" s="205">
        <f t="shared" si="61"/>
        <v>904550.40000000026</v>
      </c>
    </row>
    <row r="571" spans="1:6" s="31" customFormat="1">
      <c r="A571" s="252" t="s">
        <v>475</v>
      </c>
      <c r="B571" s="146" t="s">
        <v>476</v>
      </c>
      <c r="C571" s="203">
        <v>2</v>
      </c>
      <c r="D571" s="203"/>
      <c r="E571" s="204">
        <f>E560</f>
        <v>504000</v>
      </c>
      <c r="F571" s="205">
        <f t="shared" si="61"/>
        <v>1008000</v>
      </c>
    </row>
    <row r="572" spans="1:6" s="18" customFormat="1">
      <c r="A572" s="252" t="s">
        <v>799</v>
      </c>
      <c r="B572" s="146" t="s">
        <v>800</v>
      </c>
      <c r="C572" s="203">
        <v>2.88</v>
      </c>
      <c r="D572" s="203"/>
      <c r="E572" s="204">
        <f>E561</f>
        <v>117900</v>
      </c>
      <c r="F572" s="205">
        <f t="shared" si="61"/>
        <v>339552</v>
      </c>
    </row>
    <row r="573" spans="1:6" s="18" customFormat="1">
      <c r="A573" s="252"/>
      <c r="B573" s="146"/>
      <c r="C573" s="203"/>
      <c r="D573" s="203"/>
      <c r="E573" s="55" t="s">
        <v>369</v>
      </c>
      <c r="F573" s="56">
        <f>SUM(F569:F572)</f>
        <v>2540002.4000000004</v>
      </c>
    </row>
    <row r="574" spans="1:6" s="18" customFormat="1" ht="13.5" thickBot="1">
      <c r="A574" s="58"/>
      <c r="B574" s="52"/>
      <c r="C574" s="253"/>
      <c r="D574" s="59"/>
      <c r="E574" s="60" t="s">
        <v>375</v>
      </c>
      <c r="F574" s="61">
        <f>SUM(F567,F573)</f>
        <v>3835802.4000000004</v>
      </c>
    </row>
    <row r="575" spans="1:6" s="138" customFormat="1">
      <c r="A575" s="207" t="s">
        <v>1754</v>
      </c>
      <c r="B575" s="208" t="s">
        <v>1755</v>
      </c>
      <c r="C575" s="209"/>
      <c r="D575" s="209" t="s">
        <v>7</v>
      </c>
      <c r="E575" s="210"/>
      <c r="F575" s="211"/>
    </row>
    <row r="576" spans="1:6" s="138" customFormat="1">
      <c r="A576" s="212" t="s">
        <v>151</v>
      </c>
      <c r="B576" s="213" t="s">
        <v>261</v>
      </c>
      <c r="C576" s="214">
        <v>4.759615385</v>
      </c>
      <c r="D576" s="214" t="s">
        <v>152</v>
      </c>
      <c r="E576" s="215">
        <f>'[2]20.01 Bahan Bangunan'!$I$423</f>
        <v>11000</v>
      </c>
      <c r="F576" s="216">
        <f>C576*E576</f>
        <v>52355.769235</v>
      </c>
    </row>
    <row r="577" spans="1:6" s="138" customFormat="1">
      <c r="A577" s="212" t="s">
        <v>1756</v>
      </c>
      <c r="B577" s="213" t="s">
        <v>1757</v>
      </c>
      <c r="C577" s="214">
        <v>7.2115385000000004E-2</v>
      </c>
      <c r="D577" s="214" t="s">
        <v>23</v>
      </c>
      <c r="E577" s="215">
        <f>'[2]20.01 Bahan Bangunan'!$I$443</f>
        <v>8000</v>
      </c>
      <c r="F577" s="216">
        <f t="shared" ref="F577:F605" si="62">C577*E577</f>
        <v>576.92308000000003</v>
      </c>
    </row>
    <row r="578" spans="1:6" s="138" customFormat="1">
      <c r="A578" s="212" t="s">
        <v>1758</v>
      </c>
      <c r="B578" s="213" t="s">
        <v>1759</v>
      </c>
      <c r="C578" s="214">
        <v>0.14423076900000001</v>
      </c>
      <c r="D578" s="214" t="s">
        <v>23</v>
      </c>
      <c r="E578" s="215">
        <f>'[2]20.01 Bahan Bangunan'!$I$649</f>
        <v>11000</v>
      </c>
      <c r="F578" s="216">
        <f t="shared" si="62"/>
        <v>1586.5384590000001</v>
      </c>
    </row>
    <row r="579" spans="1:6" s="138" customFormat="1">
      <c r="A579" s="212" t="s">
        <v>25</v>
      </c>
      <c r="B579" s="213" t="s">
        <v>105</v>
      </c>
      <c r="C579" s="214">
        <v>4.8076923000000001E-2</v>
      </c>
      <c r="D579" s="214" t="s">
        <v>26</v>
      </c>
      <c r="E579" s="215">
        <f>F12</f>
        <v>22015.679999999997</v>
      </c>
      <c r="F579" s="216">
        <f t="shared" si="62"/>
        <v>1058.4461521526398</v>
      </c>
    </row>
    <row r="580" spans="1:6" s="138" customFormat="1">
      <c r="A580" s="212" t="s">
        <v>1760</v>
      </c>
      <c r="B580" s="213" t="s">
        <v>1761</v>
      </c>
      <c r="C580" s="214">
        <v>0.129807692</v>
      </c>
      <c r="D580" s="214" t="s">
        <v>9</v>
      </c>
      <c r="E580" s="215">
        <f>'[1]A. Pekerjaan Tanah'!$F$71</f>
        <v>23600</v>
      </c>
      <c r="F580" s="216">
        <f t="shared" si="62"/>
        <v>3063.4615312000001</v>
      </c>
    </row>
    <row r="581" spans="1:6" s="138" customFormat="1">
      <c r="A581" s="212" t="s">
        <v>1760</v>
      </c>
      <c r="B581" s="213" t="s">
        <v>1761</v>
      </c>
      <c r="C581" s="214">
        <v>8.653846200000001E-2</v>
      </c>
      <c r="D581" s="214" t="s">
        <v>9</v>
      </c>
      <c r="E581" s="215">
        <f>E580</f>
        <v>23600</v>
      </c>
      <c r="F581" s="216">
        <f t="shared" si="62"/>
        <v>2042.3077032000003</v>
      </c>
    </row>
    <row r="582" spans="1:6" s="138" customFormat="1">
      <c r="A582" s="212" t="s">
        <v>1760</v>
      </c>
      <c r="B582" s="213" t="s">
        <v>1761</v>
      </c>
      <c r="C582" s="214">
        <v>4.6153846000000005E-2</v>
      </c>
      <c r="D582" s="214" t="s">
        <v>9</v>
      </c>
      <c r="E582" s="215">
        <f>E581</f>
        <v>23600</v>
      </c>
      <c r="F582" s="216">
        <f t="shared" si="62"/>
        <v>1089.2307656</v>
      </c>
    </row>
    <row r="583" spans="1:6" s="138" customFormat="1">
      <c r="A583" s="212" t="s">
        <v>22</v>
      </c>
      <c r="B583" s="213" t="s">
        <v>109</v>
      </c>
      <c r="C583" s="214">
        <v>9.2548079999999998E-3</v>
      </c>
      <c r="D583" s="214" t="s">
        <v>8</v>
      </c>
      <c r="E583" s="215">
        <f>'[1]A. Pekerjaan Tanah'!$F$150</f>
        <v>86500</v>
      </c>
      <c r="F583" s="216">
        <f t="shared" si="62"/>
        <v>800.54089199999999</v>
      </c>
    </row>
    <row r="584" spans="1:6" s="138" customFormat="1">
      <c r="A584" s="212" t="s">
        <v>289</v>
      </c>
      <c r="B584" s="213" t="s">
        <v>290</v>
      </c>
      <c r="C584" s="214">
        <v>7.2115385000000004E-2</v>
      </c>
      <c r="D584" s="214" t="s">
        <v>26</v>
      </c>
      <c r="E584" s="215">
        <f>'[1]B. Pondasi'!$F$294</f>
        <v>182640</v>
      </c>
      <c r="F584" s="216">
        <f t="shared" si="62"/>
        <v>13171.153916400001</v>
      </c>
    </row>
    <row r="585" spans="1:6" s="238" customFormat="1">
      <c r="A585" s="212" t="s">
        <v>464</v>
      </c>
      <c r="B585" s="213" t="s">
        <v>465</v>
      </c>
      <c r="C585" s="214">
        <v>2.283654E-3</v>
      </c>
      <c r="D585" s="214" t="s">
        <v>8</v>
      </c>
      <c r="E585" s="215">
        <f>'[1]A. Pekerjaan Tanah'!$A$140+'[1]C. Struktur'!$F$65</f>
        <v>852652.07236842113</v>
      </c>
      <c r="F585" s="216">
        <f t="shared" si="62"/>
        <v>1947.1623156724343</v>
      </c>
    </row>
    <row r="586" spans="1:6" s="138" customFormat="1">
      <c r="A586" s="212" t="s">
        <v>665</v>
      </c>
      <c r="B586" s="213" t="s">
        <v>666</v>
      </c>
      <c r="C586" s="214">
        <v>1.5264E-2</v>
      </c>
      <c r="D586" s="214" t="s">
        <v>8</v>
      </c>
      <c r="E586" s="215">
        <f>'[1]C. Struktur'!$F$191</f>
        <v>1136764.144736842</v>
      </c>
      <c r="F586" s="216">
        <f t="shared" si="62"/>
        <v>17351.567905263157</v>
      </c>
    </row>
    <row r="587" spans="1:6" s="138" customFormat="1">
      <c r="A587" s="212" t="s">
        <v>665</v>
      </c>
      <c r="B587" s="213" t="s">
        <v>666</v>
      </c>
      <c r="C587" s="214">
        <v>6.4903850000000004E-3</v>
      </c>
      <c r="D587" s="214" t="s">
        <v>8</v>
      </c>
      <c r="E587" s="215">
        <f>E586</f>
        <v>1136764.144736842</v>
      </c>
      <c r="F587" s="216">
        <f t="shared" si="62"/>
        <v>7378.0369535378286</v>
      </c>
    </row>
    <row r="588" spans="1:6" s="138" customFormat="1">
      <c r="A588" s="212" t="s">
        <v>665</v>
      </c>
      <c r="B588" s="213" t="s">
        <v>666</v>
      </c>
      <c r="C588" s="214">
        <v>1.2138999999999999E-2</v>
      </c>
      <c r="D588" s="214" t="s">
        <v>8</v>
      </c>
      <c r="E588" s="215">
        <f>E587</f>
        <v>1136764.144736842</v>
      </c>
      <c r="F588" s="216">
        <f t="shared" si="62"/>
        <v>13799.179952960523</v>
      </c>
    </row>
    <row r="589" spans="1:6" s="138" customFormat="1">
      <c r="A589" s="212" t="s">
        <v>665</v>
      </c>
      <c r="B589" s="213" t="s">
        <v>666</v>
      </c>
      <c r="C589" s="214">
        <v>6.9709999999999998E-3</v>
      </c>
      <c r="D589" s="214" t="s">
        <v>8</v>
      </c>
      <c r="E589" s="215">
        <f>E587</f>
        <v>1136764.144736842</v>
      </c>
      <c r="F589" s="216">
        <f t="shared" si="62"/>
        <v>7924.3828529605253</v>
      </c>
    </row>
    <row r="590" spans="1:6" s="138" customFormat="1">
      <c r="A590" s="212" t="s">
        <v>230</v>
      </c>
      <c r="B590" s="213" t="s">
        <v>231</v>
      </c>
      <c r="C590" s="214">
        <v>0.88725961500000006</v>
      </c>
      <c r="D590" s="214" t="s">
        <v>16</v>
      </c>
      <c r="E590" s="215">
        <f>'[1]C. Struktur'!$F$203</f>
        <v>15471</v>
      </c>
      <c r="F590" s="216">
        <f t="shared" si="62"/>
        <v>13726.793503665001</v>
      </c>
    </row>
    <row r="591" spans="1:6" s="138" customFormat="1">
      <c r="A591" s="212" t="s">
        <v>230</v>
      </c>
      <c r="B591" s="213" t="s">
        <v>231</v>
      </c>
      <c r="C591" s="214">
        <v>0.88990384600000005</v>
      </c>
      <c r="D591" s="214" t="s">
        <v>16</v>
      </c>
      <c r="E591" s="215">
        <f>E590</f>
        <v>15471</v>
      </c>
      <c r="F591" s="216">
        <f t="shared" si="62"/>
        <v>13767.702401466</v>
      </c>
    </row>
    <row r="592" spans="1:6" s="138" customFormat="1">
      <c r="A592" s="212" t="s">
        <v>230</v>
      </c>
      <c r="B592" s="213" t="s">
        <v>231</v>
      </c>
      <c r="C592" s="214">
        <v>0.85432692300000002</v>
      </c>
      <c r="D592" s="214" t="s">
        <v>16</v>
      </c>
      <c r="E592" s="215">
        <f>E590</f>
        <v>15471</v>
      </c>
      <c r="F592" s="216">
        <f t="shared" si="62"/>
        <v>13217.291825733</v>
      </c>
    </row>
    <row r="593" spans="1:6" s="138" customFormat="1">
      <c r="A593" s="212" t="s">
        <v>230</v>
      </c>
      <c r="B593" s="213" t="s">
        <v>231</v>
      </c>
      <c r="C593" s="214">
        <v>1.0141826920000001</v>
      </c>
      <c r="D593" s="214" t="s">
        <v>16</v>
      </c>
      <c r="E593" s="215">
        <f>E591</f>
        <v>15471</v>
      </c>
      <c r="F593" s="216">
        <f t="shared" si="62"/>
        <v>15690.420427932002</v>
      </c>
    </row>
    <row r="594" spans="1:6" s="138" customFormat="1">
      <c r="A594" s="212" t="s">
        <v>967</v>
      </c>
      <c r="B594" s="213" t="s">
        <v>968</v>
      </c>
      <c r="C594" s="214">
        <v>4.6153846000000005E-2</v>
      </c>
      <c r="D594" s="214" t="s">
        <v>9</v>
      </c>
      <c r="E594" s="215">
        <f>'[1]C. Struktur'!$F$240</f>
        <v>208920</v>
      </c>
      <c r="F594" s="216">
        <f t="shared" si="62"/>
        <v>9642.4615063200017</v>
      </c>
    </row>
    <row r="595" spans="1:6" s="138" customFormat="1">
      <c r="A595" s="212" t="s">
        <v>967</v>
      </c>
      <c r="B595" s="213" t="s">
        <v>968</v>
      </c>
      <c r="C595" s="214">
        <v>0.129807692</v>
      </c>
      <c r="D595" s="214" t="s">
        <v>9</v>
      </c>
      <c r="E595" s="215">
        <f>E594</f>
        <v>208920</v>
      </c>
      <c r="F595" s="216">
        <f t="shared" si="62"/>
        <v>27119.42301264</v>
      </c>
    </row>
    <row r="596" spans="1:6" s="138" customFormat="1">
      <c r="A596" s="212" t="s">
        <v>1762</v>
      </c>
      <c r="B596" s="213" t="s">
        <v>1763</v>
      </c>
      <c r="C596" s="214">
        <v>8.653846200000001E-2</v>
      </c>
      <c r="D596" s="214" t="s">
        <v>9</v>
      </c>
      <c r="E596" s="215">
        <f>'[1]C. Struktur'!$F$255</f>
        <v>310850</v>
      </c>
      <c r="F596" s="216">
        <f t="shared" si="62"/>
        <v>26900.480912700004</v>
      </c>
    </row>
    <row r="597" spans="1:6" s="138" customFormat="1">
      <c r="A597" s="212" t="s">
        <v>477</v>
      </c>
      <c r="B597" s="213" t="s">
        <v>478</v>
      </c>
      <c r="C597" s="214">
        <v>3.0440270250000001</v>
      </c>
      <c r="D597" s="214" t="s">
        <v>35</v>
      </c>
      <c r="E597" s="215">
        <f>'[1]C. Struktur'!$F$521</f>
        <v>41630</v>
      </c>
      <c r="F597" s="216">
        <f t="shared" si="62"/>
        <v>126722.84505075001</v>
      </c>
    </row>
    <row r="598" spans="1:6" s="138" customFormat="1">
      <c r="A598" s="212" t="s">
        <v>477</v>
      </c>
      <c r="B598" s="213" t="s">
        <v>478</v>
      </c>
      <c r="C598" s="214">
        <v>4.0864182690000002</v>
      </c>
      <c r="D598" s="214" t="s">
        <v>35</v>
      </c>
      <c r="E598" s="215">
        <f>E597</f>
        <v>41630</v>
      </c>
      <c r="F598" s="216">
        <f t="shared" si="62"/>
        <v>170117.59253846999</v>
      </c>
    </row>
    <row r="599" spans="1:6" s="138" customFormat="1">
      <c r="A599" s="212" t="s">
        <v>588</v>
      </c>
      <c r="B599" s="213" t="s">
        <v>589</v>
      </c>
      <c r="C599" s="214">
        <v>8.653846200000001E-2</v>
      </c>
      <c r="D599" s="214" t="s">
        <v>9</v>
      </c>
      <c r="E599" s="215">
        <f>'[1]D PD'!$F$207</f>
        <v>69858</v>
      </c>
      <c r="F599" s="216">
        <f t="shared" si="62"/>
        <v>6045.4038783960004</v>
      </c>
    </row>
    <row r="600" spans="1:6" s="138" customFormat="1">
      <c r="A600" s="212" t="s">
        <v>590</v>
      </c>
      <c r="B600" s="213" t="s">
        <v>591</v>
      </c>
      <c r="C600" s="214">
        <v>0.34615384600000004</v>
      </c>
      <c r="D600" s="214" t="s">
        <v>11</v>
      </c>
      <c r="E600" s="215">
        <f>'[1]D PD'!$F$231</f>
        <v>23040</v>
      </c>
      <c r="F600" s="216">
        <f t="shared" si="62"/>
        <v>7975.3846118400006</v>
      </c>
    </row>
    <row r="601" spans="1:6" s="138" customFormat="1">
      <c r="A601" s="212" t="s">
        <v>848</v>
      </c>
      <c r="B601" s="213" t="s">
        <v>849</v>
      </c>
      <c r="C601" s="214">
        <v>8.653846200000001E-2</v>
      </c>
      <c r="D601" s="214" t="s">
        <v>9</v>
      </c>
      <c r="E601" s="215">
        <f>'[1]D PD'!$F$263</f>
        <v>42625</v>
      </c>
      <c r="F601" s="216">
        <f t="shared" si="62"/>
        <v>3688.7019427500004</v>
      </c>
    </row>
    <row r="602" spans="1:6" s="138" customFormat="1">
      <c r="A602" s="212" t="s">
        <v>871</v>
      </c>
      <c r="B602" s="213" t="s">
        <v>845</v>
      </c>
      <c r="C602" s="214">
        <v>1.2622596150000001</v>
      </c>
      <c r="D602" s="214" t="s">
        <v>9</v>
      </c>
      <c r="E602" s="215">
        <f>'[1]D PD'!$F$352</f>
        <v>38500</v>
      </c>
      <c r="F602" s="216">
        <f t="shared" si="62"/>
        <v>48596.995177500001</v>
      </c>
    </row>
    <row r="603" spans="1:6" s="138" customFormat="1">
      <c r="A603" s="212" t="s">
        <v>871</v>
      </c>
      <c r="B603" s="213" t="s">
        <v>845</v>
      </c>
      <c r="C603" s="214">
        <v>8.653846200000001E-2</v>
      </c>
      <c r="D603" s="214" t="s">
        <v>9</v>
      </c>
      <c r="E603" s="215">
        <f>E602</f>
        <v>38500</v>
      </c>
      <c r="F603" s="216">
        <f t="shared" si="62"/>
        <v>3331.7307870000004</v>
      </c>
    </row>
    <row r="604" spans="1:6" s="138" customFormat="1">
      <c r="A604" s="212" t="s">
        <v>870</v>
      </c>
      <c r="B604" s="213" t="s">
        <v>875</v>
      </c>
      <c r="C604" s="214">
        <v>1.2622596150000001</v>
      </c>
      <c r="D604" s="214" t="s">
        <v>9</v>
      </c>
      <c r="E604" s="215">
        <f>'[1]D PD'!$F$389</f>
        <v>35050</v>
      </c>
      <c r="F604" s="216">
        <f t="shared" si="62"/>
        <v>44242.199505750003</v>
      </c>
    </row>
    <row r="605" spans="1:6" s="138" customFormat="1">
      <c r="A605" s="212" t="s">
        <v>619</v>
      </c>
      <c r="B605" s="213" t="s">
        <v>620</v>
      </c>
      <c r="C605" s="214">
        <v>1.625</v>
      </c>
      <c r="D605" s="214" t="s">
        <v>9</v>
      </c>
      <c r="E605" s="215">
        <f>'[1]F. Pekerjaan Atap'!$F$238</f>
        <v>239980</v>
      </c>
      <c r="F605" s="216">
        <f t="shared" si="62"/>
        <v>389967.5</v>
      </c>
    </row>
    <row r="606" spans="1:6" s="138" customFormat="1">
      <c r="A606" s="212" t="s">
        <v>621</v>
      </c>
      <c r="B606" s="213" t="s">
        <v>622</v>
      </c>
      <c r="C606" s="214">
        <v>0.28846153800000002</v>
      </c>
      <c r="D606" s="214" t="s">
        <v>580</v>
      </c>
      <c r="E606" s="215">
        <f>'[1]F. Pekerjaan Atap'!$F$276</f>
        <v>302830</v>
      </c>
      <c r="F606" s="216">
        <f>C606*E606</f>
        <v>87354.807552540005</v>
      </c>
    </row>
    <row r="607" spans="1:6" s="138" customFormat="1">
      <c r="A607" s="212"/>
      <c r="B607" s="213"/>
      <c r="C607" s="214"/>
      <c r="D607" s="214"/>
      <c r="E607" s="210" t="s">
        <v>369</v>
      </c>
      <c r="F607" s="211">
        <f>SUM(F576:F606)</f>
        <v>1132252.4363503992</v>
      </c>
    </row>
    <row r="608" spans="1:6" s="138" customFormat="1" ht="13.5" thickBot="1">
      <c r="A608" s="217"/>
      <c r="B608" s="218"/>
      <c r="C608" s="219"/>
      <c r="D608" s="219"/>
      <c r="E608" s="220" t="s">
        <v>375</v>
      </c>
      <c r="F608" s="221">
        <f>SUM(F607)</f>
        <v>1132252.4363503992</v>
      </c>
    </row>
  </sheetData>
  <mergeCells count="7">
    <mergeCell ref="A1:F1"/>
    <mergeCell ref="A2:F2"/>
    <mergeCell ref="A3:F3"/>
    <mergeCell ref="A6:A7"/>
    <mergeCell ref="B6:B7"/>
    <mergeCell ref="C6:C7"/>
    <mergeCell ref="D6:D7"/>
  </mergeCells>
  <pageMargins left="0.23" right="0.25" top="0.5" bottom="0.5" header="0.3" footer="0.3"/>
  <pageSetup paperSize="14" scale="69" orientation="portrait" r:id="rId1"/>
  <ignoredErrors>
    <ignoredError sqref="E401 E409 E485 E49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645"/>
  <sheetViews>
    <sheetView view="pageBreakPreview" topLeftCell="A198" zoomScale="80" zoomScaleNormal="72" zoomScaleSheetLayoutView="80" workbookViewId="0">
      <selection activeCell="B208" sqref="B208"/>
    </sheetView>
  </sheetViews>
  <sheetFormatPr defaultColWidth="8.85546875" defaultRowHeight="15" customHeight="1"/>
  <cols>
    <col min="1" max="1" width="22.28515625" style="25" customWidth="1"/>
    <col min="2" max="2" width="54.5703125" style="298" customWidth="1"/>
    <col min="3" max="3" width="14.7109375" style="299" customWidth="1"/>
    <col min="4" max="4" width="11.28515625" style="299" customWidth="1"/>
    <col min="5" max="5" width="20.28515625" style="300" customWidth="1"/>
    <col min="6" max="6" width="24.7109375" style="300" customWidth="1"/>
    <col min="7" max="16" width="9.42578125" style="48" customWidth="1"/>
    <col min="17" max="26" width="8" style="48" customWidth="1"/>
    <col min="27" max="16384" width="8.85546875" style="48"/>
  </cols>
  <sheetData>
    <row r="1" spans="1:6" ht="30" customHeight="1">
      <c r="A1" s="348" t="s">
        <v>0</v>
      </c>
      <c r="B1" s="348"/>
      <c r="C1" s="348"/>
      <c r="D1" s="348"/>
      <c r="E1" s="348"/>
      <c r="F1" s="348"/>
    </row>
    <row r="2" spans="1:6" ht="33" customHeight="1">
      <c r="A2" s="348" t="s">
        <v>813</v>
      </c>
      <c r="B2" s="348"/>
      <c r="C2" s="348"/>
      <c r="D2" s="348"/>
      <c r="E2" s="348"/>
      <c r="F2" s="348"/>
    </row>
    <row r="3" spans="1:6" s="155" customFormat="1" ht="20.25" customHeight="1">
      <c r="A3" s="17">
        <v>27</v>
      </c>
      <c r="B3" s="283" t="s">
        <v>814</v>
      </c>
      <c r="C3" s="284"/>
      <c r="D3" s="284"/>
      <c r="E3" s="285"/>
      <c r="F3" s="285"/>
    </row>
    <row r="4" spans="1:6" s="155" customFormat="1" ht="18.75" customHeight="1" thickBot="1">
      <c r="A4" s="17" t="s">
        <v>815</v>
      </c>
      <c r="B4" s="283" t="s">
        <v>816</v>
      </c>
      <c r="C4" s="284"/>
      <c r="D4" s="284"/>
      <c r="E4" s="285"/>
      <c r="F4" s="285"/>
    </row>
    <row r="5" spans="1:6" s="154" customFormat="1" ht="12.75">
      <c r="A5" s="354" t="s">
        <v>1</v>
      </c>
      <c r="B5" s="365" t="s">
        <v>2</v>
      </c>
      <c r="C5" s="367" t="s">
        <v>3</v>
      </c>
      <c r="D5" s="367" t="s">
        <v>4</v>
      </c>
      <c r="E5" s="369" t="s">
        <v>142</v>
      </c>
      <c r="F5" s="371" t="s">
        <v>143</v>
      </c>
    </row>
    <row r="6" spans="1:6" s="154" customFormat="1" ht="13.5" thickBot="1">
      <c r="A6" s="364"/>
      <c r="B6" s="366"/>
      <c r="C6" s="368"/>
      <c r="D6" s="368"/>
      <c r="E6" s="370"/>
      <c r="F6" s="372"/>
    </row>
    <row r="7" spans="1:6" s="155" customFormat="1" ht="14.45" customHeight="1">
      <c r="A7" s="26" t="s">
        <v>831</v>
      </c>
      <c r="B7" s="286" t="s">
        <v>830</v>
      </c>
      <c r="C7" s="132"/>
      <c r="D7" s="132" t="s">
        <v>26</v>
      </c>
      <c r="E7" s="287"/>
      <c r="F7" s="288"/>
    </row>
    <row r="8" spans="1:6" s="156" customFormat="1" ht="14.45" customHeight="1">
      <c r="A8" s="240" t="s">
        <v>1768</v>
      </c>
      <c r="B8" s="289" t="s">
        <v>819</v>
      </c>
      <c r="C8" s="203">
        <v>1</v>
      </c>
      <c r="D8" s="203" t="s">
        <v>17</v>
      </c>
      <c r="E8" s="290">
        <f>'[2]20.01 Bahan Bangunan'!$I$622</f>
        <v>35500</v>
      </c>
      <c r="F8" s="291">
        <f>C8*E8</f>
        <v>35500</v>
      </c>
    </row>
    <row r="9" spans="1:6" s="156" customFormat="1" ht="14.45" customHeight="1">
      <c r="A9" s="242" t="s">
        <v>1769</v>
      </c>
      <c r="B9" s="289" t="s">
        <v>820</v>
      </c>
      <c r="C9" s="203">
        <v>1600</v>
      </c>
      <c r="D9" s="203" t="s">
        <v>821</v>
      </c>
      <c r="E9" s="290" t="e">
        <f>'[2]23. Biaya Operasional Kegiatan'!#REF!</f>
        <v>#REF!</v>
      </c>
      <c r="F9" s="291" t="e">
        <f t="shared" ref="F9:F17" si="0">C9*E9</f>
        <v>#REF!</v>
      </c>
    </row>
    <row r="10" spans="1:6" s="156" customFormat="1" ht="14.45" customHeight="1">
      <c r="A10" s="28" t="s">
        <v>817</v>
      </c>
      <c r="B10" s="289" t="s">
        <v>833</v>
      </c>
      <c r="C10" s="203">
        <v>2</v>
      </c>
      <c r="D10" s="203" t="s">
        <v>23</v>
      </c>
      <c r="E10" s="290">
        <f>'[1]J.Fasilitas Jalan '!$F$16</f>
        <v>17600</v>
      </c>
      <c r="F10" s="291">
        <f t="shared" si="0"/>
        <v>35200</v>
      </c>
    </row>
    <row r="11" spans="1:6" s="156" customFormat="1" ht="25.5">
      <c r="A11" s="28" t="s">
        <v>822</v>
      </c>
      <c r="B11" s="289" t="s">
        <v>823</v>
      </c>
      <c r="C11" s="203">
        <v>50</v>
      </c>
      <c r="D11" s="203" t="s">
        <v>11</v>
      </c>
      <c r="E11" s="290">
        <f>'[1]J.Fasilitas Jalan '!$F$118</f>
        <v>29000</v>
      </c>
      <c r="F11" s="291">
        <f t="shared" si="0"/>
        <v>1450000</v>
      </c>
    </row>
    <row r="12" spans="1:6" s="156" customFormat="1" ht="18" customHeight="1">
      <c r="A12" s="28" t="s">
        <v>818</v>
      </c>
      <c r="B12" s="289" t="s">
        <v>834</v>
      </c>
      <c r="C12" s="203">
        <v>1</v>
      </c>
      <c r="D12" s="203" t="s">
        <v>11</v>
      </c>
      <c r="E12" s="290">
        <f>'[1]J.Fasilitas Jalan '!$F$190</f>
        <v>490250</v>
      </c>
      <c r="F12" s="291">
        <f t="shared" si="0"/>
        <v>490250</v>
      </c>
    </row>
    <row r="13" spans="1:6" s="156" customFormat="1" ht="14.45" customHeight="1">
      <c r="A13" s="28" t="s">
        <v>824</v>
      </c>
      <c r="B13" s="289" t="s">
        <v>835</v>
      </c>
      <c r="C13" s="203">
        <v>0.1</v>
      </c>
      <c r="D13" s="203" t="s">
        <v>37</v>
      </c>
      <c r="E13" s="290">
        <f>'[1]J.Fasilitas Jalan '!$F$277</f>
        <v>4121500</v>
      </c>
      <c r="F13" s="291">
        <f t="shared" si="0"/>
        <v>412150</v>
      </c>
    </row>
    <row r="14" spans="1:6" s="156" customFormat="1" ht="14.45" customHeight="1">
      <c r="A14" s="28" t="s">
        <v>825</v>
      </c>
      <c r="B14" s="289" t="s">
        <v>826</v>
      </c>
      <c r="C14" s="203">
        <v>0.1</v>
      </c>
      <c r="D14" s="203" t="s">
        <v>37</v>
      </c>
      <c r="E14" s="290">
        <f>'[1]J.Fasilitas Jalan '!$F$537</f>
        <v>1519600</v>
      </c>
      <c r="F14" s="291">
        <f t="shared" si="0"/>
        <v>151960</v>
      </c>
    </row>
    <row r="15" spans="1:6" s="156" customFormat="1" ht="14.45" customHeight="1">
      <c r="A15" s="28" t="s">
        <v>827</v>
      </c>
      <c r="B15" s="289" t="s">
        <v>828</v>
      </c>
      <c r="C15" s="203">
        <v>1</v>
      </c>
      <c r="D15" s="203" t="s">
        <v>26</v>
      </c>
      <c r="E15" s="290">
        <f>'[1]J.Fasilitas Jalan '!$F$677</f>
        <v>1026495.5945250001</v>
      </c>
      <c r="F15" s="291">
        <f t="shared" si="0"/>
        <v>1026495.5945250001</v>
      </c>
    </row>
    <row r="16" spans="1:6" s="156" customFormat="1" ht="25.5">
      <c r="A16" s="28" t="s">
        <v>829</v>
      </c>
      <c r="B16" s="289" t="s">
        <v>836</v>
      </c>
      <c r="C16" s="203">
        <v>1</v>
      </c>
      <c r="D16" s="203" t="s">
        <v>37</v>
      </c>
      <c r="E16" s="290">
        <f>'[1]J.Fasilitas Jalan '!$F$791</f>
        <v>5255950</v>
      </c>
      <c r="F16" s="291">
        <f t="shared" si="0"/>
        <v>5255950</v>
      </c>
    </row>
    <row r="17" spans="1:6" s="156" customFormat="1" ht="25.5">
      <c r="A17" s="28" t="s">
        <v>1170</v>
      </c>
      <c r="B17" s="289" t="s">
        <v>1247</v>
      </c>
      <c r="C17" s="203">
        <v>2</v>
      </c>
      <c r="D17" s="203" t="s">
        <v>37</v>
      </c>
      <c r="E17" s="290">
        <f>'[1]J.Fasilitas Jalan '!$F$584</f>
        <v>2090400</v>
      </c>
      <c r="F17" s="291">
        <f t="shared" si="0"/>
        <v>4180800</v>
      </c>
    </row>
    <row r="18" spans="1:6" s="155" customFormat="1" ht="12.75">
      <c r="A18" s="27"/>
      <c r="B18" s="292"/>
      <c r="C18" s="54"/>
      <c r="D18" s="54"/>
      <c r="E18" s="55" t="s">
        <v>369</v>
      </c>
      <c r="F18" s="293" t="e">
        <f>SUM(F8:F17)</f>
        <v>#REF!</v>
      </c>
    </row>
    <row r="19" spans="1:6" s="155" customFormat="1" ht="13.5" thickBot="1">
      <c r="A19" s="66"/>
      <c r="B19" s="294"/>
      <c r="C19" s="295"/>
      <c r="D19" s="295"/>
      <c r="E19" s="296" t="s">
        <v>375</v>
      </c>
      <c r="F19" s="297" t="e">
        <f>SUM(F18)</f>
        <v>#REF!</v>
      </c>
    </row>
    <row r="20" spans="1:6" s="155" customFormat="1" ht="25.5">
      <c r="A20" s="26" t="s">
        <v>1140</v>
      </c>
      <c r="B20" s="286" t="s">
        <v>1141</v>
      </c>
      <c r="C20" s="132"/>
      <c r="D20" s="132" t="s">
        <v>26</v>
      </c>
      <c r="E20" s="287"/>
      <c r="F20" s="288"/>
    </row>
    <row r="21" spans="1:6" s="156" customFormat="1" ht="14.45" customHeight="1">
      <c r="A21" s="240" t="s">
        <v>1768</v>
      </c>
      <c r="B21" s="289" t="s">
        <v>819</v>
      </c>
      <c r="C21" s="203">
        <v>1</v>
      </c>
      <c r="D21" s="203" t="s">
        <v>17</v>
      </c>
      <c r="E21" s="290">
        <f>E8</f>
        <v>35500</v>
      </c>
      <c r="F21" s="291">
        <f>C21*E21</f>
        <v>35500</v>
      </c>
    </row>
    <row r="22" spans="1:6" s="156" customFormat="1" ht="14.45" customHeight="1">
      <c r="A22" s="242" t="s">
        <v>1769</v>
      </c>
      <c r="B22" s="289" t="s">
        <v>820</v>
      </c>
      <c r="C22" s="203">
        <v>300</v>
      </c>
      <c r="D22" s="203" t="s">
        <v>821</v>
      </c>
      <c r="E22" s="290" t="e">
        <f>E9</f>
        <v>#REF!</v>
      </c>
      <c r="F22" s="291" t="e">
        <f t="shared" ref="F22:F29" si="1">C22*E22</f>
        <v>#REF!</v>
      </c>
    </row>
    <row r="23" spans="1:6" s="156" customFormat="1" ht="14.45" customHeight="1">
      <c r="A23" s="28" t="s">
        <v>817</v>
      </c>
      <c r="B23" s="289" t="s">
        <v>833</v>
      </c>
      <c r="C23" s="203">
        <v>2</v>
      </c>
      <c r="D23" s="203" t="s">
        <v>23</v>
      </c>
      <c r="E23" s="290">
        <f>E10</f>
        <v>17600</v>
      </c>
      <c r="F23" s="291">
        <f t="shared" si="1"/>
        <v>35200</v>
      </c>
    </row>
    <row r="24" spans="1:6" s="156" customFormat="1" ht="25.5">
      <c r="A24" s="28" t="s">
        <v>822</v>
      </c>
      <c r="B24" s="289" t="s">
        <v>823</v>
      </c>
      <c r="C24" s="203">
        <v>50</v>
      </c>
      <c r="D24" s="203" t="s">
        <v>11</v>
      </c>
      <c r="E24" s="290">
        <f>E11</f>
        <v>29000</v>
      </c>
      <c r="F24" s="291">
        <f t="shared" si="1"/>
        <v>1450000</v>
      </c>
    </row>
    <row r="25" spans="1:6" s="156" customFormat="1" ht="14.45" customHeight="1">
      <c r="A25" s="28" t="s">
        <v>1142</v>
      </c>
      <c r="B25" s="289" t="s">
        <v>1143</v>
      </c>
      <c r="C25" s="203">
        <v>1</v>
      </c>
      <c r="D25" s="203" t="s">
        <v>11</v>
      </c>
      <c r="E25" s="290">
        <f>E12</f>
        <v>490250</v>
      </c>
      <c r="F25" s="291">
        <f t="shared" si="1"/>
        <v>490250</v>
      </c>
    </row>
    <row r="26" spans="1:6" s="156" customFormat="1" ht="14.45" customHeight="1">
      <c r="A26" s="28" t="s">
        <v>1144</v>
      </c>
      <c r="B26" s="289" t="s">
        <v>1145</v>
      </c>
      <c r="C26" s="203">
        <v>1</v>
      </c>
      <c r="D26" s="203" t="s">
        <v>23</v>
      </c>
      <c r="E26" s="290">
        <f>'[1]J.Fasilitas Jalan '!$F$206</f>
        <v>1071018</v>
      </c>
      <c r="F26" s="291">
        <f t="shared" si="1"/>
        <v>1071018</v>
      </c>
    </row>
    <row r="27" spans="1:6" s="156" customFormat="1" ht="14.45" customHeight="1">
      <c r="A27" s="28" t="s">
        <v>824</v>
      </c>
      <c r="B27" s="289" t="s">
        <v>835</v>
      </c>
      <c r="C27" s="203">
        <v>0.1</v>
      </c>
      <c r="D27" s="203" t="s">
        <v>37</v>
      </c>
      <c r="E27" s="290">
        <f>E13</f>
        <v>4121500</v>
      </c>
      <c r="F27" s="291">
        <f t="shared" si="1"/>
        <v>412150</v>
      </c>
    </row>
    <row r="28" spans="1:6" s="156" customFormat="1" ht="14.45" customHeight="1">
      <c r="A28" s="28" t="s">
        <v>825</v>
      </c>
      <c r="B28" s="289" t="s">
        <v>826</v>
      </c>
      <c r="C28" s="203">
        <v>0.1</v>
      </c>
      <c r="D28" s="203" t="s">
        <v>37</v>
      </c>
      <c r="E28" s="290">
        <f>'[1]J.Fasilitas Jalan '!$F$537</f>
        <v>1519600</v>
      </c>
      <c r="F28" s="291">
        <f t="shared" si="1"/>
        <v>151960</v>
      </c>
    </row>
    <row r="29" spans="1:6" s="156" customFormat="1" ht="25.5">
      <c r="A29" s="28" t="s">
        <v>1146</v>
      </c>
      <c r="B29" s="289" t="s">
        <v>1147</v>
      </c>
      <c r="C29" s="203">
        <v>1</v>
      </c>
      <c r="D29" s="203" t="s">
        <v>37</v>
      </c>
      <c r="E29" s="290">
        <f>'[1]J.Fasilitas Jalan '!$F$571</f>
        <v>1976200</v>
      </c>
      <c r="F29" s="291">
        <f t="shared" si="1"/>
        <v>1976200</v>
      </c>
    </row>
    <row r="30" spans="1:6" s="155" customFormat="1" ht="12.75">
      <c r="A30" s="27"/>
      <c r="B30" s="292"/>
      <c r="C30" s="54"/>
      <c r="D30" s="54"/>
      <c r="E30" s="55" t="s">
        <v>369</v>
      </c>
      <c r="F30" s="293" t="e">
        <f>SUM(F21:F29)</f>
        <v>#REF!</v>
      </c>
    </row>
    <row r="31" spans="1:6" s="155" customFormat="1" ht="13.5" thickBot="1">
      <c r="A31" s="66"/>
      <c r="B31" s="294"/>
      <c r="C31" s="295"/>
      <c r="D31" s="295"/>
      <c r="E31" s="296" t="s">
        <v>375</v>
      </c>
      <c r="F31" s="297" t="e">
        <f>SUM(F30)</f>
        <v>#REF!</v>
      </c>
    </row>
    <row r="32" spans="1:6" s="155" customFormat="1" ht="25.5">
      <c r="A32" s="26" t="s">
        <v>1163</v>
      </c>
      <c r="B32" s="286" t="s">
        <v>1164</v>
      </c>
      <c r="C32" s="132"/>
      <c r="D32" s="132" t="s">
        <v>26</v>
      </c>
      <c r="E32" s="287"/>
      <c r="F32" s="288"/>
    </row>
    <row r="33" spans="1:6" s="156" customFormat="1" ht="14.45" customHeight="1">
      <c r="A33" s="240" t="s">
        <v>1768</v>
      </c>
      <c r="B33" s="289" t="s">
        <v>819</v>
      </c>
      <c r="C33" s="203">
        <v>1</v>
      </c>
      <c r="D33" s="203" t="s">
        <v>17</v>
      </c>
      <c r="E33" s="290">
        <f>E21</f>
        <v>35500</v>
      </c>
      <c r="F33" s="291">
        <f>C33*E33</f>
        <v>35500</v>
      </c>
    </row>
    <row r="34" spans="1:6" s="156" customFormat="1" ht="14.45" customHeight="1">
      <c r="A34" s="242" t="s">
        <v>1769</v>
      </c>
      <c r="B34" s="289" t="s">
        <v>820</v>
      </c>
      <c r="C34" s="203">
        <v>300</v>
      </c>
      <c r="D34" s="203" t="s">
        <v>821</v>
      </c>
      <c r="E34" s="290" t="e">
        <f>E22</f>
        <v>#REF!</v>
      </c>
      <c r="F34" s="291" t="e">
        <f t="shared" ref="F34:F41" si="2">C34*E34</f>
        <v>#REF!</v>
      </c>
    </row>
    <row r="35" spans="1:6" s="156" customFormat="1" ht="14.45" customHeight="1">
      <c r="A35" s="28" t="s">
        <v>817</v>
      </c>
      <c r="B35" s="289" t="s">
        <v>833</v>
      </c>
      <c r="C35" s="203">
        <v>2</v>
      </c>
      <c r="D35" s="203" t="s">
        <v>23</v>
      </c>
      <c r="E35" s="290">
        <f>E23</f>
        <v>17600</v>
      </c>
      <c r="F35" s="291">
        <f t="shared" si="2"/>
        <v>35200</v>
      </c>
    </row>
    <row r="36" spans="1:6" s="156" customFormat="1" ht="25.5">
      <c r="A36" s="28" t="s">
        <v>822</v>
      </c>
      <c r="B36" s="289" t="s">
        <v>823</v>
      </c>
      <c r="C36" s="203">
        <v>50</v>
      </c>
      <c r="D36" s="203" t="s">
        <v>11</v>
      </c>
      <c r="E36" s="290">
        <f>E24</f>
        <v>29000</v>
      </c>
      <c r="F36" s="291">
        <f t="shared" si="2"/>
        <v>1450000</v>
      </c>
    </row>
    <row r="37" spans="1:6" s="156" customFormat="1" ht="14.45" customHeight="1">
      <c r="A37" s="28" t="s">
        <v>1167</v>
      </c>
      <c r="B37" s="289" t="s">
        <v>1226</v>
      </c>
      <c r="C37" s="203">
        <v>1</v>
      </c>
      <c r="D37" s="203" t="s">
        <v>11</v>
      </c>
      <c r="E37" s="290">
        <f>'[1]J.Fasilitas Jalan '!$F$134</f>
        <v>55500</v>
      </c>
      <c r="F37" s="291">
        <f t="shared" si="2"/>
        <v>55500</v>
      </c>
    </row>
    <row r="38" spans="1:6" s="156" customFormat="1" ht="14.45" customHeight="1">
      <c r="A38" s="28" t="s">
        <v>1165</v>
      </c>
      <c r="B38" s="289" t="s">
        <v>1166</v>
      </c>
      <c r="C38" s="203">
        <v>1</v>
      </c>
      <c r="D38" s="203" t="s">
        <v>23</v>
      </c>
      <c r="E38" s="290">
        <f>'[1]J.Fasilitas Jalan '!$F$222</f>
        <v>1280401.3</v>
      </c>
      <c r="F38" s="291">
        <f t="shared" si="2"/>
        <v>1280401.3</v>
      </c>
    </row>
    <row r="39" spans="1:6" s="156" customFormat="1" ht="14.45" customHeight="1">
      <c r="A39" s="28" t="s">
        <v>824</v>
      </c>
      <c r="B39" s="289" t="s">
        <v>835</v>
      </c>
      <c r="C39" s="203">
        <v>0.1</v>
      </c>
      <c r="D39" s="203" t="s">
        <v>37</v>
      </c>
      <c r="E39" s="290">
        <f>'[1]J.Fasilitas Jalan '!$F$277</f>
        <v>4121500</v>
      </c>
      <c r="F39" s="291">
        <f t="shared" si="2"/>
        <v>412150</v>
      </c>
    </row>
    <row r="40" spans="1:6" s="156" customFormat="1" ht="14.45" customHeight="1">
      <c r="A40" s="28" t="s">
        <v>825</v>
      </c>
      <c r="B40" s="289" t="s">
        <v>826</v>
      </c>
      <c r="C40" s="203">
        <v>0.1</v>
      </c>
      <c r="D40" s="203" t="s">
        <v>37</v>
      </c>
      <c r="E40" s="290">
        <f>E28</f>
        <v>1519600</v>
      </c>
      <c r="F40" s="291">
        <f t="shared" si="2"/>
        <v>151960</v>
      </c>
    </row>
    <row r="41" spans="1:6" s="156" customFormat="1" ht="25.5">
      <c r="A41" s="28" t="s">
        <v>1146</v>
      </c>
      <c r="B41" s="289" t="s">
        <v>1147</v>
      </c>
      <c r="C41" s="203">
        <v>1</v>
      </c>
      <c r="D41" s="203" t="s">
        <v>37</v>
      </c>
      <c r="E41" s="290">
        <f>'[1]J.Fasilitas Jalan '!$F$571</f>
        <v>1976200</v>
      </c>
      <c r="F41" s="291">
        <f t="shared" si="2"/>
        <v>1976200</v>
      </c>
    </row>
    <row r="42" spans="1:6" s="155" customFormat="1" ht="12.75">
      <c r="A42" s="27"/>
      <c r="B42" s="292"/>
      <c r="C42" s="54"/>
      <c r="D42" s="54"/>
      <c r="E42" s="55" t="s">
        <v>369</v>
      </c>
      <c r="F42" s="293" t="e">
        <f>SUM(F33:F41)</f>
        <v>#REF!</v>
      </c>
    </row>
    <row r="43" spans="1:6" s="155" customFormat="1" ht="13.5" thickBot="1">
      <c r="A43" s="66"/>
      <c r="B43" s="294"/>
      <c r="C43" s="295"/>
      <c r="D43" s="295"/>
      <c r="E43" s="296" t="s">
        <v>375</v>
      </c>
      <c r="F43" s="297" t="e">
        <f>SUM(F42)</f>
        <v>#REF!</v>
      </c>
    </row>
    <row r="44" spans="1:6" s="155" customFormat="1" ht="25.5">
      <c r="A44" s="26" t="s">
        <v>1168</v>
      </c>
      <c r="B44" s="286" t="s">
        <v>1169</v>
      </c>
      <c r="C44" s="132"/>
      <c r="D44" s="132" t="s">
        <v>26</v>
      </c>
      <c r="E44" s="287"/>
      <c r="F44" s="288"/>
    </row>
    <row r="45" spans="1:6" s="156" customFormat="1" ht="13.15" customHeight="1">
      <c r="A45" s="240" t="s">
        <v>1768</v>
      </c>
      <c r="B45" s="289" t="s">
        <v>819</v>
      </c>
      <c r="C45" s="203">
        <v>1</v>
      </c>
      <c r="D45" s="203" t="s">
        <v>17</v>
      </c>
      <c r="E45" s="290">
        <f>E33</f>
        <v>35500</v>
      </c>
      <c r="F45" s="291">
        <f>C45*E45</f>
        <v>35500</v>
      </c>
    </row>
    <row r="46" spans="1:6" s="156" customFormat="1" ht="13.15" customHeight="1">
      <c r="A46" s="242" t="s">
        <v>1769</v>
      </c>
      <c r="B46" s="289" t="s">
        <v>820</v>
      </c>
      <c r="C46" s="203">
        <v>500</v>
      </c>
      <c r="D46" s="203" t="s">
        <v>821</v>
      </c>
      <c r="E46" s="290" t="e">
        <f>E34</f>
        <v>#REF!</v>
      </c>
      <c r="F46" s="291" t="e">
        <f t="shared" ref="F46:F53" si="3">C46*E46</f>
        <v>#REF!</v>
      </c>
    </row>
    <row r="47" spans="1:6" s="156" customFormat="1" ht="13.15" customHeight="1">
      <c r="A47" s="28" t="s">
        <v>817</v>
      </c>
      <c r="B47" s="289" t="s">
        <v>833</v>
      </c>
      <c r="C47" s="203">
        <v>2</v>
      </c>
      <c r="D47" s="203" t="s">
        <v>23</v>
      </c>
      <c r="E47" s="290">
        <f>E35</f>
        <v>17600</v>
      </c>
      <c r="F47" s="291">
        <f t="shared" si="3"/>
        <v>35200</v>
      </c>
    </row>
    <row r="48" spans="1:6" s="156" customFormat="1" ht="25.5">
      <c r="A48" s="28" t="s">
        <v>822</v>
      </c>
      <c r="B48" s="289" t="s">
        <v>823</v>
      </c>
      <c r="C48" s="203">
        <v>50</v>
      </c>
      <c r="D48" s="203" t="s">
        <v>11</v>
      </c>
      <c r="E48" s="290">
        <f>E36</f>
        <v>29000</v>
      </c>
      <c r="F48" s="291">
        <f t="shared" si="3"/>
        <v>1450000</v>
      </c>
    </row>
    <row r="49" spans="1:6" s="156" customFormat="1" ht="13.15" customHeight="1">
      <c r="A49" s="28" t="s">
        <v>1167</v>
      </c>
      <c r="B49" s="289" t="s">
        <v>1226</v>
      </c>
      <c r="C49" s="203">
        <v>1</v>
      </c>
      <c r="D49" s="203" t="s">
        <v>11</v>
      </c>
      <c r="E49" s="290">
        <f>'[1]J.Fasilitas Jalan '!$F$134</f>
        <v>55500</v>
      </c>
      <c r="F49" s="291">
        <f t="shared" si="3"/>
        <v>55500</v>
      </c>
    </row>
    <row r="50" spans="1:6" s="156" customFormat="1" ht="13.15" customHeight="1">
      <c r="A50" s="28" t="s">
        <v>1165</v>
      </c>
      <c r="B50" s="289" t="s">
        <v>1166</v>
      </c>
      <c r="C50" s="203">
        <v>1</v>
      </c>
      <c r="D50" s="203" t="s">
        <v>23</v>
      </c>
      <c r="E50" s="290">
        <f>'[1]J.Fasilitas Jalan '!$F$222</f>
        <v>1280401.3</v>
      </c>
      <c r="F50" s="291">
        <f t="shared" si="3"/>
        <v>1280401.3</v>
      </c>
    </row>
    <row r="51" spans="1:6" s="156" customFormat="1" ht="13.15" customHeight="1">
      <c r="A51" s="28" t="s">
        <v>824</v>
      </c>
      <c r="B51" s="289" t="s">
        <v>835</v>
      </c>
      <c r="C51" s="203">
        <v>0.1</v>
      </c>
      <c r="D51" s="203" t="s">
        <v>37</v>
      </c>
      <c r="E51" s="290">
        <f>'[1]J.Fasilitas Jalan '!$F$277</f>
        <v>4121500</v>
      </c>
      <c r="F51" s="291">
        <f t="shared" si="3"/>
        <v>412150</v>
      </c>
    </row>
    <row r="52" spans="1:6" s="156" customFormat="1" ht="13.15" customHeight="1">
      <c r="A52" s="28" t="s">
        <v>825</v>
      </c>
      <c r="B52" s="289" t="s">
        <v>826</v>
      </c>
      <c r="C52" s="203">
        <v>0.1</v>
      </c>
      <c r="D52" s="203" t="s">
        <v>37</v>
      </c>
      <c r="E52" s="290">
        <f>'[1]J.Fasilitas Jalan '!$F$537</f>
        <v>1519600</v>
      </c>
      <c r="F52" s="291">
        <f t="shared" si="3"/>
        <v>151960</v>
      </c>
    </row>
    <row r="53" spans="1:6" s="156" customFormat="1" ht="25.5">
      <c r="A53" s="28" t="s">
        <v>1170</v>
      </c>
      <c r="B53" s="289" t="s">
        <v>1227</v>
      </c>
      <c r="C53" s="203">
        <v>1</v>
      </c>
      <c r="D53" s="203" t="s">
        <v>37</v>
      </c>
      <c r="E53" s="290">
        <f>'[1]J.Fasilitas Jalan '!$F$584</f>
        <v>2090400</v>
      </c>
      <c r="F53" s="291">
        <f t="shared" si="3"/>
        <v>2090400</v>
      </c>
    </row>
    <row r="54" spans="1:6" s="155" customFormat="1" ht="12.75">
      <c r="A54" s="27"/>
      <c r="B54" s="292"/>
      <c r="C54" s="54"/>
      <c r="D54" s="54"/>
      <c r="E54" s="55" t="s">
        <v>369</v>
      </c>
      <c r="F54" s="293" t="e">
        <f>SUM(F45:F53)</f>
        <v>#REF!</v>
      </c>
    </row>
    <row r="55" spans="1:6" s="155" customFormat="1" ht="13.5" thickBot="1">
      <c r="A55" s="66"/>
      <c r="B55" s="294"/>
      <c r="C55" s="295"/>
      <c r="D55" s="295"/>
      <c r="E55" s="296" t="s">
        <v>375</v>
      </c>
      <c r="F55" s="297" t="e">
        <f>SUM(F54)</f>
        <v>#REF!</v>
      </c>
    </row>
    <row r="56" spans="1:6" s="155" customFormat="1" ht="25.5">
      <c r="A56" s="26" t="s">
        <v>1171</v>
      </c>
      <c r="B56" s="286" t="s">
        <v>1172</v>
      </c>
      <c r="C56" s="132"/>
      <c r="D56" s="132" t="s">
        <v>26</v>
      </c>
      <c r="E56" s="287"/>
      <c r="F56" s="288"/>
    </row>
    <row r="57" spans="1:6" s="156" customFormat="1" ht="15" customHeight="1">
      <c r="A57" s="240" t="s">
        <v>1768</v>
      </c>
      <c r="B57" s="289" t="s">
        <v>819</v>
      </c>
      <c r="C57" s="203">
        <v>1</v>
      </c>
      <c r="D57" s="203" t="s">
        <v>17</v>
      </c>
      <c r="E57" s="290">
        <f>E45</f>
        <v>35500</v>
      </c>
      <c r="F57" s="291">
        <f>C57*E57</f>
        <v>35500</v>
      </c>
    </row>
    <row r="58" spans="1:6" s="156" customFormat="1" ht="15" customHeight="1">
      <c r="A58" s="242" t="s">
        <v>1769</v>
      </c>
      <c r="B58" s="289" t="s">
        <v>820</v>
      </c>
      <c r="C58" s="203">
        <v>300</v>
      </c>
      <c r="D58" s="203" t="s">
        <v>821</v>
      </c>
      <c r="E58" s="290" t="e">
        <f>E46</f>
        <v>#REF!</v>
      </c>
      <c r="F58" s="291" t="e">
        <f t="shared" ref="F58:F65" si="4">C58*E58</f>
        <v>#REF!</v>
      </c>
    </row>
    <row r="59" spans="1:6" s="156" customFormat="1" ht="15" customHeight="1">
      <c r="A59" s="28" t="s">
        <v>817</v>
      </c>
      <c r="B59" s="289" t="s">
        <v>833</v>
      </c>
      <c r="C59" s="203">
        <v>2</v>
      </c>
      <c r="D59" s="203" t="s">
        <v>23</v>
      </c>
      <c r="E59" s="290">
        <f>E47</f>
        <v>17600</v>
      </c>
      <c r="F59" s="291">
        <f t="shared" si="4"/>
        <v>35200</v>
      </c>
    </row>
    <row r="60" spans="1:6" s="156" customFormat="1" ht="25.5">
      <c r="A60" s="28" t="s">
        <v>822</v>
      </c>
      <c r="B60" s="289" t="s">
        <v>823</v>
      </c>
      <c r="C60" s="203">
        <v>50</v>
      </c>
      <c r="D60" s="203" t="s">
        <v>11</v>
      </c>
      <c r="E60" s="290">
        <f>E48</f>
        <v>29000</v>
      </c>
      <c r="F60" s="291">
        <f t="shared" si="4"/>
        <v>1450000</v>
      </c>
    </row>
    <row r="61" spans="1:6" s="156" customFormat="1" ht="15" customHeight="1">
      <c r="A61" s="28" t="s">
        <v>1174</v>
      </c>
      <c r="B61" s="289" t="s">
        <v>1228</v>
      </c>
      <c r="C61" s="203">
        <v>1</v>
      </c>
      <c r="D61" s="203" t="s">
        <v>11</v>
      </c>
      <c r="E61" s="290">
        <f>'[1]J.Fasilitas Jalan '!$F$142</f>
        <v>74000</v>
      </c>
      <c r="F61" s="291">
        <f t="shared" si="4"/>
        <v>74000</v>
      </c>
    </row>
    <row r="62" spans="1:6" s="156" customFormat="1" ht="15" customHeight="1">
      <c r="A62" s="28" t="s">
        <v>1173</v>
      </c>
      <c r="B62" s="289" t="s">
        <v>1229</v>
      </c>
      <c r="C62" s="203">
        <v>1</v>
      </c>
      <c r="D62" s="203" t="s">
        <v>23</v>
      </c>
      <c r="E62" s="290">
        <f>'[1]J.Fasilitas Jalan '!$F$239</f>
        <v>4230133</v>
      </c>
      <c r="F62" s="291">
        <f t="shared" si="4"/>
        <v>4230133</v>
      </c>
    </row>
    <row r="63" spans="1:6" s="156" customFormat="1" ht="15" customHeight="1">
      <c r="A63" s="28" t="s">
        <v>824</v>
      </c>
      <c r="B63" s="289" t="s">
        <v>835</v>
      </c>
      <c r="C63" s="203">
        <v>0.1</v>
      </c>
      <c r="D63" s="203" t="s">
        <v>37</v>
      </c>
      <c r="E63" s="290">
        <f>E51</f>
        <v>4121500</v>
      </c>
      <c r="F63" s="291">
        <f t="shared" si="4"/>
        <v>412150</v>
      </c>
    </row>
    <row r="64" spans="1:6" s="156" customFormat="1" ht="15" customHeight="1">
      <c r="A64" s="28" t="s">
        <v>825</v>
      </c>
      <c r="B64" s="289" t="s">
        <v>826</v>
      </c>
      <c r="C64" s="203">
        <v>0.1</v>
      </c>
      <c r="D64" s="203" t="s">
        <v>37</v>
      </c>
      <c r="E64" s="290">
        <f>E52</f>
        <v>1519600</v>
      </c>
      <c r="F64" s="291">
        <f t="shared" si="4"/>
        <v>151960</v>
      </c>
    </row>
    <row r="65" spans="1:6" s="156" customFormat="1" ht="25.5">
      <c r="A65" s="28" t="s">
        <v>1146</v>
      </c>
      <c r="B65" s="289" t="s">
        <v>1147</v>
      </c>
      <c r="C65" s="203">
        <v>1</v>
      </c>
      <c r="D65" s="203" t="s">
        <v>37</v>
      </c>
      <c r="E65" s="290">
        <f>'[1]J.Fasilitas Jalan '!$F$571</f>
        <v>1976200</v>
      </c>
      <c r="F65" s="291">
        <f t="shared" si="4"/>
        <v>1976200</v>
      </c>
    </row>
    <row r="66" spans="1:6" s="155" customFormat="1" ht="12.75">
      <c r="A66" s="27"/>
      <c r="B66" s="292"/>
      <c r="C66" s="54"/>
      <c r="D66" s="54"/>
      <c r="E66" s="55" t="s">
        <v>369</v>
      </c>
      <c r="F66" s="293" t="e">
        <f>SUM(F57:F65)</f>
        <v>#REF!</v>
      </c>
    </row>
    <row r="67" spans="1:6" s="155" customFormat="1" ht="13.5" thickBot="1">
      <c r="A67" s="66"/>
      <c r="B67" s="294"/>
      <c r="C67" s="295"/>
      <c r="D67" s="295"/>
      <c r="E67" s="296" t="s">
        <v>375</v>
      </c>
      <c r="F67" s="297" t="e">
        <f>SUM(F66)</f>
        <v>#REF!</v>
      </c>
    </row>
    <row r="68" spans="1:6" s="155" customFormat="1" ht="25.5">
      <c r="A68" s="26" t="s">
        <v>1175</v>
      </c>
      <c r="B68" s="286" t="s">
        <v>1176</v>
      </c>
      <c r="C68" s="132"/>
      <c r="D68" s="132" t="s">
        <v>26</v>
      </c>
      <c r="E68" s="287"/>
      <c r="F68" s="288"/>
    </row>
    <row r="69" spans="1:6" s="156" customFormat="1" ht="12.75">
      <c r="A69" s="240" t="s">
        <v>1768</v>
      </c>
      <c r="B69" s="289" t="s">
        <v>819</v>
      </c>
      <c r="C69" s="203">
        <v>1</v>
      </c>
      <c r="D69" s="203" t="s">
        <v>17</v>
      </c>
      <c r="E69" s="290">
        <f t="shared" ref="E69:E76" si="5">E57</f>
        <v>35500</v>
      </c>
      <c r="F69" s="291">
        <f>C69*E69</f>
        <v>35500</v>
      </c>
    </row>
    <row r="70" spans="1:6" s="156" customFormat="1" ht="12.75">
      <c r="A70" s="242" t="s">
        <v>1769</v>
      </c>
      <c r="B70" s="289" t="s">
        <v>820</v>
      </c>
      <c r="C70" s="203">
        <v>500</v>
      </c>
      <c r="D70" s="203" t="s">
        <v>821</v>
      </c>
      <c r="E70" s="290" t="e">
        <f t="shared" si="5"/>
        <v>#REF!</v>
      </c>
      <c r="F70" s="291" t="e">
        <f t="shared" ref="F70:F77" si="6">C70*E70</f>
        <v>#REF!</v>
      </c>
    </row>
    <row r="71" spans="1:6" s="156" customFormat="1" ht="12.75">
      <c r="A71" s="28" t="s">
        <v>817</v>
      </c>
      <c r="B71" s="289" t="s">
        <v>833</v>
      </c>
      <c r="C71" s="203">
        <v>2</v>
      </c>
      <c r="D71" s="203" t="s">
        <v>23</v>
      </c>
      <c r="E71" s="290">
        <f t="shared" si="5"/>
        <v>17600</v>
      </c>
      <c r="F71" s="291">
        <f t="shared" si="6"/>
        <v>35200</v>
      </c>
    </row>
    <row r="72" spans="1:6" s="156" customFormat="1" ht="25.5">
      <c r="A72" s="28" t="s">
        <v>822</v>
      </c>
      <c r="B72" s="289" t="s">
        <v>823</v>
      </c>
      <c r="C72" s="203">
        <v>50</v>
      </c>
      <c r="D72" s="203" t="s">
        <v>11</v>
      </c>
      <c r="E72" s="290">
        <f t="shared" si="5"/>
        <v>29000</v>
      </c>
      <c r="F72" s="291">
        <f t="shared" si="6"/>
        <v>1450000</v>
      </c>
    </row>
    <row r="73" spans="1:6" s="156" customFormat="1" ht="12.75">
      <c r="A73" s="28" t="s">
        <v>1174</v>
      </c>
      <c r="B73" s="289" t="s">
        <v>1228</v>
      </c>
      <c r="C73" s="203">
        <v>1</v>
      </c>
      <c r="D73" s="203" t="s">
        <v>11</v>
      </c>
      <c r="E73" s="290">
        <f t="shared" si="5"/>
        <v>74000</v>
      </c>
      <c r="F73" s="291">
        <f t="shared" si="6"/>
        <v>74000</v>
      </c>
    </row>
    <row r="74" spans="1:6" s="156" customFormat="1" ht="12.75">
      <c r="A74" s="28" t="s">
        <v>1173</v>
      </c>
      <c r="B74" s="289" t="s">
        <v>1229</v>
      </c>
      <c r="C74" s="203">
        <v>1</v>
      </c>
      <c r="D74" s="203" t="s">
        <v>23</v>
      </c>
      <c r="E74" s="290">
        <f t="shared" si="5"/>
        <v>4230133</v>
      </c>
      <c r="F74" s="291">
        <f t="shared" si="6"/>
        <v>4230133</v>
      </c>
    </row>
    <row r="75" spans="1:6" s="156" customFormat="1" ht="12.75">
      <c r="A75" s="28" t="s">
        <v>824</v>
      </c>
      <c r="B75" s="289" t="s">
        <v>835</v>
      </c>
      <c r="C75" s="203">
        <v>0.1</v>
      </c>
      <c r="D75" s="203" t="s">
        <v>37</v>
      </c>
      <c r="E75" s="290">
        <f t="shared" si="5"/>
        <v>4121500</v>
      </c>
      <c r="F75" s="291">
        <f t="shared" si="6"/>
        <v>412150</v>
      </c>
    </row>
    <row r="76" spans="1:6" s="156" customFormat="1" ht="12.75">
      <c r="A76" s="28" t="s">
        <v>825</v>
      </c>
      <c r="B76" s="289" t="s">
        <v>826</v>
      </c>
      <c r="C76" s="203">
        <v>0.1</v>
      </c>
      <c r="D76" s="203" t="s">
        <v>37</v>
      </c>
      <c r="E76" s="290">
        <f t="shared" si="5"/>
        <v>1519600</v>
      </c>
      <c r="F76" s="291">
        <f t="shared" si="6"/>
        <v>151960</v>
      </c>
    </row>
    <row r="77" spans="1:6" s="156" customFormat="1" ht="25.5">
      <c r="A77" s="28" t="s">
        <v>1170</v>
      </c>
      <c r="B77" s="289" t="s">
        <v>1227</v>
      </c>
      <c r="C77" s="203">
        <v>1</v>
      </c>
      <c r="D77" s="203" t="s">
        <v>37</v>
      </c>
      <c r="E77" s="290">
        <f>'[1]J.Fasilitas Jalan '!$F$584</f>
        <v>2090400</v>
      </c>
      <c r="F77" s="291">
        <f t="shared" si="6"/>
        <v>2090400</v>
      </c>
    </row>
    <row r="78" spans="1:6" s="155" customFormat="1" ht="12.75">
      <c r="A78" s="27"/>
      <c r="B78" s="292"/>
      <c r="C78" s="54"/>
      <c r="D78" s="54"/>
      <c r="E78" s="55" t="s">
        <v>369</v>
      </c>
      <c r="F78" s="293" t="e">
        <f>SUM(F69:F77)</f>
        <v>#REF!</v>
      </c>
    </row>
    <row r="79" spans="1:6" s="155" customFormat="1" ht="13.5" thickBot="1">
      <c r="A79" s="66"/>
      <c r="B79" s="294"/>
      <c r="C79" s="295"/>
      <c r="D79" s="295"/>
      <c r="E79" s="296" t="s">
        <v>375</v>
      </c>
      <c r="F79" s="297" t="e">
        <f>SUM(F78)</f>
        <v>#REF!</v>
      </c>
    </row>
    <row r="80" spans="1:6" s="155" customFormat="1" ht="25.5">
      <c r="A80" s="26" t="s">
        <v>1177</v>
      </c>
      <c r="B80" s="286" t="s">
        <v>1178</v>
      </c>
      <c r="C80" s="132"/>
      <c r="D80" s="132" t="s">
        <v>26</v>
      </c>
      <c r="E80" s="287"/>
      <c r="F80" s="288"/>
    </row>
    <row r="81" spans="1:6" s="156" customFormat="1" ht="12.75">
      <c r="A81" s="240" t="s">
        <v>1768</v>
      </c>
      <c r="B81" s="289" t="s">
        <v>819</v>
      </c>
      <c r="C81" s="203">
        <v>1</v>
      </c>
      <c r="D81" s="203" t="s">
        <v>17</v>
      </c>
      <c r="E81" s="290">
        <f t="shared" ref="E81:E88" si="7">E69</f>
        <v>35500</v>
      </c>
      <c r="F81" s="291">
        <f>C81*E81</f>
        <v>35500</v>
      </c>
    </row>
    <row r="82" spans="1:6" s="156" customFormat="1" ht="12.75">
      <c r="A82" s="242" t="s">
        <v>1769</v>
      </c>
      <c r="B82" s="289" t="s">
        <v>820</v>
      </c>
      <c r="C82" s="203">
        <v>800</v>
      </c>
      <c r="D82" s="203" t="s">
        <v>821</v>
      </c>
      <c r="E82" s="290" t="e">
        <f t="shared" si="7"/>
        <v>#REF!</v>
      </c>
      <c r="F82" s="291" t="e">
        <f t="shared" ref="F82:F89" si="8">C82*E82</f>
        <v>#REF!</v>
      </c>
    </row>
    <row r="83" spans="1:6" s="156" customFormat="1" ht="12.75">
      <c r="A83" s="28" t="s">
        <v>817</v>
      </c>
      <c r="B83" s="289" t="s">
        <v>833</v>
      </c>
      <c r="C83" s="203">
        <v>2</v>
      </c>
      <c r="D83" s="203" t="s">
        <v>23</v>
      </c>
      <c r="E83" s="290">
        <f t="shared" si="7"/>
        <v>17600</v>
      </c>
      <c r="F83" s="291">
        <f t="shared" si="8"/>
        <v>35200</v>
      </c>
    </row>
    <row r="84" spans="1:6" s="156" customFormat="1" ht="25.5">
      <c r="A84" s="28" t="s">
        <v>822</v>
      </c>
      <c r="B84" s="289" t="s">
        <v>823</v>
      </c>
      <c r="C84" s="203">
        <v>50</v>
      </c>
      <c r="D84" s="203" t="s">
        <v>11</v>
      </c>
      <c r="E84" s="290">
        <f t="shared" si="7"/>
        <v>29000</v>
      </c>
      <c r="F84" s="291">
        <f t="shared" si="8"/>
        <v>1450000</v>
      </c>
    </row>
    <row r="85" spans="1:6" s="156" customFormat="1" ht="12.75">
      <c r="A85" s="28" t="s">
        <v>1174</v>
      </c>
      <c r="B85" s="289" t="s">
        <v>1228</v>
      </c>
      <c r="C85" s="203">
        <v>1</v>
      </c>
      <c r="D85" s="203" t="s">
        <v>11</v>
      </c>
      <c r="E85" s="290">
        <f t="shared" si="7"/>
        <v>74000</v>
      </c>
      <c r="F85" s="291">
        <f t="shared" si="8"/>
        <v>74000</v>
      </c>
    </row>
    <row r="86" spans="1:6" s="156" customFormat="1" ht="12.75">
      <c r="A86" s="28" t="s">
        <v>1173</v>
      </c>
      <c r="B86" s="289" t="s">
        <v>1229</v>
      </c>
      <c r="C86" s="203">
        <v>1</v>
      </c>
      <c r="D86" s="203" t="s">
        <v>23</v>
      </c>
      <c r="E86" s="290">
        <f t="shared" si="7"/>
        <v>4230133</v>
      </c>
      <c r="F86" s="291">
        <f t="shared" si="8"/>
        <v>4230133</v>
      </c>
    </row>
    <row r="87" spans="1:6" s="156" customFormat="1" ht="12.75">
      <c r="A87" s="28" t="s">
        <v>824</v>
      </c>
      <c r="B87" s="289" t="s">
        <v>835</v>
      </c>
      <c r="C87" s="203">
        <v>0.1</v>
      </c>
      <c r="D87" s="203" t="s">
        <v>37</v>
      </c>
      <c r="E87" s="290">
        <f t="shared" si="7"/>
        <v>4121500</v>
      </c>
      <c r="F87" s="291">
        <f t="shared" si="8"/>
        <v>412150</v>
      </c>
    </row>
    <row r="88" spans="1:6" s="156" customFormat="1" ht="12.75">
      <c r="A88" s="28" t="s">
        <v>825</v>
      </c>
      <c r="B88" s="289" t="s">
        <v>826</v>
      </c>
      <c r="C88" s="203">
        <v>0.1</v>
      </c>
      <c r="D88" s="203" t="s">
        <v>37</v>
      </c>
      <c r="E88" s="290">
        <f t="shared" si="7"/>
        <v>1519600</v>
      </c>
      <c r="F88" s="291">
        <f t="shared" si="8"/>
        <v>151960</v>
      </c>
    </row>
    <row r="89" spans="1:6" s="156" customFormat="1" ht="25.5">
      <c r="A89" s="28" t="s">
        <v>1179</v>
      </c>
      <c r="B89" s="289" t="s">
        <v>1230</v>
      </c>
      <c r="C89" s="203">
        <v>1</v>
      </c>
      <c r="D89" s="203" t="s">
        <v>37</v>
      </c>
      <c r="E89" s="290">
        <f>'[1]J.Fasilitas Jalan '!$F$597</f>
        <v>3002600</v>
      </c>
      <c r="F89" s="291">
        <f t="shared" si="8"/>
        <v>3002600</v>
      </c>
    </row>
    <row r="90" spans="1:6" s="155" customFormat="1" ht="12.75">
      <c r="A90" s="27"/>
      <c r="B90" s="292"/>
      <c r="C90" s="54"/>
      <c r="D90" s="54"/>
      <c r="E90" s="55" t="s">
        <v>369</v>
      </c>
      <c r="F90" s="293" t="e">
        <f>SUM(F81:F89)</f>
        <v>#REF!</v>
      </c>
    </row>
    <row r="91" spans="1:6" s="155" customFormat="1" ht="13.5" thickBot="1">
      <c r="A91" s="66"/>
      <c r="B91" s="294"/>
      <c r="C91" s="295"/>
      <c r="D91" s="295"/>
      <c r="E91" s="296" t="s">
        <v>375</v>
      </c>
      <c r="F91" s="297" t="e">
        <f>SUM(F90)</f>
        <v>#REF!</v>
      </c>
    </row>
    <row r="92" spans="1:6" s="155" customFormat="1" ht="25.5">
      <c r="A92" s="26" t="s">
        <v>1180</v>
      </c>
      <c r="B92" s="286" t="s">
        <v>1181</v>
      </c>
      <c r="C92" s="132"/>
      <c r="D92" s="132" t="s">
        <v>26</v>
      </c>
      <c r="E92" s="287"/>
      <c r="F92" s="288"/>
    </row>
    <row r="93" spans="1:6" s="156" customFormat="1" ht="12.75">
      <c r="A93" s="240" t="s">
        <v>1768</v>
      </c>
      <c r="B93" s="289" t="s">
        <v>819</v>
      </c>
      <c r="C93" s="203">
        <v>1</v>
      </c>
      <c r="D93" s="203" t="s">
        <v>17</v>
      </c>
      <c r="E93" s="290">
        <f>E81</f>
        <v>35500</v>
      </c>
      <c r="F93" s="291">
        <f>C93*E93</f>
        <v>35500</v>
      </c>
    </row>
    <row r="94" spans="1:6" s="156" customFormat="1" ht="12.75">
      <c r="A94" s="242" t="s">
        <v>1769</v>
      </c>
      <c r="B94" s="289" t="s">
        <v>820</v>
      </c>
      <c r="C94" s="203">
        <v>500</v>
      </c>
      <c r="D94" s="203" t="s">
        <v>821</v>
      </c>
      <c r="E94" s="290" t="e">
        <f>E82</f>
        <v>#REF!</v>
      </c>
      <c r="F94" s="291" t="e">
        <f t="shared" ref="F94:F101" si="9">C94*E94</f>
        <v>#REF!</v>
      </c>
    </row>
    <row r="95" spans="1:6" s="156" customFormat="1" ht="12.75">
      <c r="A95" s="28" t="s">
        <v>817</v>
      </c>
      <c r="B95" s="289" t="s">
        <v>833</v>
      </c>
      <c r="C95" s="203">
        <v>2</v>
      </c>
      <c r="D95" s="203" t="s">
        <v>23</v>
      </c>
      <c r="E95" s="290">
        <f>E83</f>
        <v>17600</v>
      </c>
      <c r="F95" s="291">
        <f t="shared" si="9"/>
        <v>35200</v>
      </c>
    </row>
    <row r="96" spans="1:6" s="156" customFormat="1" ht="25.5">
      <c r="A96" s="28" t="s">
        <v>822</v>
      </c>
      <c r="B96" s="289" t="s">
        <v>823</v>
      </c>
      <c r="C96" s="203">
        <v>50</v>
      </c>
      <c r="D96" s="203" t="s">
        <v>11</v>
      </c>
      <c r="E96" s="290">
        <f>E84</f>
        <v>29000</v>
      </c>
      <c r="F96" s="291">
        <f t="shared" si="9"/>
        <v>1450000</v>
      </c>
    </row>
    <row r="97" spans="1:6" s="156" customFormat="1" ht="12.75">
      <c r="A97" s="28" t="s">
        <v>1183</v>
      </c>
      <c r="B97" s="289" t="s">
        <v>1231</v>
      </c>
      <c r="C97" s="203">
        <v>1</v>
      </c>
      <c r="D97" s="203" t="s">
        <v>11</v>
      </c>
      <c r="E97" s="290">
        <f>'[1]J.Fasilitas Jalan '!$F$150</f>
        <v>138750</v>
      </c>
      <c r="F97" s="291">
        <f t="shared" si="9"/>
        <v>138750</v>
      </c>
    </row>
    <row r="98" spans="1:6" s="156" customFormat="1" ht="12.75">
      <c r="A98" s="28" t="s">
        <v>1182</v>
      </c>
      <c r="B98" s="289" t="s">
        <v>1232</v>
      </c>
      <c r="C98" s="203">
        <v>1</v>
      </c>
      <c r="D98" s="203" t="s">
        <v>23</v>
      </c>
      <c r="E98" s="290">
        <f>'[1]J.Fasilitas Jalan '!$F$256</f>
        <v>4915611.2918243166</v>
      </c>
      <c r="F98" s="291">
        <f t="shared" si="9"/>
        <v>4915611.2918243166</v>
      </c>
    </row>
    <row r="99" spans="1:6" s="156" customFormat="1" ht="12.75">
      <c r="A99" s="28" t="s">
        <v>824</v>
      </c>
      <c r="B99" s="289" t="s">
        <v>835</v>
      </c>
      <c r="C99" s="203">
        <v>0.1</v>
      </c>
      <c r="D99" s="203" t="s">
        <v>37</v>
      </c>
      <c r="E99" s="290">
        <f>E87</f>
        <v>4121500</v>
      </c>
      <c r="F99" s="291">
        <f t="shared" si="9"/>
        <v>412150</v>
      </c>
    </row>
    <row r="100" spans="1:6" s="156" customFormat="1" ht="12.75">
      <c r="A100" s="28" t="s">
        <v>825</v>
      </c>
      <c r="B100" s="289" t="s">
        <v>826</v>
      </c>
      <c r="C100" s="203">
        <v>0.1</v>
      </c>
      <c r="D100" s="203" t="s">
        <v>37</v>
      </c>
      <c r="E100" s="290">
        <f>E88</f>
        <v>1519600</v>
      </c>
      <c r="F100" s="291">
        <f t="shared" si="9"/>
        <v>151960</v>
      </c>
    </row>
    <row r="101" spans="1:6" s="156" customFormat="1" ht="25.5">
      <c r="A101" s="28" t="s">
        <v>1170</v>
      </c>
      <c r="B101" s="289" t="s">
        <v>1227</v>
      </c>
      <c r="C101" s="203">
        <v>1</v>
      </c>
      <c r="D101" s="203" t="s">
        <v>37</v>
      </c>
      <c r="E101" s="290">
        <f>'[1]J.Fasilitas Jalan '!$F$584</f>
        <v>2090400</v>
      </c>
      <c r="F101" s="291">
        <f t="shared" si="9"/>
        <v>2090400</v>
      </c>
    </row>
    <row r="102" spans="1:6" s="155" customFormat="1" ht="12.75">
      <c r="A102" s="27"/>
      <c r="B102" s="292"/>
      <c r="C102" s="54"/>
      <c r="D102" s="54"/>
      <c r="E102" s="55" t="s">
        <v>369</v>
      </c>
      <c r="F102" s="293" t="e">
        <f>SUM(F93:F101)</f>
        <v>#REF!</v>
      </c>
    </row>
    <row r="103" spans="1:6" s="155" customFormat="1" ht="13.5" thickBot="1">
      <c r="A103" s="66"/>
      <c r="B103" s="294"/>
      <c r="C103" s="295"/>
      <c r="D103" s="295"/>
      <c r="E103" s="296" t="s">
        <v>375</v>
      </c>
      <c r="F103" s="297" t="e">
        <f>SUM(F102)</f>
        <v>#REF!</v>
      </c>
    </row>
    <row r="104" spans="1:6" s="155" customFormat="1" ht="25.5">
      <c r="A104" s="26" t="s">
        <v>1184</v>
      </c>
      <c r="B104" s="286" t="s">
        <v>1185</v>
      </c>
      <c r="C104" s="132"/>
      <c r="D104" s="132" t="s">
        <v>26</v>
      </c>
      <c r="E104" s="287"/>
      <c r="F104" s="288"/>
    </row>
    <row r="105" spans="1:6" s="156" customFormat="1" ht="14.45" customHeight="1">
      <c r="A105" s="240" t="s">
        <v>1768</v>
      </c>
      <c r="B105" s="289" t="s">
        <v>819</v>
      </c>
      <c r="C105" s="203">
        <v>1</v>
      </c>
      <c r="D105" s="203" t="s">
        <v>17</v>
      </c>
      <c r="E105" s="290">
        <f t="shared" ref="E105:E112" si="10">E93</f>
        <v>35500</v>
      </c>
      <c r="F105" s="291">
        <f>C105*E105</f>
        <v>35500</v>
      </c>
    </row>
    <row r="106" spans="1:6" s="156" customFormat="1" ht="14.45" customHeight="1">
      <c r="A106" s="242" t="s">
        <v>1769</v>
      </c>
      <c r="B106" s="289" t="s">
        <v>820</v>
      </c>
      <c r="C106" s="203">
        <v>800</v>
      </c>
      <c r="D106" s="203" t="s">
        <v>821</v>
      </c>
      <c r="E106" s="290" t="e">
        <f t="shared" si="10"/>
        <v>#REF!</v>
      </c>
      <c r="F106" s="291" t="e">
        <f t="shared" ref="F106:F113" si="11">C106*E106</f>
        <v>#REF!</v>
      </c>
    </row>
    <row r="107" spans="1:6" s="156" customFormat="1" ht="14.45" customHeight="1">
      <c r="A107" s="28" t="s">
        <v>817</v>
      </c>
      <c r="B107" s="289" t="s">
        <v>833</v>
      </c>
      <c r="C107" s="203">
        <v>2</v>
      </c>
      <c r="D107" s="203" t="s">
        <v>23</v>
      </c>
      <c r="E107" s="290">
        <f t="shared" si="10"/>
        <v>17600</v>
      </c>
      <c r="F107" s="291">
        <f t="shared" si="11"/>
        <v>35200</v>
      </c>
    </row>
    <row r="108" spans="1:6" s="156" customFormat="1" ht="25.5">
      <c r="A108" s="28" t="s">
        <v>822</v>
      </c>
      <c r="B108" s="289" t="s">
        <v>823</v>
      </c>
      <c r="C108" s="203">
        <v>50</v>
      </c>
      <c r="D108" s="203" t="s">
        <v>11</v>
      </c>
      <c r="E108" s="290">
        <f t="shared" si="10"/>
        <v>29000</v>
      </c>
      <c r="F108" s="291">
        <f t="shared" si="11"/>
        <v>1450000</v>
      </c>
    </row>
    <row r="109" spans="1:6" s="156" customFormat="1" ht="12.75">
      <c r="A109" s="28" t="s">
        <v>1183</v>
      </c>
      <c r="B109" s="289" t="s">
        <v>1231</v>
      </c>
      <c r="C109" s="203">
        <v>1</v>
      </c>
      <c r="D109" s="203" t="s">
        <v>11</v>
      </c>
      <c r="E109" s="290">
        <f t="shared" si="10"/>
        <v>138750</v>
      </c>
      <c r="F109" s="291">
        <f t="shared" si="11"/>
        <v>138750</v>
      </c>
    </row>
    <row r="110" spans="1:6" s="156" customFormat="1" ht="14.45" customHeight="1">
      <c r="A110" s="28" t="s">
        <v>1182</v>
      </c>
      <c r="B110" s="289" t="s">
        <v>1232</v>
      </c>
      <c r="C110" s="203">
        <v>1</v>
      </c>
      <c r="D110" s="203" t="s">
        <v>23</v>
      </c>
      <c r="E110" s="290">
        <f t="shared" si="10"/>
        <v>4915611.2918243166</v>
      </c>
      <c r="F110" s="291">
        <f t="shared" si="11"/>
        <v>4915611.2918243166</v>
      </c>
    </row>
    <row r="111" spans="1:6" s="156" customFormat="1" ht="14.45" customHeight="1">
      <c r="A111" s="28" t="s">
        <v>824</v>
      </c>
      <c r="B111" s="289" t="s">
        <v>835</v>
      </c>
      <c r="C111" s="203">
        <v>0.1</v>
      </c>
      <c r="D111" s="203" t="s">
        <v>37</v>
      </c>
      <c r="E111" s="290">
        <f t="shared" si="10"/>
        <v>4121500</v>
      </c>
      <c r="F111" s="291">
        <f t="shared" si="11"/>
        <v>412150</v>
      </c>
    </row>
    <row r="112" spans="1:6" s="156" customFormat="1" ht="14.45" customHeight="1">
      <c r="A112" s="28" t="s">
        <v>825</v>
      </c>
      <c r="B112" s="289" t="s">
        <v>826</v>
      </c>
      <c r="C112" s="203">
        <v>0.1</v>
      </c>
      <c r="D112" s="203" t="s">
        <v>37</v>
      </c>
      <c r="E112" s="290">
        <f t="shared" si="10"/>
        <v>1519600</v>
      </c>
      <c r="F112" s="291">
        <f t="shared" si="11"/>
        <v>151960</v>
      </c>
    </row>
    <row r="113" spans="1:6" s="156" customFormat="1" ht="25.5">
      <c r="A113" s="28" t="s">
        <v>1179</v>
      </c>
      <c r="B113" s="289" t="s">
        <v>1230</v>
      </c>
      <c r="C113" s="203">
        <v>1</v>
      </c>
      <c r="D113" s="203" t="s">
        <v>37</v>
      </c>
      <c r="E113" s="290">
        <f>'[1]J.Fasilitas Jalan '!$F$597</f>
        <v>3002600</v>
      </c>
      <c r="F113" s="291">
        <f t="shared" si="11"/>
        <v>3002600</v>
      </c>
    </row>
    <row r="114" spans="1:6" s="155" customFormat="1" ht="12.75">
      <c r="A114" s="27"/>
      <c r="B114" s="292"/>
      <c r="C114" s="54"/>
      <c r="D114" s="54"/>
      <c r="E114" s="55" t="s">
        <v>369</v>
      </c>
      <c r="F114" s="293" t="e">
        <f>SUM(F105:F113)</f>
        <v>#REF!</v>
      </c>
    </row>
    <row r="115" spans="1:6" s="155" customFormat="1" ht="13.5" thickBot="1">
      <c r="A115" s="66"/>
      <c r="B115" s="294"/>
      <c r="C115" s="295"/>
      <c r="D115" s="295"/>
      <c r="E115" s="296" t="s">
        <v>375</v>
      </c>
      <c r="F115" s="297" t="e">
        <f>SUM(F114)</f>
        <v>#REF!</v>
      </c>
    </row>
    <row r="116" spans="1:6" s="155" customFormat="1" ht="25.5">
      <c r="A116" s="26" t="s">
        <v>1186</v>
      </c>
      <c r="B116" s="286" t="s">
        <v>1187</v>
      </c>
      <c r="C116" s="132"/>
      <c r="D116" s="132" t="s">
        <v>26</v>
      </c>
      <c r="E116" s="287"/>
      <c r="F116" s="288"/>
    </row>
    <row r="117" spans="1:6" s="156" customFormat="1" ht="14.45" customHeight="1">
      <c r="A117" s="240" t="s">
        <v>1768</v>
      </c>
      <c r="B117" s="289" t="s">
        <v>819</v>
      </c>
      <c r="C117" s="203">
        <v>1</v>
      </c>
      <c r="D117" s="203" t="s">
        <v>17</v>
      </c>
      <c r="E117" s="290">
        <f>E105</f>
        <v>35500</v>
      </c>
      <c r="F117" s="291">
        <f>C117*E117</f>
        <v>35500</v>
      </c>
    </row>
    <row r="118" spans="1:6" s="156" customFormat="1" ht="14.45" customHeight="1">
      <c r="A118" s="242" t="s">
        <v>1769</v>
      </c>
      <c r="B118" s="289" t="s">
        <v>820</v>
      </c>
      <c r="C118" s="203">
        <v>300</v>
      </c>
      <c r="D118" s="203" t="s">
        <v>821</v>
      </c>
      <c r="E118" s="290" t="e">
        <f>E106</f>
        <v>#REF!</v>
      </c>
      <c r="F118" s="291" t="e">
        <f t="shared" ref="F118:F126" si="12">C118*E118</f>
        <v>#REF!</v>
      </c>
    </row>
    <row r="119" spans="1:6" s="156" customFormat="1" ht="14.45" customHeight="1">
      <c r="A119" s="28" t="s">
        <v>817</v>
      </c>
      <c r="B119" s="289" t="s">
        <v>833</v>
      </c>
      <c r="C119" s="203">
        <v>2</v>
      </c>
      <c r="D119" s="203" t="s">
        <v>23</v>
      </c>
      <c r="E119" s="290">
        <f>E107</f>
        <v>17600</v>
      </c>
      <c r="F119" s="291">
        <f t="shared" si="12"/>
        <v>35200</v>
      </c>
    </row>
    <row r="120" spans="1:6" s="156" customFormat="1" ht="25.5">
      <c r="A120" s="28" t="s">
        <v>822</v>
      </c>
      <c r="B120" s="289" t="s">
        <v>823</v>
      </c>
      <c r="C120" s="203">
        <v>50</v>
      </c>
      <c r="D120" s="203" t="s">
        <v>11</v>
      </c>
      <c r="E120" s="290">
        <f>E108</f>
        <v>29000</v>
      </c>
      <c r="F120" s="291">
        <f t="shared" si="12"/>
        <v>1450000</v>
      </c>
    </row>
    <row r="121" spans="1:6" s="156" customFormat="1" ht="19.5" customHeight="1">
      <c r="A121" s="28" t="s">
        <v>1183</v>
      </c>
      <c r="B121" s="289" t="s">
        <v>1231</v>
      </c>
      <c r="C121" s="203">
        <v>1</v>
      </c>
      <c r="D121" s="203" t="s">
        <v>11</v>
      </c>
      <c r="E121" s="290">
        <f>E109</f>
        <v>138750</v>
      </c>
      <c r="F121" s="291">
        <f t="shared" si="12"/>
        <v>138750</v>
      </c>
    </row>
    <row r="122" spans="1:6" s="156" customFormat="1" ht="19.5" customHeight="1">
      <c r="A122" s="28" t="s">
        <v>824</v>
      </c>
      <c r="B122" s="289" t="s">
        <v>835</v>
      </c>
      <c r="C122" s="203">
        <v>0.1</v>
      </c>
      <c r="D122" s="203" t="s">
        <v>37</v>
      </c>
      <c r="E122" s="290">
        <f>'[1]J.Fasilitas Jalan '!$F$277</f>
        <v>4121500</v>
      </c>
      <c r="F122" s="291">
        <f t="shared" si="12"/>
        <v>412150</v>
      </c>
    </row>
    <row r="123" spans="1:6" s="156" customFormat="1" ht="19.5" customHeight="1">
      <c r="A123" s="28" t="s">
        <v>825</v>
      </c>
      <c r="B123" s="289" t="s">
        <v>826</v>
      </c>
      <c r="C123" s="203">
        <v>0.1</v>
      </c>
      <c r="D123" s="203" t="s">
        <v>37</v>
      </c>
      <c r="E123" s="290">
        <f>E112</f>
        <v>1519600</v>
      </c>
      <c r="F123" s="291">
        <f t="shared" si="12"/>
        <v>151960</v>
      </c>
    </row>
    <row r="124" spans="1:6" s="156" customFormat="1" ht="25.5">
      <c r="A124" s="28" t="s">
        <v>1146</v>
      </c>
      <c r="B124" s="289" t="s">
        <v>1147</v>
      </c>
      <c r="C124" s="203">
        <v>1</v>
      </c>
      <c r="D124" s="203" t="s">
        <v>37</v>
      </c>
      <c r="E124" s="290">
        <f>'[1]J.Fasilitas Jalan '!$F$571</f>
        <v>1976200</v>
      </c>
      <c r="F124" s="291">
        <f t="shared" si="12"/>
        <v>1976200</v>
      </c>
    </row>
    <row r="125" spans="1:6" s="156" customFormat="1" ht="12.75">
      <c r="A125" s="28" t="s">
        <v>1189</v>
      </c>
      <c r="B125" s="289" t="s">
        <v>1242</v>
      </c>
      <c r="C125" s="203">
        <v>1</v>
      </c>
      <c r="D125" s="203" t="s">
        <v>26</v>
      </c>
      <c r="E125" s="290">
        <f>'[1]J.Fasilitas Jalan '!$F$648</f>
        <v>788690.27273684216</v>
      </c>
      <c r="F125" s="291">
        <f t="shared" si="12"/>
        <v>788690.27273684216</v>
      </c>
    </row>
    <row r="126" spans="1:6" s="156" customFormat="1" ht="25.5">
      <c r="A126" s="28" t="s">
        <v>1188</v>
      </c>
      <c r="B126" s="289" t="s">
        <v>1243</v>
      </c>
      <c r="C126" s="203">
        <v>1</v>
      </c>
      <c r="D126" s="203" t="s">
        <v>37</v>
      </c>
      <c r="E126" s="290">
        <f>'[1]J.Fasilitas Jalan '!$F$721</f>
        <v>2752350</v>
      </c>
      <c r="F126" s="291">
        <f t="shared" si="12"/>
        <v>2752350</v>
      </c>
    </row>
    <row r="127" spans="1:6" s="155" customFormat="1" ht="19.5" customHeight="1">
      <c r="A127" s="27"/>
      <c r="B127" s="292"/>
      <c r="C127" s="54"/>
      <c r="D127" s="54"/>
      <c r="E127" s="55" t="s">
        <v>369</v>
      </c>
      <c r="F127" s="293" t="e">
        <f>SUM(F117:F126)</f>
        <v>#REF!</v>
      </c>
    </row>
    <row r="128" spans="1:6" s="155" customFormat="1" ht="19.5" customHeight="1" thickBot="1">
      <c r="A128" s="66"/>
      <c r="B128" s="294"/>
      <c r="C128" s="295"/>
      <c r="D128" s="295"/>
      <c r="E128" s="296" t="s">
        <v>375</v>
      </c>
      <c r="F128" s="297" t="e">
        <f>SUM(F127)</f>
        <v>#REF!</v>
      </c>
    </row>
    <row r="129" spans="1:6" s="155" customFormat="1" ht="25.5">
      <c r="A129" s="26" t="s">
        <v>1190</v>
      </c>
      <c r="B129" s="286" t="s">
        <v>1191</v>
      </c>
      <c r="C129" s="132"/>
      <c r="D129" s="132" t="s">
        <v>26</v>
      </c>
      <c r="E129" s="287"/>
      <c r="F129" s="288"/>
    </row>
    <row r="130" spans="1:6" s="156" customFormat="1" ht="19.5" customHeight="1">
      <c r="A130" s="240" t="s">
        <v>1768</v>
      </c>
      <c r="B130" s="289" t="s">
        <v>819</v>
      </c>
      <c r="C130" s="203">
        <v>1</v>
      </c>
      <c r="D130" s="203" t="s">
        <v>17</v>
      </c>
      <c r="E130" s="290">
        <f>E117</f>
        <v>35500</v>
      </c>
      <c r="F130" s="291">
        <f>C130*E130</f>
        <v>35500</v>
      </c>
    </row>
    <row r="131" spans="1:6" s="156" customFormat="1" ht="19.5" customHeight="1">
      <c r="A131" s="242" t="s">
        <v>1769</v>
      </c>
      <c r="B131" s="289" t="s">
        <v>820</v>
      </c>
      <c r="C131" s="203">
        <v>300</v>
      </c>
      <c r="D131" s="203" t="s">
        <v>821</v>
      </c>
      <c r="E131" s="290" t="e">
        <f>E118</f>
        <v>#REF!</v>
      </c>
      <c r="F131" s="291" t="e">
        <f t="shared" ref="F131:F139" si="13">C131*E131</f>
        <v>#REF!</v>
      </c>
    </row>
    <row r="132" spans="1:6" s="156" customFormat="1" ht="19.5" customHeight="1">
      <c r="A132" s="28" t="s">
        <v>817</v>
      </c>
      <c r="B132" s="289" t="s">
        <v>833</v>
      </c>
      <c r="C132" s="203">
        <v>2</v>
      </c>
      <c r="D132" s="203" t="s">
        <v>23</v>
      </c>
      <c r="E132" s="290">
        <f>E119</f>
        <v>17600</v>
      </c>
      <c r="F132" s="291">
        <f t="shared" si="13"/>
        <v>35200</v>
      </c>
    </row>
    <row r="133" spans="1:6" s="156" customFormat="1" ht="25.5">
      <c r="A133" s="28" t="s">
        <v>822</v>
      </c>
      <c r="B133" s="289" t="s">
        <v>823</v>
      </c>
      <c r="C133" s="203">
        <v>50</v>
      </c>
      <c r="D133" s="203" t="s">
        <v>11</v>
      </c>
      <c r="E133" s="290">
        <f>E120</f>
        <v>29000</v>
      </c>
      <c r="F133" s="291">
        <f t="shared" si="13"/>
        <v>1450000</v>
      </c>
    </row>
    <row r="134" spans="1:6" s="156" customFormat="1" ht="19.5" customHeight="1">
      <c r="A134" s="28" t="s">
        <v>1193</v>
      </c>
      <c r="B134" s="289" t="s">
        <v>1244</v>
      </c>
      <c r="C134" s="203">
        <v>1</v>
      </c>
      <c r="D134" s="203" t="s">
        <v>11</v>
      </c>
      <c r="E134" s="290">
        <f>'[1]J.Fasilitas Jalan '!$F$166</f>
        <v>212750</v>
      </c>
      <c r="F134" s="291">
        <f t="shared" si="13"/>
        <v>212750</v>
      </c>
    </row>
    <row r="135" spans="1:6" s="156" customFormat="1" ht="19.5" customHeight="1">
      <c r="A135" s="28" t="s">
        <v>824</v>
      </c>
      <c r="B135" s="289" t="s">
        <v>835</v>
      </c>
      <c r="C135" s="203">
        <v>0.1</v>
      </c>
      <c r="D135" s="203" t="s">
        <v>37</v>
      </c>
      <c r="E135" s="290">
        <f>E122</f>
        <v>4121500</v>
      </c>
      <c r="F135" s="291">
        <f t="shared" si="13"/>
        <v>412150</v>
      </c>
    </row>
    <row r="136" spans="1:6" s="156" customFormat="1" ht="19.5" customHeight="1">
      <c r="A136" s="28" t="s">
        <v>825</v>
      </c>
      <c r="B136" s="289" t="s">
        <v>826</v>
      </c>
      <c r="C136" s="203">
        <v>0.1</v>
      </c>
      <c r="D136" s="203" t="s">
        <v>37</v>
      </c>
      <c r="E136" s="290">
        <f>E123</f>
        <v>1519600</v>
      </c>
      <c r="F136" s="291">
        <f t="shared" si="13"/>
        <v>151960</v>
      </c>
    </row>
    <row r="137" spans="1:6" s="156" customFormat="1" ht="25.5">
      <c r="A137" s="28" t="s">
        <v>1146</v>
      </c>
      <c r="B137" s="289" t="s">
        <v>1147</v>
      </c>
      <c r="C137" s="203">
        <v>1</v>
      </c>
      <c r="D137" s="203" t="s">
        <v>37</v>
      </c>
      <c r="E137" s="290">
        <f>E124</f>
        <v>1976200</v>
      </c>
      <c r="F137" s="291">
        <f t="shared" si="13"/>
        <v>1976200</v>
      </c>
    </row>
    <row r="138" spans="1:6" s="156" customFormat="1" ht="12.75">
      <c r="A138" s="28" t="s">
        <v>1189</v>
      </c>
      <c r="B138" s="289" t="s">
        <v>1242</v>
      </c>
      <c r="C138" s="203">
        <v>1</v>
      </c>
      <c r="D138" s="203" t="s">
        <v>26</v>
      </c>
      <c r="E138" s="290">
        <f>E125</f>
        <v>788690.27273684216</v>
      </c>
      <c r="F138" s="291">
        <f t="shared" si="13"/>
        <v>788690.27273684216</v>
      </c>
    </row>
    <row r="139" spans="1:6" s="156" customFormat="1" ht="25.5">
      <c r="A139" s="28" t="s">
        <v>1192</v>
      </c>
      <c r="B139" s="289" t="s">
        <v>1245</v>
      </c>
      <c r="C139" s="203">
        <v>1</v>
      </c>
      <c r="D139" s="203" t="s">
        <v>37</v>
      </c>
      <c r="E139" s="290">
        <f>'[1]J.Fasilitas Jalan '!$F$749</f>
        <v>3302950</v>
      </c>
      <c r="F139" s="291">
        <f t="shared" si="13"/>
        <v>3302950</v>
      </c>
    </row>
    <row r="140" spans="1:6" s="155" customFormat="1" ht="12.75">
      <c r="A140" s="27"/>
      <c r="B140" s="292"/>
      <c r="C140" s="54"/>
      <c r="D140" s="54"/>
      <c r="E140" s="55" t="s">
        <v>369</v>
      </c>
      <c r="F140" s="293" t="e">
        <f>SUM(F130:F139)</f>
        <v>#REF!</v>
      </c>
    </row>
    <row r="141" spans="1:6" s="155" customFormat="1" ht="13.5" thickBot="1">
      <c r="A141" s="66"/>
      <c r="B141" s="294"/>
      <c r="C141" s="295"/>
      <c r="D141" s="295"/>
      <c r="E141" s="296" t="s">
        <v>375</v>
      </c>
      <c r="F141" s="297" t="e">
        <f>SUM(F140)</f>
        <v>#REF!</v>
      </c>
    </row>
    <row r="142" spans="1:6" s="155" customFormat="1" ht="25.5">
      <c r="A142" s="26" t="s">
        <v>1194</v>
      </c>
      <c r="B142" s="286" t="s">
        <v>1195</v>
      </c>
      <c r="C142" s="132"/>
      <c r="D142" s="132" t="s">
        <v>26</v>
      </c>
      <c r="E142" s="287"/>
      <c r="F142" s="288"/>
    </row>
    <row r="143" spans="1:6" s="156" customFormat="1" ht="15" customHeight="1">
      <c r="A143" s="240" t="s">
        <v>1768</v>
      </c>
      <c r="B143" s="289" t="s">
        <v>819</v>
      </c>
      <c r="C143" s="203">
        <v>1</v>
      </c>
      <c r="D143" s="203" t="s">
        <v>17</v>
      </c>
      <c r="E143" s="290">
        <f>E130</f>
        <v>35500</v>
      </c>
      <c r="F143" s="291">
        <f>C143*E143</f>
        <v>35500</v>
      </c>
    </row>
    <row r="144" spans="1:6" s="156" customFormat="1" ht="15" customHeight="1">
      <c r="A144" s="242" t="s">
        <v>1769</v>
      </c>
      <c r="B144" s="289" t="s">
        <v>820</v>
      </c>
      <c r="C144" s="203">
        <v>500</v>
      </c>
      <c r="D144" s="203" t="s">
        <v>821</v>
      </c>
      <c r="E144" s="290" t="e">
        <f>E131</f>
        <v>#REF!</v>
      </c>
      <c r="F144" s="291" t="e">
        <f t="shared" ref="F144:F152" si="14">C144*E144</f>
        <v>#REF!</v>
      </c>
    </row>
    <row r="145" spans="1:6" s="156" customFormat="1" ht="15" customHeight="1">
      <c r="A145" s="28" t="s">
        <v>817</v>
      </c>
      <c r="B145" s="289" t="s">
        <v>833</v>
      </c>
      <c r="C145" s="203">
        <v>2</v>
      </c>
      <c r="D145" s="203" t="s">
        <v>23</v>
      </c>
      <c r="E145" s="290">
        <f>E132</f>
        <v>17600</v>
      </c>
      <c r="F145" s="291">
        <f t="shared" si="14"/>
        <v>35200</v>
      </c>
    </row>
    <row r="146" spans="1:6" s="156" customFormat="1" ht="32.25" customHeight="1">
      <c r="A146" s="28" t="s">
        <v>822</v>
      </c>
      <c r="B146" s="289" t="s">
        <v>823</v>
      </c>
      <c r="C146" s="203">
        <v>50</v>
      </c>
      <c r="D146" s="203" t="s">
        <v>11</v>
      </c>
      <c r="E146" s="290">
        <f>E133</f>
        <v>29000</v>
      </c>
      <c r="F146" s="291">
        <f t="shared" si="14"/>
        <v>1450000</v>
      </c>
    </row>
    <row r="147" spans="1:6" s="156" customFormat="1" ht="16.899999999999999" customHeight="1">
      <c r="A147" s="28" t="s">
        <v>1197</v>
      </c>
      <c r="B147" s="289" t="s">
        <v>1235</v>
      </c>
      <c r="C147" s="203">
        <v>1</v>
      </c>
      <c r="D147" s="203" t="s">
        <v>11</v>
      </c>
      <c r="E147" s="290">
        <f>'[1]J.Fasilitas Jalan '!$F$182</f>
        <v>333000</v>
      </c>
      <c r="F147" s="291">
        <f t="shared" si="14"/>
        <v>333000</v>
      </c>
    </row>
    <row r="148" spans="1:6" s="156" customFormat="1" ht="26.25" customHeight="1">
      <c r="A148" s="28" t="s">
        <v>824</v>
      </c>
      <c r="B148" s="289" t="s">
        <v>835</v>
      </c>
      <c r="C148" s="203">
        <v>0.1</v>
      </c>
      <c r="D148" s="203" t="s">
        <v>37</v>
      </c>
      <c r="E148" s="290">
        <f>'[1]J.Fasilitas Jalan '!$F$277</f>
        <v>4121500</v>
      </c>
      <c r="F148" s="291">
        <f t="shared" si="14"/>
        <v>412150</v>
      </c>
    </row>
    <row r="149" spans="1:6" s="156" customFormat="1" ht="12.75" customHeight="1">
      <c r="A149" s="28" t="s">
        <v>825</v>
      </c>
      <c r="B149" s="289" t="s">
        <v>826</v>
      </c>
      <c r="C149" s="203">
        <v>0.1</v>
      </c>
      <c r="D149" s="203" t="s">
        <v>37</v>
      </c>
      <c r="E149" s="290">
        <f>E136</f>
        <v>1519600</v>
      </c>
      <c r="F149" s="291">
        <f t="shared" si="14"/>
        <v>151960</v>
      </c>
    </row>
    <row r="150" spans="1:6" s="156" customFormat="1" ht="32.25" customHeight="1">
      <c r="A150" s="28" t="s">
        <v>1170</v>
      </c>
      <c r="B150" s="289" t="s">
        <v>1227</v>
      </c>
      <c r="C150" s="203">
        <v>1</v>
      </c>
      <c r="D150" s="203" t="s">
        <v>37</v>
      </c>
      <c r="E150" s="290">
        <f>'[1]J.Fasilitas Jalan '!$F$584</f>
        <v>2090400</v>
      </c>
      <c r="F150" s="291">
        <f t="shared" si="14"/>
        <v>2090400</v>
      </c>
    </row>
    <row r="151" spans="1:6" s="156" customFormat="1" ht="12.75" customHeight="1">
      <c r="A151" s="28" t="s">
        <v>827</v>
      </c>
      <c r="B151" s="289" t="s">
        <v>828</v>
      </c>
      <c r="C151" s="203">
        <v>1</v>
      </c>
      <c r="D151" s="203" t="s">
        <v>26</v>
      </c>
      <c r="E151" s="290">
        <f>'[1]J.Fasilitas Jalan '!$F$677</f>
        <v>1026495.5945250001</v>
      </c>
      <c r="F151" s="291">
        <f t="shared" si="14"/>
        <v>1026495.5945250001</v>
      </c>
    </row>
    <row r="152" spans="1:6" s="156" customFormat="1" ht="25.5">
      <c r="A152" s="28" t="s">
        <v>1196</v>
      </c>
      <c r="B152" s="289" t="s">
        <v>1237</v>
      </c>
      <c r="C152" s="203">
        <v>1</v>
      </c>
      <c r="D152" s="203" t="s">
        <v>37</v>
      </c>
      <c r="E152" s="290">
        <f>'[1]J.Fasilitas Jalan '!$F$777</f>
        <v>4279450</v>
      </c>
      <c r="F152" s="291">
        <f t="shared" si="14"/>
        <v>4279450</v>
      </c>
    </row>
    <row r="153" spans="1:6" s="155" customFormat="1" ht="12.75">
      <c r="A153" s="27"/>
      <c r="B153" s="292"/>
      <c r="C153" s="54"/>
      <c r="D153" s="54"/>
      <c r="E153" s="55" t="s">
        <v>369</v>
      </c>
      <c r="F153" s="293" t="e">
        <f>SUM(F143:F152)</f>
        <v>#REF!</v>
      </c>
    </row>
    <row r="154" spans="1:6" s="155" customFormat="1" ht="13.5" thickBot="1">
      <c r="A154" s="66"/>
      <c r="B154" s="294"/>
      <c r="C154" s="295"/>
      <c r="D154" s="295"/>
      <c r="E154" s="296" t="s">
        <v>375</v>
      </c>
      <c r="F154" s="297" t="e">
        <f>SUM(F153)</f>
        <v>#REF!</v>
      </c>
    </row>
    <row r="155" spans="1:6" s="155" customFormat="1" ht="25.5">
      <c r="A155" s="26" t="s">
        <v>1198</v>
      </c>
      <c r="B155" s="286" t="s">
        <v>1199</v>
      </c>
      <c r="C155" s="132"/>
      <c r="D155" s="132" t="s">
        <v>26</v>
      </c>
      <c r="E155" s="287"/>
      <c r="F155" s="288"/>
    </row>
    <row r="156" spans="1:6" s="156" customFormat="1" ht="21.75" customHeight="1">
      <c r="A156" s="240" t="s">
        <v>1768</v>
      </c>
      <c r="B156" s="289" t="s">
        <v>819</v>
      </c>
      <c r="C156" s="203">
        <v>1</v>
      </c>
      <c r="D156" s="203" t="s">
        <v>17</v>
      </c>
      <c r="E156" s="290">
        <f>E143</f>
        <v>35500</v>
      </c>
      <c r="F156" s="291">
        <f>C156*E156</f>
        <v>35500</v>
      </c>
    </row>
    <row r="157" spans="1:6" s="156" customFormat="1" ht="18.75" customHeight="1">
      <c r="A157" s="242" t="s">
        <v>1769</v>
      </c>
      <c r="B157" s="289" t="s">
        <v>820</v>
      </c>
      <c r="C157" s="203">
        <v>800</v>
      </c>
      <c r="D157" s="203" t="s">
        <v>821</v>
      </c>
      <c r="E157" s="290" t="e">
        <f>E144</f>
        <v>#REF!</v>
      </c>
      <c r="F157" s="291" t="e">
        <f t="shared" ref="F157:F165" si="15">C157*E157</f>
        <v>#REF!</v>
      </c>
    </row>
    <row r="158" spans="1:6" s="156" customFormat="1" ht="18.75" customHeight="1">
      <c r="A158" s="28" t="s">
        <v>817</v>
      </c>
      <c r="B158" s="289" t="s">
        <v>833</v>
      </c>
      <c r="C158" s="203">
        <v>2</v>
      </c>
      <c r="D158" s="203" t="s">
        <v>23</v>
      </c>
      <c r="E158" s="290">
        <f>E145</f>
        <v>17600</v>
      </c>
      <c r="F158" s="291">
        <f t="shared" si="15"/>
        <v>35200</v>
      </c>
    </row>
    <row r="159" spans="1:6" s="156" customFormat="1" ht="25.5">
      <c r="A159" s="28" t="s">
        <v>822</v>
      </c>
      <c r="B159" s="289" t="s">
        <v>823</v>
      </c>
      <c r="C159" s="203">
        <v>50</v>
      </c>
      <c r="D159" s="203" t="s">
        <v>11</v>
      </c>
      <c r="E159" s="290">
        <f>E146</f>
        <v>29000</v>
      </c>
      <c r="F159" s="291">
        <f t="shared" si="15"/>
        <v>1450000</v>
      </c>
    </row>
    <row r="160" spans="1:6" s="156" customFormat="1" ht="24.75" customHeight="1">
      <c r="A160" s="28" t="s">
        <v>1197</v>
      </c>
      <c r="B160" s="289" t="s">
        <v>1235</v>
      </c>
      <c r="C160" s="203">
        <v>1</v>
      </c>
      <c r="D160" s="203" t="s">
        <v>11</v>
      </c>
      <c r="E160" s="290">
        <f>E147</f>
        <v>333000</v>
      </c>
      <c r="F160" s="291">
        <f t="shared" si="15"/>
        <v>333000</v>
      </c>
    </row>
    <row r="161" spans="1:6" s="156" customFormat="1" ht="26.25" customHeight="1">
      <c r="A161" s="28" t="s">
        <v>824</v>
      </c>
      <c r="B161" s="289" t="s">
        <v>835</v>
      </c>
      <c r="C161" s="203">
        <v>0.1</v>
      </c>
      <c r="D161" s="203" t="s">
        <v>37</v>
      </c>
      <c r="E161" s="290">
        <f>'[1]J.Fasilitas Jalan '!$F$277</f>
        <v>4121500</v>
      </c>
      <c r="F161" s="291">
        <f t="shared" si="15"/>
        <v>412150</v>
      </c>
    </row>
    <row r="162" spans="1:6" s="156" customFormat="1" ht="18.75" customHeight="1">
      <c r="A162" s="28" t="s">
        <v>825</v>
      </c>
      <c r="B162" s="289" t="s">
        <v>826</v>
      </c>
      <c r="C162" s="203">
        <v>0.1</v>
      </c>
      <c r="D162" s="203" t="s">
        <v>37</v>
      </c>
      <c r="E162" s="290">
        <f>E149</f>
        <v>1519600</v>
      </c>
      <c r="F162" s="291">
        <f t="shared" si="15"/>
        <v>151960</v>
      </c>
    </row>
    <row r="163" spans="1:6" s="156" customFormat="1" ht="26.25" customHeight="1">
      <c r="A163" s="28" t="s">
        <v>1179</v>
      </c>
      <c r="B163" s="289" t="s">
        <v>1230</v>
      </c>
      <c r="C163" s="203">
        <v>1</v>
      </c>
      <c r="D163" s="203" t="s">
        <v>37</v>
      </c>
      <c r="E163" s="290">
        <f>'[1]J.Fasilitas Jalan '!$F$597</f>
        <v>3002600</v>
      </c>
      <c r="F163" s="291">
        <f t="shared" si="15"/>
        <v>3002600</v>
      </c>
    </row>
    <row r="164" spans="1:6" s="156" customFormat="1" ht="15.6" customHeight="1">
      <c r="A164" s="28" t="s">
        <v>827</v>
      </c>
      <c r="B164" s="289" t="s">
        <v>828</v>
      </c>
      <c r="C164" s="203">
        <v>1</v>
      </c>
      <c r="D164" s="203" t="s">
        <v>26</v>
      </c>
      <c r="E164" s="290">
        <f>E151</f>
        <v>1026495.5945250001</v>
      </c>
      <c r="F164" s="291">
        <f t="shared" si="15"/>
        <v>1026495.5945250001</v>
      </c>
    </row>
    <row r="165" spans="1:6" s="156" customFormat="1" ht="25.5">
      <c r="A165" s="28" t="s">
        <v>1196</v>
      </c>
      <c r="B165" s="289" t="s">
        <v>1237</v>
      </c>
      <c r="C165" s="203">
        <v>1</v>
      </c>
      <c r="D165" s="203" t="s">
        <v>37</v>
      </c>
      <c r="E165" s="290">
        <f>E152</f>
        <v>4279450</v>
      </c>
      <c r="F165" s="291">
        <f t="shared" si="15"/>
        <v>4279450</v>
      </c>
    </row>
    <row r="166" spans="1:6" s="155" customFormat="1" ht="12.75">
      <c r="A166" s="27"/>
      <c r="B166" s="292"/>
      <c r="C166" s="54"/>
      <c r="D166" s="54"/>
      <c r="E166" s="55" t="s">
        <v>369</v>
      </c>
      <c r="F166" s="293" t="e">
        <f>SUM(F156:F165)</f>
        <v>#REF!</v>
      </c>
    </row>
    <row r="167" spans="1:6" s="155" customFormat="1" ht="13.5" thickBot="1">
      <c r="A167" s="66"/>
      <c r="B167" s="294"/>
      <c r="C167" s="295"/>
      <c r="D167" s="295"/>
      <c r="E167" s="296" t="s">
        <v>375</v>
      </c>
      <c r="F167" s="297" t="e">
        <f>SUM(F166)</f>
        <v>#REF!</v>
      </c>
    </row>
    <row r="168" spans="1:6" s="155" customFormat="1" ht="25.5">
      <c r="A168" s="26" t="s">
        <v>1200</v>
      </c>
      <c r="B168" s="286" t="s">
        <v>1201</v>
      </c>
      <c r="C168" s="132"/>
      <c r="D168" s="132" t="s">
        <v>26</v>
      </c>
      <c r="E168" s="287"/>
      <c r="F168" s="288"/>
    </row>
    <row r="169" spans="1:6" s="156" customFormat="1" ht="15.6" customHeight="1">
      <c r="A169" s="240" t="s">
        <v>1768</v>
      </c>
      <c r="B169" s="289" t="s">
        <v>819</v>
      </c>
      <c r="C169" s="203">
        <v>1</v>
      </c>
      <c r="D169" s="203" t="s">
        <v>17</v>
      </c>
      <c r="E169" s="290">
        <f>E156</f>
        <v>35500</v>
      </c>
      <c r="F169" s="291">
        <f>C169*E169</f>
        <v>35500</v>
      </c>
    </row>
    <row r="170" spans="1:6" s="156" customFormat="1" ht="15.6" customHeight="1">
      <c r="A170" s="242" t="s">
        <v>1769</v>
      </c>
      <c r="B170" s="289" t="s">
        <v>820</v>
      </c>
      <c r="C170" s="203">
        <v>1000</v>
      </c>
      <c r="D170" s="203" t="s">
        <v>821</v>
      </c>
      <c r="E170" s="290" t="e">
        <f>E157</f>
        <v>#REF!</v>
      </c>
      <c r="F170" s="291" t="e">
        <f t="shared" ref="F170:F178" si="16">C170*E170</f>
        <v>#REF!</v>
      </c>
    </row>
    <row r="171" spans="1:6" s="156" customFormat="1" ht="15.6" customHeight="1">
      <c r="A171" s="28" t="s">
        <v>817</v>
      </c>
      <c r="B171" s="289" t="s">
        <v>833</v>
      </c>
      <c r="C171" s="203">
        <v>2</v>
      </c>
      <c r="D171" s="203" t="s">
        <v>23</v>
      </c>
      <c r="E171" s="290">
        <f>E158</f>
        <v>17600</v>
      </c>
      <c r="F171" s="291">
        <f t="shared" si="16"/>
        <v>35200</v>
      </c>
    </row>
    <row r="172" spans="1:6" s="156" customFormat="1" ht="30.6" customHeight="1">
      <c r="A172" s="28" t="s">
        <v>822</v>
      </c>
      <c r="B172" s="289" t="s">
        <v>823</v>
      </c>
      <c r="C172" s="203">
        <v>50</v>
      </c>
      <c r="D172" s="203" t="s">
        <v>11</v>
      </c>
      <c r="E172" s="290">
        <f>E159</f>
        <v>29000</v>
      </c>
      <c r="F172" s="291">
        <f t="shared" si="16"/>
        <v>1450000</v>
      </c>
    </row>
    <row r="173" spans="1:6" s="156" customFormat="1" ht="16.899999999999999" customHeight="1">
      <c r="A173" s="28" t="s">
        <v>818</v>
      </c>
      <c r="B173" s="289" t="s">
        <v>834</v>
      </c>
      <c r="C173" s="203">
        <v>1</v>
      </c>
      <c r="D173" s="203" t="s">
        <v>11</v>
      </c>
      <c r="E173" s="290">
        <f>'[1]J.Fasilitas Jalan '!$F$190</f>
        <v>490250</v>
      </c>
      <c r="F173" s="291">
        <f t="shared" si="16"/>
        <v>490250</v>
      </c>
    </row>
    <row r="174" spans="1:6" s="156" customFormat="1" ht="16.899999999999999" customHeight="1">
      <c r="A174" s="28" t="s">
        <v>824</v>
      </c>
      <c r="B174" s="289" t="s">
        <v>835</v>
      </c>
      <c r="C174" s="203">
        <v>0.1</v>
      </c>
      <c r="D174" s="203" t="s">
        <v>37</v>
      </c>
      <c r="E174" s="290">
        <f>E161</f>
        <v>4121500</v>
      </c>
      <c r="F174" s="291">
        <f t="shared" si="16"/>
        <v>412150</v>
      </c>
    </row>
    <row r="175" spans="1:6" s="156" customFormat="1" ht="13.15" customHeight="1">
      <c r="A175" s="28" t="s">
        <v>825</v>
      </c>
      <c r="B175" s="289" t="s">
        <v>826</v>
      </c>
      <c r="C175" s="203">
        <v>0.1</v>
      </c>
      <c r="D175" s="203" t="s">
        <v>37</v>
      </c>
      <c r="E175" s="290">
        <f>E162</f>
        <v>1519600</v>
      </c>
      <c r="F175" s="291">
        <f t="shared" si="16"/>
        <v>151960</v>
      </c>
    </row>
    <row r="176" spans="1:6" s="156" customFormat="1" ht="28.15" customHeight="1">
      <c r="A176" s="28" t="s">
        <v>1170</v>
      </c>
      <c r="B176" s="289" t="s">
        <v>1227</v>
      </c>
      <c r="C176" s="203">
        <v>2</v>
      </c>
      <c r="D176" s="203" t="s">
        <v>37</v>
      </c>
      <c r="E176" s="290">
        <f>'[1]J.Fasilitas Jalan '!$F$584</f>
        <v>2090400</v>
      </c>
      <c r="F176" s="291">
        <f t="shared" si="16"/>
        <v>4180800</v>
      </c>
    </row>
    <row r="177" spans="1:6" s="156" customFormat="1" ht="12.75">
      <c r="A177" s="28" t="s">
        <v>827</v>
      </c>
      <c r="B177" s="289" t="s">
        <v>828</v>
      </c>
      <c r="C177" s="203">
        <v>1</v>
      </c>
      <c r="D177" s="203" t="s">
        <v>26</v>
      </c>
      <c r="E177" s="290">
        <f>E164</f>
        <v>1026495.5945250001</v>
      </c>
      <c r="F177" s="291">
        <f t="shared" si="16"/>
        <v>1026495.5945250001</v>
      </c>
    </row>
    <row r="178" spans="1:6" s="156" customFormat="1" ht="27.6" customHeight="1">
      <c r="A178" s="28" t="s">
        <v>829</v>
      </c>
      <c r="B178" s="289" t="s">
        <v>836</v>
      </c>
      <c r="C178" s="203">
        <v>1</v>
      </c>
      <c r="D178" s="203" t="s">
        <v>37</v>
      </c>
      <c r="E178" s="290">
        <f>'[1]J.Fasilitas Jalan '!$F$791</f>
        <v>5255950</v>
      </c>
      <c r="F178" s="291">
        <f t="shared" si="16"/>
        <v>5255950</v>
      </c>
    </row>
    <row r="179" spans="1:6" s="155" customFormat="1" ht="13.15" customHeight="1">
      <c r="A179" s="27"/>
      <c r="B179" s="292"/>
      <c r="C179" s="54"/>
      <c r="D179" s="54"/>
      <c r="E179" s="55" t="s">
        <v>369</v>
      </c>
      <c r="F179" s="293" t="e">
        <f>SUM(F169:F178)</f>
        <v>#REF!</v>
      </c>
    </row>
    <row r="180" spans="1:6" s="155" customFormat="1" ht="13.15" customHeight="1" thickBot="1">
      <c r="A180" s="66"/>
      <c r="B180" s="294"/>
      <c r="C180" s="295"/>
      <c r="D180" s="295"/>
      <c r="E180" s="296" t="s">
        <v>375</v>
      </c>
      <c r="F180" s="297" t="e">
        <f>SUM(F179)</f>
        <v>#REF!</v>
      </c>
    </row>
    <row r="181" spans="1:6" s="155" customFormat="1" ht="28.15" customHeight="1">
      <c r="A181" s="26" t="s">
        <v>1202</v>
      </c>
      <c r="B181" s="286" t="s">
        <v>1203</v>
      </c>
      <c r="C181" s="132"/>
      <c r="D181" s="132" t="s">
        <v>26</v>
      </c>
      <c r="E181" s="287"/>
      <c r="F181" s="288"/>
    </row>
    <row r="182" spans="1:6" s="156" customFormat="1" ht="13.15" customHeight="1">
      <c r="A182" s="240" t="s">
        <v>1768</v>
      </c>
      <c r="B182" s="289" t="s">
        <v>819</v>
      </c>
      <c r="C182" s="203">
        <v>1</v>
      </c>
      <c r="D182" s="203" t="s">
        <v>17</v>
      </c>
      <c r="E182" s="290">
        <f t="shared" ref="E182:E188" si="17">E169</f>
        <v>35500</v>
      </c>
      <c r="F182" s="291">
        <f>C182*E182</f>
        <v>35500</v>
      </c>
    </row>
    <row r="183" spans="1:6" s="156" customFormat="1" ht="13.15" customHeight="1">
      <c r="A183" s="242" t="s">
        <v>1769</v>
      </c>
      <c r="B183" s="289" t="s">
        <v>820</v>
      </c>
      <c r="C183" s="203">
        <v>1600</v>
      </c>
      <c r="D183" s="203" t="s">
        <v>821</v>
      </c>
      <c r="E183" s="290" t="e">
        <f t="shared" si="17"/>
        <v>#REF!</v>
      </c>
      <c r="F183" s="291" t="e">
        <f t="shared" ref="F183:F191" si="18">C183*E183</f>
        <v>#REF!</v>
      </c>
    </row>
    <row r="184" spans="1:6" s="156" customFormat="1" ht="13.15" customHeight="1">
      <c r="A184" s="28" t="s">
        <v>817</v>
      </c>
      <c r="B184" s="289" t="s">
        <v>833</v>
      </c>
      <c r="C184" s="203">
        <v>2</v>
      </c>
      <c r="D184" s="203" t="s">
        <v>23</v>
      </c>
      <c r="E184" s="290">
        <f t="shared" si="17"/>
        <v>17600</v>
      </c>
      <c r="F184" s="291">
        <f t="shared" si="18"/>
        <v>35200</v>
      </c>
    </row>
    <row r="185" spans="1:6" s="156" customFormat="1" ht="25.5">
      <c r="A185" s="28" t="s">
        <v>822</v>
      </c>
      <c r="B185" s="289" t="s">
        <v>823</v>
      </c>
      <c r="C185" s="203">
        <v>50</v>
      </c>
      <c r="D185" s="203" t="s">
        <v>11</v>
      </c>
      <c r="E185" s="290">
        <f t="shared" si="17"/>
        <v>29000</v>
      </c>
      <c r="F185" s="291">
        <f t="shared" si="18"/>
        <v>1450000</v>
      </c>
    </row>
    <row r="186" spans="1:6" s="156" customFormat="1" ht="13.9" customHeight="1">
      <c r="A186" s="28" t="s">
        <v>818</v>
      </c>
      <c r="B186" s="289" t="s">
        <v>834</v>
      </c>
      <c r="C186" s="203">
        <v>1</v>
      </c>
      <c r="D186" s="203" t="s">
        <v>11</v>
      </c>
      <c r="E186" s="290">
        <f t="shared" si="17"/>
        <v>490250</v>
      </c>
      <c r="F186" s="291">
        <f t="shared" si="18"/>
        <v>490250</v>
      </c>
    </row>
    <row r="187" spans="1:6" s="156" customFormat="1" ht="13.9" customHeight="1">
      <c r="A187" s="28" t="s">
        <v>824</v>
      </c>
      <c r="B187" s="289" t="s">
        <v>835</v>
      </c>
      <c r="C187" s="203">
        <v>0.1</v>
      </c>
      <c r="D187" s="203" t="s">
        <v>37</v>
      </c>
      <c r="E187" s="290">
        <f t="shared" si="17"/>
        <v>4121500</v>
      </c>
      <c r="F187" s="291">
        <f t="shared" si="18"/>
        <v>412150</v>
      </c>
    </row>
    <row r="188" spans="1:6" s="156" customFormat="1" ht="13.9" customHeight="1">
      <c r="A188" s="28" t="s">
        <v>825</v>
      </c>
      <c r="B188" s="289" t="s">
        <v>826</v>
      </c>
      <c r="C188" s="203">
        <v>0.1</v>
      </c>
      <c r="D188" s="203" t="s">
        <v>37</v>
      </c>
      <c r="E188" s="290">
        <f t="shared" si="17"/>
        <v>1519600</v>
      </c>
      <c r="F188" s="291">
        <f t="shared" si="18"/>
        <v>151960</v>
      </c>
    </row>
    <row r="189" spans="1:6" s="156" customFormat="1" ht="25.5">
      <c r="A189" s="28" t="s">
        <v>1179</v>
      </c>
      <c r="B189" s="289" t="s">
        <v>1230</v>
      </c>
      <c r="C189" s="203">
        <v>2</v>
      </c>
      <c r="D189" s="203" t="s">
        <v>37</v>
      </c>
      <c r="E189" s="290">
        <f>'[1]J.Fasilitas Jalan '!$F$597</f>
        <v>3002600</v>
      </c>
      <c r="F189" s="291">
        <f t="shared" si="18"/>
        <v>6005200</v>
      </c>
    </row>
    <row r="190" spans="1:6" s="156" customFormat="1" ht="13.15" customHeight="1">
      <c r="A190" s="28" t="s">
        <v>827</v>
      </c>
      <c r="B190" s="289" t="s">
        <v>828</v>
      </c>
      <c r="C190" s="203">
        <v>1</v>
      </c>
      <c r="D190" s="203" t="s">
        <v>26</v>
      </c>
      <c r="E190" s="290">
        <f>E177</f>
        <v>1026495.5945250001</v>
      </c>
      <c r="F190" s="291">
        <f t="shared" si="18"/>
        <v>1026495.5945250001</v>
      </c>
    </row>
    <row r="191" spans="1:6" s="156" customFormat="1" ht="25.5">
      <c r="A191" s="28" t="s">
        <v>829</v>
      </c>
      <c r="B191" s="289" t="s">
        <v>836</v>
      </c>
      <c r="C191" s="203">
        <v>1</v>
      </c>
      <c r="D191" s="203" t="s">
        <v>37</v>
      </c>
      <c r="E191" s="290">
        <f>E178</f>
        <v>5255950</v>
      </c>
      <c r="F191" s="291">
        <f t="shared" si="18"/>
        <v>5255950</v>
      </c>
    </row>
    <row r="192" spans="1:6" s="155" customFormat="1" ht="13.15" customHeight="1">
      <c r="A192" s="27"/>
      <c r="B192" s="292"/>
      <c r="C192" s="54"/>
      <c r="D192" s="54"/>
      <c r="E192" s="55" t="s">
        <v>369</v>
      </c>
      <c r="F192" s="293" t="e">
        <f>SUM(F182:F191)</f>
        <v>#REF!</v>
      </c>
    </row>
    <row r="193" spans="1:6" s="155" customFormat="1" ht="13.15" customHeight="1" thickBot="1">
      <c r="A193" s="66"/>
      <c r="B193" s="294"/>
      <c r="C193" s="295"/>
      <c r="D193" s="295"/>
      <c r="E193" s="296" t="s">
        <v>375</v>
      </c>
      <c r="F193" s="297" t="e">
        <f>SUM(F192)</f>
        <v>#REF!</v>
      </c>
    </row>
    <row r="194" spans="1:6" s="155" customFormat="1" ht="25.5">
      <c r="A194" s="26" t="s">
        <v>1204</v>
      </c>
      <c r="B194" s="286" t="s">
        <v>1205</v>
      </c>
      <c r="C194" s="132"/>
      <c r="D194" s="132" t="s">
        <v>26</v>
      </c>
      <c r="E194" s="287"/>
      <c r="F194" s="288"/>
    </row>
    <row r="195" spans="1:6" s="156" customFormat="1" ht="14.45" customHeight="1">
      <c r="A195" s="240" t="s">
        <v>1768</v>
      </c>
      <c r="B195" s="289" t="s">
        <v>819</v>
      </c>
      <c r="C195" s="203">
        <v>1</v>
      </c>
      <c r="D195" s="203" t="s">
        <v>17</v>
      </c>
      <c r="E195" s="290">
        <f>E182</f>
        <v>35500</v>
      </c>
      <c r="F195" s="291">
        <f>C195*E195</f>
        <v>35500</v>
      </c>
    </row>
    <row r="196" spans="1:6" s="156" customFormat="1" ht="14.45" customHeight="1">
      <c r="A196" s="242" t="s">
        <v>1769</v>
      </c>
      <c r="B196" s="289" t="s">
        <v>820</v>
      </c>
      <c r="C196" s="203">
        <v>300</v>
      </c>
      <c r="D196" s="203" t="s">
        <v>821</v>
      </c>
      <c r="E196" s="290" t="e">
        <f>E183</f>
        <v>#REF!</v>
      </c>
      <c r="F196" s="291" t="e">
        <f t="shared" ref="F196:F204" si="19">C196*E196</f>
        <v>#REF!</v>
      </c>
    </row>
    <row r="197" spans="1:6" s="156" customFormat="1" ht="14.45" customHeight="1">
      <c r="A197" s="28" t="s">
        <v>817</v>
      </c>
      <c r="B197" s="289" t="s">
        <v>833</v>
      </c>
      <c r="C197" s="203">
        <v>2</v>
      </c>
      <c r="D197" s="203" t="s">
        <v>23</v>
      </c>
      <c r="E197" s="290">
        <f>E184</f>
        <v>17600</v>
      </c>
      <c r="F197" s="291">
        <f t="shared" si="19"/>
        <v>35200</v>
      </c>
    </row>
    <row r="198" spans="1:6" s="156" customFormat="1" ht="25.5">
      <c r="A198" s="28" t="s">
        <v>822</v>
      </c>
      <c r="B198" s="289" t="s">
        <v>823</v>
      </c>
      <c r="C198" s="203">
        <v>50</v>
      </c>
      <c r="D198" s="203" t="s">
        <v>11</v>
      </c>
      <c r="E198" s="290">
        <f>E185</f>
        <v>29000</v>
      </c>
      <c r="F198" s="291">
        <f t="shared" si="19"/>
        <v>1450000</v>
      </c>
    </row>
    <row r="199" spans="1:6" s="156" customFormat="1" ht="14.45" customHeight="1">
      <c r="A199" s="28" t="s">
        <v>1183</v>
      </c>
      <c r="B199" s="289" t="s">
        <v>1231</v>
      </c>
      <c r="C199" s="203">
        <v>1</v>
      </c>
      <c r="D199" s="203" t="s">
        <v>11</v>
      </c>
      <c r="E199" s="290">
        <f>'[1]J.Fasilitas Jalan '!$F$150</f>
        <v>138750</v>
      </c>
      <c r="F199" s="291">
        <f t="shared" si="19"/>
        <v>138750</v>
      </c>
    </row>
    <row r="200" spans="1:6" s="156" customFormat="1" ht="15" customHeight="1">
      <c r="A200" s="28" t="s">
        <v>824</v>
      </c>
      <c r="B200" s="289" t="s">
        <v>835</v>
      </c>
      <c r="C200" s="203">
        <v>0.1</v>
      </c>
      <c r="D200" s="203" t="s">
        <v>37</v>
      </c>
      <c r="E200" s="290">
        <f>E187</f>
        <v>4121500</v>
      </c>
      <c r="F200" s="291">
        <f t="shared" si="19"/>
        <v>412150</v>
      </c>
    </row>
    <row r="201" spans="1:6" s="156" customFormat="1" ht="15" customHeight="1">
      <c r="A201" s="28" t="s">
        <v>825</v>
      </c>
      <c r="B201" s="289" t="s">
        <v>826</v>
      </c>
      <c r="C201" s="203">
        <v>0.1</v>
      </c>
      <c r="D201" s="203" t="s">
        <v>37</v>
      </c>
      <c r="E201" s="290">
        <f>E188</f>
        <v>1519600</v>
      </c>
      <c r="F201" s="291">
        <f t="shared" si="19"/>
        <v>151960</v>
      </c>
    </row>
    <row r="202" spans="1:6" s="156" customFormat="1" ht="25.5">
      <c r="A202" s="28" t="s">
        <v>1146</v>
      </c>
      <c r="B202" s="289" t="s">
        <v>1147</v>
      </c>
      <c r="C202" s="203">
        <v>1</v>
      </c>
      <c r="D202" s="203" t="s">
        <v>37</v>
      </c>
      <c r="E202" s="290">
        <f>'[1]J.Fasilitas Jalan '!$F$571</f>
        <v>1976200</v>
      </c>
      <c r="F202" s="291">
        <f t="shared" si="19"/>
        <v>1976200</v>
      </c>
    </row>
    <row r="203" spans="1:6" s="156" customFormat="1" ht="14.45" customHeight="1">
      <c r="A203" s="28" t="s">
        <v>1189</v>
      </c>
      <c r="B203" s="289" t="s">
        <v>1242</v>
      </c>
      <c r="C203" s="203">
        <v>1</v>
      </c>
      <c r="D203" s="203" t="s">
        <v>26</v>
      </c>
      <c r="E203" s="290">
        <f>'[1]J.Fasilitas Jalan '!$F$648</f>
        <v>788690.27273684216</v>
      </c>
      <c r="F203" s="291">
        <f t="shared" si="19"/>
        <v>788690.27273684216</v>
      </c>
    </row>
    <row r="204" spans="1:6" s="156" customFormat="1" ht="14.45" customHeight="1">
      <c r="A204" s="28" t="s">
        <v>1206</v>
      </c>
      <c r="B204" s="289" t="s">
        <v>1246</v>
      </c>
      <c r="C204" s="203">
        <v>1</v>
      </c>
      <c r="D204" s="203" t="s">
        <v>37</v>
      </c>
      <c r="E204" s="290">
        <f>'[1]J.Fasilitas Jalan '!$F$805</f>
        <v>1349450</v>
      </c>
      <c r="F204" s="291">
        <f t="shared" si="19"/>
        <v>1349450</v>
      </c>
    </row>
    <row r="205" spans="1:6" s="155" customFormat="1" ht="14.45" customHeight="1">
      <c r="A205" s="27"/>
      <c r="B205" s="292"/>
      <c r="C205" s="54"/>
      <c r="D205" s="54"/>
      <c r="E205" s="55" t="s">
        <v>369</v>
      </c>
      <c r="F205" s="293" t="e">
        <f>SUM(F195:F204)</f>
        <v>#REF!</v>
      </c>
    </row>
    <row r="206" spans="1:6" s="155" customFormat="1" ht="15" customHeight="1" thickBot="1">
      <c r="A206" s="66"/>
      <c r="B206" s="294"/>
      <c r="C206" s="295"/>
      <c r="D206" s="295"/>
      <c r="E206" s="296" t="s">
        <v>375</v>
      </c>
      <c r="F206" s="297" t="e">
        <f>SUM(F205)</f>
        <v>#REF!</v>
      </c>
    </row>
    <row r="207" spans="1:6" s="155" customFormat="1" ht="37.9" customHeight="1">
      <c r="A207" s="26" t="s">
        <v>1207</v>
      </c>
      <c r="B207" s="286" t="s">
        <v>1208</v>
      </c>
      <c r="C207" s="132"/>
      <c r="D207" s="132" t="s">
        <v>26</v>
      </c>
      <c r="E207" s="287"/>
      <c r="F207" s="288"/>
    </row>
    <row r="208" spans="1:6" s="156" customFormat="1" ht="14.45" customHeight="1">
      <c r="A208" s="28" t="s">
        <v>1210</v>
      </c>
      <c r="B208" s="289" t="s">
        <v>1233</v>
      </c>
      <c r="C208" s="203">
        <v>7</v>
      </c>
      <c r="D208" s="203" t="s">
        <v>148</v>
      </c>
      <c r="E208" s="290">
        <f>'[2]02.06 Alat Kantor&amp;RT'!$H$2389</f>
        <v>20085</v>
      </c>
      <c r="F208" s="291">
        <f>C208*E208</f>
        <v>140595</v>
      </c>
    </row>
    <row r="209" spans="1:6" s="156" customFormat="1" ht="14.45" customHeight="1">
      <c r="A209" s="240" t="s">
        <v>1768</v>
      </c>
      <c r="B209" s="289" t="s">
        <v>819</v>
      </c>
      <c r="C209" s="203">
        <v>1</v>
      </c>
      <c r="D209" s="203" t="s">
        <v>17</v>
      </c>
      <c r="E209" s="290">
        <f>'[2]20.01 Bahan Bangunan'!$I$622</f>
        <v>35500</v>
      </c>
      <c r="F209" s="291">
        <f t="shared" ref="F209:F216" si="20">C209*E209</f>
        <v>35500</v>
      </c>
    </row>
    <row r="210" spans="1:6" s="156" customFormat="1" ht="14.45" customHeight="1">
      <c r="A210" s="242" t="s">
        <v>1769</v>
      </c>
      <c r="B210" s="289" t="s">
        <v>820</v>
      </c>
      <c r="C210" s="203">
        <v>300</v>
      </c>
      <c r="D210" s="203" t="s">
        <v>821</v>
      </c>
      <c r="E210" s="290" t="e">
        <f>E196</f>
        <v>#REF!</v>
      </c>
      <c r="F210" s="291" t="e">
        <f t="shared" si="20"/>
        <v>#REF!</v>
      </c>
    </row>
    <row r="211" spans="1:6" s="156" customFormat="1" ht="14.45" customHeight="1">
      <c r="A211" s="28" t="s">
        <v>817</v>
      </c>
      <c r="B211" s="289" t="s">
        <v>833</v>
      </c>
      <c r="C211" s="203">
        <v>2</v>
      </c>
      <c r="D211" s="203" t="s">
        <v>23</v>
      </c>
      <c r="E211" s="290">
        <f>E197</f>
        <v>17600</v>
      </c>
      <c r="F211" s="291">
        <f t="shared" si="20"/>
        <v>35200</v>
      </c>
    </row>
    <row r="212" spans="1:6" s="156" customFormat="1" ht="30.6" customHeight="1">
      <c r="A212" s="28" t="s">
        <v>822</v>
      </c>
      <c r="B212" s="289" t="s">
        <v>823</v>
      </c>
      <c r="C212" s="203">
        <v>50</v>
      </c>
      <c r="D212" s="203" t="s">
        <v>11</v>
      </c>
      <c r="E212" s="290">
        <f>E198</f>
        <v>29000</v>
      </c>
      <c r="F212" s="291">
        <f t="shared" si="20"/>
        <v>1450000</v>
      </c>
    </row>
    <row r="213" spans="1:6" s="156" customFormat="1" ht="14.45" customHeight="1">
      <c r="A213" s="28" t="s">
        <v>824</v>
      </c>
      <c r="B213" s="289" t="s">
        <v>835</v>
      </c>
      <c r="C213" s="203">
        <v>0.1</v>
      </c>
      <c r="D213" s="203" t="s">
        <v>37</v>
      </c>
      <c r="E213" s="290">
        <f>E200</f>
        <v>4121500</v>
      </c>
      <c r="F213" s="291">
        <f t="shared" si="20"/>
        <v>412150</v>
      </c>
    </row>
    <row r="214" spans="1:6" s="156" customFormat="1" ht="14.45" customHeight="1">
      <c r="A214" s="28" t="s">
        <v>825</v>
      </c>
      <c r="B214" s="289" t="s">
        <v>826</v>
      </c>
      <c r="C214" s="203">
        <v>0.1</v>
      </c>
      <c r="D214" s="203" t="s">
        <v>37</v>
      </c>
      <c r="E214" s="290">
        <f>E201</f>
        <v>1519600</v>
      </c>
      <c r="F214" s="291">
        <f t="shared" si="20"/>
        <v>151960</v>
      </c>
    </row>
    <row r="215" spans="1:6" s="156" customFormat="1" ht="30.6" customHeight="1">
      <c r="A215" s="28" t="s">
        <v>1146</v>
      </c>
      <c r="B215" s="289" t="s">
        <v>1147</v>
      </c>
      <c r="C215" s="203">
        <v>1</v>
      </c>
      <c r="D215" s="203" t="s">
        <v>37</v>
      </c>
      <c r="E215" s="290">
        <f>E202</f>
        <v>1976200</v>
      </c>
      <c r="F215" s="291">
        <f t="shared" si="20"/>
        <v>1976200</v>
      </c>
    </row>
    <row r="216" spans="1:6" s="156" customFormat="1" ht="14.45" customHeight="1">
      <c r="A216" s="28" t="s">
        <v>1209</v>
      </c>
      <c r="B216" s="289" t="s">
        <v>1234</v>
      </c>
      <c r="C216" s="203">
        <v>1</v>
      </c>
      <c r="D216" s="203" t="s">
        <v>37</v>
      </c>
      <c r="E216" s="290">
        <f>'[1]J.Fasilitas Jalan '!$F$861</f>
        <v>2851450</v>
      </c>
      <c r="F216" s="291">
        <f t="shared" si="20"/>
        <v>2851450</v>
      </c>
    </row>
    <row r="217" spans="1:6" s="155" customFormat="1" ht="14.45" customHeight="1">
      <c r="A217" s="27"/>
      <c r="B217" s="292"/>
      <c r="C217" s="54"/>
      <c r="D217" s="54"/>
      <c r="E217" s="55" t="s">
        <v>369</v>
      </c>
      <c r="F217" s="293" t="e">
        <f>SUM(F208:F216)</f>
        <v>#REF!</v>
      </c>
    </row>
    <row r="218" spans="1:6" s="155" customFormat="1" ht="14.45" customHeight="1" thickBot="1">
      <c r="A218" s="66"/>
      <c r="B218" s="294"/>
      <c r="C218" s="295"/>
      <c r="D218" s="295"/>
      <c r="E218" s="296" t="s">
        <v>375</v>
      </c>
      <c r="F218" s="297" t="e">
        <f>SUM(F217)</f>
        <v>#REF!</v>
      </c>
    </row>
    <row r="219" spans="1:6" s="155" customFormat="1" ht="17.45" customHeight="1">
      <c r="A219" s="26" t="s">
        <v>1211</v>
      </c>
      <c r="B219" s="286" t="s">
        <v>1212</v>
      </c>
      <c r="C219" s="132"/>
      <c r="D219" s="132" t="s">
        <v>26</v>
      </c>
      <c r="E219" s="287"/>
      <c r="F219" s="288"/>
    </row>
    <row r="220" spans="1:6" s="156" customFormat="1" ht="17.45" customHeight="1">
      <c r="A220" s="240" t="s">
        <v>1768</v>
      </c>
      <c r="B220" s="289" t="s">
        <v>819</v>
      </c>
      <c r="C220" s="203">
        <v>1</v>
      </c>
      <c r="D220" s="203" t="s">
        <v>17</v>
      </c>
      <c r="E220" s="290">
        <f>E209</f>
        <v>35500</v>
      </c>
      <c r="F220" s="291">
        <f>C220*E220</f>
        <v>35500</v>
      </c>
    </row>
    <row r="221" spans="1:6" s="156" customFormat="1" ht="17.45" customHeight="1">
      <c r="A221" s="242" t="s">
        <v>1769</v>
      </c>
      <c r="B221" s="289" t="s">
        <v>820</v>
      </c>
      <c r="C221" s="203">
        <v>0.1</v>
      </c>
      <c r="D221" s="203" t="s">
        <v>821</v>
      </c>
      <c r="E221" s="290" t="e">
        <f>E210</f>
        <v>#REF!</v>
      </c>
      <c r="F221" s="291" t="e">
        <f t="shared" ref="F221:F229" si="21">C221*E221</f>
        <v>#REF!</v>
      </c>
    </row>
    <row r="222" spans="1:6" s="156" customFormat="1" ht="12.75">
      <c r="A222" s="28" t="s">
        <v>817</v>
      </c>
      <c r="B222" s="289" t="s">
        <v>833</v>
      </c>
      <c r="C222" s="203">
        <v>2</v>
      </c>
      <c r="D222" s="203" t="s">
        <v>23</v>
      </c>
      <c r="E222" s="290">
        <f>E211</f>
        <v>17600</v>
      </c>
      <c r="F222" s="291">
        <f t="shared" si="21"/>
        <v>35200</v>
      </c>
    </row>
    <row r="223" spans="1:6" s="156" customFormat="1" ht="31.9" customHeight="1">
      <c r="A223" s="28" t="s">
        <v>822</v>
      </c>
      <c r="B223" s="289" t="s">
        <v>823</v>
      </c>
      <c r="C223" s="203">
        <v>50</v>
      </c>
      <c r="D223" s="203" t="s">
        <v>11</v>
      </c>
      <c r="E223" s="290">
        <f>E212</f>
        <v>29000</v>
      </c>
      <c r="F223" s="291">
        <f t="shared" si="21"/>
        <v>1450000</v>
      </c>
    </row>
    <row r="224" spans="1:6" s="156" customFormat="1" ht="13.9" customHeight="1">
      <c r="A224" s="28" t="s">
        <v>1197</v>
      </c>
      <c r="B224" s="289" t="s">
        <v>1235</v>
      </c>
      <c r="C224" s="203">
        <v>18</v>
      </c>
      <c r="D224" s="203" t="s">
        <v>11</v>
      </c>
      <c r="E224" s="290">
        <f>'[1]J.Fasilitas Jalan '!$F$182</f>
        <v>333000</v>
      </c>
      <c r="F224" s="291">
        <f t="shared" si="21"/>
        <v>5994000</v>
      </c>
    </row>
    <row r="225" spans="1:6" s="156" customFormat="1" ht="13.9" customHeight="1">
      <c r="A225" s="28" t="s">
        <v>824</v>
      </c>
      <c r="B225" s="289" t="s">
        <v>835</v>
      </c>
      <c r="C225" s="203">
        <v>0.1</v>
      </c>
      <c r="D225" s="203" t="s">
        <v>37</v>
      </c>
      <c r="E225" s="290">
        <f>E213</f>
        <v>4121500</v>
      </c>
      <c r="F225" s="291">
        <f t="shared" si="21"/>
        <v>412150</v>
      </c>
    </row>
    <row r="226" spans="1:6" s="156" customFormat="1" ht="13.9" customHeight="1">
      <c r="A226" s="28" t="s">
        <v>825</v>
      </c>
      <c r="B226" s="289" t="s">
        <v>826</v>
      </c>
      <c r="C226" s="203">
        <v>1</v>
      </c>
      <c r="D226" s="203" t="s">
        <v>37</v>
      </c>
      <c r="E226" s="290">
        <f>E214</f>
        <v>1519600</v>
      </c>
      <c r="F226" s="291">
        <f t="shared" si="21"/>
        <v>1519600</v>
      </c>
    </row>
    <row r="227" spans="1:6" s="156" customFormat="1" ht="31.9" customHeight="1">
      <c r="A227" s="28" t="s">
        <v>1170</v>
      </c>
      <c r="B227" s="289" t="s">
        <v>1227</v>
      </c>
      <c r="C227" s="203">
        <v>1</v>
      </c>
      <c r="D227" s="203" t="s">
        <v>37</v>
      </c>
      <c r="E227" s="290">
        <f>'[1]J.Fasilitas Jalan '!$F$584</f>
        <v>2090400</v>
      </c>
      <c r="F227" s="291">
        <f t="shared" si="21"/>
        <v>2090400</v>
      </c>
    </row>
    <row r="228" spans="1:6" s="156" customFormat="1" ht="12.6" customHeight="1">
      <c r="A228" s="28" t="s">
        <v>1213</v>
      </c>
      <c r="B228" s="289" t="s">
        <v>1236</v>
      </c>
      <c r="C228" s="203">
        <v>1</v>
      </c>
      <c r="D228" s="203" t="s">
        <v>26</v>
      </c>
      <c r="E228" s="290">
        <f>'[1]J.Fasilitas Jalan '!$F$707</f>
        <v>1394478.8873249998</v>
      </c>
      <c r="F228" s="291">
        <f t="shared" si="21"/>
        <v>1394478.8873249998</v>
      </c>
    </row>
    <row r="229" spans="1:6" s="156" customFormat="1" ht="25.9" customHeight="1">
      <c r="A229" s="28" t="s">
        <v>1196</v>
      </c>
      <c r="B229" s="289" t="s">
        <v>1237</v>
      </c>
      <c r="C229" s="203">
        <v>1</v>
      </c>
      <c r="D229" s="203" t="s">
        <v>37</v>
      </c>
      <c r="E229" s="290">
        <f>'[1]J.Fasilitas Jalan '!$F$777</f>
        <v>4279450</v>
      </c>
      <c r="F229" s="291">
        <f t="shared" si="21"/>
        <v>4279450</v>
      </c>
    </row>
    <row r="230" spans="1:6" s="155" customFormat="1" ht="15" customHeight="1">
      <c r="A230" s="27"/>
      <c r="B230" s="292"/>
      <c r="C230" s="54"/>
      <c r="D230" s="54"/>
      <c r="E230" s="55" t="s">
        <v>369</v>
      </c>
      <c r="F230" s="293" t="e">
        <f>SUM(F220:F229)</f>
        <v>#REF!</v>
      </c>
    </row>
    <row r="231" spans="1:6" s="155" customFormat="1" ht="15" customHeight="1" thickBot="1">
      <c r="A231" s="66"/>
      <c r="B231" s="294"/>
      <c r="C231" s="295"/>
      <c r="D231" s="295"/>
      <c r="E231" s="296" t="s">
        <v>375</v>
      </c>
      <c r="F231" s="297" t="e">
        <f>SUM(F230)</f>
        <v>#REF!</v>
      </c>
    </row>
    <row r="232" spans="1:6" s="155" customFormat="1" ht="15.6" customHeight="1">
      <c r="A232" s="26" t="s">
        <v>1214</v>
      </c>
      <c r="B232" s="286" t="s">
        <v>1215</v>
      </c>
      <c r="C232" s="132"/>
      <c r="D232" s="132" t="s">
        <v>26</v>
      </c>
      <c r="E232" s="287"/>
      <c r="F232" s="288"/>
    </row>
    <row r="233" spans="1:6" s="156" customFormat="1" ht="15.6" customHeight="1">
      <c r="A233" s="240" t="s">
        <v>1768</v>
      </c>
      <c r="B233" s="289" t="s">
        <v>819</v>
      </c>
      <c r="C233" s="203">
        <v>1</v>
      </c>
      <c r="D233" s="203" t="s">
        <v>17</v>
      </c>
      <c r="E233" s="290">
        <f>E220</f>
        <v>35500</v>
      </c>
      <c r="F233" s="291">
        <f>C233*E233</f>
        <v>35500</v>
      </c>
    </row>
    <row r="234" spans="1:6" s="156" customFormat="1" ht="15.6" customHeight="1">
      <c r="A234" s="242" t="s">
        <v>1769</v>
      </c>
      <c r="B234" s="289" t="s">
        <v>820</v>
      </c>
      <c r="C234" s="203">
        <v>1000</v>
      </c>
      <c r="D234" s="203" t="s">
        <v>821</v>
      </c>
      <c r="E234" s="290" t="e">
        <f>E221</f>
        <v>#REF!</v>
      </c>
      <c r="F234" s="291" t="e">
        <f t="shared" ref="F234:F242" si="22">C234*E234</f>
        <v>#REF!</v>
      </c>
    </row>
    <row r="235" spans="1:6" s="156" customFormat="1" ht="15.6" customHeight="1">
      <c r="A235" s="28" t="s">
        <v>817</v>
      </c>
      <c r="B235" s="289" t="s">
        <v>833</v>
      </c>
      <c r="C235" s="203">
        <v>2</v>
      </c>
      <c r="D235" s="203" t="s">
        <v>23</v>
      </c>
      <c r="E235" s="290">
        <f>E222</f>
        <v>17600</v>
      </c>
      <c r="F235" s="291">
        <f t="shared" si="22"/>
        <v>35200</v>
      </c>
    </row>
    <row r="236" spans="1:6" s="156" customFormat="1" ht="25.5">
      <c r="A236" s="28" t="s">
        <v>822</v>
      </c>
      <c r="B236" s="289" t="s">
        <v>823</v>
      </c>
      <c r="C236" s="203">
        <v>50</v>
      </c>
      <c r="D236" s="203" t="s">
        <v>11</v>
      </c>
      <c r="E236" s="290">
        <f>E223</f>
        <v>29000</v>
      </c>
      <c r="F236" s="291">
        <f t="shared" si="22"/>
        <v>1450000</v>
      </c>
    </row>
    <row r="237" spans="1:6" s="156" customFormat="1" ht="15.6" customHeight="1">
      <c r="A237" s="28" t="s">
        <v>818</v>
      </c>
      <c r="B237" s="289" t="s">
        <v>834</v>
      </c>
      <c r="C237" s="203">
        <v>1</v>
      </c>
      <c r="D237" s="203" t="s">
        <v>11</v>
      </c>
      <c r="E237" s="290">
        <f>'[1]J.Fasilitas Jalan '!$F$190</f>
        <v>490250</v>
      </c>
      <c r="F237" s="291">
        <f t="shared" si="22"/>
        <v>490250</v>
      </c>
    </row>
    <row r="238" spans="1:6" s="156" customFormat="1" ht="12.75">
      <c r="A238" s="28" t="s">
        <v>824</v>
      </c>
      <c r="B238" s="289" t="s">
        <v>835</v>
      </c>
      <c r="C238" s="203">
        <v>0.1</v>
      </c>
      <c r="D238" s="203" t="s">
        <v>37</v>
      </c>
      <c r="E238" s="290">
        <f>E225</f>
        <v>4121500</v>
      </c>
      <c r="F238" s="291">
        <f t="shared" si="22"/>
        <v>412150</v>
      </c>
    </row>
    <row r="239" spans="1:6" s="156" customFormat="1" ht="12.75">
      <c r="A239" s="28" t="s">
        <v>825</v>
      </c>
      <c r="B239" s="289" t="s">
        <v>826</v>
      </c>
      <c r="C239" s="203">
        <v>0.1</v>
      </c>
      <c r="D239" s="203" t="s">
        <v>37</v>
      </c>
      <c r="E239" s="290">
        <f>E226</f>
        <v>1519600</v>
      </c>
      <c r="F239" s="291">
        <f t="shared" si="22"/>
        <v>151960</v>
      </c>
    </row>
    <row r="240" spans="1:6" s="156" customFormat="1" ht="25.5">
      <c r="A240" s="28" t="s">
        <v>1170</v>
      </c>
      <c r="B240" s="289" t="s">
        <v>1227</v>
      </c>
      <c r="C240" s="203">
        <v>2</v>
      </c>
      <c r="D240" s="203" t="s">
        <v>37</v>
      </c>
      <c r="E240" s="290">
        <f>E227</f>
        <v>2090400</v>
      </c>
      <c r="F240" s="291">
        <f t="shared" si="22"/>
        <v>4180800</v>
      </c>
    </row>
    <row r="241" spans="1:6" s="156" customFormat="1" ht="12.75">
      <c r="A241" s="28" t="s">
        <v>1213</v>
      </c>
      <c r="B241" s="289" t="s">
        <v>1236</v>
      </c>
      <c r="C241" s="203">
        <v>1</v>
      </c>
      <c r="D241" s="203" t="s">
        <v>26</v>
      </c>
      <c r="E241" s="290">
        <f>E228</f>
        <v>1394478.8873249998</v>
      </c>
      <c r="F241" s="291">
        <f t="shared" si="22"/>
        <v>1394478.8873249998</v>
      </c>
    </row>
    <row r="242" spans="1:6" s="156" customFormat="1" ht="25.5">
      <c r="A242" s="28" t="s">
        <v>829</v>
      </c>
      <c r="B242" s="289" t="s">
        <v>836</v>
      </c>
      <c r="C242" s="203">
        <v>1</v>
      </c>
      <c r="D242" s="203" t="s">
        <v>37</v>
      </c>
      <c r="E242" s="290">
        <f>'[1]J.Fasilitas Jalan '!$F$791</f>
        <v>5255950</v>
      </c>
      <c r="F242" s="291">
        <f t="shared" si="22"/>
        <v>5255950</v>
      </c>
    </row>
    <row r="243" spans="1:6" s="155" customFormat="1" ht="12.75">
      <c r="A243" s="27"/>
      <c r="B243" s="292"/>
      <c r="C243" s="54"/>
      <c r="D243" s="54"/>
      <c r="E243" s="55" t="s">
        <v>369</v>
      </c>
      <c r="F243" s="293" t="e">
        <f>SUM(F233:F242)</f>
        <v>#REF!</v>
      </c>
    </row>
    <row r="244" spans="1:6" s="155" customFormat="1" ht="13.5" thickBot="1">
      <c r="A244" s="66"/>
      <c r="B244" s="294"/>
      <c r="C244" s="295"/>
      <c r="D244" s="295"/>
      <c r="E244" s="296" t="s">
        <v>375</v>
      </c>
      <c r="F244" s="297" t="e">
        <f>SUM(F243)</f>
        <v>#REF!</v>
      </c>
    </row>
    <row r="245" spans="1:6" s="155" customFormat="1" ht="15" customHeight="1">
      <c r="A245" s="26" t="s">
        <v>1216</v>
      </c>
      <c r="B245" s="286" t="s">
        <v>1217</v>
      </c>
      <c r="C245" s="132"/>
      <c r="D245" s="132" t="s">
        <v>26</v>
      </c>
      <c r="E245" s="287"/>
      <c r="F245" s="288"/>
    </row>
    <row r="246" spans="1:6" s="156" customFormat="1" ht="15" customHeight="1">
      <c r="A246" s="243" t="s">
        <v>902</v>
      </c>
      <c r="B246" s="289" t="s">
        <v>1238</v>
      </c>
      <c r="C246" s="203">
        <v>1</v>
      </c>
      <c r="D246" s="203" t="s">
        <v>23</v>
      </c>
      <c r="E246" s="290">
        <f>'[2]02.06 Alat Kantor&amp;RT'!$H$2573</f>
        <v>2696025</v>
      </c>
      <c r="F246" s="291">
        <f>C246*E246</f>
        <v>2696025</v>
      </c>
    </row>
    <row r="247" spans="1:6" s="156" customFormat="1" ht="15" customHeight="1">
      <c r="A247" s="239" t="s">
        <v>1770</v>
      </c>
      <c r="B247" s="289" t="s">
        <v>1239</v>
      </c>
      <c r="C247" s="203">
        <v>1</v>
      </c>
      <c r="D247" s="203" t="s">
        <v>23</v>
      </c>
      <c r="E247" s="290">
        <f>'[2]22. Sarana Lalu Lintas'!$I$55</f>
        <v>4711500</v>
      </c>
      <c r="F247" s="291">
        <f t="shared" ref="F247:F253" si="23">C247*E247</f>
        <v>4711500</v>
      </c>
    </row>
    <row r="248" spans="1:6" s="156" customFormat="1" ht="14.25">
      <c r="A248" s="241" t="s">
        <v>1769</v>
      </c>
      <c r="B248" s="289" t="s">
        <v>820</v>
      </c>
      <c r="C248" s="203">
        <v>300</v>
      </c>
      <c r="D248" s="203" t="s">
        <v>821</v>
      </c>
      <c r="E248" s="290" t="e">
        <f>'[2]23. Biaya Operasional Kegiatan'!#REF!</f>
        <v>#REF!</v>
      </c>
      <c r="F248" s="291" t="e">
        <f t="shared" si="23"/>
        <v>#REF!</v>
      </c>
    </row>
    <row r="249" spans="1:6" s="156" customFormat="1" ht="12.75">
      <c r="A249" s="28" t="s">
        <v>1197</v>
      </c>
      <c r="B249" s="289" t="s">
        <v>1235</v>
      </c>
      <c r="C249" s="203">
        <v>1</v>
      </c>
      <c r="D249" s="203" t="s">
        <v>11</v>
      </c>
      <c r="E249" s="290">
        <f>'[1]J.Fasilitas Jalan '!$F$182</f>
        <v>333000</v>
      </c>
      <c r="F249" s="291">
        <f t="shared" si="23"/>
        <v>333000</v>
      </c>
    </row>
    <row r="250" spans="1:6" s="156" customFormat="1" ht="12.75">
      <c r="A250" s="28" t="s">
        <v>824</v>
      </c>
      <c r="B250" s="289" t="s">
        <v>835</v>
      </c>
      <c r="C250" s="203">
        <v>0.1</v>
      </c>
      <c r="D250" s="203" t="s">
        <v>37</v>
      </c>
      <c r="E250" s="290">
        <f>'[1]J.Fasilitas Jalan '!$F$277</f>
        <v>4121500</v>
      </c>
      <c r="F250" s="291">
        <f t="shared" si="23"/>
        <v>412150</v>
      </c>
    </row>
    <row r="251" spans="1:6" s="156" customFormat="1" ht="12.75">
      <c r="A251" s="28" t="s">
        <v>825</v>
      </c>
      <c r="B251" s="289" t="s">
        <v>826</v>
      </c>
      <c r="C251" s="203">
        <v>0.1</v>
      </c>
      <c r="D251" s="203" t="s">
        <v>37</v>
      </c>
      <c r="E251" s="290">
        <f>'[1]J.Fasilitas Jalan '!$F$537</f>
        <v>1519600</v>
      </c>
      <c r="F251" s="291">
        <f t="shared" si="23"/>
        <v>151960</v>
      </c>
    </row>
    <row r="252" spans="1:6" s="156" customFormat="1" ht="12.75">
      <c r="A252" s="28" t="s">
        <v>1213</v>
      </c>
      <c r="B252" s="289" t="s">
        <v>1236</v>
      </c>
      <c r="C252" s="203">
        <v>1</v>
      </c>
      <c r="D252" s="203" t="s">
        <v>26</v>
      </c>
      <c r="E252" s="290">
        <f>'[1]J.Fasilitas Jalan '!$F$707</f>
        <v>1394478.8873249998</v>
      </c>
      <c r="F252" s="291">
        <f t="shared" si="23"/>
        <v>1394478.8873249998</v>
      </c>
    </row>
    <row r="253" spans="1:6" s="156" customFormat="1" ht="14.25">
      <c r="A253" s="243" t="s">
        <v>1240</v>
      </c>
      <c r="B253" s="289" t="s">
        <v>1241</v>
      </c>
      <c r="C253" s="203">
        <v>50</v>
      </c>
      <c r="D253" s="203" t="s">
        <v>797</v>
      </c>
      <c r="E253" s="290">
        <f>'[2]02.06 Alat Kantor&amp;RT'!$H$2432</f>
        <v>77250</v>
      </c>
      <c r="F253" s="291">
        <f t="shared" si="23"/>
        <v>3862500</v>
      </c>
    </row>
    <row r="254" spans="1:6" s="155" customFormat="1" ht="14.45" customHeight="1">
      <c r="A254" s="27"/>
      <c r="B254" s="292"/>
      <c r="C254" s="54"/>
      <c r="D254" s="54"/>
      <c r="E254" s="55" t="s">
        <v>369</v>
      </c>
      <c r="F254" s="293" t="e">
        <f>SUM(F246:F253)</f>
        <v>#REF!</v>
      </c>
    </row>
    <row r="255" spans="1:6" s="155" customFormat="1" ht="14.45" customHeight="1" thickBot="1">
      <c r="A255" s="66"/>
      <c r="B255" s="294"/>
      <c r="C255" s="295"/>
      <c r="D255" s="295"/>
      <c r="E255" s="296" t="s">
        <v>375</v>
      </c>
      <c r="F255" s="297" t="e">
        <f>SUM(F254)</f>
        <v>#REF!</v>
      </c>
    </row>
    <row r="256" spans="1:6" s="155" customFormat="1" ht="14.45" customHeight="1">
      <c r="A256" s="26" t="s">
        <v>1218</v>
      </c>
      <c r="B256" s="286" t="s">
        <v>1219</v>
      </c>
      <c r="C256" s="132"/>
      <c r="D256" s="132" t="s">
        <v>26</v>
      </c>
      <c r="E256" s="287"/>
      <c r="F256" s="288"/>
    </row>
    <row r="257" spans="1:6" s="156" customFormat="1" ht="16.149999999999999" customHeight="1">
      <c r="A257" s="244" t="s">
        <v>902</v>
      </c>
      <c r="B257" s="289" t="s">
        <v>1238</v>
      </c>
      <c r="C257" s="203">
        <v>2</v>
      </c>
      <c r="D257" s="203" t="s">
        <v>23</v>
      </c>
      <c r="E257" s="290">
        <f>E246</f>
        <v>2696025</v>
      </c>
      <c r="F257" s="291">
        <f>C257*E257</f>
        <v>5392050</v>
      </c>
    </row>
    <row r="258" spans="1:6" s="156" customFormat="1" ht="16.149999999999999" customHeight="1">
      <c r="A258" s="240" t="s">
        <v>1770</v>
      </c>
      <c r="B258" s="289" t="s">
        <v>1239</v>
      </c>
      <c r="C258" s="203">
        <v>1</v>
      </c>
      <c r="D258" s="203" t="s">
        <v>23</v>
      </c>
      <c r="E258" s="290">
        <f>E247</f>
        <v>4711500</v>
      </c>
      <c r="F258" s="291">
        <f t="shared" ref="F258:F264" si="24">C258*E258</f>
        <v>4711500</v>
      </c>
    </row>
    <row r="259" spans="1:6" s="156" customFormat="1" ht="12.75">
      <c r="A259" s="28" t="s">
        <v>832</v>
      </c>
      <c r="B259" s="289" t="s">
        <v>820</v>
      </c>
      <c r="C259" s="203">
        <v>600</v>
      </c>
      <c r="D259" s="203" t="s">
        <v>821</v>
      </c>
      <c r="E259" s="290" t="e">
        <f>E248</f>
        <v>#REF!</v>
      </c>
      <c r="F259" s="291" t="e">
        <f t="shared" si="24"/>
        <v>#REF!</v>
      </c>
    </row>
    <row r="260" spans="1:6" s="156" customFormat="1" ht="12.75">
      <c r="A260" s="28" t="s">
        <v>818</v>
      </c>
      <c r="B260" s="289" t="s">
        <v>834</v>
      </c>
      <c r="C260" s="203">
        <v>1</v>
      </c>
      <c r="D260" s="203" t="s">
        <v>11</v>
      </c>
      <c r="E260" s="290">
        <f>'[1]J.Fasilitas Jalan '!$F$190</f>
        <v>490250</v>
      </c>
      <c r="F260" s="291">
        <f t="shared" si="24"/>
        <v>490250</v>
      </c>
    </row>
    <row r="261" spans="1:6" s="156" customFormat="1" ht="12.75">
      <c r="A261" s="28" t="s">
        <v>824</v>
      </c>
      <c r="B261" s="289" t="s">
        <v>835</v>
      </c>
      <c r="C261" s="203">
        <v>0.1</v>
      </c>
      <c r="D261" s="203" t="s">
        <v>37</v>
      </c>
      <c r="E261" s="290">
        <f>'[1]J.Fasilitas Jalan '!$F$277</f>
        <v>4121500</v>
      </c>
      <c r="F261" s="291">
        <f t="shared" si="24"/>
        <v>412150</v>
      </c>
    </row>
    <row r="262" spans="1:6" s="156" customFormat="1" ht="12.75">
      <c r="A262" s="28" t="s">
        <v>825</v>
      </c>
      <c r="B262" s="289" t="s">
        <v>826</v>
      </c>
      <c r="C262" s="203">
        <v>0.1</v>
      </c>
      <c r="D262" s="203" t="s">
        <v>37</v>
      </c>
      <c r="E262" s="290">
        <f>'[1]J.Fasilitas Jalan '!$F$537</f>
        <v>1519600</v>
      </c>
      <c r="F262" s="291">
        <f t="shared" si="24"/>
        <v>151960</v>
      </c>
    </row>
    <row r="263" spans="1:6" s="156" customFormat="1" ht="12.75">
      <c r="A263" s="28" t="s">
        <v>1213</v>
      </c>
      <c r="B263" s="289" t="s">
        <v>1236</v>
      </c>
      <c r="C263" s="203">
        <v>1</v>
      </c>
      <c r="D263" s="203" t="s">
        <v>26</v>
      </c>
      <c r="E263" s="290">
        <f>'[1]J.Fasilitas Jalan '!$F$707</f>
        <v>1394478.8873249998</v>
      </c>
      <c r="F263" s="291">
        <f t="shared" si="24"/>
        <v>1394478.8873249998</v>
      </c>
    </row>
    <row r="264" spans="1:6" s="156" customFormat="1" ht="12.75">
      <c r="A264" s="28" t="s">
        <v>1240</v>
      </c>
      <c r="B264" s="289" t="s">
        <v>1241</v>
      </c>
      <c r="C264" s="203">
        <v>50</v>
      </c>
      <c r="D264" s="203" t="s">
        <v>797</v>
      </c>
      <c r="E264" s="290">
        <f>E253</f>
        <v>77250</v>
      </c>
      <c r="F264" s="291">
        <f t="shared" si="24"/>
        <v>3862500</v>
      </c>
    </row>
    <row r="265" spans="1:6" s="155" customFormat="1" ht="12.75">
      <c r="A265" s="27"/>
      <c r="B265" s="292"/>
      <c r="C265" s="54"/>
      <c r="D265" s="54"/>
      <c r="E265" s="55" t="s">
        <v>369</v>
      </c>
      <c r="F265" s="293" t="e">
        <f>SUM(F257:F264)</f>
        <v>#REF!</v>
      </c>
    </row>
    <row r="266" spans="1:6" s="155" customFormat="1" ht="13.5" thickBot="1">
      <c r="A266" s="66"/>
      <c r="B266" s="294"/>
      <c r="C266" s="295"/>
      <c r="D266" s="295"/>
      <c r="E266" s="296" t="s">
        <v>375</v>
      </c>
      <c r="F266" s="297" t="e">
        <f>SUM(F265)</f>
        <v>#REF!</v>
      </c>
    </row>
    <row r="267" spans="1:6" s="155" customFormat="1" ht="12.75">
      <c r="A267" s="338" t="s">
        <v>1220</v>
      </c>
      <c r="B267" s="286" t="s">
        <v>1221</v>
      </c>
      <c r="C267" s="132"/>
      <c r="D267" s="132" t="s">
        <v>26</v>
      </c>
      <c r="E267" s="287"/>
      <c r="F267" s="288"/>
    </row>
    <row r="268" spans="1:6" s="156" customFormat="1" ht="12.75">
      <c r="A268" s="339" t="s">
        <v>1768</v>
      </c>
      <c r="B268" s="289" t="s">
        <v>819</v>
      </c>
      <c r="C268" s="203">
        <v>2</v>
      </c>
      <c r="D268" s="203" t="s">
        <v>17</v>
      </c>
      <c r="E268" s="290">
        <f>E233</f>
        <v>35500</v>
      </c>
      <c r="F268" s="291">
        <f>C268*E268</f>
        <v>71000</v>
      </c>
    </row>
    <row r="269" spans="1:6" s="156" customFormat="1" ht="12.75">
      <c r="A269" s="242" t="s">
        <v>1769</v>
      </c>
      <c r="B269" s="289" t="s">
        <v>820</v>
      </c>
      <c r="C269" s="203">
        <v>1600</v>
      </c>
      <c r="D269" s="203" t="s">
        <v>821</v>
      </c>
      <c r="E269" s="290" t="e">
        <f>E234</f>
        <v>#REF!</v>
      </c>
      <c r="F269" s="291" t="e">
        <f t="shared" ref="F269:F276" si="25">C269*E269</f>
        <v>#REF!</v>
      </c>
    </row>
    <row r="270" spans="1:6" s="156" customFormat="1" ht="12.75">
      <c r="A270" s="202" t="s">
        <v>817</v>
      </c>
      <c r="B270" s="289" t="s">
        <v>833</v>
      </c>
      <c r="C270" s="203">
        <v>2</v>
      </c>
      <c r="D270" s="203" t="s">
        <v>23</v>
      </c>
      <c r="E270" s="290">
        <f>E235</f>
        <v>17600</v>
      </c>
      <c r="F270" s="291">
        <f t="shared" si="25"/>
        <v>35200</v>
      </c>
    </row>
    <row r="271" spans="1:6" s="156" customFormat="1" ht="31.15" customHeight="1">
      <c r="A271" s="202" t="s">
        <v>822</v>
      </c>
      <c r="B271" s="289" t="s">
        <v>823</v>
      </c>
      <c r="C271" s="203">
        <v>50</v>
      </c>
      <c r="D271" s="203" t="s">
        <v>11</v>
      </c>
      <c r="E271" s="290">
        <f>E236</f>
        <v>29000</v>
      </c>
      <c r="F271" s="291">
        <f t="shared" si="25"/>
        <v>1450000</v>
      </c>
    </row>
    <row r="272" spans="1:6" s="156" customFormat="1" ht="13.15" customHeight="1">
      <c r="A272" s="202" t="s">
        <v>818</v>
      </c>
      <c r="B272" s="289" t="s">
        <v>834</v>
      </c>
      <c r="C272" s="203">
        <v>1</v>
      </c>
      <c r="D272" s="203" t="s">
        <v>11</v>
      </c>
      <c r="E272" s="290">
        <f>'[1]J.Fasilitas Jalan '!$F$190</f>
        <v>490250</v>
      </c>
      <c r="F272" s="291">
        <f t="shared" si="25"/>
        <v>490250</v>
      </c>
    </row>
    <row r="273" spans="1:6" s="156" customFormat="1" ht="13.15" customHeight="1">
      <c r="A273" s="202" t="s">
        <v>824</v>
      </c>
      <c r="B273" s="289" t="s">
        <v>835</v>
      </c>
      <c r="C273" s="203">
        <v>0.1</v>
      </c>
      <c r="D273" s="203" t="s">
        <v>37</v>
      </c>
      <c r="E273" s="290">
        <f>'[1]J.Fasilitas Jalan '!$F$277</f>
        <v>4121500</v>
      </c>
      <c r="F273" s="291">
        <f t="shared" si="25"/>
        <v>412150</v>
      </c>
    </row>
    <row r="274" spans="1:6" s="156" customFormat="1" ht="13.15" customHeight="1">
      <c r="A274" s="202" t="s">
        <v>825</v>
      </c>
      <c r="B274" s="289" t="s">
        <v>826</v>
      </c>
      <c r="C274" s="203">
        <v>0.1</v>
      </c>
      <c r="D274" s="203" t="s">
        <v>37</v>
      </c>
      <c r="E274" s="290">
        <f>'[1]J.Fasilitas Jalan '!$F$537</f>
        <v>1519600</v>
      </c>
      <c r="F274" s="291">
        <f t="shared" si="25"/>
        <v>151960</v>
      </c>
    </row>
    <row r="275" spans="1:6" s="156" customFormat="1" ht="13.15" customHeight="1">
      <c r="A275" s="202" t="s">
        <v>1213</v>
      </c>
      <c r="B275" s="289" t="s">
        <v>1236</v>
      </c>
      <c r="C275" s="203">
        <v>1</v>
      </c>
      <c r="D275" s="203" t="s">
        <v>26</v>
      </c>
      <c r="E275" s="290">
        <f>'[1]J.Fasilitas Jalan '!$F$707</f>
        <v>1394478.8873249998</v>
      </c>
      <c r="F275" s="291">
        <f t="shared" si="25"/>
        <v>1394478.8873249998</v>
      </c>
    </row>
    <row r="276" spans="1:6" s="156" customFormat="1" ht="31.5" customHeight="1">
      <c r="A276" s="202" t="s">
        <v>829</v>
      </c>
      <c r="B276" s="289" t="s">
        <v>836</v>
      </c>
      <c r="C276" s="203">
        <v>1</v>
      </c>
      <c r="D276" s="203" t="s">
        <v>37</v>
      </c>
      <c r="E276" s="290">
        <f>'[1]J.Fasilitas Jalan '!$F$791</f>
        <v>5255950</v>
      </c>
      <c r="F276" s="291">
        <f t="shared" si="25"/>
        <v>5255950</v>
      </c>
    </row>
    <row r="277" spans="1:6" s="155" customFormat="1" ht="12.75">
      <c r="A277" s="201"/>
      <c r="B277" s="292"/>
      <c r="C277" s="54"/>
      <c r="D277" s="54"/>
      <c r="E277" s="55" t="s">
        <v>369</v>
      </c>
      <c r="F277" s="293" t="e">
        <f>SUM(F268:F276)</f>
        <v>#REF!</v>
      </c>
    </row>
    <row r="278" spans="1:6" s="155" customFormat="1" ht="13.5" thickBot="1">
      <c r="A278" s="340"/>
      <c r="B278" s="294"/>
      <c r="C278" s="295"/>
      <c r="D278" s="295"/>
      <c r="E278" s="296" t="s">
        <v>375</v>
      </c>
      <c r="F278" s="297" t="e">
        <f>SUM(F277)</f>
        <v>#REF!</v>
      </c>
    </row>
    <row r="279" spans="1:6" s="155" customFormat="1" ht="25.5">
      <c r="A279" s="338" t="s">
        <v>1222</v>
      </c>
      <c r="B279" s="286" t="s">
        <v>1223</v>
      </c>
      <c r="C279" s="132"/>
      <c r="D279" s="132" t="s">
        <v>26</v>
      </c>
      <c r="E279" s="287"/>
      <c r="F279" s="288"/>
    </row>
    <row r="280" spans="1:6" s="156" customFormat="1" ht="12.75">
      <c r="A280" s="339" t="s">
        <v>1768</v>
      </c>
      <c r="B280" s="289" t="s">
        <v>819</v>
      </c>
      <c r="C280" s="203">
        <v>2</v>
      </c>
      <c r="D280" s="203" t="s">
        <v>17</v>
      </c>
      <c r="E280" s="290">
        <f t="shared" ref="E280:E286" si="26">E268</f>
        <v>35500</v>
      </c>
      <c r="F280" s="291">
        <f>C280*E280</f>
        <v>71000</v>
      </c>
    </row>
    <row r="281" spans="1:6" s="156" customFormat="1" ht="12.75">
      <c r="A281" s="242" t="s">
        <v>1769</v>
      </c>
      <c r="B281" s="289" t="s">
        <v>820</v>
      </c>
      <c r="C281" s="203">
        <v>1600</v>
      </c>
      <c r="D281" s="203" t="s">
        <v>821</v>
      </c>
      <c r="E281" s="290" t="e">
        <f t="shared" si="26"/>
        <v>#REF!</v>
      </c>
      <c r="F281" s="291" t="e">
        <f t="shared" ref="F281:F289" si="27">C281*E281</f>
        <v>#REF!</v>
      </c>
    </row>
    <row r="282" spans="1:6" s="156" customFormat="1" ht="12.75">
      <c r="A282" s="202" t="s">
        <v>817</v>
      </c>
      <c r="B282" s="289" t="s">
        <v>833</v>
      </c>
      <c r="C282" s="203">
        <v>2</v>
      </c>
      <c r="D282" s="203" t="s">
        <v>23</v>
      </c>
      <c r="E282" s="290">
        <f t="shared" si="26"/>
        <v>17600</v>
      </c>
      <c r="F282" s="291">
        <f t="shared" si="27"/>
        <v>35200</v>
      </c>
    </row>
    <row r="283" spans="1:6" s="156" customFormat="1" ht="25.5">
      <c r="A283" s="202" t="s">
        <v>822</v>
      </c>
      <c r="B283" s="289" t="s">
        <v>823</v>
      </c>
      <c r="C283" s="203">
        <v>50</v>
      </c>
      <c r="D283" s="203" t="s">
        <v>11</v>
      </c>
      <c r="E283" s="290">
        <f t="shared" si="26"/>
        <v>29000</v>
      </c>
      <c r="F283" s="291">
        <f t="shared" si="27"/>
        <v>1450000</v>
      </c>
    </row>
    <row r="284" spans="1:6" s="156" customFormat="1" ht="16.149999999999999" customHeight="1">
      <c r="A284" s="202" t="s">
        <v>818</v>
      </c>
      <c r="B284" s="289" t="s">
        <v>834</v>
      </c>
      <c r="C284" s="203">
        <v>1</v>
      </c>
      <c r="D284" s="203" t="s">
        <v>11</v>
      </c>
      <c r="E284" s="290">
        <f t="shared" si="26"/>
        <v>490250</v>
      </c>
      <c r="F284" s="291">
        <f t="shared" si="27"/>
        <v>490250</v>
      </c>
    </row>
    <row r="285" spans="1:6" s="156" customFormat="1" ht="12.75">
      <c r="A285" s="202" t="s">
        <v>824</v>
      </c>
      <c r="B285" s="289" t="s">
        <v>835</v>
      </c>
      <c r="C285" s="203">
        <v>0.1</v>
      </c>
      <c r="D285" s="203" t="s">
        <v>37</v>
      </c>
      <c r="E285" s="290">
        <f t="shared" si="26"/>
        <v>4121500</v>
      </c>
      <c r="F285" s="291">
        <f t="shared" si="27"/>
        <v>412150</v>
      </c>
    </row>
    <row r="286" spans="1:6" s="156" customFormat="1" ht="12.75">
      <c r="A286" s="202" t="s">
        <v>825</v>
      </c>
      <c r="B286" s="289" t="s">
        <v>826</v>
      </c>
      <c r="C286" s="203">
        <v>0.1</v>
      </c>
      <c r="D286" s="203" t="s">
        <v>37</v>
      </c>
      <c r="E286" s="290">
        <f t="shared" si="26"/>
        <v>1519600</v>
      </c>
      <c r="F286" s="291">
        <f t="shared" si="27"/>
        <v>151960</v>
      </c>
    </row>
    <row r="287" spans="1:6" s="156" customFormat="1" ht="12.75">
      <c r="A287" s="202" t="s">
        <v>1224</v>
      </c>
      <c r="B287" s="289" t="s">
        <v>1225</v>
      </c>
      <c r="C287" s="203">
        <v>2</v>
      </c>
      <c r="D287" s="203" t="s">
        <v>37</v>
      </c>
      <c r="E287" s="290">
        <f>'[1]J.Fasilitas Jalan '!$F$623</f>
        <v>9130400</v>
      </c>
      <c r="F287" s="291">
        <f t="shared" si="27"/>
        <v>18260800</v>
      </c>
    </row>
    <row r="288" spans="1:6" s="156" customFormat="1" ht="12.75">
      <c r="A288" s="202" t="s">
        <v>1213</v>
      </c>
      <c r="B288" s="289" t="s">
        <v>1236</v>
      </c>
      <c r="C288" s="203">
        <v>1</v>
      </c>
      <c r="D288" s="203" t="s">
        <v>26</v>
      </c>
      <c r="E288" s="290">
        <f>E275</f>
        <v>1394478.8873249998</v>
      </c>
      <c r="F288" s="291">
        <f t="shared" si="27"/>
        <v>1394478.8873249998</v>
      </c>
    </row>
    <row r="289" spans="1:6" s="156" customFormat="1" ht="25.5">
      <c r="A289" s="202" t="s">
        <v>829</v>
      </c>
      <c r="B289" s="289" t="s">
        <v>836</v>
      </c>
      <c r="C289" s="203">
        <v>1</v>
      </c>
      <c r="D289" s="203" t="s">
        <v>37</v>
      </c>
      <c r="E289" s="290">
        <f>E276</f>
        <v>5255950</v>
      </c>
      <c r="F289" s="291">
        <f t="shared" si="27"/>
        <v>5255950</v>
      </c>
    </row>
    <row r="290" spans="1:6" s="155" customFormat="1" ht="12.75">
      <c r="A290" s="201"/>
      <c r="B290" s="292"/>
      <c r="C290" s="54"/>
      <c r="D290" s="54"/>
      <c r="E290" s="55" t="s">
        <v>369</v>
      </c>
      <c r="F290" s="293" t="e">
        <f>SUM(F280:F289)</f>
        <v>#REF!</v>
      </c>
    </row>
    <row r="291" spans="1:6" s="155" customFormat="1" ht="12.75">
      <c r="A291" s="340"/>
      <c r="B291" s="294"/>
      <c r="C291" s="295"/>
      <c r="D291" s="295"/>
      <c r="E291" s="296" t="s">
        <v>375</v>
      </c>
      <c r="F291" s="297" t="e">
        <f>SUM(F290)</f>
        <v>#REF!</v>
      </c>
    </row>
    <row r="292" spans="1:6" ht="16.5" customHeight="1"/>
    <row r="293" spans="1:6" ht="16.5" customHeight="1"/>
    <row r="294" spans="1:6" ht="16.5" customHeight="1"/>
    <row r="295" spans="1:6" ht="16.5" customHeight="1"/>
    <row r="296" spans="1:6" ht="16.5" customHeight="1"/>
    <row r="297" spans="1:6" ht="16.5" customHeight="1"/>
    <row r="298" spans="1:6" ht="16.5" customHeight="1"/>
    <row r="299" spans="1:6" ht="16.5" customHeight="1"/>
    <row r="300" spans="1:6" ht="16.5" customHeight="1"/>
    <row r="301" spans="1:6" ht="16.5" customHeight="1"/>
    <row r="302" spans="1:6" ht="16.5" customHeight="1"/>
    <row r="303" spans="1:6" ht="16.5" customHeight="1"/>
    <row r="304" spans="1:6" ht="16.5" customHeight="1"/>
    <row r="305" spans="2:6" s="48" customFormat="1" ht="16.5" customHeight="1">
      <c r="B305" s="90"/>
      <c r="C305" s="90"/>
      <c r="D305" s="90"/>
      <c r="E305" s="90"/>
      <c r="F305" s="90"/>
    </row>
    <row r="306" spans="2:6" s="48" customFormat="1" ht="16.5" customHeight="1">
      <c r="B306" s="90"/>
      <c r="C306" s="90"/>
      <c r="D306" s="90"/>
      <c r="E306" s="90"/>
      <c r="F306" s="90"/>
    </row>
    <row r="307" spans="2:6" s="48" customFormat="1" ht="16.5" customHeight="1">
      <c r="B307" s="90"/>
      <c r="C307" s="90"/>
      <c r="D307" s="90"/>
      <c r="E307" s="90"/>
      <c r="F307" s="90"/>
    </row>
    <row r="308" spans="2:6" s="48" customFormat="1" ht="16.5" customHeight="1">
      <c r="B308" s="90"/>
      <c r="C308" s="90"/>
      <c r="D308" s="90"/>
      <c r="E308" s="90"/>
      <c r="F308" s="90"/>
    </row>
    <row r="309" spans="2:6" s="48" customFormat="1" ht="16.5" customHeight="1">
      <c r="B309" s="90"/>
      <c r="C309" s="90"/>
      <c r="D309" s="90"/>
      <c r="E309" s="90"/>
      <c r="F309" s="90"/>
    </row>
    <row r="310" spans="2:6" s="48" customFormat="1" ht="16.5" customHeight="1">
      <c r="B310" s="90"/>
      <c r="C310" s="90"/>
      <c r="D310" s="90"/>
      <c r="E310" s="90"/>
      <c r="F310" s="90"/>
    </row>
    <row r="311" spans="2:6" s="48" customFormat="1" ht="16.5" customHeight="1">
      <c r="B311" s="90"/>
      <c r="C311" s="90"/>
      <c r="D311" s="90"/>
      <c r="E311" s="90"/>
      <c r="F311" s="90"/>
    </row>
    <row r="312" spans="2:6" s="48" customFormat="1" ht="16.5" customHeight="1">
      <c r="B312" s="90"/>
      <c r="C312" s="90"/>
      <c r="D312" s="90"/>
      <c r="E312" s="90"/>
      <c r="F312" s="90"/>
    </row>
    <row r="313" spans="2:6" s="48" customFormat="1" ht="16.5" customHeight="1">
      <c r="B313" s="90"/>
      <c r="C313" s="90"/>
      <c r="D313" s="90"/>
      <c r="E313" s="90"/>
      <c r="F313" s="90"/>
    </row>
    <row r="314" spans="2:6" s="48" customFormat="1" ht="16.5" customHeight="1">
      <c r="B314" s="90"/>
      <c r="C314" s="90"/>
      <c r="D314" s="90"/>
      <c r="E314" s="90"/>
      <c r="F314" s="90"/>
    </row>
    <row r="315" spans="2:6" s="48" customFormat="1" ht="16.5" customHeight="1">
      <c r="B315" s="90"/>
      <c r="C315" s="90"/>
      <c r="D315" s="90"/>
      <c r="E315" s="90"/>
      <c r="F315" s="90"/>
    </row>
    <row r="316" spans="2:6" s="48" customFormat="1" ht="16.5" customHeight="1">
      <c r="B316" s="90"/>
      <c r="C316" s="90"/>
      <c r="D316" s="90"/>
      <c r="E316" s="90"/>
      <c r="F316" s="90"/>
    </row>
    <row r="317" spans="2:6" s="48" customFormat="1" ht="16.5" customHeight="1">
      <c r="B317" s="90"/>
      <c r="C317" s="90"/>
      <c r="D317" s="90"/>
      <c r="E317" s="90"/>
      <c r="F317" s="90"/>
    </row>
    <row r="318" spans="2:6" s="48" customFormat="1" ht="16.5" customHeight="1">
      <c r="B318" s="90"/>
      <c r="C318" s="90"/>
      <c r="D318" s="90"/>
      <c r="E318" s="90"/>
      <c r="F318" s="90"/>
    </row>
    <row r="319" spans="2:6" s="48" customFormat="1" ht="16.5" customHeight="1">
      <c r="B319" s="90"/>
      <c r="C319" s="90"/>
      <c r="D319" s="90"/>
      <c r="E319" s="90"/>
      <c r="F319" s="90"/>
    </row>
    <row r="320" spans="2:6" s="48" customFormat="1" ht="16.5" customHeight="1">
      <c r="B320" s="90"/>
      <c r="C320" s="90"/>
      <c r="D320" s="90"/>
      <c r="E320" s="90"/>
      <c r="F320" s="90"/>
    </row>
    <row r="321" spans="2:6" s="48" customFormat="1" ht="16.5" customHeight="1">
      <c r="B321" s="90"/>
      <c r="C321" s="90"/>
      <c r="D321" s="90"/>
      <c r="E321" s="90"/>
      <c r="F321" s="90"/>
    </row>
    <row r="322" spans="2:6" s="48" customFormat="1" ht="16.5" customHeight="1">
      <c r="B322" s="90"/>
      <c r="C322" s="90"/>
      <c r="D322" s="90"/>
      <c r="E322" s="90"/>
      <c r="F322" s="90"/>
    </row>
    <row r="323" spans="2:6" s="48" customFormat="1" ht="16.5" customHeight="1">
      <c r="B323" s="90"/>
      <c r="C323" s="90"/>
      <c r="D323" s="90"/>
      <c r="E323" s="90"/>
      <c r="F323" s="90"/>
    </row>
    <row r="324" spans="2:6" s="48" customFormat="1" ht="16.5" customHeight="1">
      <c r="B324" s="90"/>
      <c r="C324" s="90"/>
      <c r="D324" s="90"/>
      <c r="E324" s="90"/>
      <c r="F324" s="90"/>
    </row>
    <row r="325" spans="2:6" s="48" customFormat="1" ht="16.5" customHeight="1">
      <c r="B325" s="90"/>
      <c r="C325" s="90"/>
      <c r="D325" s="90"/>
      <c r="E325" s="90"/>
      <c r="F325" s="90"/>
    </row>
    <row r="326" spans="2:6" s="48" customFormat="1" ht="16.5" customHeight="1">
      <c r="B326" s="90"/>
      <c r="C326" s="90"/>
      <c r="D326" s="90"/>
      <c r="E326" s="90"/>
      <c r="F326" s="90"/>
    </row>
    <row r="327" spans="2:6" s="48" customFormat="1" ht="16.5" customHeight="1">
      <c r="B327" s="90"/>
      <c r="C327" s="90"/>
      <c r="D327" s="90"/>
      <c r="E327" s="90"/>
      <c r="F327" s="90"/>
    </row>
    <row r="328" spans="2:6" s="48" customFormat="1" ht="16.5" customHeight="1">
      <c r="B328" s="90"/>
      <c r="C328" s="90"/>
      <c r="D328" s="90"/>
      <c r="E328" s="90"/>
      <c r="F328" s="90"/>
    </row>
    <row r="329" spans="2:6" s="48" customFormat="1" ht="16.5" customHeight="1">
      <c r="B329" s="90"/>
      <c r="C329" s="90"/>
      <c r="D329" s="90"/>
      <c r="E329" s="90"/>
      <c r="F329" s="90"/>
    </row>
    <row r="330" spans="2:6" s="48" customFormat="1" ht="16.5" customHeight="1">
      <c r="B330" s="90"/>
      <c r="C330" s="90"/>
      <c r="D330" s="90"/>
      <c r="E330" s="90"/>
      <c r="F330" s="90"/>
    </row>
    <row r="331" spans="2:6" s="48" customFormat="1" ht="16.5" customHeight="1">
      <c r="B331" s="90"/>
      <c r="C331" s="90"/>
      <c r="D331" s="90"/>
      <c r="E331" s="90"/>
      <c r="F331" s="90"/>
    </row>
    <row r="332" spans="2:6" s="48" customFormat="1" ht="16.5" customHeight="1">
      <c r="B332" s="90"/>
      <c r="C332" s="90"/>
      <c r="D332" s="90"/>
      <c r="E332" s="90"/>
      <c r="F332" s="90"/>
    </row>
    <row r="333" spans="2:6" s="48" customFormat="1" ht="16.5" customHeight="1">
      <c r="B333" s="90"/>
      <c r="C333" s="90"/>
      <c r="D333" s="90"/>
      <c r="E333" s="90"/>
      <c r="F333" s="90"/>
    </row>
    <row r="334" spans="2:6" s="48" customFormat="1" ht="16.5" customHeight="1">
      <c r="B334" s="90"/>
      <c r="C334" s="90"/>
      <c r="D334" s="90"/>
      <c r="E334" s="90"/>
      <c r="F334" s="90"/>
    </row>
    <row r="335" spans="2:6" s="48" customFormat="1" ht="16.5" customHeight="1">
      <c r="B335" s="90"/>
      <c r="C335" s="90"/>
      <c r="D335" s="90"/>
      <c r="E335" s="90"/>
      <c r="F335" s="90"/>
    </row>
    <row r="336" spans="2:6" s="48" customFormat="1" ht="16.5" customHeight="1">
      <c r="B336" s="90"/>
      <c r="C336" s="90"/>
      <c r="D336" s="90"/>
      <c r="E336" s="90"/>
      <c r="F336" s="90"/>
    </row>
    <row r="337" spans="2:6" s="48" customFormat="1" ht="16.5" customHeight="1">
      <c r="B337" s="90"/>
      <c r="C337" s="90"/>
      <c r="D337" s="90"/>
      <c r="E337" s="90"/>
      <c r="F337" s="90"/>
    </row>
    <row r="338" spans="2:6" s="48" customFormat="1" ht="16.5" customHeight="1">
      <c r="B338" s="90"/>
      <c r="C338" s="90"/>
      <c r="D338" s="90"/>
      <c r="E338" s="90"/>
      <c r="F338" s="90"/>
    </row>
    <row r="339" spans="2:6" s="48" customFormat="1" ht="16.5" customHeight="1">
      <c r="B339" s="90"/>
      <c r="C339" s="90"/>
      <c r="D339" s="90"/>
      <c r="E339" s="90"/>
      <c r="F339" s="90"/>
    </row>
    <row r="340" spans="2:6" s="48" customFormat="1" ht="16.5" customHeight="1">
      <c r="B340" s="90"/>
      <c r="C340" s="90"/>
      <c r="D340" s="90"/>
      <c r="E340" s="90"/>
      <c r="F340" s="90"/>
    </row>
    <row r="341" spans="2:6" s="48" customFormat="1" ht="16.5" customHeight="1">
      <c r="B341" s="90"/>
      <c r="C341" s="90"/>
      <c r="D341" s="90"/>
      <c r="E341" s="90"/>
      <c r="F341" s="90"/>
    </row>
    <row r="342" spans="2:6" s="48" customFormat="1" ht="16.5" customHeight="1">
      <c r="B342" s="90"/>
      <c r="C342" s="90"/>
      <c r="D342" s="90"/>
      <c r="E342" s="90"/>
      <c r="F342" s="90"/>
    </row>
    <row r="343" spans="2:6" s="48" customFormat="1" ht="16.5" customHeight="1">
      <c r="B343" s="90"/>
      <c r="C343" s="90"/>
      <c r="D343" s="90"/>
      <c r="E343" s="90"/>
      <c r="F343" s="90"/>
    </row>
    <row r="344" spans="2:6" s="48" customFormat="1" ht="16.5" customHeight="1">
      <c r="B344" s="90"/>
      <c r="C344" s="90"/>
      <c r="D344" s="90"/>
      <c r="E344" s="90"/>
      <c r="F344" s="90"/>
    </row>
    <row r="345" spans="2:6" s="48" customFormat="1" ht="16.5" customHeight="1">
      <c r="B345" s="90"/>
      <c r="C345" s="90"/>
      <c r="D345" s="90"/>
      <c r="E345" s="90"/>
      <c r="F345" s="90"/>
    </row>
    <row r="346" spans="2:6" s="48" customFormat="1" ht="16.5" customHeight="1">
      <c r="B346" s="90"/>
      <c r="C346" s="90"/>
      <c r="D346" s="90"/>
      <c r="E346" s="90"/>
      <c r="F346" s="90"/>
    </row>
    <row r="347" spans="2:6" s="48" customFormat="1" ht="16.5" customHeight="1">
      <c r="B347" s="90"/>
      <c r="C347" s="90"/>
      <c r="D347" s="90"/>
      <c r="E347" s="90"/>
      <c r="F347" s="90"/>
    </row>
    <row r="348" spans="2:6" s="48" customFormat="1" ht="16.5" customHeight="1">
      <c r="B348" s="90"/>
      <c r="C348" s="90"/>
      <c r="D348" s="90"/>
      <c r="E348" s="90"/>
      <c r="F348" s="90"/>
    </row>
    <row r="349" spans="2:6" s="48" customFormat="1" ht="16.5" customHeight="1">
      <c r="B349" s="90"/>
      <c r="C349" s="90"/>
      <c r="D349" s="90"/>
      <c r="E349" s="90"/>
      <c r="F349" s="90"/>
    </row>
    <row r="350" spans="2:6" s="48" customFormat="1" ht="16.5" customHeight="1">
      <c r="B350" s="90"/>
      <c r="C350" s="90"/>
      <c r="D350" s="90"/>
      <c r="E350" s="90"/>
      <c r="F350" s="90"/>
    </row>
    <row r="351" spans="2:6" s="48" customFormat="1" ht="16.5" customHeight="1">
      <c r="B351" s="90"/>
      <c r="C351" s="90"/>
      <c r="D351" s="90"/>
      <c r="E351" s="90"/>
      <c r="F351" s="90"/>
    </row>
    <row r="352" spans="2:6" s="48" customFormat="1" ht="16.5" customHeight="1">
      <c r="B352" s="90"/>
      <c r="C352" s="90"/>
      <c r="D352" s="90"/>
      <c r="E352" s="90"/>
      <c r="F352" s="90"/>
    </row>
    <row r="353" spans="2:6" s="48" customFormat="1" ht="16.5" customHeight="1">
      <c r="B353" s="90"/>
      <c r="C353" s="90"/>
      <c r="D353" s="90"/>
      <c r="E353" s="90"/>
      <c r="F353" s="90"/>
    </row>
    <row r="354" spans="2:6" s="48" customFormat="1" ht="16.5" customHeight="1">
      <c r="B354" s="90"/>
      <c r="C354" s="90"/>
      <c r="D354" s="90"/>
      <c r="E354" s="90"/>
      <c r="F354" s="90"/>
    </row>
    <row r="355" spans="2:6" s="48" customFormat="1" ht="16.5" customHeight="1">
      <c r="B355" s="90"/>
      <c r="C355" s="90"/>
      <c r="D355" s="90"/>
      <c r="E355" s="90"/>
      <c r="F355" s="90"/>
    </row>
    <row r="356" spans="2:6" s="48" customFormat="1" ht="16.5" customHeight="1">
      <c r="B356" s="90"/>
      <c r="C356" s="90"/>
      <c r="D356" s="90"/>
      <c r="E356" s="90"/>
      <c r="F356" s="90"/>
    </row>
    <row r="357" spans="2:6" s="48" customFormat="1" ht="16.5" customHeight="1">
      <c r="B357" s="90"/>
      <c r="C357" s="90"/>
      <c r="D357" s="90"/>
      <c r="E357" s="90"/>
      <c r="F357" s="90"/>
    </row>
    <row r="358" spans="2:6" s="48" customFormat="1" ht="16.5" customHeight="1">
      <c r="B358" s="90"/>
      <c r="C358" s="90"/>
      <c r="D358" s="90"/>
      <c r="E358" s="90"/>
      <c r="F358" s="90"/>
    </row>
    <row r="359" spans="2:6" s="48" customFormat="1" ht="16.5" customHeight="1">
      <c r="B359" s="90"/>
      <c r="C359" s="90"/>
      <c r="D359" s="90"/>
      <c r="E359" s="90"/>
      <c r="F359" s="90"/>
    </row>
    <row r="360" spans="2:6" s="48" customFormat="1" ht="16.5" customHeight="1">
      <c r="B360" s="90"/>
      <c r="C360" s="90"/>
      <c r="D360" s="90"/>
      <c r="E360" s="90"/>
      <c r="F360" s="90"/>
    </row>
    <row r="361" spans="2:6" s="48" customFormat="1" ht="16.5" customHeight="1">
      <c r="B361" s="90"/>
      <c r="C361" s="90"/>
      <c r="D361" s="90"/>
      <c r="E361" s="90"/>
      <c r="F361" s="90"/>
    </row>
    <row r="362" spans="2:6" s="48" customFormat="1" ht="16.5" customHeight="1">
      <c r="B362" s="90"/>
      <c r="C362" s="90"/>
      <c r="D362" s="90"/>
      <c r="E362" s="90"/>
      <c r="F362" s="90"/>
    </row>
    <row r="363" spans="2:6" s="48" customFormat="1" ht="16.5" customHeight="1">
      <c r="B363" s="90"/>
      <c r="C363" s="90"/>
      <c r="D363" s="90"/>
      <c r="E363" s="90"/>
      <c r="F363" s="90"/>
    </row>
    <row r="364" spans="2:6" s="48" customFormat="1" ht="16.5" customHeight="1">
      <c r="B364" s="90"/>
      <c r="C364" s="90"/>
      <c r="D364" s="90"/>
      <c r="E364" s="90"/>
      <c r="F364" s="90"/>
    </row>
    <row r="365" spans="2:6" s="48" customFormat="1" ht="16.5" customHeight="1">
      <c r="B365" s="90"/>
      <c r="C365" s="90"/>
      <c r="D365" s="90"/>
      <c r="E365" s="90"/>
      <c r="F365" s="90"/>
    </row>
    <row r="366" spans="2:6" s="48" customFormat="1" ht="16.5" customHeight="1">
      <c r="B366" s="90"/>
      <c r="C366" s="90"/>
      <c r="D366" s="90"/>
      <c r="E366" s="90"/>
      <c r="F366" s="90"/>
    </row>
    <row r="367" spans="2:6" s="48" customFormat="1" ht="16.5" customHeight="1">
      <c r="B367" s="90"/>
      <c r="C367" s="90"/>
      <c r="D367" s="90"/>
      <c r="E367" s="90"/>
      <c r="F367" s="90"/>
    </row>
    <row r="368" spans="2:6" s="48" customFormat="1" ht="16.5" customHeight="1">
      <c r="B368" s="90"/>
      <c r="C368" s="90"/>
      <c r="D368" s="90"/>
      <c r="E368" s="90"/>
      <c r="F368" s="90"/>
    </row>
    <row r="369" spans="2:6" s="48" customFormat="1" ht="16.5" customHeight="1">
      <c r="B369" s="90"/>
      <c r="C369" s="90"/>
      <c r="D369" s="90"/>
      <c r="E369" s="90"/>
      <c r="F369" s="90"/>
    </row>
    <row r="370" spans="2:6" s="48" customFormat="1" ht="16.5" customHeight="1">
      <c r="B370" s="90"/>
      <c r="C370" s="90"/>
      <c r="D370" s="90"/>
      <c r="E370" s="90"/>
      <c r="F370" s="90"/>
    </row>
    <row r="371" spans="2:6" s="48" customFormat="1" ht="16.5" customHeight="1">
      <c r="B371" s="90"/>
      <c r="C371" s="90"/>
      <c r="D371" s="90"/>
      <c r="E371" s="90"/>
      <c r="F371" s="90"/>
    </row>
    <row r="372" spans="2:6" s="48" customFormat="1" ht="16.5" customHeight="1">
      <c r="B372" s="90"/>
      <c r="C372" s="90"/>
      <c r="D372" s="90"/>
      <c r="E372" s="90"/>
      <c r="F372" s="90"/>
    </row>
    <row r="373" spans="2:6" s="48" customFormat="1" ht="16.5" customHeight="1">
      <c r="B373" s="90"/>
      <c r="C373" s="90"/>
      <c r="D373" s="90"/>
      <c r="E373" s="90"/>
      <c r="F373" s="90"/>
    </row>
    <row r="374" spans="2:6" s="48" customFormat="1" ht="16.5" customHeight="1">
      <c r="B374" s="90"/>
      <c r="C374" s="90"/>
      <c r="D374" s="90"/>
      <c r="E374" s="90"/>
      <c r="F374" s="90"/>
    </row>
    <row r="375" spans="2:6" s="48" customFormat="1" ht="16.5" customHeight="1">
      <c r="B375" s="90"/>
      <c r="C375" s="90"/>
      <c r="D375" s="90"/>
      <c r="E375" s="90"/>
      <c r="F375" s="90"/>
    </row>
    <row r="376" spans="2:6" s="48" customFormat="1" ht="16.5" customHeight="1">
      <c r="B376" s="90"/>
      <c r="C376" s="90"/>
      <c r="D376" s="90"/>
      <c r="E376" s="90"/>
      <c r="F376" s="90"/>
    </row>
    <row r="377" spans="2:6" s="48" customFormat="1" ht="16.5" customHeight="1">
      <c r="B377" s="90"/>
      <c r="C377" s="90"/>
      <c r="D377" s="90"/>
      <c r="E377" s="90"/>
      <c r="F377" s="90"/>
    </row>
    <row r="378" spans="2:6" s="48" customFormat="1" ht="16.5" customHeight="1">
      <c r="B378" s="90"/>
      <c r="C378" s="90"/>
      <c r="D378" s="90"/>
      <c r="E378" s="90"/>
      <c r="F378" s="90"/>
    </row>
    <row r="379" spans="2:6" s="48" customFormat="1" ht="16.5" customHeight="1">
      <c r="B379" s="90"/>
      <c r="C379" s="90"/>
      <c r="D379" s="90"/>
      <c r="E379" s="90"/>
      <c r="F379" s="90"/>
    </row>
    <row r="380" spans="2:6" s="48" customFormat="1" ht="16.5" customHeight="1">
      <c r="B380" s="90"/>
      <c r="C380" s="90"/>
      <c r="D380" s="90"/>
      <c r="E380" s="90"/>
      <c r="F380" s="90"/>
    </row>
    <row r="381" spans="2:6" s="48" customFormat="1" ht="16.5" customHeight="1">
      <c r="B381" s="90"/>
      <c r="C381" s="90"/>
      <c r="D381" s="90"/>
      <c r="E381" s="90"/>
      <c r="F381" s="90"/>
    </row>
    <row r="382" spans="2:6" s="48" customFormat="1" ht="16.5" customHeight="1">
      <c r="B382" s="90"/>
      <c r="C382" s="90"/>
      <c r="D382" s="90"/>
      <c r="E382" s="90"/>
      <c r="F382" s="90"/>
    </row>
    <row r="383" spans="2:6" s="48" customFormat="1" ht="16.5" customHeight="1">
      <c r="B383" s="90"/>
      <c r="C383" s="90"/>
      <c r="D383" s="90"/>
      <c r="E383" s="90"/>
      <c r="F383" s="90"/>
    </row>
    <row r="384" spans="2:6" s="48" customFormat="1" ht="16.5" customHeight="1">
      <c r="B384" s="90"/>
      <c r="C384" s="90"/>
      <c r="D384" s="90"/>
      <c r="E384" s="90"/>
      <c r="F384" s="90"/>
    </row>
    <row r="385" spans="2:6" s="48" customFormat="1" ht="16.5" customHeight="1">
      <c r="B385" s="90"/>
      <c r="C385" s="90"/>
      <c r="D385" s="90"/>
      <c r="E385" s="90"/>
      <c r="F385" s="90"/>
    </row>
    <row r="386" spans="2:6" s="48" customFormat="1" ht="16.5" customHeight="1">
      <c r="B386" s="90"/>
      <c r="C386" s="90"/>
      <c r="D386" s="90"/>
      <c r="E386" s="90"/>
      <c r="F386" s="90"/>
    </row>
    <row r="387" spans="2:6" s="48" customFormat="1" ht="16.5" customHeight="1">
      <c r="B387" s="90"/>
      <c r="C387" s="90"/>
      <c r="D387" s="90"/>
      <c r="E387" s="90"/>
      <c r="F387" s="90"/>
    </row>
    <row r="388" spans="2:6" s="48" customFormat="1" ht="16.5" customHeight="1">
      <c r="B388" s="90"/>
      <c r="C388" s="90"/>
      <c r="D388" s="90"/>
      <c r="E388" s="90"/>
      <c r="F388" s="90"/>
    </row>
    <row r="389" spans="2:6" s="48" customFormat="1" ht="16.5" customHeight="1">
      <c r="B389" s="90"/>
      <c r="C389" s="90"/>
      <c r="D389" s="90"/>
      <c r="E389" s="90"/>
      <c r="F389" s="90"/>
    </row>
    <row r="390" spans="2:6" s="48" customFormat="1" ht="16.5" customHeight="1">
      <c r="B390" s="90"/>
      <c r="C390" s="90"/>
      <c r="D390" s="90"/>
      <c r="E390" s="90"/>
      <c r="F390" s="90"/>
    </row>
    <row r="391" spans="2:6" s="48" customFormat="1" ht="16.5" customHeight="1">
      <c r="B391" s="90"/>
      <c r="C391" s="90"/>
      <c r="D391" s="90"/>
      <c r="E391" s="90"/>
      <c r="F391" s="90"/>
    </row>
    <row r="392" spans="2:6" s="48" customFormat="1" ht="16.5" customHeight="1">
      <c r="B392" s="90"/>
      <c r="C392" s="90"/>
      <c r="D392" s="90"/>
      <c r="E392" s="90"/>
      <c r="F392" s="90"/>
    </row>
    <row r="393" spans="2:6" s="48" customFormat="1" ht="16.5" customHeight="1">
      <c r="B393" s="90"/>
      <c r="C393" s="90"/>
      <c r="D393" s="90"/>
      <c r="E393" s="90"/>
      <c r="F393" s="90"/>
    </row>
    <row r="394" spans="2:6" s="48" customFormat="1" ht="16.5" customHeight="1">
      <c r="B394" s="90"/>
      <c r="C394" s="90"/>
      <c r="D394" s="90"/>
      <c r="E394" s="90"/>
      <c r="F394" s="90"/>
    </row>
    <row r="395" spans="2:6" s="48" customFormat="1" ht="16.5" customHeight="1">
      <c r="B395" s="90"/>
      <c r="C395" s="90"/>
      <c r="D395" s="90"/>
      <c r="E395" s="90"/>
      <c r="F395" s="90"/>
    </row>
    <row r="396" spans="2:6" s="48" customFormat="1" ht="16.5" customHeight="1">
      <c r="B396" s="90"/>
      <c r="C396" s="90"/>
      <c r="D396" s="90"/>
      <c r="E396" s="90"/>
      <c r="F396" s="90"/>
    </row>
    <row r="397" spans="2:6" s="48" customFormat="1" ht="16.5" customHeight="1">
      <c r="B397" s="90"/>
      <c r="C397" s="90"/>
      <c r="D397" s="90"/>
      <c r="E397" s="90"/>
      <c r="F397" s="90"/>
    </row>
    <row r="398" spans="2:6" s="48" customFormat="1" ht="16.5" customHeight="1">
      <c r="B398" s="90"/>
      <c r="C398" s="90"/>
      <c r="D398" s="90"/>
      <c r="E398" s="90"/>
      <c r="F398" s="90"/>
    </row>
    <row r="399" spans="2:6" s="48" customFormat="1" ht="16.5" customHeight="1">
      <c r="B399" s="90"/>
      <c r="C399" s="90"/>
      <c r="D399" s="90"/>
      <c r="E399" s="90"/>
      <c r="F399" s="90"/>
    </row>
    <row r="400" spans="2:6" s="48" customFormat="1" ht="16.5" customHeight="1">
      <c r="B400" s="90"/>
      <c r="C400" s="90"/>
      <c r="D400" s="90"/>
      <c r="E400" s="90"/>
      <c r="F400" s="90"/>
    </row>
    <row r="401" spans="2:6" s="48" customFormat="1" ht="16.5" customHeight="1">
      <c r="B401" s="90"/>
      <c r="C401" s="90"/>
      <c r="D401" s="90"/>
      <c r="E401" s="90"/>
      <c r="F401" s="90"/>
    </row>
    <row r="402" spans="2:6" s="48" customFormat="1" ht="16.5" customHeight="1">
      <c r="B402" s="90"/>
      <c r="C402" s="90"/>
      <c r="D402" s="90"/>
      <c r="E402" s="90"/>
      <c r="F402" s="90"/>
    </row>
    <row r="403" spans="2:6" s="48" customFormat="1" ht="16.5" customHeight="1">
      <c r="B403" s="90"/>
      <c r="C403" s="90"/>
      <c r="D403" s="90"/>
      <c r="E403" s="90"/>
      <c r="F403" s="90"/>
    </row>
    <row r="404" spans="2:6" s="48" customFormat="1" ht="16.5" customHeight="1">
      <c r="B404" s="90"/>
      <c r="C404" s="90"/>
      <c r="D404" s="90"/>
      <c r="E404" s="90"/>
      <c r="F404" s="90"/>
    </row>
    <row r="405" spans="2:6" s="48" customFormat="1" ht="16.5" customHeight="1">
      <c r="B405" s="90"/>
      <c r="C405" s="90"/>
      <c r="D405" s="90"/>
      <c r="E405" s="90"/>
      <c r="F405" s="90"/>
    </row>
    <row r="406" spans="2:6" s="48" customFormat="1" ht="16.5" customHeight="1">
      <c r="B406" s="90"/>
      <c r="C406" s="90"/>
      <c r="D406" s="90"/>
      <c r="E406" s="90"/>
      <c r="F406" s="90"/>
    </row>
    <row r="407" spans="2:6" s="48" customFormat="1" ht="16.5" customHeight="1">
      <c r="B407" s="90"/>
      <c r="C407" s="90"/>
      <c r="D407" s="90"/>
      <c r="E407" s="90"/>
      <c r="F407" s="90"/>
    </row>
    <row r="408" spans="2:6" s="48" customFormat="1" ht="16.5" customHeight="1">
      <c r="B408" s="90"/>
      <c r="C408" s="90"/>
      <c r="D408" s="90"/>
      <c r="E408" s="90"/>
      <c r="F408" s="90"/>
    </row>
    <row r="409" spans="2:6" s="48" customFormat="1" ht="16.5" customHeight="1">
      <c r="B409" s="90"/>
      <c r="C409" s="90"/>
      <c r="D409" s="90"/>
      <c r="E409" s="90"/>
      <c r="F409" s="90"/>
    </row>
    <row r="410" spans="2:6" s="48" customFormat="1" ht="16.5" customHeight="1">
      <c r="B410" s="90"/>
      <c r="C410" s="90"/>
      <c r="D410" s="90"/>
      <c r="E410" s="90"/>
      <c r="F410" s="90"/>
    </row>
    <row r="411" spans="2:6" s="48" customFormat="1" ht="16.5" customHeight="1">
      <c r="B411" s="90"/>
      <c r="C411" s="90"/>
      <c r="D411" s="90"/>
      <c r="E411" s="90"/>
      <c r="F411" s="90"/>
    </row>
    <row r="412" spans="2:6" s="48" customFormat="1" ht="16.5" customHeight="1">
      <c r="B412" s="90"/>
      <c r="C412" s="90"/>
      <c r="D412" s="90"/>
      <c r="E412" s="90"/>
      <c r="F412" s="90"/>
    </row>
    <row r="413" spans="2:6" s="48" customFormat="1" ht="16.5" customHeight="1">
      <c r="B413" s="90"/>
      <c r="C413" s="90"/>
      <c r="D413" s="90"/>
      <c r="E413" s="90"/>
      <c r="F413" s="90"/>
    </row>
    <row r="414" spans="2:6" s="48" customFormat="1" ht="16.5" customHeight="1">
      <c r="B414" s="90"/>
      <c r="C414" s="90"/>
      <c r="D414" s="90"/>
      <c r="E414" s="90"/>
      <c r="F414" s="90"/>
    </row>
    <row r="415" spans="2:6" s="48" customFormat="1" ht="16.5" customHeight="1">
      <c r="B415" s="90"/>
      <c r="C415" s="90"/>
      <c r="D415" s="90"/>
      <c r="E415" s="90"/>
      <c r="F415" s="90"/>
    </row>
    <row r="416" spans="2:6" s="48" customFormat="1" ht="16.5" customHeight="1">
      <c r="B416" s="90"/>
      <c r="C416" s="90"/>
      <c r="D416" s="90"/>
      <c r="E416" s="90"/>
      <c r="F416" s="90"/>
    </row>
    <row r="417" spans="2:6" s="48" customFormat="1" ht="16.5" customHeight="1">
      <c r="B417" s="90"/>
      <c r="C417" s="90"/>
      <c r="D417" s="90"/>
      <c r="E417" s="90"/>
      <c r="F417" s="90"/>
    </row>
    <row r="418" spans="2:6" s="48" customFormat="1" ht="16.5" customHeight="1">
      <c r="B418" s="90"/>
      <c r="C418" s="90"/>
      <c r="D418" s="90"/>
      <c r="E418" s="90"/>
      <c r="F418" s="90"/>
    </row>
    <row r="419" spans="2:6" s="48" customFormat="1" ht="16.5" customHeight="1">
      <c r="B419" s="90"/>
      <c r="C419" s="90"/>
      <c r="D419" s="90"/>
      <c r="E419" s="90"/>
      <c r="F419" s="90"/>
    </row>
    <row r="420" spans="2:6" s="48" customFormat="1" ht="16.5" customHeight="1">
      <c r="B420" s="90"/>
      <c r="C420" s="90"/>
      <c r="D420" s="90"/>
      <c r="E420" s="90"/>
      <c r="F420" s="90"/>
    </row>
    <row r="421" spans="2:6" s="48" customFormat="1" ht="16.5" customHeight="1">
      <c r="B421" s="90"/>
      <c r="C421" s="90"/>
      <c r="D421" s="90"/>
      <c r="E421" s="90"/>
      <c r="F421" s="90"/>
    </row>
    <row r="422" spans="2:6" s="48" customFormat="1" ht="16.5" customHeight="1">
      <c r="B422" s="90"/>
      <c r="C422" s="90"/>
      <c r="D422" s="90"/>
      <c r="E422" s="90"/>
      <c r="F422" s="90"/>
    </row>
    <row r="423" spans="2:6" s="48" customFormat="1" ht="16.5" customHeight="1">
      <c r="B423" s="90"/>
      <c r="C423" s="90"/>
      <c r="D423" s="90"/>
      <c r="E423" s="90"/>
      <c r="F423" s="90"/>
    </row>
    <row r="424" spans="2:6" s="48" customFormat="1" ht="16.5" customHeight="1">
      <c r="B424" s="90"/>
      <c r="C424" s="90"/>
      <c r="D424" s="90"/>
      <c r="E424" s="90"/>
      <c r="F424" s="90"/>
    </row>
    <row r="425" spans="2:6" s="48" customFormat="1" ht="16.5" customHeight="1">
      <c r="B425" s="90"/>
      <c r="C425" s="90"/>
      <c r="D425" s="90"/>
      <c r="E425" s="90"/>
      <c r="F425" s="90"/>
    </row>
    <row r="426" spans="2:6" s="48" customFormat="1" ht="16.5" customHeight="1">
      <c r="B426" s="90"/>
      <c r="C426" s="90"/>
      <c r="D426" s="90"/>
      <c r="E426" s="90"/>
      <c r="F426" s="90"/>
    </row>
    <row r="427" spans="2:6" s="48" customFormat="1" ht="16.5" customHeight="1">
      <c r="B427" s="90"/>
      <c r="C427" s="90"/>
      <c r="D427" s="90"/>
      <c r="E427" s="90"/>
      <c r="F427" s="90"/>
    </row>
    <row r="428" spans="2:6" s="48" customFormat="1" ht="16.5" customHeight="1">
      <c r="B428" s="90"/>
      <c r="C428" s="90"/>
      <c r="D428" s="90"/>
      <c r="E428" s="90"/>
      <c r="F428" s="90"/>
    </row>
    <row r="429" spans="2:6" s="48" customFormat="1" ht="16.5" customHeight="1">
      <c r="B429" s="90"/>
      <c r="C429" s="90"/>
      <c r="D429" s="90"/>
      <c r="E429" s="90"/>
      <c r="F429" s="90"/>
    </row>
    <row r="430" spans="2:6" s="48" customFormat="1" ht="16.5" customHeight="1">
      <c r="B430" s="90"/>
      <c r="C430" s="90"/>
      <c r="D430" s="90"/>
      <c r="E430" s="90"/>
      <c r="F430" s="90"/>
    </row>
    <row r="431" spans="2:6" s="48" customFormat="1" ht="16.5" customHeight="1">
      <c r="B431" s="90"/>
      <c r="C431" s="90"/>
      <c r="D431" s="90"/>
      <c r="E431" s="90"/>
      <c r="F431" s="90"/>
    </row>
    <row r="432" spans="2:6" s="48" customFormat="1" ht="16.5" customHeight="1">
      <c r="B432" s="90"/>
      <c r="C432" s="90"/>
      <c r="D432" s="90"/>
      <c r="E432" s="90"/>
      <c r="F432" s="90"/>
    </row>
    <row r="433" spans="2:6" s="48" customFormat="1" ht="16.5" customHeight="1">
      <c r="B433" s="90"/>
      <c r="C433" s="90"/>
      <c r="D433" s="90"/>
      <c r="E433" s="90"/>
      <c r="F433" s="90"/>
    </row>
    <row r="434" spans="2:6" s="48" customFormat="1" ht="16.5" customHeight="1">
      <c r="B434" s="90"/>
      <c r="C434" s="90"/>
      <c r="D434" s="90"/>
      <c r="E434" s="90"/>
      <c r="F434" s="90"/>
    </row>
    <row r="435" spans="2:6" s="48" customFormat="1" ht="16.5" customHeight="1">
      <c r="B435" s="90"/>
      <c r="C435" s="90"/>
      <c r="D435" s="90"/>
      <c r="E435" s="90"/>
      <c r="F435" s="90"/>
    </row>
    <row r="436" spans="2:6" s="48" customFormat="1" ht="16.5" customHeight="1">
      <c r="B436" s="90"/>
      <c r="C436" s="90"/>
      <c r="D436" s="90"/>
      <c r="E436" s="90"/>
      <c r="F436" s="90"/>
    </row>
    <row r="437" spans="2:6" s="48" customFormat="1" ht="16.5" customHeight="1">
      <c r="B437" s="90"/>
      <c r="C437" s="90"/>
      <c r="D437" s="90"/>
      <c r="E437" s="90"/>
      <c r="F437" s="90"/>
    </row>
    <row r="438" spans="2:6" s="48" customFormat="1" ht="16.5" customHeight="1">
      <c r="B438" s="90"/>
      <c r="C438" s="90"/>
      <c r="D438" s="90"/>
      <c r="E438" s="90"/>
      <c r="F438" s="90"/>
    </row>
    <row r="439" spans="2:6" s="48" customFormat="1" ht="16.5" customHeight="1">
      <c r="B439" s="90"/>
      <c r="C439" s="90"/>
      <c r="D439" s="90"/>
      <c r="E439" s="90"/>
      <c r="F439" s="90"/>
    </row>
    <row r="440" spans="2:6" s="48" customFormat="1" ht="16.5" customHeight="1">
      <c r="B440" s="90"/>
      <c r="C440" s="90"/>
      <c r="D440" s="90"/>
      <c r="E440" s="90"/>
      <c r="F440" s="90"/>
    </row>
    <row r="441" spans="2:6" s="48" customFormat="1" ht="16.5" customHeight="1">
      <c r="B441" s="90"/>
      <c r="C441" s="90"/>
      <c r="D441" s="90"/>
      <c r="E441" s="90"/>
      <c r="F441" s="90"/>
    </row>
    <row r="442" spans="2:6" s="48" customFormat="1" ht="16.5" customHeight="1">
      <c r="B442" s="90"/>
      <c r="C442" s="90"/>
      <c r="D442" s="90"/>
      <c r="E442" s="90"/>
      <c r="F442" s="90"/>
    </row>
    <row r="443" spans="2:6" s="48" customFormat="1" ht="16.5" customHeight="1">
      <c r="B443" s="90"/>
      <c r="C443" s="90"/>
      <c r="D443" s="90"/>
      <c r="E443" s="90"/>
      <c r="F443" s="90"/>
    </row>
    <row r="444" spans="2:6" s="48" customFormat="1" ht="16.5" customHeight="1">
      <c r="B444" s="90"/>
      <c r="C444" s="90"/>
      <c r="D444" s="90"/>
      <c r="E444" s="90"/>
      <c r="F444" s="90"/>
    </row>
    <row r="445" spans="2:6" s="48" customFormat="1" ht="16.5" customHeight="1">
      <c r="B445" s="90"/>
      <c r="C445" s="90"/>
      <c r="D445" s="90"/>
      <c r="E445" s="90"/>
      <c r="F445" s="90"/>
    </row>
    <row r="446" spans="2:6" s="48" customFormat="1" ht="16.5" customHeight="1">
      <c r="B446" s="90"/>
      <c r="C446" s="90"/>
      <c r="D446" s="90"/>
      <c r="E446" s="90"/>
      <c r="F446" s="90"/>
    </row>
    <row r="447" spans="2:6" s="48" customFormat="1" ht="16.5" customHeight="1">
      <c r="B447" s="90"/>
      <c r="C447" s="90"/>
      <c r="D447" s="90"/>
      <c r="E447" s="90"/>
      <c r="F447" s="90"/>
    </row>
    <row r="448" spans="2:6" s="48" customFormat="1" ht="16.5" customHeight="1">
      <c r="B448" s="90"/>
      <c r="C448" s="90"/>
      <c r="D448" s="90"/>
      <c r="E448" s="90"/>
      <c r="F448" s="90"/>
    </row>
    <row r="449" spans="2:6" s="48" customFormat="1" ht="16.5" customHeight="1">
      <c r="B449" s="90"/>
      <c r="C449" s="90"/>
      <c r="D449" s="90"/>
      <c r="E449" s="90"/>
      <c r="F449" s="90"/>
    </row>
    <row r="450" spans="2:6" s="48" customFormat="1" ht="16.5" customHeight="1">
      <c r="B450" s="90"/>
      <c r="C450" s="90"/>
      <c r="D450" s="90"/>
      <c r="E450" s="90"/>
      <c r="F450" s="90"/>
    </row>
    <row r="451" spans="2:6" s="48" customFormat="1" ht="16.5" customHeight="1">
      <c r="B451" s="90"/>
      <c r="C451" s="90"/>
      <c r="D451" s="90"/>
      <c r="E451" s="90"/>
      <c r="F451" s="90"/>
    </row>
    <row r="452" spans="2:6" s="48" customFormat="1" ht="16.5" customHeight="1">
      <c r="B452" s="90"/>
      <c r="C452" s="90"/>
      <c r="D452" s="90"/>
      <c r="E452" s="90"/>
      <c r="F452" s="90"/>
    </row>
    <row r="453" spans="2:6" s="48" customFormat="1" ht="16.5" customHeight="1">
      <c r="B453" s="90"/>
      <c r="C453" s="90"/>
      <c r="D453" s="90"/>
      <c r="E453" s="90"/>
      <c r="F453" s="90"/>
    </row>
    <row r="454" spans="2:6" s="48" customFormat="1" ht="16.5" customHeight="1">
      <c r="B454" s="90"/>
      <c r="C454" s="90"/>
      <c r="D454" s="90"/>
      <c r="E454" s="90"/>
      <c r="F454" s="90"/>
    </row>
    <row r="455" spans="2:6" s="48" customFormat="1" ht="16.5" customHeight="1">
      <c r="B455" s="90"/>
      <c r="C455" s="90"/>
      <c r="D455" s="90"/>
      <c r="E455" s="90"/>
      <c r="F455" s="90"/>
    </row>
    <row r="456" spans="2:6" s="48" customFormat="1" ht="16.5" customHeight="1">
      <c r="B456" s="90"/>
      <c r="C456" s="90"/>
      <c r="D456" s="90"/>
      <c r="E456" s="90"/>
      <c r="F456" s="90"/>
    </row>
    <row r="457" spans="2:6" s="48" customFormat="1" ht="16.5" customHeight="1">
      <c r="B457" s="90"/>
      <c r="C457" s="90"/>
      <c r="D457" s="90"/>
      <c r="E457" s="90"/>
      <c r="F457" s="90"/>
    </row>
    <row r="458" spans="2:6" s="48" customFormat="1" ht="16.5" customHeight="1">
      <c r="B458" s="90"/>
      <c r="C458" s="90"/>
      <c r="D458" s="90"/>
      <c r="E458" s="90"/>
      <c r="F458" s="90"/>
    </row>
    <row r="459" spans="2:6" s="48" customFormat="1" ht="16.5" customHeight="1">
      <c r="B459" s="90"/>
      <c r="C459" s="90"/>
      <c r="D459" s="90"/>
      <c r="E459" s="90"/>
      <c r="F459" s="90"/>
    </row>
    <row r="460" spans="2:6" s="48" customFormat="1" ht="16.5" customHeight="1">
      <c r="B460" s="90"/>
      <c r="C460" s="90"/>
      <c r="D460" s="90"/>
      <c r="E460" s="90"/>
      <c r="F460" s="90"/>
    </row>
    <row r="461" spans="2:6" s="48" customFormat="1" ht="16.5" customHeight="1">
      <c r="B461" s="90"/>
      <c r="C461" s="90"/>
      <c r="D461" s="90"/>
      <c r="E461" s="90"/>
      <c r="F461" s="90"/>
    </row>
    <row r="462" spans="2:6" s="48" customFormat="1" ht="16.5" customHeight="1">
      <c r="B462" s="90"/>
      <c r="C462" s="90"/>
      <c r="D462" s="90"/>
      <c r="E462" s="90"/>
      <c r="F462" s="90"/>
    </row>
    <row r="463" spans="2:6" s="48" customFormat="1" ht="16.5" customHeight="1">
      <c r="B463" s="90"/>
      <c r="C463" s="90"/>
      <c r="D463" s="90"/>
      <c r="E463" s="90"/>
      <c r="F463" s="90"/>
    </row>
    <row r="464" spans="2:6" s="48" customFormat="1" ht="16.5" customHeight="1">
      <c r="B464" s="90"/>
      <c r="C464" s="90"/>
      <c r="D464" s="90"/>
      <c r="E464" s="90"/>
      <c r="F464" s="90"/>
    </row>
    <row r="465" spans="2:6" s="48" customFormat="1" ht="16.5" customHeight="1">
      <c r="B465" s="90"/>
      <c r="C465" s="90"/>
      <c r="D465" s="90"/>
      <c r="E465" s="90"/>
      <c r="F465" s="90"/>
    </row>
    <row r="466" spans="2:6" s="48" customFormat="1" ht="16.5" customHeight="1">
      <c r="B466" s="90"/>
      <c r="C466" s="90"/>
      <c r="D466" s="90"/>
      <c r="E466" s="90"/>
      <c r="F466" s="90"/>
    </row>
    <row r="467" spans="2:6" s="48" customFormat="1" ht="16.5" customHeight="1">
      <c r="B467" s="90"/>
      <c r="C467" s="90"/>
      <c r="D467" s="90"/>
      <c r="E467" s="90"/>
      <c r="F467" s="90"/>
    </row>
    <row r="468" spans="2:6" s="48" customFormat="1" ht="16.5" customHeight="1">
      <c r="B468" s="90"/>
      <c r="C468" s="90"/>
      <c r="D468" s="90"/>
      <c r="E468" s="90"/>
      <c r="F468" s="90"/>
    </row>
    <row r="469" spans="2:6" s="48" customFormat="1" ht="16.5" customHeight="1">
      <c r="B469" s="90"/>
      <c r="C469" s="90"/>
      <c r="D469" s="90"/>
      <c r="E469" s="90"/>
      <c r="F469" s="90"/>
    </row>
    <row r="470" spans="2:6" s="48" customFormat="1" ht="16.5" customHeight="1">
      <c r="B470" s="90"/>
      <c r="C470" s="90"/>
      <c r="D470" s="90"/>
      <c r="E470" s="90"/>
      <c r="F470" s="90"/>
    </row>
    <row r="471" spans="2:6" s="48" customFormat="1" ht="16.5" customHeight="1">
      <c r="B471" s="90"/>
      <c r="C471" s="90"/>
      <c r="D471" s="90"/>
      <c r="E471" s="90"/>
      <c r="F471" s="90"/>
    </row>
    <row r="472" spans="2:6" s="48" customFormat="1" ht="16.5" customHeight="1">
      <c r="B472" s="90"/>
      <c r="C472" s="90"/>
      <c r="D472" s="90"/>
      <c r="E472" s="90"/>
      <c r="F472" s="90"/>
    </row>
    <row r="473" spans="2:6" s="48" customFormat="1" ht="16.5" customHeight="1">
      <c r="B473" s="90"/>
      <c r="C473" s="90"/>
      <c r="D473" s="90"/>
      <c r="E473" s="90"/>
      <c r="F473" s="90"/>
    </row>
    <row r="474" spans="2:6" s="48" customFormat="1" ht="16.5" customHeight="1">
      <c r="B474" s="90"/>
      <c r="C474" s="90"/>
      <c r="D474" s="90"/>
      <c r="E474" s="90"/>
      <c r="F474" s="90"/>
    </row>
    <row r="475" spans="2:6" s="48" customFormat="1" ht="16.5" customHeight="1">
      <c r="B475" s="90"/>
      <c r="C475" s="90"/>
      <c r="D475" s="90"/>
      <c r="E475" s="90"/>
      <c r="F475" s="90"/>
    </row>
    <row r="476" spans="2:6" s="48" customFormat="1" ht="16.5" customHeight="1">
      <c r="B476" s="90"/>
      <c r="C476" s="90"/>
      <c r="D476" s="90"/>
      <c r="E476" s="90"/>
      <c r="F476" s="90"/>
    </row>
    <row r="477" spans="2:6" s="48" customFormat="1" ht="16.5" customHeight="1">
      <c r="B477" s="90"/>
      <c r="C477" s="90"/>
      <c r="D477" s="90"/>
      <c r="E477" s="90"/>
      <c r="F477" s="90"/>
    </row>
    <row r="478" spans="2:6" s="48" customFormat="1" ht="16.5" customHeight="1">
      <c r="B478" s="90"/>
      <c r="C478" s="90"/>
      <c r="D478" s="90"/>
      <c r="E478" s="90"/>
      <c r="F478" s="90"/>
    </row>
    <row r="479" spans="2:6" s="48" customFormat="1" ht="16.5" customHeight="1">
      <c r="B479" s="90"/>
      <c r="C479" s="90"/>
      <c r="D479" s="90"/>
      <c r="E479" s="90"/>
      <c r="F479" s="90"/>
    </row>
    <row r="480" spans="2:6" s="48" customFormat="1" ht="16.5" customHeight="1">
      <c r="B480" s="90"/>
      <c r="C480" s="90"/>
      <c r="D480" s="90"/>
      <c r="E480" s="90"/>
      <c r="F480" s="90"/>
    </row>
    <row r="481" spans="2:6" s="48" customFormat="1" ht="16.5" customHeight="1">
      <c r="B481" s="90"/>
      <c r="C481" s="90"/>
      <c r="D481" s="90"/>
      <c r="E481" s="90"/>
      <c r="F481" s="90"/>
    </row>
    <row r="482" spans="2:6" s="48" customFormat="1" ht="16.5" customHeight="1">
      <c r="B482" s="90"/>
      <c r="C482" s="90"/>
      <c r="D482" s="90"/>
      <c r="E482" s="90"/>
      <c r="F482" s="90"/>
    </row>
    <row r="483" spans="2:6" s="48" customFormat="1" ht="16.5" customHeight="1">
      <c r="B483" s="90"/>
      <c r="C483" s="90"/>
      <c r="D483" s="90"/>
      <c r="E483" s="90"/>
      <c r="F483" s="90"/>
    </row>
    <row r="484" spans="2:6" s="48" customFormat="1" ht="16.5" customHeight="1">
      <c r="B484" s="90"/>
      <c r="C484" s="90"/>
      <c r="D484" s="90"/>
      <c r="E484" s="90"/>
      <c r="F484" s="90"/>
    </row>
    <row r="485" spans="2:6" s="48" customFormat="1" ht="16.5" customHeight="1">
      <c r="B485" s="90"/>
      <c r="C485" s="90"/>
      <c r="D485" s="90"/>
      <c r="E485" s="90"/>
      <c r="F485" s="90"/>
    </row>
    <row r="486" spans="2:6" s="48" customFormat="1" ht="16.5" customHeight="1">
      <c r="B486" s="90"/>
      <c r="C486" s="90"/>
      <c r="D486" s="90"/>
      <c r="E486" s="90"/>
      <c r="F486" s="90"/>
    </row>
    <row r="487" spans="2:6" s="48" customFormat="1" ht="16.5" customHeight="1">
      <c r="B487" s="90"/>
      <c r="C487" s="90"/>
      <c r="D487" s="90"/>
      <c r="E487" s="90"/>
      <c r="F487" s="90"/>
    </row>
    <row r="488" spans="2:6" s="48" customFormat="1" ht="16.5" customHeight="1">
      <c r="B488" s="90"/>
      <c r="C488" s="90"/>
      <c r="D488" s="90"/>
      <c r="E488" s="90"/>
      <c r="F488" s="90"/>
    </row>
    <row r="489" spans="2:6" s="48" customFormat="1" ht="16.5" customHeight="1">
      <c r="B489" s="90"/>
      <c r="C489" s="90"/>
      <c r="D489" s="90"/>
      <c r="E489" s="90"/>
      <c r="F489" s="90"/>
    </row>
    <row r="490" spans="2:6" s="48" customFormat="1" ht="16.5" customHeight="1">
      <c r="B490" s="90"/>
      <c r="C490" s="90"/>
      <c r="D490" s="90"/>
      <c r="E490" s="90"/>
      <c r="F490" s="90"/>
    </row>
    <row r="491" spans="2:6" s="48" customFormat="1" ht="16.5" customHeight="1">
      <c r="B491" s="90"/>
      <c r="C491" s="90"/>
      <c r="D491" s="90"/>
      <c r="E491" s="90"/>
      <c r="F491" s="90"/>
    </row>
    <row r="492" spans="2:6" s="48" customFormat="1" ht="16.5" customHeight="1">
      <c r="B492" s="90"/>
      <c r="C492" s="90"/>
      <c r="D492" s="90"/>
      <c r="E492" s="90"/>
      <c r="F492" s="90"/>
    </row>
    <row r="493" spans="2:6" s="48" customFormat="1" ht="16.5" customHeight="1">
      <c r="B493" s="90"/>
      <c r="C493" s="90"/>
      <c r="D493" s="90"/>
      <c r="E493" s="90"/>
      <c r="F493" s="90"/>
    </row>
    <row r="494" spans="2:6" s="48" customFormat="1" ht="16.5" customHeight="1">
      <c r="B494" s="90"/>
      <c r="C494" s="90"/>
      <c r="D494" s="90"/>
      <c r="E494" s="90"/>
      <c r="F494" s="90"/>
    </row>
    <row r="495" spans="2:6" s="48" customFormat="1" ht="16.5" customHeight="1">
      <c r="B495" s="90"/>
      <c r="C495" s="90"/>
      <c r="D495" s="90"/>
      <c r="E495" s="90"/>
      <c r="F495" s="90"/>
    </row>
    <row r="496" spans="2:6" s="48" customFormat="1" ht="16.5" customHeight="1">
      <c r="B496" s="90"/>
      <c r="C496" s="90"/>
      <c r="D496" s="90"/>
      <c r="E496" s="90"/>
      <c r="F496" s="90"/>
    </row>
    <row r="497" spans="2:6" s="48" customFormat="1" ht="16.5" customHeight="1">
      <c r="B497" s="90"/>
      <c r="C497" s="90"/>
      <c r="D497" s="90"/>
      <c r="E497" s="90"/>
      <c r="F497" s="90"/>
    </row>
    <row r="498" spans="2:6" s="48" customFormat="1" ht="16.5" customHeight="1">
      <c r="B498" s="90"/>
      <c r="C498" s="90"/>
      <c r="D498" s="90"/>
      <c r="E498" s="90"/>
      <c r="F498" s="90"/>
    </row>
    <row r="499" spans="2:6" s="48" customFormat="1" ht="16.5" customHeight="1">
      <c r="B499" s="90"/>
      <c r="C499" s="90"/>
      <c r="D499" s="90"/>
      <c r="E499" s="90"/>
      <c r="F499" s="90"/>
    </row>
    <row r="500" spans="2:6" s="48" customFormat="1" ht="16.5" customHeight="1">
      <c r="B500" s="90"/>
      <c r="C500" s="90"/>
      <c r="D500" s="90"/>
      <c r="E500" s="90"/>
      <c r="F500" s="90"/>
    </row>
    <row r="501" spans="2:6" s="48" customFormat="1" ht="16.5" customHeight="1">
      <c r="B501" s="90"/>
      <c r="C501" s="90"/>
      <c r="D501" s="90"/>
      <c r="E501" s="90"/>
      <c r="F501" s="90"/>
    </row>
    <row r="502" spans="2:6" s="48" customFormat="1" ht="16.5" customHeight="1">
      <c r="B502" s="90"/>
      <c r="C502" s="90"/>
      <c r="D502" s="90"/>
      <c r="E502" s="90"/>
      <c r="F502" s="90"/>
    </row>
    <row r="503" spans="2:6" s="48" customFormat="1" ht="16.5" customHeight="1">
      <c r="B503" s="90"/>
      <c r="C503" s="90"/>
      <c r="D503" s="90"/>
      <c r="E503" s="90"/>
      <c r="F503" s="90"/>
    </row>
    <row r="504" spans="2:6" s="48" customFormat="1" ht="16.5" customHeight="1">
      <c r="B504" s="90"/>
      <c r="C504" s="90"/>
      <c r="D504" s="90"/>
      <c r="E504" s="90"/>
      <c r="F504" s="90"/>
    </row>
    <row r="505" spans="2:6" s="48" customFormat="1" ht="16.5" customHeight="1">
      <c r="B505" s="90"/>
      <c r="C505" s="90"/>
      <c r="D505" s="90"/>
      <c r="E505" s="90"/>
      <c r="F505" s="90"/>
    </row>
    <row r="506" spans="2:6" s="48" customFormat="1" ht="16.5" customHeight="1">
      <c r="B506" s="90"/>
      <c r="C506" s="90"/>
      <c r="D506" s="90"/>
      <c r="E506" s="90"/>
      <c r="F506" s="90"/>
    </row>
    <row r="507" spans="2:6" s="48" customFormat="1" ht="16.5" customHeight="1">
      <c r="B507" s="90"/>
      <c r="C507" s="90"/>
      <c r="D507" s="90"/>
      <c r="E507" s="90"/>
      <c r="F507" s="90"/>
    </row>
    <row r="508" spans="2:6" s="48" customFormat="1" ht="16.5" customHeight="1">
      <c r="B508" s="90"/>
      <c r="C508" s="90"/>
      <c r="D508" s="90"/>
      <c r="E508" s="90"/>
      <c r="F508" s="90"/>
    </row>
    <row r="509" spans="2:6" s="48" customFormat="1" ht="16.5" customHeight="1">
      <c r="B509" s="90"/>
      <c r="C509" s="90"/>
      <c r="D509" s="90"/>
      <c r="E509" s="90"/>
      <c r="F509" s="90"/>
    </row>
    <row r="510" spans="2:6" s="48" customFormat="1" ht="16.5" customHeight="1">
      <c r="B510" s="90"/>
      <c r="C510" s="90"/>
      <c r="D510" s="90"/>
      <c r="E510" s="90"/>
      <c r="F510" s="90"/>
    </row>
    <row r="511" spans="2:6" s="48" customFormat="1" ht="16.5" customHeight="1">
      <c r="B511" s="90"/>
      <c r="C511" s="90"/>
      <c r="D511" s="90"/>
      <c r="E511" s="90"/>
      <c r="F511" s="90"/>
    </row>
    <row r="512" spans="2:6" s="48" customFormat="1" ht="16.5" customHeight="1">
      <c r="B512" s="90"/>
      <c r="C512" s="90"/>
      <c r="D512" s="90"/>
      <c r="E512" s="90"/>
      <c r="F512" s="90"/>
    </row>
    <row r="513" spans="2:6" s="48" customFormat="1" ht="16.5" customHeight="1">
      <c r="B513" s="90"/>
      <c r="C513" s="90"/>
      <c r="D513" s="90"/>
      <c r="E513" s="90"/>
      <c r="F513" s="90"/>
    </row>
    <row r="514" spans="2:6" s="48" customFormat="1" ht="16.5" customHeight="1">
      <c r="B514" s="90"/>
      <c r="C514" s="90"/>
      <c r="D514" s="90"/>
      <c r="E514" s="90"/>
      <c r="F514" s="90"/>
    </row>
    <row r="515" spans="2:6" s="48" customFormat="1" ht="16.5" customHeight="1">
      <c r="B515" s="90"/>
      <c r="C515" s="90"/>
      <c r="D515" s="90"/>
      <c r="E515" s="90"/>
      <c r="F515" s="90"/>
    </row>
    <row r="516" spans="2:6" s="48" customFormat="1" ht="16.5" customHeight="1">
      <c r="B516" s="90"/>
      <c r="C516" s="90"/>
      <c r="D516" s="90"/>
      <c r="E516" s="90"/>
      <c r="F516" s="90"/>
    </row>
    <row r="517" spans="2:6" s="48" customFormat="1" ht="16.5" customHeight="1">
      <c r="B517" s="90"/>
      <c r="C517" s="90"/>
      <c r="D517" s="90"/>
      <c r="E517" s="90"/>
      <c r="F517" s="90"/>
    </row>
    <row r="518" spans="2:6" s="48" customFormat="1" ht="16.5" customHeight="1">
      <c r="B518" s="90"/>
      <c r="C518" s="90"/>
      <c r="D518" s="90"/>
      <c r="E518" s="90"/>
      <c r="F518" s="90"/>
    </row>
    <row r="519" spans="2:6" s="48" customFormat="1" ht="16.5" customHeight="1">
      <c r="B519" s="90"/>
      <c r="C519" s="90"/>
      <c r="D519" s="90"/>
      <c r="E519" s="90"/>
      <c r="F519" s="90"/>
    </row>
    <row r="520" spans="2:6" s="48" customFormat="1" ht="16.5" customHeight="1">
      <c r="B520" s="90"/>
      <c r="C520" s="90"/>
      <c r="D520" s="90"/>
      <c r="E520" s="90"/>
      <c r="F520" s="90"/>
    </row>
    <row r="521" spans="2:6" s="48" customFormat="1" ht="16.5" customHeight="1">
      <c r="B521" s="90"/>
      <c r="C521" s="90"/>
      <c r="D521" s="90"/>
      <c r="E521" s="90"/>
      <c r="F521" s="90"/>
    </row>
    <row r="522" spans="2:6" s="48" customFormat="1" ht="16.5" customHeight="1">
      <c r="B522" s="90"/>
      <c r="C522" s="90"/>
      <c r="D522" s="90"/>
      <c r="E522" s="90"/>
      <c r="F522" s="90"/>
    </row>
    <row r="523" spans="2:6" s="48" customFormat="1" ht="16.5" customHeight="1">
      <c r="B523" s="90"/>
      <c r="C523" s="90"/>
      <c r="D523" s="90"/>
      <c r="E523" s="90"/>
      <c r="F523" s="90"/>
    </row>
    <row r="524" spans="2:6" s="48" customFormat="1" ht="16.5" customHeight="1">
      <c r="B524" s="90"/>
      <c r="C524" s="90"/>
      <c r="D524" s="90"/>
      <c r="E524" s="90"/>
      <c r="F524" s="90"/>
    </row>
    <row r="525" spans="2:6" s="48" customFormat="1" ht="16.5" customHeight="1">
      <c r="B525" s="90"/>
      <c r="C525" s="90"/>
      <c r="D525" s="90"/>
      <c r="E525" s="90"/>
      <c r="F525" s="90"/>
    </row>
    <row r="526" spans="2:6" s="48" customFormat="1" ht="16.5" customHeight="1">
      <c r="B526" s="90"/>
      <c r="C526" s="90"/>
      <c r="D526" s="90"/>
      <c r="E526" s="90"/>
      <c r="F526" s="90"/>
    </row>
    <row r="527" spans="2:6" s="48" customFormat="1" ht="16.5" customHeight="1">
      <c r="B527" s="90"/>
      <c r="C527" s="90"/>
      <c r="D527" s="90"/>
      <c r="E527" s="90"/>
      <c r="F527" s="90"/>
    </row>
    <row r="528" spans="2:6" s="48" customFormat="1" ht="16.5" customHeight="1">
      <c r="B528" s="90"/>
      <c r="C528" s="90"/>
      <c r="D528" s="90"/>
      <c r="E528" s="90"/>
      <c r="F528" s="90"/>
    </row>
    <row r="529" spans="2:6" s="48" customFormat="1" ht="16.5" customHeight="1">
      <c r="B529" s="90"/>
      <c r="C529" s="90"/>
      <c r="D529" s="90"/>
      <c r="E529" s="90"/>
      <c r="F529" s="90"/>
    </row>
    <row r="530" spans="2:6" s="48" customFormat="1" ht="16.5" customHeight="1">
      <c r="B530" s="90"/>
      <c r="C530" s="90"/>
      <c r="D530" s="90"/>
      <c r="E530" s="90"/>
      <c r="F530" s="90"/>
    </row>
    <row r="531" spans="2:6" s="48" customFormat="1" ht="16.5" customHeight="1">
      <c r="B531" s="90"/>
      <c r="C531" s="90"/>
      <c r="D531" s="90"/>
      <c r="E531" s="90"/>
      <c r="F531" s="90"/>
    </row>
    <row r="532" spans="2:6" s="48" customFormat="1" ht="16.5" customHeight="1">
      <c r="B532" s="90"/>
      <c r="C532" s="90"/>
      <c r="D532" s="90"/>
      <c r="E532" s="90"/>
      <c r="F532" s="90"/>
    </row>
    <row r="533" spans="2:6" s="48" customFormat="1" ht="16.5" customHeight="1">
      <c r="B533" s="90"/>
      <c r="C533" s="90"/>
      <c r="D533" s="90"/>
      <c r="E533" s="90"/>
      <c r="F533" s="90"/>
    </row>
    <row r="534" spans="2:6" s="48" customFormat="1" ht="16.5" customHeight="1">
      <c r="B534" s="90"/>
      <c r="C534" s="90"/>
      <c r="D534" s="90"/>
      <c r="E534" s="90"/>
      <c r="F534" s="90"/>
    </row>
    <row r="535" spans="2:6" s="48" customFormat="1" ht="16.5" customHeight="1">
      <c r="B535" s="90"/>
      <c r="C535" s="90"/>
      <c r="D535" s="90"/>
      <c r="E535" s="90"/>
      <c r="F535" s="90"/>
    </row>
    <row r="536" spans="2:6" s="48" customFormat="1" ht="16.5" customHeight="1">
      <c r="B536" s="90"/>
      <c r="C536" s="90"/>
      <c r="D536" s="90"/>
      <c r="E536" s="90"/>
      <c r="F536" s="90"/>
    </row>
    <row r="537" spans="2:6" s="48" customFormat="1" ht="16.5" customHeight="1">
      <c r="B537" s="90"/>
      <c r="C537" s="90"/>
      <c r="D537" s="90"/>
      <c r="E537" s="90"/>
      <c r="F537" s="90"/>
    </row>
    <row r="538" spans="2:6" s="48" customFormat="1" ht="16.5" customHeight="1">
      <c r="B538" s="90"/>
      <c r="C538" s="90"/>
      <c r="D538" s="90"/>
      <c r="E538" s="90"/>
      <c r="F538" s="90"/>
    </row>
    <row r="539" spans="2:6" s="48" customFormat="1" ht="16.5" customHeight="1">
      <c r="B539" s="90"/>
      <c r="C539" s="90"/>
      <c r="D539" s="90"/>
      <c r="E539" s="90"/>
      <c r="F539" s="90"/>
    </row>
    <row r="540" spans="2:6" s="48" customFormat="1" ht="16.5" customHeight="1">
      <c r="B540" s="90"/>
      <c r="C540" s="90"/>
      <c r="D540" s="90"/>
      <c r="E540" s="90"/>
      <c r="F540" s="90"/>
    </row>
    <row r="541" spans="2:6" s="48" customFormat="1" ht="16.5" customHeight="1">
      <c r="B541" s="90"/>
      <c r="C541" s="90"/>
      <c r="D541" s="90"/>
      <c r="E541" s="90"/>
      <c r="F541" s="90"/>
    </row>
    <row r="542" spans="2:6" s="48" customFormat="1" ht="16.5" customHeight="1">
      <c r="B542" s="90"/>
      <c r="C542" s="90"/>
      <c r="D542" s="90"/>
      <c r="E542" s="90"/>
      <c r="F542" s="90"/>
    </row>
    <row r="543" spans="2:6" s="48" customFormat="1" ht="16.5" customHeight="1">
      <c r="B543" s="90"/>
      <c r="C543" s="90"/>
      <c r="D543" s="90"/>
      <c r="E543" s="90"/>
      <c r="F543" s="90"/>
    </row>
    <row r="544" spans="2:6" s="48" customFormat="1" ht="16.5" customHeight="1">
      <c r="B544" s="90"/>
      <c r="C544" s="90"/>
      <c r="D544" s="90"/>
      <c r="E544" s="90"/>
      <c r="F544" s="90"/>
    </row>
    <row r="545" spans="2:6" s="48" customFormat="1" ht="16.5" customHeight="1">
      <c r="B545" s="90"/>
      <c r="C545" s="90"/>
      <c r="D545" s="90"/>
      <c r="E545" s="90"/>
      <c r="F545" s="90"/>
    </row>
    <row r="546" spans="2:6" s="48" customFormat="1" ht="16.5" customHeight="1">
      <c r="B546" s="90"/>
      <c r="C546" s="90"/>
      <c r="D546" s="90"/>
      <c r="E546" s="90"/>
      <c r="F546" s="90"/>
    </row>
    <row r="547" spans="2:6" s="48" customFormat="1" ht="16.5" customHeight="1">
      <c r="B547" s="90"/>
      <c r="C547" s="90"/>
      <c r="D547" s="90"/>
      <c r="E547" s="90"/>
      <c r="F547" s="90"/>
    </row>
    <row r="548" spans="2:6" s="48" customFormat="1" ht="16.5" customHeight="1">
      <c r="B548" s="90"/>
      <c r="C548" s="90"/>
      <c r="D548" s="90"/>
      <c r="E548" s="90"/>
      <c r="F548" s="90"/>
    </row>
    <row r="549" spans="2:6" s="48" customFormat="1" ht="16.5" customHeight="1">
      <c r="B549" s="90"/>
      <c r="C549" s="90"/>
      <c r="D549" s="90"/>
      <c r="E549" s="90"/>
      <c r="F549" s="90"/>
    </row>
    <row r="550" spans="2:6" s="48" customFormat="1" ht="16.5" customHeight="1">
      <c r="B550" s="90"/>
      <c r="C550" s="90"/>
      <c r="D550" s="90"/>
      <c r="E550" s="90"/>
      <c r="F550" s="90"/>
    </row>
    <row r="551" spans="2:6" s="48" customFormat="1" ht="16.5" customHeight="1">
      <c r="B551" s="90"/>
      <c r="C551" s="90"/>
      <c r="D551" s="90"/>
      <c r="E551" s="90"/>
      <c r="F551" s="90"/>
    </row>
    <row r="552" spans="2:6" s="48" customFormat="1" ht="16.5" customHeight="1">
      <c r="B552" s="90"/>
      <c r="C552" s="90"/>
      <c r="D552" s="90"/>
      <c r="E552" s="90"/>
      <c r="F552" s="90"/>
    </row>
    <row r="553" spans="2:6" s="48" customFormat="1" ht="16.5" customHeight="1">
      <c r="B553" s="90"/>
      <c r="C553" s="90"/>
      <c r="D553" s="90"/>
      <c r="E553" s="90"/>
      <c r="F553" s="90"/>
    </row>
    <row r="554" spans="2:6" s="48" customFormat="1" ht="16.5" customHeight="1">
      <c r="B554" s="90"/>
      <c r="C554" s="90"/>
      <c r="D554" s="90"/>
      <c r="E554" s="90"/>
      <c r="F554" s="90"/>
    </row>
    <row r="555" spans="2:6" s="48" customFormat="1" ht="16.5" customHeight="1">
      <c r="B555" s="90"/>
      <c r="C555" s="90"/>
      <c r="D555" s="90"/>
      <c r="E555" s="90"/>
      <c r="F555" s="90"/>
    </row>
    <row r="556" spans="2:6" s="48" customFormat="1" ht="16.5" customHeight="1">
      <c r="B556" s="90"/>
      <c r="C556" s="90"/>
      <c r="D556" s="90"/>
      <c r="E556" s="90"/>
      <c r="F556" s="90"/>
    </row>
    <row r="557" spans="2:6" s="48" customFormat="1" ht="16.5" customHeight="1">
      <c r="B557" s="90"/>
      <c r="C557" s="90"/>
      <c r="D557" s="90"/>
      <c r="E557" s="90"/>
      <c r="F557" s="90"/>
    </row>
    <row r="558" spans="2:6" s="48" customFormat="1" ht="16.5" customHeight="1">
      <c r="B558" s="90"/>
      <c r="C558" s="90"/>
      <c r="D558" s="90"/>
      <c r="E558" s="90"/>
      <c r="F558" s="90"/>
    </row>
    <row r="559" spans="2:6" s="48" customFormat="1" ht="16.5" customHeight="1">
      <c r="B559" s="90"/>
      <c r="C559" s="90"/>
      <c r="D559" s="90"/>
      <c r="E559" s="90"/>
      <c r="F559" s="90"/>
    </row>
    <row r="560" spans="2:6" s="48" customFormat="1" ht="16.5" customHeight="1">
      <c r="B560" s="90"/>
      <c r="C560" s="90"/>
      <c r="D560" s="90"/>
      <c r="E560" s="90"/>
      <c r="F560" s="90"/>
    </row>
    <row r="561" spans="2:6" s="48" customFormat="1" ht="16.5" customHeight="1">
      <c r="B561" s="90"/>
      <c r="C561" s="90"/>
      <c r="D561" s="90"/>
      <c r="E561" s="90"/>
      <c r="F561" s="90"/>
    </row>
    <row r="562" spans="2:6" s="48" customFormat="1" ht="16.5" customHeight="1">
      <c r="B562" s="90"/>
      <c r="C562" s="90"/>
      <c r="D562" s="90"/>
      <c r="E562" s="90"/>
      <c r="F562" s="90"/>
    </row>
    <row r="563" spans="2:6" s="48" customFormat="1" ht="16.5" customHeight="1">
      <c r="B563" s="90"/>
      <c r="C563" s="90"/>
      <c r="D563" s="90"/>
      <c r="E563" s="90"/>
      <c r="F563" s="90"/>
    </row>
    <row r="564" spans="2:6" s="48" customFormat="1" ht="16.5" customHeight="1">
      <c r="B564" s="90"/>
      <c r="C564" s="90"/>
      <c r="D564" s="90"/>
      <c r="E564" s="90"/>
      <c r="F564" s="90"/>
    </row>
    <row r="565" spans="2:6" s="48" customFormat="1" ht="16.5" customHeight="1">
      <c r="B565" s="90"/>
      <c r="C565" s="90"/>
      <c r="D565" s="90"/>
      <c r="E565" s="90"/>
      <c r="F565" s="90"/>
    </row>
    <row r="566" spans="2:6" s="48" customFormat="1" ht="16.5" customHeight="1">
      <c r="B566" s="90"/>
      <c r="C566" s="90"/>
      <c r="D566" s="90"/>
      <c r="E566" s="90"/>
      <c r="F566" s="90"/>
    </row>
    <row r="567" spans="2:6" s="48" customFormat="1" ht="16.5" customHeight="1">
      <c r="B567" s="90"/>
      <c r="C567" s="90"/>
      <c r="D567" s="90"/>
      <c r="E567" s="90"/>
      <c r="F567" s="90"/>
    </row>
    <row r="568" spans="2:6" s="48" customFormat="1" ht="16.5" customHeight="1">
      <c r="B568" s="90"/>
      <c r="C568" s="90"/>
      <c r="D568" s="90"/>
      <c r="E568" s="90"/>
      <c r="F568" s="90"/>
    </row>
    <row r="569" spans="2:6" s="48" customFormat="1" ht="16.5" customHeight="1">
      <c r="B569" s="90"/>
      <c r="C569" s="90"/>
      <c r="D569" s="90"/>
      <c r="E569" s="90"/>
      <c r="F569" s="90"/>
    </row>
    <row r="570" spans="2:6" s="48" customFormat="1" ht="16.5" customHeight="1">
      <c r="B570" s="90"/>
      <c r="C570" s="90"/>
      <c r="D570" s="90"/>
      <c r="E570" s="90"/>
      <c r="F570" s="90"/>
    </row>
    <row r="571" spans="2:6" s="48" customFormat="1" ht="16.5" customHeight="1">
      <c r="B571" s="90"/>
      <c r="C571" s="90"/>
      <c r="D571" s="90"/>
      <c r="E571" s="90"/>
      <c r="F571" s="90"/>
    </row>
    <row r="572" spans="2:6" s="48" customFormat="1" ht="16.5" customHeight="1">
      <c r="B572" s="90"/>
      <c r="C572" s="90"/>
      <c r="D572" s="90"/>
      <c r="E572" s="90"/>
      <c r="F572" s="90"/>
    </row>
    <row r="573" spans="2:6" s="48" customFormat="1" ht="16.5" customHeight="1">
      <c r="B573" s="90"/>
      <c r="C573" s="90"/>
      <c r="D573" s="90"/>
      <c r="E573" s="90"/>
      <c r="F573" s="90"/>
    </row>
    <row r="574" spans="2:6" s="48" customFormat="1" ht="16.5" customHeight="1">
      <c r="B574" s="90"/>
      <c r="C574" s="90"/>
      <c r="D574" s="90"/>
      <c r="E574" s="90"/>
      <c r="F574" s="90"/>
    </row>
    <row r="575" spans="2:6" s="48" customFormat="1" ht="16.5" customHeight="1">
      <c r="B575" s="90"/>
      <c r="C575" s="90"/>
      <c r="D575" s="90"/>
      <c r="E575" s="90"/>
      <c r="F575" s="90"/>
    </row>
    <row r="576" spans="2:6" s="48" customFormat="1" ht="16.5" customHeight="1">
      <c r="B576" s="90"/>
      <c r="C576" s="90"/>
      <c r="D576" s="90"/>
      <c r="E576" s="90"/>
      <c r="F576" s="90"/>
    </row>
    <row r="577" spans="2:6" s="48" customFormat="1" ht="16.5" customHeight="1">
      <c r="B577" s="90"/>
      <c r="C577" s="90"/>
      <c r="D577" s="90"/>
      <c r="E577" s="90"/>
      <c r="F577" s="90"/>
    </row>
    <row r="578" spans="2:6" s="48" customFormat="1" ht="16.5" customHeight="1">
      <c r="B578" s="90"/>
      <c r="C578" s="90"/>
      <c r="D578" s="90"/>
      <c r="E578" s="90"/>
      <c r="F578" s="90"/>
    </row>
    <row r="579" spans="2:6" s="48" customFormat="1" ht="16.5" customHeight="1">
      <c r="B579" s="90"/>
      <c r="C579" s="90"/>
      <c r="D579" s="90"/>
      <c r="E579" s="90"/>
      <c r="F579" s="90"/>
    </row>
    <row r="580" spans="2:6" s="48" customFormat="1" ht="16.5" customHeight="1">
      <c r="B580" s="90"/>
      <c r="C580" s="90"/>
      <c r="D580" s="90"/>
      <c r="E580" s="90"/>
      <c r="F580" s="90"/>
    </row>
    <row r="581" spans="2:6" s="48" customFormat="1" ht="16.5" customHeight="1">
      <c r="B581" s="90"/>
      <c r="C581" s="90"/>
      <c r="D581" s="90"/>
      <c r="E581" s="90"/>
      <c r="F581" s="90"/>
    </row>
    <row r="582" spans="2:6" s="48" customFormat="1" ht="16.5" customHeight="1">
      <c r="B582" s="90"/>
      <c r="C582" s="90"/>
      <c r="D582" s="90"/>
      <c r="E582" s="90"/>
      <c r="F582" s="90"/>
    </row>
    <row r="583" spans="2:6" s="48" customFormat="1" ht="16.5" customHeight="1">
      <c r="B583" s="90"/>
      <c r="C583" s="90"/>
      <c r="D583" s="90"/>
      <c r="E583" s="90"/>
      <c r="F583" s="90"/>
    </row>
    <row r="584" spans="2:6" s="48" customFormat="1" ht="16.5" customHeight="1">
      <c r="B584" s="90"/>
      <c r="C584" s="90"/>
      <c r="D584" s="90"/>
      <c r="E584" s="90"/>
      <c r="F584" s="90"/>
    </row>
    <row r="585" spans="2:6" s="48" customFormat="1" ht="16.5" customHeight="1">
      <c r="B585" s="90"/>
      <c r="C585" s="90"/>
      <c r="D585" s="90"/>
      <c r="E585" s="90"/>
      <c r="F585" s="90"/>
    </row>
    <row r="586" spans="2:6" s="48" customFormat="1" ht="16.5" customHeight="1">
      <c r="B586" s="90"/>
      <c r="C586" s="90"/>
      <c r="D586" s="90"/>
      <c r="E586" s="90"/>
      <c r="F586" s="90"/>
    </row>
    <row r="587" spans="2:6" s="48" customFormat="1" ht="16.5" customHeight="1">
      <c r="B587" s="90"/>
      <c r="C587" s="90"/>
      <c r="D587" s="90"/>
      <c r="E587" s="90"/>
      <c r="F587" s="90"/>
    </row>
    <row r="588" spans="2:6" s="48" customFormat="1" ht="16.5" customHeight="1">
      <c r="B588" s="90"/>
      <c r="C588" s="90"/>
      <c r="D588" s="90"/>
      <c r="E588" s="90"/>
      <c r="F588" s="90"/>
    </row>
    <row r="589" spans="2:6" s="48" customFormat="1" ht="16.5" customHeight="1">
      <c r="B589" s="90"/>
      <c r="C589" s="90"/>
      <c r="D589" s="90"/>
      <c r="E589" s="90"/>
      <c r="F589" s="90"/>
    </row>
    <row r="590" spans="2:6" s="48" customFormat="1" ht="16.5" customHeight="1">
      <c r="B590" s="90"/>
      <c r="C590" s="90"/>
      <c r="D590" s="90"/>
      <c r="E590" s="90"/>
      <c r="F590" s="90"/>
    </row>
    <row r="591" spans="2:6" s="48" customFormat="1" ht="16.5" customHeight="1">
      <c r="B591" s="90"/>
      <c r="C591" s="90"/>
      <c r="D591" s="90"/>
      <c r="E591" s="90"/>
      <c r="F591" s="90"/>
    </row>
    <row r="592" spans="2:6" s="48" customFormat="1" ht="16.5" customHeight="1">
      <c r="B592" s="90"/>
      <c r="C592" s="90"/>
      <c r="D592" s="90"/>
      <c r="E592" s="90"/>
      <c r="F592" s="90"/>
    </row>
    <row r="593" spans="2:6" s="48" customFormat="1" ht="16.5" customHeight="1">
      <c r="B593" s="90"/>
      <c r="C593" s="90"/>
      <c r="D593" s="90"/>
      <c r="E593" s="90"/>
      <c r="F593" s="90"/>
    </row>
    <row r="594" spans="2:6" s="48" customFormat="1" ht="16.5" customHeight="1">
      <c r="B594" s="90"/>
      <c r="C594" s="90"/>
      <c r="D594" s="90"/>
      <c r="E594" s="90"/>
      <c r="F594" s="90"/>
    </row>
    <row r="595" spans="2:6" s="48" customFormat="1" ht="16.5" customHeight="1">
      <c r="B595" s="90"/>
      <c r="C595" s="90"/>
      <c r="D595" s="90"/>
      <c r="E595" s="90"/>
      <c r="F595" s="90"/>
    </row>
    <row r="596" spans="2:6" s="48" customFormat="1" ht="16.5" customHeight="1">
      <c r="B596" s="90"/>
      <c r="C596" s="90"/>
      <c r="D596" s="90"/>
      <c r="E596" s="90"/>
      <c r="F596" s="90"/>
    </row>
    <row r="597" spans="2:6" s="48" customFormat="1" ht="16.5" customHeight="1">
      <c r="B597" s="90"/>
      <c r="C597" s="90"/>
      <c r="D597" s="90"/>
      <c r="E597" s="90"/>
      <c r="F597" s="90"/>
    </row>
    <row r="598" spans="2:6" s="48" customFormat="1" ht="16.5" customHeight="1">
      <c r="B598" s="90"/>
      <c r="C598" s="90"/>
      <c r="D598" s="90"/>
      <c r="E598" s="90"/>
      <c r="F598" s="90"/>
    </row>
    <row r="599" spans="2:6" s="48" customFormat="1" ht="16.5" customHeight="1">
      <c r="B599" s="90"/>
      <c r="C599" s="90"/>
      <c r="D599" s="90"/>
      <c r="E599" s="90"/>
      <c r="F599" s="90"/>
    </row>
    <row r="600" spans="2:6" s="48" customFormat="1" ht="16.5" customHeight="1">
      <c r="B600" s="90"/>
      <c r="C600" s="90"/>
      <c r="D600" s="90"/>
      <c r="E600" s="90"/>
      <c r="F600" s="90"/>
    </row>
    <row r="601" spans="2:6" s="48" customFormat="1" ht="16.5" customHeight="1">
      <c r="B601" s="90"/>
      <c r="C601" s="90"/>
      <c r="D601" s="90"/>
      <c r="E601" s="90"/>
      <c r="F601" s="90"/>
    </row>
    <row r="602" spans="2:6" s="48" customFormat="1" ht="16.5" customHeight="1">
      <c r="B602" s="90"/>
      <c r="C602" s="90"/>
      <c r="D602" s="90"/>
      <c r="E602" s="90"/>
      <c r="F602" s="90"/>
    </row>
    <row r="603" spans="2:6" s="48" customFormat="1" ht="16.5" customHeight="1">
      <c r="B603" s="90"/>
      <c r="C603" s="90"/>
      <c r="D603" s="90"/>
      <c r="E603" s="90"/>
      <c r="F603" s="90"/>
    </row>
    <row r="604" spans="2:6" s="48" customFormat="1" ht="16.5" customHeight="1">
      <c r="B604" s="90"/>
      <c r="C604" s="90"/>
      <c r="D604" s="90"/>
      <c r="E604" s="90"/>
      <c r="F604" s="90"/>
    </row>
    <row r="605" spans="2:6" s="48" customFormat="1" ht="16.5" customHeight="1">
      <c r="B605" s="90"/>
      <c r="C605" s="90"/>
      <c r="D605" s="90"/>
      <c r="E605" s="90"/>
      <c r="F605" s="90"/>
    </row>
    <row r="606" spans="2:6" s="48" customFormat="1" ht="16.5" customHeight="1">
      <c r="B606" s="90"/>
      <c r="C606" s="90"/>
      <c r="D606" s="90"/>
      <c r="E606" s="90"/>
      <c r="F606" s="90"/>
    </row>
    <row r="607" spans="2:6" s="48" customFormat="1" ht="16.5" customHeight="1">
      <c r="B607" s="90"/>
      <c r="C607" s="90"/>
      <c r="D607" s="90"/>
      <c r="E607" s="90"/>
      <c r="F607" s="90"/>
    </row>
    <row r="608" spans="2:6" s="48" customFormat="1" ht="16.5" customHeight="1">
      <c r="B608" s="90"/>
      <c r="C608" s="90"/>
      <c r="D608" s="90"/>
      <c r="E608" s="90"/>
      <c r="F608" s="90"/>
    </row>
    <row r="609" spans="2:6" s="48" customFormat="1" ht="16.5" customHeight="1">
      <c r="B609" s="90"/>
      <c r="C609" s="90"/>
      <c r="D609" s="90"/>
      <c r="E609" s="90"/>
      <c r="F609" s="90"/>
    </row>
    <row r="610" spans="2:6" s="48" customFormat="1" ht="16.5" customHeight="1">
      <c r="B610" s="90"/>
      <c r="C610" s="90"/>
      <c r="D610" s="90"/>
      <c r="E610" s="90"/>
      <c r="F610" s="90"/>
    </row>
    <row r="611" spans="2:6" s="48" customFormat="1" ht="16.5" customHeight="1">
      <c r="B611" s="90"/>
      <c r="C611" s="90"/>
      <c r="D611" s="90"/>
      <c r="E611" s="90"/>
      <c r="F611" s="90"/>
    </row>
    <row r="612" spans="2:6" s="48" customFormat="1" ht="16.5" customHeight="1">
      <c r="B612" s="90"/>
      <c r="C612" s="90"/>
      <c r="D612" s="90"/>
      <c r="E612" s="90"/>
      <c r="F612" s="90"/>
    </row>
    <row r="613" spans="2:6" s="48" customFormat="1" ht="16.5" customHeight="1">
      <c r="B613" s="90"/>
      <c r="C613" s="90"/>
      <c r="D613" s="90"/>
      <c r="E613" s="90"/>
      <c r="F613" s="90"/>
    </row>
    <row r="614" spans="2:6" s="48" customFormat="1" ht="16.5" customHeight="1">
      <c r="B614" s="90"/>
      <c r="C614" s="90"/>
      <c r="D614" s="90"/>
      <c r="E614" s="90"/>
      <c r="F614" s="90"/>
    </row>
    <row r="615" spans="2:6" s="48" customFormat="1" ht="16.5" customHeight="1">
      <c r="B615" s="90"/>
      <c r="C615" s="90"/>
      <c r="D615" s="90"/>
      <c r="E615" s="90"/>
      <c r="F615" s="90"/>
    </row>
    <row r="616" spans="2:6" s="48" customFormat="1" ht="16.5" customHeight="1">
      <c r="B616" s="90"/>
      <c r="C616" s="90"/>
      <c r="D616" s="90"/>
      <c r="E616" s="90"/>
      <c r="F616" s="90"/>
    </row>
    <row r="617" spans="2:6" s="48" customFormat="1" ht="16.5" customHeight="1">
      <c r="B617" s="90"/>
      <c r="C617" s="90"/>
      <c r="D617" s="90"/>
      <c r="E617" s="90"/>
      <c r="F617" s="90"/>
    </row>
    <row r="618" spans="2:6" s="48" customFormat="1" ht="16.5" customHeight="1">
      <c r="B618" s="90"/>
      <c r="C618" s="90"/>
      <c r="D618" s="90"/>
      <c r="E618" s="90"/>
      <c r="F618" s="90"/>
    </row>
    <row r="619" spans="2:6" s="48" customFormat="1" ht="16.5" customHeight="1">
      <c r="B619" s="90"/>
      <c r="C619" s="90"/>
      <c r="D619" s="90"/>
      <c r="E619" s="90"/>
      <c r="F619" s="90"/>
    </row>
    <row r="620" spans="2:6" s="48" customFormat="1" ht="16.5" customHeight="1">
      <c r="B620" s="90"/>
      <c r="C620" s="90"/>
      <c r="D620" s="90"/>
      <c r="E620" s="90"/>
      <c r="F620" s="90"/>
    </row>
    <row r="621" spans="2:6" s="48" customFormat="1" ht="16.5" customHeight="1">
      <c r="B621" s="90"/>
      <c r="C621" s="90"/>
      <c r="D621" s="90"/>
      <c r="E621" s="90"/>
      <c r="F621" s="90"/>
    </row>
    <row r="622" spans="2:6" s="48" customFormat="1" ht="16.5" customHeight="1">
      <c r="B622" s="90"/>
      <c r="C622" s="90"/>
      <c r="D622" s="90"/>
      <c r="E622" s="90"/>
      <c r="F622" s="90"/>
    </row>
    <row r="623" spans="2:6" s="48" customFormat="1" ht="16.5" customHeight="1">
      <c r="B623" s="90"/>
      <c r="C623" s="90"/>
      <c r="D623" s="90"/>
      <c r="E623" s="90"/>
      <c r="F623" s="90"/>
    </row>
    <row r="624" spans="2:6" s="48" customFormat="1" ht="16.5" customHeight="1">
      <c r="B624" s="90"/>
      <c r="C624" s="90"/>
      <c r="D624" s="90"/>
      <c r="E624" s="90"/>
      <c r="F624" s="90"/>
    </row>
    <row r="625" spans="2:6" s="48" customFormat="1" ht="16.5" customHeight="1">
      <c r="B625" s="90"/>
      <c r="C625" s="90"/>
      <c r="D625" s="90"/>
      <c r="E625" s="90"/>
      <c r="F625" s="90"/>
    </row>
    <row r="626" spans="2:6" s="48" customFormat="1" ht="16.5" customHeight="1">
      <c r="B626" s="90"/>
      <c r="C626" s="90"/>
      <c r="D626" s="90"/>
      <c r="E626" s="90"/>
      <c r="F626" s="90"/>
    </row>
    <row r="627" spans="2:6" s="48" customFormat="1" ht="16.5" customHeight="1">
      <c r="B627" s="90"/>
      <c r="C627" s="90"/>
      <c r="D627" s="90"/>
      <c r="E627" s="90"/>
      <c r="F627" s="90"/>
    </row>
    <row r="628" spans="2:6" s="48" customFormat="1" ht="16.5" customHeight="1">
      <c r="B628" s="90"/>
      <c r="C628" s="90"/>
      <c r="D628" s="90"/>
      <c r="E628" s="90"/>
      <c r="F628" s="90"/>
    </row>
    <row r="629" spans="2:6" s="48" customFormat="1" ht="16.5" customHeight="1">
      <c r="B629" s="90"/>
      <c r="C629" s="90"/>
      <c r="D629" s="90"/>
      <c r="E629" s="90"/>
      <c r="F629" s="90"/>
    </row>
    <row r="630" spans="2:6" s="48" customFormat="1" ht="16.5" customHeight="1">
      <c r="B630" s="90"/>
      <c r="C630" s="90"/>
      <c r="D630" s="90"/>
      <c r="E630" s="90"/>
      <c r="F630" s="90"/>
    </row>
    <row r="631" spans="2:6" s="48" customFormat="1" ht="16.5" customHeight="1">
      <c r="B631" s="90"/>
      <c r="C631" s="90"/>
      <c r="D631" s="90"/>
      <c r="E631" s="90"/>
      <c r="F631" s="90"/>
    </row>
    <row r="632" spans="2:6" s="48" customFormat="1" ht="16.5" customHeight="1">
      <c r="B632" s="90"/>
      <c r="C632" s="90"/>
      <c r="D632" s="90"/>
      <c r="E632" s="90"/>
      <c r="F632" s="90"/>
    </row>
    <row r="633" spans="2:6" s="48" customFormat="1" ht="16.5" customHeight="1">
      <c r="B633" s="90"/>
      <c r="C633" s="90"/>
      <c r="D633" s="90"/>
      <c r="E633" s="90"/>
      <c r="F633" s="90"/>
    </row>
    <row r="634" spans="2:6" s="48" customFormat="1" ht="16.5" customHeight="1">
      <c r="B634" s="90"/>
      <c r="C634" s="90"/>
      <c r="D634" s="90"/>
      <c r="E634" s="90"/>
      <c r="F634" s="90"/>
    </row>
    <row r="635" spans="2:6" s="48" customFormat="1" ht="16.5" customHeight="1">
      <c r="B635" s="90"/>
      <c r="C635" s="90"/>
      <c r="D635" s="90"/>
      <c r="E635" s="90"/>
      <c r="F635" s="90"/>
    </row>
    <row r="636" spans="2:6" s="48" customFormat="1" ht="16.5" customHeight="1">
      <c r="B636" s="90"/>
      <c r="C636" s="90"/>
      <c r="D636" s="90"/>
      <c r="E636" s="90"/>
      <c r="F636" s="90"/>
    </row>
    <row r="637" spans="2:6" s="48" customFormat="1" ht="16.5" customHeight="1">
      <c r="B637" s="90"/>
      <c r="C637" s="90"/>
      <c r="D637" s="90"/>
      <c r="E637" s="90"/>
      <c r="F637" s="90"/>
    </row>
    <row r="638" spans="2:6" s="48" customFormat="1" ht="16.5" customHeight="1">
      <c r="B638" s="90"/>
      <c r="C638" s="90"/>
      <c r="D638" s="90"/>
      <c r="E638" s="90"/>
      <c r="F638" s="90"/>
    </row>
    <row r="639" spans="2:6" s="48" customFormat="1" ht="16.5" customHeight="1">
      <c r="B639" s="90"/>
      <c r="C639" s="90"/>
      <c r="D639" s="90"/>
      <c r="E639" s="90"/>
      <c r="F639" s="90"/>
    </row>
    <row r="640" spans="2:6" s="48" customFormat="1" ht="16.5" customHeight="1">
      <c r="B640" s="90"/>
      <c r="C640" s="90"/>
      <c r="D640" s="90"/>
      <c r="E640" s="90"/>
      <c r="F640" s="90"/>
    </row>
    <row r="641" spans="2:6" s="48" customFormat="1" ht="16.5" customHeight="1">
      <c r="B641" s="90"/>
      <c r="C641" s="90"/>
      <c r="D641" s="90"/>
      <c r="E641" s="90"/>
      <c r="F641" s="90"/>
    </row>
    <row r="642" spans="2:6" s="48" customFormat="1" ht="16.5" customHeight="1">
      <c r="B642" s="90"/>
      <c r="C642" s="90"/>
      <c r="D642" s="90"/>
      <c r="E642" s="90"/>
      <c r="F642" s="90"/>
    </row>
    <row r="643" spans="2:6" s="48" customFormat="1" ht="16.5" customHeight="1">
      <c r="B643" s="90"/>
      <c r="C643" s="90"/>
      <c r="D643" s="90"/>
      <c r="E643" s="90"/>
      <c r="F643" s="90"/>
    </row>
    <row r="644" spans="2:6" s="48" customFormat="1" ht="16.5" customHeight="1">
      <c r="B644" s="90"/>
      <c r="C644" s="90"/>
      <c r="D644" s="90"/>
      <c r="E644" s="90"/>
      <c r="F644" s="90"/>
    </row>
    <row r="645" spans="2:6" s="48" customFormat="1" ht="16.5" customHeight="1">
      <c r="B645" s="90"/>
      <c r="C645" s="90"/>
      <c r="D645" s="90"/>
      <c r="E645" s="90"/>
      <c r="F645" s="90"/>
    </row>
  </sheetData>
  <mergeCells count="8">
    <mergeCell ref="A1:F1"/>
    <mergeCell ref="A2:F2"/>
    <mergeCell ref="A5:A6"/>
    <mergeCell ref="B5:B6"/>
    <mergeCell ref="C5:C6"/>
    <mergeCell ref="D5:D6"/>
    <mergeCell ref="E5:E6"/>
    <mergeCell ref="F5:F6"/>
  </mergeCells>
  <pageMargins left="0.23622047244094499" right="0.23622047244094499" top="0.74803149606299202" bottom="0.74803149606299202" header="0.31496062992126" footer="0.31496062992126"/>
  <pageSetup paperSize="14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349"/>
  <sheetViews>
    <sheetView view="pageBreakPreview" topLeftCell="A297" zoomScale="80" zoomScaleSheetLayoutView="80" workbookViewId="0">
      <selection activeCell="B312" sqref="B312"/>
    </sheetView>
  </sheetViews>
  <sheetFormatPr defaultColWidth="8.85546875" defaultRowHeight="12.75"/>
  <cols>
    <col min="1" max="1" width="25.85546875" style="25" customWidth="1"/>
    <col min="2" max="2" width="47.85546875" style="301" customWidth="1"/>
    <col min="3" max="3" width="10.42578125" style="299" customWidth="1"/>
    <col min="4" max="4" width="11.42578125" style="299" customWidth="1"/>
    <col min="5" max="5" width="17.5703125" style="302" customWidth="1"/>
    <col min="6" max="6" width="27.85546875" style="302" customWidth="1"/>
    <col min="7" max="16384" width="8.85546875" style="48"/>
  </cols>
  <sheetData>
    <row r="1" spans="1:6" ht="33.6" customHeight="1">
      <c r="A1" s="348" t="s">
        <v>0</v>
      </c>
      <c r="B1" s="348"/>
      <c r="C1" s="348"/>
      <c r="D1" s="348"/>
      <c r="E1" s="348"/>
      <c r="F1" s="348"/>
    </row>
    <row r="2" spans="1:6" ht="34.15" customHeight="1">
      <c r="A2" s="348" t="s">
        <v>41</v>
      </c>
      <c r="B2" s="348"/>
      <c r="C2" s="348"/>
      <c r="D2" s="348"/>
      <c r="E2" s="348"/>
      <c r="F2" s="348"/>
    </row>
    <row r="3" spans="1:6" ht="16.149999999999999" customHeight="1"/>
    <row r="4" spans="1:6" s="13" customFormat="1" ht="16.149999999999999" customHeight="1">
      <c r="A4" s="17">
        <v>27.02</v>
      </c>
      <c r="B4" s="303" t="s">
        <v>42</v>
      </c>
      <c r="C4" s="284"/>
      <c r="D4" s="284"/>
      <c r="E4" s="304"/>
      <c r="F4" s="304"/>
    </row>
    <row r="5" spans="1:6" s="13" customFormat="1" ht="16.899999999999999" customHeight="1" thickBot="1">
      <c r="A5" s="17" t="s">
        <v>43</v>
      </c>
      <c r="B5" s="303" t="s">
        <v>44</v>
      </c>
      <c r="C5" s="284"/>
      <c r="D5" s="284"/>
      <c r="E5" s="304"/>
      <c r="F5" s="304"/>
    </row>
    <row r="6" spans="1:6" s="154" customFormat="1" ht="16.899999999999999" customHeight="1" thickBot="1">
      <c r="A6" s="354" t="s">
        <v>28</v>
      </c>
      <c r="B6" s="373" t="s">
        <v>2</v>
      </c>
      <c r="C6" s="373" t="s">
        <v>29</v>
      </c>
      <c r="D6" s="373" t="s">
        <v>4</v>
      </c>
      <c r="E6" s="305" t="s">
        <v>30</v>
      </c>
      <c r="F6" s="306" t="s">
        <v>5</v>
      </c>
    </row>
    <row r="7" spans="1:6" s="154" customFormat="1" ht="17.45" customHeight="1" thickBot="1">
      <c r="A7" s="364"/>
      <c r="B7" s="373"/>
      <c r="C7" s="373"/>
      <c r="D7" s="373"/>
      <c r="E7" s="305" t="s">
        <v>31</v>
      </c>
      <c r="F7" s="306" t="s">
        <v>6</v>
      </c>
    </row>
    <row r="8" spans="1:6" s="155" customFormat="1">
      <c r="A8" s="26">
        <v>27.02</v>
      </c>
      <c r="B8" s="131" t="s">
        <v>42</v>
      </c>
      <c r="C8" s="132"/>
      <c r="D8" s="132"/>
      <c r="E8" s="133"/>
      <c r="F8" s="134"/>
    </row>
    <row r="9" spans="1:6" s="155" customFormat="1">
      <c r="A9" s="27" t="s">
        <v>43</v>
      </c>
      <c r="B9" s="51" t="s">
        <v>44</v>
      </c>
      <c r="C9" s="54"/>
      <c r="D9" s="54"/>
      <c r="E9" s="55"/>
      <c r="F9" s="56"/>
    </row>
    <row r="10" spans="1:6" s="155" customFormat="1">
      <c r="A10" s="27" t="s">
        <v>45</v>
      </c>
      <c r="B10" s="51" t="s">
        <v>46</v>
      </c>
      <c r="C10" s="54"/>
      <c r="D10" s="54" t="s">
        <v>7</v>
      </c>
      <c r="E10" s="55"/>
      <c r="F10" s="56"/>
    </row>
    <row r="11" spans="1:6" s="156" customFormat="1" ht="23.25" customHeight="1">
      <c r="A11" s="239" t="s">
        <v>877</v>
      </c>
      <c r="B11" s="146" t="s">
        <v>59</v>
      </c>
      <c r="C11" s="203">
        <v>1</v>
      </c>
      <c r="D11" s="203" t="s">
        <v>232</v>
      </c>
      <c r="E11" s="204">
        <f>'[2]20.01 Bahan Bangunan'!$I$45</f>
        <v>287900</v>
      </c>
      <c r="F11" s="205">
        <f>C11*E11</f>
        <v>287900</v>
      </c>
    </row>
    <row r="12" spans="1:6" s="156" customFormat="1">
      <c r="A12" s="28" t="s">
        <v>47</v>
      </c>
      <c r="B12" s="146" t="s">
        <v>48</v>
      </c>
      <c r="C12" s="203">
        <v>0.06</v>
      </c>
      <c r="D12" s="203" t="s">
        <v>232</v>
      </c>
      <c r="E12" s="204">
        <f>'[2]20.01 Bahan Bangunan'!$I$775</f>
        <v>43100</v>
      </c>
      <c r="F12" s="205">
        <f>C12*E12</f>
        <v>2586</v>
      </c>
    </row>
    <row r="13" spans="1:6" s="155" customFormat="1">
      <c r="A13" s="27"/>
      <c r="B13" s="51"/>
      <c r="C13" s="54"/>
      <c r="D13" s="54"/>
      <c r="E13" s="55" t="s">
        <v>15</v>
      </c>
      <c r="F13" s="56">
        <f>SUM(F11:F12)</f>
        <v>290486</v>
      </c>
    </row>
    <row r="14" spans="1:6" s="155" customFormat="1" ht="13.5" thickBot="1">
      <c r="A14" s="29"/>
      <c r="B14" s="52"/>
      <c r="C14" s="59"/>
      <c r="D14" s="59"/>
      <c r="E14" s="60" t="s">
        <v>158</v>
      </c>
      <c r="F14" s="61">
        <f>SUM(F13)</f>
        <v>290486</v>
      </c>
    </row>
    <row r="15" spans="1:6" s="249" customFormat="1">
      <c r="A15" s="201" t="s">
        <v>50</v>
      </c>
      <c r="B15" s="51" t="s">
        <v>51</v>
      </c>
      <c r="C15" s="54"/>
      <c r="D15" s="54" t="s">
        <v>7</v>
      </c>
      <c r="E15" s="55"/>
      <c r="F15" s="56"/>
    </row>
    <row r="16" spans="1:6" s="249" customFormat="1">
      <c r="A16" s="201"/>
      <c r="B16" s="51" t="s">
        <v>52</v>
      </c>
      <c r="C16" s="54"/>
      <c r="D16" s="54"/>
      <c r="E16" s="55"/>
      <c r="F16" s="56"/>
    </row>
    <row r="17" spans="1:6" s="250" customFormat="1" ht="31.9" customHeight="1">
      <c r="A17" s="202" t="s">
        <v>19</v>
      </c>
      <c r="B17" s="146" t="s">
        <v>53</v>
      </c>
      <c r="C17" s="203">
        <v>0.25</v>
      </c>
      <c r="D17" s="203" t="s">
        <v>8</v>
      </c>
      <c r="E17" s="204">
        <f>'[1]A. Pekerjaan Tanah'!$F$162</f>
        <v>174600</v>
      </c>
      <c r="F17" s="205">
        <f>C17*E17</f>
        <v>43650</v>
      </c>
    </row>
    <row r="18" spans="1:6" s="250" customFormat="1" ht="31.9" customHeight="1">
      <c r="A18" s="202" t="s">
        <v>20</v>
      </c>
      <c r="B18" s="146" t="s">
        <v>54</v>
      </c>
      <c r="C18" s="203">
        <v>2.5000000000000001E-2</v>
      </c>
      <c r="D18" s="203" t="s">
        <v>8</v>
      </c>
      <c r="E18" s="204">
        <f>'[1]A. Pekerjaan Tanah'!$F$286</f>
        <v>154600</v>
      </c>
      <c r="F18" s="205">
        <f t="shared" ref="F18:F21" si="0">C18*E18</f>
        <v>3865</v>
      </c>
    </row>
    <row r="19" spans="1:6" s="250" customFormat="1" ht="31.9" customHeight="1">
      <c r="A19" s="202" t="s">
        <v>38</v>
      </c>
      <c r="B19" s="146" t="s">
        <v>55</v>
      </c>
      <c r="C19" s="203">
        <v>0.05</v>
      </c>
      <c r="D19" s="203" t="s">
        <v>9</v>
      </c>
      <c r="E19" s="204">
        <f>'[1]D PD'!$F$128</f>
        <v>7072106</v>
      </c>
      <c r="F19" s="205">
        <f t="shared" si="0"/>
        <v>353605.30000000005</v>
      </c>
    </row>
    <row r="20" spans="1:6" s="250" customFormat="1" ht="31.9" customHeight="1">
      <c r="A20" s="202" t="s">
        <v>39</v>
      </c>
      <c r="B20" s="146" t="s">
        <v>56</v>
      </c>
      <c r="C20" s="203">
        <v>0.32</v>
      </c>
      <c r="D20" s="203" t="s">
        <v>9</v>
      </c>
      <c r="E20" s="204">
        <f>'[1]D PD'!$F$219</f>
        <v>68362.8</v>
      </c>
      <c r="F20" s="205">
        <f t="shared" si="0"/>
        <v>21876.096000000001</v>
      </c>
    </row>
    <row r="21" spans="1:6" s="250" customFormat="1" ht="31.9" customHeight="1">
      <c r="A21" s="202" t="s">
        <v>21</v>
      </c>
      <c r="B21" s="146" t="s">
        <v>57</v>
      </c>
      <c r="C21" s="203">
        <v>0.25</v>
      </c>
      <c r="D21" s="203" t="s">
        <v>9</v>
      </c>
      <c r="E21" s="204">
        <f>'[1]H. Pekerjaan Paving'!$F$35</f>
        <v>86250</v>
      </c>
      <c r="F21" s="205">
        <f t="shared" si="0"/>
        <v>21562.5</v>
      </c>
    </row>
    <row r="22" spans="1:6" s="155" customFormat="1" ht="15" customHeight="1">
      <c r="A22" s="201"/>
      <c r="B22" s="51"/>
      <c r="C22" s="54"/>
      <c r="D22" s="54"/>
      <c r="E22" s="55" t="s">
        <v>15</v>
      </c>
      <c r="F22" s="56">
        <f>SUM(F17:F21)</f>
        <v>444558.89600000007</v>
      </c>
    </row>
    <row r="23" spans="1:6" s="155" customFormat="1" ht="15" customHeight="1">
      <c r="A23" s="201"/>
      <c r="B23" s="51" t="s">
        <v>58</v>
      </c>
      <c r="C23" s="54"/>
      <c r="D23" s="54"/>
      <c r="E23" s="55"/>
      <c r="F23" s="56"/>
    </row>
    <row r="24" spans="1:6" s="156" customFormat="1" ht="15" customHeight="1">
      <c r="A24" s="28" t="s">
        <v>64</v>
      </c>
      <c r="B24" s="146" t="s">
        <v>65</v>
      </c>
      <c r="C24" s="203">
        <v>0.01</v>
      </c>
      <c r="D24" s="203" t="s">
        <v>176</v>
      </c>
      <c r="E24" s="204">
        <f>'[2]05.19 Hewan dan Tanaman'!$I$261</f>
        <v>523500</v>
      </c>
      <c r="F24" s="205">
        <f>C24*E24</f>
        <v>5235</v>
      </c>
    </row>
    <row r="25" spans="1:6" s="156" customFormat="1" ht="15" customHeight="1">
      <c r="A25" s="28" t="s">
        <v>66</v>
      </c>
      <c r="B25" s="146" t="s">
        <v>67</v>
      </c>
      <c r="C25" s="203">
        <v>0.4</v>
      </c>
      <c r="D25" s="203" t="s">
        <v>148</v>
      </c>
      <c r="E25" s="204">
        <f>'[2]05.19 Hewan dan Tanaman'!$I$262</f>
        <v>10300</v>
      </c>
      <c r="F25" s="205">
        <f t="shared" ref="F25:F29" si="1">C25*E25</f>
        <v>4120</v>
      </c>
    </row>
    <row r="26" spans="1:6" s="156" customFormat="1" ht="15" customHeight="1">
      <c r="A26" s="28" t="s">
        <v>60</v>
      </c>
      <c r="B26" s="146" t="s">
        <v>61</v>
      </c>
      <c r="C26" s="203">
        <v>2.2000000000000002</v>
      </c>
      <c r="D26" s="203" t="s">
        <v>176</v>
      </c>
      <c r="E26" s="204">
        <f>'[2]05.19 Hewan dan Tanaman'!$I$323</f>
        <v>57500</v>
      </c>
      <c r="F26" s="205">
        <f t="shared" si="1"/>
        <v>126500.00000000001</v>
      </c>
    </row>
    <row r="27" spans="1:6" s="156" customFormat="1" ht="15" customHeight="1">
      <c r="A27" s="28" t="s">
        <v>62</v>
      </c>
      <c r="B27" s="146" t="s">
        <v>63</v>
      </c>
      <c r="C27" s="203">
        <v>8.75</v>
      </c>
      <c r="D27" s="203" t="s">
        <v>176</v>
      </c>
      <c r="E27" s="204">
        <f>'[2]05.19 Hewan dan Tanaman'!$I$324</f>
        <v>17200</v>
      </c>
      <c r="F27" s="205">
        <f t="shared" si="1"/>
        <v>150500</v>
      </c>
    </row>
    <row r="28" spans="1:6" s="156" customFormat="1" ht="15" customHeight="1">
      <c r="A28" s="28" t="s">
        <v>49</v>
      </c>
      <c r="B28" s="146" t="s">
        <v>59</v>
      </c>
      <c r="C28" s="203">
        <v>0.11560000000000001</v>
      </c>
      <c r="D28" s="203" t="s">
        <v>232</v>
      </c>
      <c r="E28" s="204">
        <f>'[2]20.01 Bahan Bangunan'!$I$45</f>
        <v>287900</v>
      </c>
      <c r="F28" s="205">
        <f t="shared" si="1"/>
        <v>33281.240000000005</v>
      </c>
    </row>
    <row r="29" spans="1:6" s="156" customFormat="1" ht="15" customHeight="1">
      <c r="A29" s="28" t="s">
        <v>47</v>
      </c>
      <c r="B29" s="146" t="s">
        <v>48</v>
      </c>
      <c r="C29" s="203">
        <v>3.7499999999999999E-2</v>
      </c>
      <c r="D29" s="203" t="s">
        <v>232</v>
      </c>
      <c r="E29" s="204">
        <f>'[2]20.01 Bahan Bangunan'!$I$775</f>
        <v>43100</v>
      </c>
      <c r="F29" s="205">
        <f t="shared" si="1"/>
        <v>1616.25</v>
      </c>
    </row>
    <row r="30" spans="1:6" s="155" customFormat="1" ht="15" customHeight="1">
      <c r="A30" s="27"/>
      <c r="B30" s="51"/>
      <c r="C30" s="54"/>
      <c r="D30" s="54"/>
      <c r="E30" s="55" t="s">
        <v>15</v>
      </c>
      <c r="F30" s="56">
        <f>SUM(F24:F29)</f>
        <v>321252.49</v>
      </c>
    </row>
    <row r="31" spans="1:6" s="155" customFormat="1" ht="15" customHeight="1" thickBot="1">
      <c r="A31" s="29"/>
      <c r="B31" s="52"/>
      <c r="C31" s="59"/>
      <c r="D31" s="59"/>
      <c r="E31" s="60" t="s">
        <v>158</v>
      </c>
      <c r="F31" s="61">
        <f>SUM(F22,F30)</f>
        <v>765811.38600000006</v>
      </c>
    </row>
    <row r="32" spans="1:6" s="155" customFormat="1">
      <c r="A32" s="27" t="s">
        <v>68</v>
      </c>
      <c r="B32" s="51" t="s">
        <v>69</v>
      </c>
      <c r="C32" s="54"/>
      <c r="D32" s="54" t="s">
        <v>7</v>
      </c>
      <c r="E32" s="55"/>
      <c r="F32" s="56"/>
    </row>
    <row r="33" spans="1:6" s="155" customFormat="1">
      <c r="A33" s="27"/>
      <c r="B33" s="51" t="s">
        <v>52</v>
      </c>
      <c r="C33" s="54"/>
      <c r="D33" s="54"/>
      <c r="E33" s="55"/>
      <c r="F33" s="56"/>
    </row>
    <row r="34" spans="1:6" s="156" customFormat="1" ht="18.600000000000001" customHeight="1">
      <c r="A34" s="28" t="s">
        <v>20</v>
      </c>
      <c r="B34" s="146" t="s">
        <v>54</v>
      </c>
      <c r="C34" s="203">
        <v>2.5000000000000001E-2</v>
      </c>
      <c r="D34" s="203" t="s">
        <v>8</v>
      </c>
      <c r="E34" s="204">
        <f>E18</f>
        <v>154600</v>
      </c>
      <c r="F34" s="205">
        <f>C34*E34</f>
        <v>3865</v>
      </c>
    </row>
    <row r="35" spans="1:6" s="156" customFormat="1" ht="30.6" customHeight="1">
      <c r="A35" s="28" t="s">
        <v>38</v>
      </c>
      <c r="B35" s="146" t="s">
        <v>55</v>
      </c>
      <c r="C35" s="203">
        <v>0.05</v>
      </c>
      <c r="D35" s="203" t="s">
        <v>9</v>
      </c>
      <c r="E35" s="204">
        <f>E19</f>
        <v>7072106</v>
      </c>
      <c r="F35" s="205">
        <f t="shared" ref="F35:F37" si="2">C35*E35</f>
        <v>353605.30000000005</v>
      </c>
    </row>
    <row r="36" spans="1:6" s="156" customFormat="1" ht="21.6" customHeight="1">
      <c r="A36" s="28" t="s">
        <v>39</v>
      </c>
      <c r="B36" s="146" t="s">
        <v>56</v>
      </c>
      <c r="C36" s="203">
        <v>0.32</v>
      </c>
      <c r="D36" s="203" t="s">
        <v>9</v>
      </c>
      <c r="E36" s="204">
        <f>'[1]D PD'!$F$214</f>
        <v>55650</v>
      </c>
      <c r="F36" s="205">
        <f t="shared" si="2"/>
        <v>17808</v>
      </c>
    </row>
    <row r="37" spans="1:6" s="156" customFormat="1" ht="36" customHeight="1">
      <c r="A37" s="28" t="s">
        <v>21</v>
      </c>
      <c r="B37" s="146" t="s">
        <v>57</v>
      </c>
      <c r="C37" s="203">
        <v>0.25</v>
      </c>
      <c r="D37" s="203" t="s">
        <v>9</v>
      </c>
      <c r="E37" s="204">
        <f>'[1]H. Pekerjaan Paving'!$F$35</f>
        <v>86250</v>
      </c>
      <c r="F37" s="205">
        <f t="shared" si="2"/>
        <v>21562.5</v>
      </c>
    </row>
    <row r="38" spans="1:6" s="155" customFormat="1" ht="15.6" customHeight="1">
      <c r="A38" s="27"/>
      <c r="B38" s="51"/>
      <c r="C38" s="54"/>
      <c r="D38" s="54"/>
      <c r="E38" s="55" t="s">
        <v>15</v>
      </c>
      <c r="F38" s="56">
        <f>SUM(F33:F37)</f>
        <v>396840.80000000005</v>
      </c>
    </row>
    <row r="39" spans="1:6" s="155" customFormat="1" ht="15.6" customHeight="1">
      <c r="A39" s="27"/>
      <c r="B39" s="51" t="s">
        <v>58</v>
      </c>
      <c r="C39" s="54"/>
      <c r="D39" s="54"/>
      <c r="E39" s="55"/>
      <c r="F39" s="56"/>
    </row>
    <row r="40" spans="1:6" s="156" customFormat="1" ht="15.6" customHeight="1">
      <c r="A40" s="28" t="s">
        <v>64</v>
      </c>
      <c r="B40" s="146" t="s">
        <v>65</v>
      </c>
      <c r="C40" s="203">
        <v>0.01</v>
      </c>
      <c r="D40" s="203" t="s">
        <v>176</v>
      </c>
      <c r="E40" s="204">
        <f t="shared" ref="E40:E45" si="3">E24</f>
        <v>523500</v>
      </c>
      <c r="F40" s="205">
        <f>C40*E40</f>
        <v>5235</v>
      </c>
    </row>
    <row r="41" spans="1:6" s="156" customFormat="1" ht="15.6" customHeight="1">
      <c r="A41" s="28" t="s">
        <v>66</v>
      </c>
      <c r="B41" s="146" t="s">
        <v>67</v>
      </c>
      <c r="C41" s="203">
        <v>0.4</v>
      </c>
      <c r="D41" s="203" t="s">
        <v>148</v>
      </c>
      <c r="E41" s="204">
        <f t="shared" si="3"/>
        <v>10300</v>
      </c>
      <c r="F41" s="205">
        <f t="shared" ref="F41:F45" si="4">C41*E41</f>
        <v>4120</v>
      </c>
    </row>
    <row r="42" spans="1:6" s="156" customFormat="1" ht="15.6" customHeight="1">
      <c r="A42" s="28" t="s">
        <v>60</v>
      </c>
      <c r="B42" s="146" t="s">
        <v>61</v>
      </c>
      <c r="C42" s="203">
        <v>2.2000000000000002</v>
      </c>
      <c r="D42" s="203" t="s">
        <v>176</v>
      </c>
      <c r="E42" s="204">
        <f t="shared" si="3"/>
        <v>57500</v>
      </c>
      <c r="F42" s="205">
        <f t="shared" si="4"/>
        <v>126500.00000000001</v>
      </c>
    </row>
    <row r="43" spans="1:6" s="156" customFormat="1" ht="15.6" customHeight="1">
      <c r="A43" s="28" t="s">
        <v>62</v>
      </c>
      <c r="B43" s="146" t="s">
        <v>63</v>
      </c>
      <c r="C43" s="203">
        <v>8.75</v>
      </c>
      <c r="D43" s="203" t="s">
        <v>176</v>
      </c>
      <c r="E43" s="204">
        <f t="shared" si="3"/>
        <v>17200</v>
      </c>
      <c r="F43" s="205">
        <f t="shared" si="4"/>
        <v>150500</v>
      </c>
    </row>
    <row r="44" spans="1:6" s="156" customFormat="1" ht="15.6" customHeight="1">
      <c r="A44" s="28" t="s">
        <v>49</v>
      </c>
      <c r="B44" s="146" t="s">
        <v>59</v>
      </c>
      <c r="C44" s="203">
        <v>0.11560000000000001</v>
      </c>
      <c r="D44" s="203" t="s">
        <v>232</v>
      </c>
      <c r="E44" s="204">
        <f t="shared" si="3"/>
        <v>287900</v>
      </c>
      <c r="F44" s="205">
        <f t="shared" si="4"/>
        <v>33281.240000000005</v>
      </c>
    </row>
    <row r="45" spans="1:6" s="156" customFormat="1" ht="15.6" customHeight="1">
      <c r="A45" s="28" t="s">
        <v>47</v>
      </c>
      <c r="B45" s="146" t="s">
        <v>48</v>
      </c>
      <c r="C45" s="203">
        <v>3.7499999999999999E-2</v>
      </c>
      <c r="D45" s="203" t="s">
        <v>232</v>
      </c>
      <c r="E45" s="204">
        <f t="shared" si="3"/>
        <v>43100</v>
      </c>
      <c r="F45" s="205">
        <f t="shared" si="4"/>
        <v>1616.25</v>
      </c>
    </row>
    <row r="46" spans="1:6" s="155" customFormat="1" ht="15.6" customHeight="1">
      <c r="A46" s="27"/>
      <c r="B46" s="51"/>
      <c r="C46" s="54"/>
      <c r="D46" s="54"/>
      <c r="E46" s="55" t="s">
        <v>15</v>
      </c>
      <c r="F46" s="56">
        <f>SUM(F40:F45)</f>
        <v>321252.49</v>
      </c>
    </row>
    <row r="47" spans="1:6" s="155" customFormat="1" ht="15.6" customHeight="1" thickBot="1">
      <c r="A47" s="29"/>
      <c r="B47" s="52"/>
      <c r="C47" s="59"/>
      <c r="D47" s="59"/>
      <c r="E47" s="60" t="s">
        <v>158</v>
      </c>
      <c r="F47" s="61">
        <f>SUM(F38,F46)</f>
        <v>718093.29</v>
      </c>
    </row>
    <row r="48" spans="1:6" s="155" customFormat="1">
      <c r="A48" s="27" t="s">
        <v>70</v>
      </c>
      <c r="B48" s="51" t="s">
        <v>71</v>
      </c>
      <c r="C48" s="54"/>
      <c r="D48" s="54" t="s">
        <v>7</v>
      </c>
      <c r="E48" s="55"/>
      <c r="F48" s="56"/>
    </row>
    <row r="49" spans="1:7" s="155" customFormat="1" ht="18.75" customHeight="1">
      <c r="A49" s="27"/>
      <c r="B49" s="51" t="s">
        <v>52</v>
      </c>
      <c r="C49" s="54"/>
      <c r="D49" s="54"/>
      <c r="E49" s="55"/>
      <c r="F49" s="56"/>
    </row>
    <row r="50" spans="1:7" s="156" customFormat="1" ht="30" customHeight="1">
      <c r="A50" s="28" t="s">
        <v>38</v>
      </c>
      <c r="B50" s="146" t="s">
        <v>55</v>
      </c>
      <c r="C50" s="203">
        <v>0.05</v>
      </c>
      <c r="D50" s="203" t="s">
        <v>9</v>
      </c>
      <c r="E50" s="204">
        <f>'[1]D PD'!$F$128</f>
        <v>7072106</v>
      </c>
      <c r="F50" s="205">
        <f>C50*E50</f>
        <v>353605.30000000005</v>
      </c>
    </row>
    <row r="51" spans="1:7" s="156" customFormat="1" ht="30" customHeight="1">
      <c r="A51" s="28" t="s">
        <v>39</v>
      </c>
      <c r="B51" s="146" t="s">
        <v>56</v>
      </c>
      <c r="C51" s="203">
        <v>0.32</v>
      </c>
      <c r="D51" s="203" t="s">
        <v>9</v>
      </c>
      <c r="E51" s="204">
        <f>E36</f>
        <v>55650</v>
      </c>
      <c r="F51" s="205">
        <f>C51*E51</f>
        <v>17808</v>
      </c>
    </row>
    <row r="52" spans="1:7" s="155" customFormat="1" ht="15" customHeight="1">
      <c r="A52" s="27"/>
      <c r="B52" s="51"/>
      <c r="C52" s="54"/>
      <c r="D52" s="54"/>
      <c r="E52" s="55" t="s">
        <v>15</v>
      </c>
      <c r="F52" s="56">
        <f>SUM(F50:F51)</f>
        <v>371413.30000000005</v>
      </c>
    </row>
    <row r="53" spans="1:7" s="155" customFormat="1" ht="15" customHeight="1">
      <c r="A53" s="27"/>
      <c r="B53" s="51" t="s">
        <v>58</v>
      </c>
      <c r="C53" s="54"/>
      <c r="D53" s="54"/>
      <c r="E53" s="55"/>
      <c r="F53" s="56"/>
    </row>
    <row r="54" spans="1:7" s="156" customFormat="1" ht="19.899999999999999" customHeight="1">
      <c r="A54" s="28" t="s">
        <v>64</v>
      </c>
      <c r="B54" s="146" t="s">
        <v>65</v>
      </c>
      <c r="C54" s="203">
        <v>0.01</v>
      </c>
      <c r="D54" s="203" t="s">
        <v>176</v>
      </c>
      <c r="E54" s="204">
        <f t="shared" ref="E54:E59" si="5">E40</f>
        <v>523500</v>
      </c>
      <c r="F54" s="205">
        <f>C54*E54</f>
        <v>5235</v>
      </c>
    </row>
    <row r="55" spans="1:7" s="156" customFormat="1" ht="19.899999999999999" customHeight="1">
      <c r="A55" s="28" t="s">
        <v>66</v>
      </c>
      <c r="B55" s="146" t="s">
        <v>67</v>
      </c>
      <c r="C55" s="203">
        <v>0.4</v>
      </c>
      <c r="D55" s="203" t="s">
        <v>148</v>
      </c>
      <c r="E55" s="204">
        <f t="shared" si="5"/>
        <v>10300</v>
      </c>
      <c r="F55" s="205">
        <f t="shared" ref="F55:F59" si="6">C55*E55</f>
        <v>4120</v>
      </c>
    </row>
    <row r="56" spans="1:7" s="156" customFormat="1" ht="19.899999999999999" customHeight="1">
      <c r="A56" s="28" t="s">
        <v>60</v>
      </c>
      <c r="B56" s="146" t="s">
        <v>61</v>
      </c>
      <c r="C56" s="203">
        <v>2.2000000000000002</v>
      </c>
      <c r="D56" s="203" t="s">
        <v>176</v>
      </c>
      <c r="E56" s="204">
        <f t="shared" si="5"/>
        <v>57500</v>
      </c>
      <c r="F56" s="205">
        <f t="shared" si="6"/>
        <v>126500.00000000001</v>
      </c>
    </row>
    <row r="57" spans="1:7" s="156" customFormat="1" ht="19.899999999999999" customHeight="1">
      <c r="A57" s="28" t="s">
        <v>62</v>
      </c>
      <c r="B57" s="146" t="s">
        <v>63</v>
      </c>
      <c r="C57" s="203">
        <v>8.75</v>
      </c>
      <c r="D57" s="203" t="s">
        <v>176</v>
      </c>
      <c r="E57" s="204">
        <f t="shared" si="5"/>
        <v>17200</v>
      </c>
      <c r="F57" s="205">
        <f t="shared" si="6"/>
        <v>150500</v>
      </c>
    </row>
    <row r="58" spans="1:7" s="156" customFormat="1" ht="19.899999999999999" customHeight="1">
      <c r="A58" s="28" t="s">
        <v>49</v>
      </c>
      <c r="B58" s="146" t="s">
        <v>59</v>
      </c>
      <c r="C58" s="203">
        <v>0.11560000000000001</v>
      </c>
      <c r="D58" s="203" t="s">
        <v>232</v>
      </c>
      <c r="E58" s="204">
        <f t="shared" si="5"/>
        <v>287900</v>
      </c>
      <c r="F58" s="205">
        <f t="shared" si="6"/>
        <v>33281.240000000005</v>
      </c>
    </row>
    <row r="59" spans="1:7" s="156" customFormat="1" ht="19.899999999999999" customHeight="1">
      <c r="A59" s="28" t="s">
        <v>47</v>
      </c>
      <c r="B59" s="146" t="s">
        <v>48</v>
      </c>
      <c r="C59" s="203">
        <v>3.7499999999999999E-2</v>
      </c>
      <c r="D59" s="203" t="s">
        <v>232</v>
      </c>
      <c r="E59" s="204">
        <f t="shared" si="5"/>
        <v>43100</v>
      </c>
      <c r="F59" s="205">
        <f t="shared" si="6"/>
        <v>1616.25</v>
      </c>
    </row>
    <row r="60" spans="1:7" s="155" customFormat="1" ht="15" customHeight="1">
      <c r="A60" s="27"/>
      <c r="B60" s="51"/>
      <c r="C60" s="54"/>
      <c r="D60" s="54"/>
      <c r="E60" s="55" t="s">
        <v>15</v>
      </c>
      <c r="F60" s="56">
        <f>SUM(F54:F59)</f>
        <v>321252.49</v>
      </c>
    </row>
    <row r="61" spans="1:7" s="155" customFormat="1" ht="13.5" thickBot="1">
      <c r="A61" s="29"/>
      <c r="B61" s="52"/>
      <c r="C61" s="59"/>
      <c r="D61" s="59"/>
      <c r="E61" s="60" t="s">
        <v>158</v>
      </c>
      <c r="F61" s="61">
        <f>SUM(F52,F60)</f>
        <v>692665.79</v>
      </c>
    </row>
    <row r="62" spans="1:7" s="150" customFormat="1" ht="21.6" customHeight="1">
      <c r="A62" s="149" t="s">
        <v>1697</v>
      </c>
      <c r="B62" s="68" t="s">
        <v>1698</v>
      </c>
      <c r="C62" s="69"/>
      <c r="D62" s="69" t="s">
        <v>26</v>
      </c>
      <c r="E62" s="70"/>
      <c r="F62" s="71"/>
      <c r="G62" s="150" t="s">
        <v>1732</v>
      </c>
    </row>
    <row r="63" spans="1:7" s="155" customFormat="1" ht="15.6" customHeight="1">
      <c r="A63" s="151" t="s">
        <v>1699</v>
      </c>
      <c r="B63" s="80" t="s">
        <v>1700</v>
      </c>
      <c r="C63" s="81">
        <v>2</v>
      </c>
      <c r="D63" s="81" t="s">
        <v>37</v>
      </c>
      <c r="E63" s="82">
        <f>'[2]02.06 Alat Kantor&amp;RT'!$H$628</f>
        <v>311575</v>
      </c>
      <c r="F63" s="83">
        <f>C63*E63</f>
        <v>623150</v>
      </c>
    </row>
    <row r="64" spans="1:7" s="155" customFormat="1" ht="15.6" customHeight="1">
      <c r="A64" s="151" t="s">
        <v>1701</v>
      </c>
      <c r="B64" s="80" t="s">
        <v>1702</v>
      </c>
      <c r="C64" s="81">
        <v>1</v>
      </c>
      <c r="D64" s="81" t="s">
        <v>1723</v>
      </c>
      <c r="E64" s="82">
        <f>'[2]02.06 Alat Kantor&amp;RT'!$H$2201</f>
        <v>41200</v>
      </c>
      <c r="F64" s="83">
        <f>C64*E64</f>
        <v>41200</v>
      </c>
    </row>
    <row r="65" spans="1:7" s="155" customFormat="1" ht="15.6" customHeight="1">
      <c r="A65" s="151" t="s">
        <v>1703</v>
      </c>
      <c r="B65" s="80" t="s">
        <v>1704</v>
      </c>
      <c r="C65" s="81">
        <v>10</v>
      </c>
      <c r="D65" s="81" t="s">
        <v>23</v>
      </c>
      <c r="E65" s="82">
        <f>'[2]20.01 Bahan Bangunan'!$I$393</f>
        <v>35000</v>
      </c>
      <c r="F65" s="83">
        <f t="shared" ref="F65:F74" si="7">C65*E65</f>
        <v>350000</v>
      </c>
    </row>
    <row r="66" spans="1:7" s="155" customFormat="1" ht="15.6" customHeight="1">
      <c r="A66" s="151" t="s">
        <v>1705</v>
      </c>
      <c r="B66" s="80" t="s">
        <v>1706</v>
      </c>
      <c r="C66" s="81">
        <v>3.25</v>
      </c>
      <c r="D66" s="81" t="s">
        <v>614</v>
      </c>
      <c r="E66" s="82">
        <f>'[2]20.01 Bahan Bangunan'!$I$527</f>
        <v>18000</v>
      </c>
      <c r="F66" s="83">
        <f t="shared" si="7"/>
        <v>58500</v>
      </c>
    </row>
    <row r="67" spans="1:7" s="155" customFormat="1" ht="15.6" customHeight="1">
      <c r="A67" s="151" t="s">
        <v>1707</v>
      </c>
      <c r="B67" s="80" t="s">
        <v>1708</v>
      </c>
      <c r="C67" s="81">
        <v>2.5</v>
      </c>
      <c r="D67" s="81" t="s">
        <v>1724</v>
      </c>
      <c r="E67" s="82">
        <f>'[2]20.01 Bahan Bangunan'!$I$612</f>
        <v>15000</v>
      </c>
      <c r="F67" s="83">
        <f t="shared" si="7"/>
        <v>37500</v>
      </c>
    </row>
    <row r="68" spans="1:7" s="155" customFormat="1" ht="15.6" customHeight="1">
      <c r="A68" s="151" t="s">
        <v>1709</v>
      </c>
      <c r="B68" s="80" t="s">
        <v>1710</v>
      </c>
      <c r="C68" s="81">
        <v>2</v>
      </c>
      <c r="D68" s="81" t="s">
        <v>37</v>
      </c>
      <c r="E68" s="82">
        <f>'[2]20.01 Bahan Bangunan'!$I$651</f>
        <v>32500</v>
      </c>
      <c r="F68" s="83">
        <f t="shared" si="7"/>
        <v>65000</v>
      </c>
    </row>
    <row r="69" spans="1:7" s="155" customFormat="1" ht="15.6" customHeight="1">
      <c r="A69" s="151" t="s">
        <v>1711</v>
      </c>
      <c r="B69" s="80" t="s">
        <v>1712</v>
      </c>
      <c r="C69" s="81">
        <v>2</v>
      </c>
      <c r="D69" s="81" t="s">
        <v>1725</v>
      </c>
      <c r="E69" s="82">
        <f>'[2]20.01 Bahan Bangunan'!$I$659</f>
        <v>80600</v>
      </c>
      <c r="F69" s="83">
        <f t="shared" si="7"/>
        <v>161200</v>
      </c>
    </row>
    <row r="70" spans="1:7" s="155" customFormat="1" ht="15.6" customHeight="1">
      <c r="A70" s="151" t="s">
        <v>1713</v>
      </c>
      <c r="B70" s="80" t="s">
        <v>1714</v>
      </c>
      <c r="C70" s="81">
        <v>6</v>
      </c>
      <c r="D70" s="81" t="s">
        <v>23</v>
      </c>
      <c r="E70" s="82">
        <f>'[2]20.02 Suku Cadang'!$I$294</f>
        <v>350000</v>
      </c>
      <c r="F70" s="83">
        <f t="shared" si="7"/>
        <v>2100000</v>
      </c>
    </row>
    <row r="71" spans="1:7" s="155" customFormat="1" ht="15.6" customHeight="1">
      <c r="A71" s="151" t="s">
        <v>1715</v>
      </c>
      <c r="B71" s="80" t="s">
        <v>1716</v>
      </c>
      <c r="C71" s="81">
        <v>127</v>
      </c>
      <c r="D71" s="81" t="s">
        <v>23</v>
      </c>
      <c r="E71" s="82">
        <f>'[2]20.05 Pipa'!$I$64</f>
        <v>3800</v>
      </c>
      <c r="F71" s="83">
        <f t="shared" si="7"/>
        <v>482600</v>
      </c>
    </row>
    <row r="72" spans="1:7" s="155" customFormat="1" ht="15.6" customHeight="1">
      <c r="A72" s="151" t="s">
        <v>1717</v>
      </c>
      <c r="B72" s="80" t="s">
        <v>1718</v>
      </c>
      <c r="C72" s="81">
        <v>20</v>
      </c>
      <c r="D72" s="81" t="s">
        <v>1725</v>
      </c>
      <c r="E72" s="82">
        <f>'[2]20.05 Pipa'!$I$77</f>
        <v>20800</v>
      </c>
      <c r="F72" s="83">
        <f t="shared" si="7"/>
        <v>416000</v>
      </c>
    </row>
    <row r="73" spans="1:7" s="155" customFormat="1" ht="15.6" customHeight="1">
      <c r="A73" s="151" t="s">
        <v>1719</v>
      </c>
      <c r="B73" s="80" t="s">
        <v>1720</v>
      </c>
      <c r="C73" s="81">
        <v>1</v>
      </c>
      <c r="D73" s="81" t="s">
        <v>1726</v>
      </c>
      <c r="E73" s="82">
        <f>'[2]21 Barang Cetakan dan Pengganda'!$I$250</f>
        <v>75300</v>
      </c>
      <c r="F73" s="83">
        <f t="shared" si="7"/>
        <v>75300</v>
      </c>
    </row>
    <row r="74" spans="1:7" s="155" customFormat="1" ht="15.6" customHeight="1">
      <c r="A74" s="151" t="s">
        <v>1721</v>
      </c>
      <c r="B74" s="80" t="s">
        <v>1722</v>
      </c>
      <c r="C74" s="81">
        <v>1.8</v>
      </c>
      <c r="D74" s="81" t="s">
        <v>37</v>
      </c>
      <c r="E74" s="82" t="e">
        <f>'[2]23. Biaya Operasional Kegiatan'!#REF!</f>
        <v>#REF!</v>
      </c>
      <c r="F74" s="83" t="e">
        <f t="shared" si="7"/>
        <v>#REF!</v>
      </c>
    </row>
    <row r="75" spans="1:7" s="156" customFormat="1" ht="15.6" customHeight="1">
      <c r="A75" s="151"/>
      <c r="B75" s="80"/>
      <c r="C75" s="81"/>
      <c r="D75" s="81"/>
      <c r="E75" s="70" t="s">
        <v>15</v>
      </c>
      <c r="F75" s="71" t="e">
        <f>SUM(F63:F74)</f>
        <v>#REF!</v>
      </c>
    </row>
    <row r="76" spans="1:7" s="156" customFormat="1" ht="15.6" customHeight="1" thickBot="1">
      <c r="A76" s="152"/>
      <c r="B76" s="307"/>
      <c r="C76" s="308"/>
      <c r="D76" s="308"/>
      <c r="E76" s="88" t="s">
        <v>158</v>
      </c>
      <c r="F76" s="89" t="e">
        <f>SUM(F75)</f>
        <v>#REF!</v>
      </c>
    </row>
    <row r="77" spans="1:7" s="156" customFormat="1" ht="18.75" customHeight="1">
      <c r="A77" s="27" t="s">
        <v>1727</v>
      </c>
      <c r="B77" s="51" t="s">
        <v>1728</v>
      </c>
      <c r="C77" s="203"/>
      <c r="D77" s="54" t="s">
        <v>1729</v>
      </c>
      <c r="E77" s="204"/>
      <c r="F77" s="205"/>
      <c r="G77" s="150" t="s">
        <v>1732</v>
      </c>
    </row>
    <row r="78" spans="1:7" s="153" customFormat="1" ht="17.45" customHeight="1">
      <c r="A78" s="151" t="s">
        <v>1730</v>
      </c>
      <c r="B78" s="80" t="s">
        <v>1731</v>
      </c>
      <c r="C78" s="81">
        <v>100</v>
      </c>
      <c r="D78" s="81" t="s">
        <v>176</v>
      </c>
      <c r="E78" s="82">
        <f>'[2]05.19 Hewan dan Tanaman'!$I$286</f>
        <v>50700</v>
      </c>
      <c r="F78" s="83">
        <f t="shared" ref="F78:F79" si="8">C78*E78</f>
        <v>5070000</v>
      </c>
    </row>
    <row r="79" spans="1:7" s="153" customFormat="1" ht="17.45" customHeight="1">
      <c r="A79" s="151" t="s">
        <v>62</v>
      </c>
      <c r="B79" s="80" t="s">
        <v>63</v>
      </c>
      <c r="C79" s="81">
        <v>100</v>
      </c>
      <c r="D79" s="81" t="s">
        <v>176</v>
      </c>
      <c r="E79" s="82">
        <f>'[2]05.19 Hewan dan Tanaman'!$I$324</f>
        <v>17200</v>
      </c>
      <c r="F79" s="83">
        <f t="shared" si="8"/>
        <v>1720000</v>
      </c>
    </row>
    <row r="80" spans="1:7" s="156" customFormat="1" ht="15" customHeight="1">
      <c r="A80" s="28"/>
      <c r="B80" s="146"/>
      <c r="C80" s="203"/>
      <c r="D80" s="203"/>
      <c r="E80" s="70" t="s">
        <v>15</v>
      </c>
      <c r="F80" s="71">
        <f>SUM(F78:F79)</f>
        <v>6790000</v>
      </c>
    </row>
    <row r="81" spans="1:6" s="156" customFormat="1" ht="15" customHeight="1" thickBot="1">
      <c r="A81" s="148"/>
      <c r="B81" s="309"/>
      <c r="C81" s="310"/>
      <c r="D81" s="310"/>
      <c r="E81" s="88" t="s">
        <v>158</v>
      </c>
      <c r="F81" s="89">
        <f>SUM(F80)</f>
        <v>6790000</v>
      </c>
    </row>
    <row r="82" spans="1:6" s="155" customFormat="1">
      <c r="A82" s="27" t="s">
        <v>72</v>
      </c>
      <c r="B82" s="51" t="s">
        <v>73</v>
      </c>
      <c r="C82" s="54"/>
      <c r="D82" s="54"/>
      <c r="E82" s="55"/>
      <c r="F82" s="56"/>
    </row>
    <row r="83" spans="1:6" s="155" customFormat="1">
      <c r="A83" s="27" t="s">
        <v>74</v>
      </c>
      <c r="B83" s="51" t="s">
        <v>75</v>
      </c>
      <c r="C83" s="54"/>
      <c r="D83" s="54" t="s">
        <v>1248</v>
      </c>
      <c r="E83" s="55"/>
      <c r="F83" s="56"/>
    </row>
    <row r="84" spans="1:6" s="156" customFormat="1" ht="15.6" customHeight="1">
      <c r="A84" s="28" t="s">
        <v>79</v>
      </c>
      <c r="B84" s="146" t="s">
        <v>233</v>
      </c>
      <c r="C84" s="203">
        <v>0.05</v>
      </c>
      <c r="D84" s="203" t="s">
        <v>23</v>
      </c>
      <c r="E84" s="204">
        <f>'[2]02.06 Alat Kantor&amp;RT'!$H$893</f>
        <v>23999</v>
      </c>
      <c r="F84" s="205">
        <f>C84*E84</f>
        <v>1199.95</v>
      </c>
    </row>
    <row r="85" spans="1:6" s="156" customFormat="1" ht="15.6" customHeight="1">
      <c r="A85" s="28" t="s">
        <v>77</v>
      </c>
      <c r="B85" s="146" t="s">
        <v>78</v>
      </c>
      <c r="C85" s="203">
        <v>0.01</v>
      </c>
      <c r="D85" s="203" t="s">
        <v>23</v>
      </c>
      <c r="E85" s="204">
        <f>'[2]02.06 Alat Kantor&amp;RT'!$H$903</f>
        <v>45526</v>
      </c>
      <c r="F85" s="205">
        <f t="shared" ref="F85:F98" si="9">C85*E85</f>
        <v>455.26</v>
      </c>
    </row>
    <row r="86" spans="1:6" s="156" customFormat="1" ht="15.6" customHeight="1">
      <c r="A86" s="28" t="s">
        <v>84</v>
      </c>
      <c r="B86" s="146" t="s">
        <v>85</v>
      </c>
      <c r="C86" s="203">
        <v>0.35</v>
      </c>
      <c r="D86" s="203" t="s">
        <v>7</v>
      </c>
      <c r="E86" s="204">
        <f>'[2]05.19 Hewan dan Tanaman'!$I$379</f>
        <v>18300</v>
      </c>
      <c r="F86" s="205">
        <f t="shared" si="9"/>
        <v>6405</v>
      </c>
    </row>
    <row r="87" spans="1:6" s="156" customFormat="1" ht="15.6" customHeight="1">
      <c r="A87" s="28" t="s">
        <v>80</v>
      </c>
      <c r="B87" s="146" t="s">
        <v>234</v>
      </c>
      <c r="C87" s="203">
        <v>1</v>
      </c>
      <c r="D87" s="203" t="s">
        <v>235</v>
      </c>
      <c r="E87" s="204">
        <f>'[2]20.01 Bahan Bangunan'!$I$550</f>
        <v>2200</v>
      </c>
      <c r="F87" s="205">
        <f t="shared" si="9"/>
        <v>2200</v>
      </c>
    </row>
    <row r="88" spans="1:6" s="156" customFormat="1" ht="15.6" customHeight="1">
      <c r="A88" s="28" t="s">
        <v>81</v>
      </c>
      <c r="B88" s="146" t="s">
        <v>236</v>
      </c>
      <c r="C88" s="203">
        <v>0.05</v>
      </c>
      <c r="D88" s="203" t="s">
        <v>82</v>
      </c>
      <c r="E88" s="204">
        <f>'[2]20.01 Bahan Bangunan'!$I$765</f>
        <v>9800</v>
      </c>
      <c r="F88" s="205">
        <f t="shared" si="9"/>
        <v>490</v>
      </c>
    </row>
    <row r="89" spans="1:6" s="156" customFormat="1" ht="15.6" customHeight="1">
      <c r="A89" s="28" t="s">
        <v>47</v>
      </c>
      <c r="B89" s="146" t="s">
        <v>48</v>
      </c>
      <c r="C89" s="203">
        <v>0.05</v>
      </c>
      <c r="D89" s="203" t="s">
        <v>232</v>
      </c>
      <c r="E89" s="204">
        <f>'[2]20.01 Bahan Bangunan'!$I$775</f>
        <v>43100</v>
      </c>
      <c r="F89" s="205">
        <f t="shared" si="9"/>
        <v>2155</v>
      </c>
    </row>
    <row r="90" spans="1:6" s="156" customFormat="1">
      <c r="A90" s="28" t="s">
        <v>100</v>
      </c>
      <c r="B90" s="146" t="s">
        <v>237</v>
      </c>
      <c r="C90" s="203">
        <v>0.01</v>
      </c>
      <c r="D90" s="203" t="s">
        <v>153</v>
      </c>
      <c r="E90" s="204" t="e">
        <f>'[2]23. Biaya Operasional Kegiatan'!#REF!</f>
        <v>#REF!</v>
      </c>
      <c r="F90" s="205" t="e">
        <f t="shared" si="9"/>
        <v>#REF!</v>
      </c>
    </row>
    <row r="91" spans="1:6" s="156" customFormat="1">
      <c r="A91" s="28" t="s">
        <v>90</v>
      </c>
      <c r="B91" s="146" t="s">
        <v>91</v>
      </c>
      <c r="C91" s="203">
        <v>0.01</v>
      </c>
      <c r="D91" s="203" t="s">
        <v>153</v>
      </c>
      <c r="E91" s="204" t="e">
        <f>'[2]23. Biaya Operasional Kegiatan'!#REF!</f>
        <v>#REF!</v>
      </c>
      <c r="F91" s="205" t="e">
        <f t="shared" si="9"/>
        <v>#REF!</v>
      </c>
    </row>
    <row r="92" spans="1:6" s="156" customFormat="1">
      <c r="A92" s="28" t="s">
        <v>86</v>
      </c>
      <c r="B92" s="146" t="s">
        <v>87</v>
      </c>
      <c r="C92" s="203">
        <v>0.01</v>
      </c>
      <c r="D92" s="203" t="s">
        <v>153</v>
      </c>
      <c r="E92" s="204" t="e">
        <f>'[2]23. Biaya Operasional Kegiatan'!#REF!</f>
        <v>#REF!</v>
      </c>
      <c r="F92" s="205" t="e">
        <f t="shared" si="9"/>
        <v>#REF!</v>
      </c>
    </row>
    <row r="93" spans="1:6" s="156" customFormat="1">
      <c r="A93" s="28" t="s">
        <v>88</v>
      </c>
      <c r="B93" s="146" t="s">
        <v>89</v>
      </c>
      <c r="C93" s="203">
        <v>0.05</v>
      </c>
      <c r="D93" s="203" t="s">
        <v>153</v>
      </c>
      <c r="E93" s="204" t="e">
        <f>'[2]23. Biaya Operasional Kegiatan'!#REF!</f>
        <v>#REF!</v>
      </c>
      <c r="F93" s="205" t="e">
        <f t="shared" si="9"/>
        <v>#REF!</v>
      </c>
    </row>
    <row r="94" spans="1:6" s="156" customFormat="1">
      <c r="A94" s="28" t="s">
        <v>83</v>
      </c>
      <c r="B94" s="146" t="s">
        <v>238</v>
      </c>
      <c r="C94" s="203">
        <v>0.01</v>
      </c>
      <c r="D94" s="203" t="s">
        <v>153</v>
      </c>
      <c r="E94" s="204" t="e">
        <f>'[2]23. Biaya Operasional Kegiatan'!#REF!</f>
        <v>#REF!</v>
      </c>
      <c r="F94" s="205" t="e">
        <f t="shared" si="9"/>
        <v>#REF!</v>
      </c>
    </row>
    <row r="95" spans="1:6" s="156" customFormat="1">
      <c r="A95" s="28" t="s">
        <v>92</v>
      </c>
      <c r="B95" s="146" t="s">
        <v>239</v>
      </c>
      <c r="C95" s="203">
        <v>0.01</v>
      </c>
      <c r="D95" s="203" t="s">
        <v>93</v>
      </c>
      <c r="E95" s="204" t="e">
        <f>'[2]23. Biaya Operasional Kegiatan'!#REF!</f>
        <v>#REF!</v>
      </c>
      <c r="F95" s="205" t="e">
        <f t="shared" si="9"/>
        <v>#REF!</v>
      </c>
    </row>
    <row r="96" spans="1:6" s="156" customFormat="1" ht="15.6" customHeight="1">
      <c r="A96" s="28" t="s">
        <v>94</v>
      </c>
      <c r="B96" s="146" t="s">
        <v>240</v>
      </c>
      <c r="C96" s="203">
        <v>1.4999999999999999E-2</v>
      </c>
      <c r="D96" s="203" t="s">
        <v>95</v>
      </c>
      <c r="E96" s="204" t="e">
        <f>'[2]23. Biaya Operasional Kegiatan'!#REF!</f>
        <v>#REF!</v>
      </c>
      <c r="F96" s="205" t="e">
        <f t="shared" si="9"/>
        <v>#REF!</v>
      </c>
    </row>
    <row r="97" spans="1:6" s="156" customFormat="1" ht="15.6" customHeight="1">
      <c r="A97" s="28" t="s">
        <v>76</v>
      </c>
      <c r="B97" s="146" t="s">
        <v>241</v>
      </c>
      <c r="C97" s="203">
        <v>1E-3</v>
      </c>
      <c r="D97" s="203" t="s">
        <v>95</v>
      </c>
      <c r="E97" s="204" t="e">
        <f>'[2]23. Biaya Operasional Kegiatan'!#REF!</f>
        <v>#REF!</v>
      </c>
      <c r="F97" s="205" t="e">
        <f t="shared" si="9"/>
        <v>#REF!</v>
      </c>
    </row>
    <row r="98" spans="1:6" s="156" customFormat="1" ht="15.6" customHeight="1">
      <c r="A98" s="28" t="s">
        <v>96</v>
      </c>
      <c r="B98" s="146" t="s">
        <v>242</v>
      </c>
      <c r="C98" s="203">
        <v>0.02</v>
      </c>
      <c r="D98" s="203" t="s">
        <v>95</v>
      </c>
      <c r="E98" s="204" t="e">
        <f>'[2]23. Biaya Operasional Kegiatan'!#REF!</f>
        <v>#REF!</v>
      </c>
      <c r="F98" s="205" t="e">
        <f t="shared" si="9"/>
        <v>#REF!</v>
      </c>
    </row>
    <row r="99" spans="1:6" s="155" customFormat="1" ht="15.6" customHeight="1">
      <c r="A99" s="27"/>
      <c r="B99" s="51"/>
      <c r="C99" s="54"/>
      <c r="D99" s="54"/>
      <c r="E99" s="55" t="s">
        <v>15</v>
      </c>
      <c r="F99" s="56" t="e">
        <f>SUM(F84:F98)</f>
        <v>#REF!</v>
      </c>
    </row>
    <row r="100" spans="1:6" s="155" customFormat="1" ht="15.6" customHeight="1" thickBot="1">
      <c r="A100" s="29"/>
      <c r="B100" s="52"/>
      <c r="C100" s="59"/>
      <c r="D100" s="59"/>
      <c r="E100" s="60" t="s">
        <v>158</v>
      </c>
      <c r="F100" s="61" t="e">
        <f>SUM(F99)</f>
        <v>#REF!</v>
      </c>
    </row>
    <row r="101" spans="1:6" s="155" customFormat="1" ht="15.6" customHeight="1">
      <c r="A101" s="27" t="s">
        <v>97</v>
      </c>
      <c r="B101" s="51" t="s">
        <v>98</v>
      </c>
      <c r="C101" s="54"/>
      <c r="D101" s="54" t="s">
        <v>7</v>
      </c>
      <c r="E101" s="55"/>
      <c r="F101" s="56"/>
    </row>
    <row r="102" spans="1:6" s="155" customFormat="1" ht="15.6" customHeight="1">
      <c r="A102" s="27"/>
      <c r="B102" s="51"/>
      <c r="C102" s="54"/>
      <c r="D102" s="54"/>
      <c r="E102" s="55"/>
      <c r="F102" s="56"/>
    </row>
    <row r="103" spans="1:6" s="155" customFormat="1" ht="15.6" customHeight="1">
      <c r="A103" s="27"/>
      <c r="B103" s="51" t="s">
        <v>52</v>
      </c>
      <c r="C103" s="54"/>
      <c r="D103" s="54"/>
      <c r="E103" s="55"/>
      <c r="F103" s="56"/>
    </row>
    <row r="104" spans="1:6" s="156" customFormat="1" ht="15.6" customHeight="1">
      <c r="A104" s="28" t="s">
        <v>19</v>
      </c>
      <c r="B104" s="146" t="s">
        <v>53</v>
      </c>
      <c r="C104" s="203">
        <v>0.15</v>
      </c>
      <c r="D104" s="203" t="s">
        <v>8</v>
      </c>
      <c r="E104" s="204">
        <f>'[1]A. Pekerjaan Tanah'!$F$162</f>
        <v>174600</v>
      </c>
      <c r="F104" s="205">
        <f>C104*E104</f>
        <v>26190</v>
      </c>
    </row>
    <row r="105" spans="1:6" s="156" customFormat="1" ht="15.6" customHeight="1">
      <c r="A105" s="28" t="s">
        <v>20</v>
      </c>
      <c r="B105" s="146" t="s">
        <v>54</v>
      </c>
      <c r="C105" s="203">
        <v>2.5000000000000001E-2</v>
      </c>
      <c r="D105" s="203" t="s">
        <v>8</v>
      </c>
      <c r="E105" s="204">
        <f>'[1]A. Pekerjaan Tanah'!$F$286</f>
        <v>154600</v>
      </c>
      <c r="F105" s="205">
        <f t="shared" ref="F105:F108" si="10">C105*E105</f>
        <v>3865</v>
      </c>
    </row>
    <row r="106" spans="1:6" s="156" customFormat="1" ht="25.5">
      <c r="A106" s="28" t="s">
        <v>38</v>
      </c>
      <c r="B106" s="146" t="s">
        <v>55</v>
      </c>
      <c r="C106" s="203">
        <v>0.05</v>
      </c>
      <c r="D106" s="203" t="s">
        <v>9</v>
      </c>
      <c r="E106" s="204">
        <f>'[1]D PD'!$F$128</f>
        <v>7072106</v>
      </c>
      <c r="F106" s="205">
        <f t="shared" si="10"/>
        <v>353605.30000000005</v>
      </c>
    </row>
    <row r="107" spans="1:6" s="156" customFormat="1">
      <c r="A107" s="28" t="s">
        <v>39</v>
      </c>
      <c r="B107" s="146" t="s">
        <v>56</v>
      </c>
      <c r="C107" s="203">
        <v>0.32</v>
      </c>
      <c r="D107" s="203" t="s">
        <v>9</v>
      </c>
      <c r="E107" s="204">
        <v>68756.888000000006</v>
      </c>
      <c r="F107" s="205">
        <f t="shared" si="10"/>
        <v>22002.204160000001</v>
      </c>
    </row>
    <row r="108" spans="1:6" s="156" customFormat="1" ht="25.5">
      <c r="A108" s="28" t="s">
        <v>21</v>
      </c>
      <c r="B108" s="146" t="s">
        <v>57</v>
      </c>
      <c r="C108" s="203">
        <v>0.25</v>
      </c>
      <c r="D108" s="203" t="s">
        <v>9</v>
      </c>
      <c r="E108" s="204">
        <f>'[1]H. Pekerjaan Paving'!$F$35</f>
        <v>86250</v>
      </c>
      <c r="F108" s="205">
        <f t="shared" si="10"/>
        <v>21562.5</v>
      </c>
    </row>
    <row r="109" spans="1:6" s="155" customFormat="1" ht="15.6" customHeight="1">
      <c r="A109" s="27"/>
      <c r="B109" s="51"/>
      <c r="C109" s="54"/>
      <c r="D109" s="54"/>
      <c r="E109" s="55" t="s">
        <v>15</v>
      </c>
      <c r="F109" s="56">
        <f>SUM(F104:F108)</f>
        <v>427225.00416000007</v>
      </c>
    </row>
    <row r="110" spans="1:6" s="155" customFormat="1" ht="15.6" customHeight="1">
      <c r="A110" s="27"/>
      <c r="B110" s="51" t="s">
        <v>99</v>
      </c>
      <c r="C110" s="54"/>
      <c r="D110" s="54"/>
      <c r="E110" s="55"/>
      <c r="F110" s="56"/>
    </row>
    <row r="111" spans="1:6" s="156" customFormat="1" ht="15.6" customHeight="1">
      <c r="A111" s="28" t="s">
        <v>79</v>
      </c>
      <c r="B111" s="146" t="s">
        <v>233</v>
      </c>
      <c r="C111" s="203">
        <v>0.05</v>
      </c>
      <c r="D111" s="203" t="s">
        <v>23</v>
      </c>
      <c r="E111" s="204">
        <f>'[2]02.06 Alat Kantor&amp;RT'!$H$893</f>
        <v>23999</v>
      </c>
      <c r="F111" s="205">
        <f>C111*E111</f>
        <v>1199.95</v>
      </c>
    </row>
    <row r="112" spans="1:6" s="156" customFormat="1" ht="15.6" customHeight="1">
      <c r="A112" s="28" t="s">
        <v>77</v>
      </c>
      <c r="B112" s="146" t="s">
        <v>78</v>
      </c>
      <c r="C112" s="203">
        <v>0.01</v>
      </c>
      <c r="D112" s="203" t="s">
        <v>23</v>
      </c>
      <c r="E112" s="204">
        <f>'[2]02.06 Alat Kantor&amp;RT'!$H$903</f>
        <v>45526</v>
      </c>
      <c r="F112" s="205">
        <f t="shared" ref="F112:F125" si="11">C112*E112</f>
        <v>455.26</v>
      </c>
    </row>
    <row r="113" spans="1:6" s="156" customFormat="1" ht="15.6" customHeight="1">
      <c r="A113" s="28" t="s">
        <v>84</v>
      </c>
      <c r="B113" s="146" t="s">
        <v>85</v>
      </c>
      <c r="C113" s="203">
        <v>0.35</v>
      </c>
      <c r="D113" s="203" t="s">
        <v>7</v>
      </c>
      <c r="E113" s="204">
        <f>'[2]05.19 Hewan dan Tanaman'!$I$379</f>
        <v>18300</v>
      </c>
      <c r="F113" s="205">
        <f t="shared" si="11"/>
        <v>6405</v>
      </c>
    </row>
    <row r="114" spans="1:6" s="156" customFormat="1" ht="15.6" customHeight="1">
      <c r="A114" s="28" t="s">
        <v>80</v>
      </c>
      <c r="B114" s="146" t="s">
        <v>234</v>
      </c>
      <c r="C114" s="203">
        <v>1</v>
      </c>
      <c r="D114" s="203" t="s">
        <v>235</v>
      </c>
      <c r="E114" s="204">
        <f>'[2]20.01 Bahan Bangunan'!$I$550</f>
        <v>2200</v>
      </c>
      <c r="F114" s="205">
        <f t="shared" si="11"/>
        <v>2200</v>
      </c>
    </row>
    <row r="115" spans="1:6" s="156" customFormat="1" ht="15.6" customHeight="1">
      <c r="A115" s="239" t="s">
        <v>1771</v>
      </c>
      <c r="B115" s="146" t="s">
        <v>236</v>
      </c>
      <c r="C115" s="203">
        <v>0.05</v>
      </c>
      <c r="D115" s="203" t="s">
        <v>82</v>
      </c>
      <c r="E115" s="204">
        <f>'[2]20.01 Bahan Bangunan'!$I$765</f>
        <v>9800</v>
      </c>
      <c r="F115" s="205">
        <f t="shared" si="11"/>
        <v>490</v>
      </c>
    </row>
    <row r="116" spans="1:6" s="156" customFormat="1" ht="15.6" customHeight="1">
      <c r="A116" s="28" t="s">
        <v>47</v>
      </c>
      <c r="B116" s="146" t="s">
        <v>48</v>
      </c>
      <c r="C116" s="203">
        <v>0.05</v>
      </c>
      <c r="D116" s="203" t="s">
        <v>232</v>
      </c>
      <c r="E116" s="204">
        <f>'[2]20.01 Bahan Bangunan'!$I$775</f>
        <v>43100</v>
      </c>
      <c r="F116" s="205">
        <f t="shared" si="11"/>
        <v>2155</v>
      </c>
    </row>
    <row r="117" spans="1:6" s="156" customFormat="1" ht="14.25">
      <c r="A117" s="239" t="s">
        <v>1772</v>
      </c>
      <c r="B117" s="146" t="s">
        <v>237</v>
      </c>
      <c r="C117" s="203">
        <v>0.01</v>
      </c>
      <c r="D117" s="203" t="s">
        <v>153</v>
      </c>
      <c r="E117" s="204" t="e">
        <f>'[2]23. Biaya Operasional Kegiatan'!#REF!</f>
        <v>#REF!</v>
      </c>
      <c r="F117" s="205" t="e">
        <f t="shared" si="11"/>
        <v>#REF!</v>
      </c>
    </row>
    <row r="118" spans="1:6" s="156" customFormat="1">
      <c r="A118" s="28" t="s">
        <v>90</v>
      </c>
      <c r="B118" s="146" t="s">
        <v>91</v>
      </c>
      <c r="C118" s="203">
        <v>0.01</v>
      </c>
      <c r="D118" s="203" t="s">
        <v>153</v>
      </c>
      <c r="E118" s="204" t="e">
        <f>'[2]23. Biaya Operasional Kegiatan'!#REF!</f>
        <v>#REF!</v>
      </c>
      <c r="F118" s="205" t="e">
        <f t="shared" si="11"/>
        <v>#REF!</v>
      </c>
    </row>
    <row r="119" spans="1:6" s="156" customFormat="1">
      <c r="A119" s="28" t="s">
        <v>86</v>
      </c>
      <c r="B119" s="146" t="s">
        <v>87</v>
      </c>
      <c r="C119" s="203">
        <v>0.01</v>
      </c>
      <c r="D119" s="203" t="s">
        <v>153</v>
      </c>
      <c r="E119" s="204" t="e">
        <f>'[2]23. Biaya Operasional Kegiatan'!#REF!</f>
        <v>#REF!</v>
      </c>
      <c r="F119" s="205" t="e">
        <f t="shared" si="11"/>
        <v>#REF!</v>
      </c>
    </row>
    <row r="120" spans="1:6" s="156" customFormat="1">
      <c r="A120" s="28" t="s">
        <v>88</v>
      </c>
      <c r="B120" s="146" t="s">
        <v>89</v>
      </c>
      <c r="C120" s="203">
        <v>0.05</v>
      </c>
      <c r="D120" s="203" t="s">
        <v>153</v>
      </c>
      <c r="E120" s="204" t="e">
        <f>'[2]23. Biaya Operasional Kegiatan'!#REF!</f>
        <v>#REF!</v>
      </c>
      <c r="F120" s="205" t="e">
        <f t="shared" si="11"/>
        <v>#REF!</v>
      </c>
    </row>
    <row r="121" spans="1:6" s="156" customFormat="1">
      <c r="A121" s="28" t="s">
        <v>83</v>
      </c>
      <c r="B121" s="146" t="s">
        <v>238</v>
      </c>
      <c r="C121" s="203">
        <v>0.01</v>
      </c>
      <c r="D121" s="203" t="s">
        <v>153</v>
      </c>
      <c r="E121" s="204" t="e">
        <f>'[2]23. Biaya Operasional Kegiatan'!#REF!</f>
        <v>#REF!</v>
      </c>
      <c r="F121" s="205" t="e">
        <f t="shared" si="11"/>
        <v>#REF!</v>
      </c>
    </row>
    <row r="122" spans="1:6" s="156" customFormat="1">
      <c r="A122" s="28" t="s">
        <v>92</v>
      </c>
      <c r="B122" s="146" t="s">
        <v>239</v>
      </c>
      <c r="C122" s="203">
        <v>0.01</v>
      </c>
      <c r="D122" s="203" t="s">
        <v>93</v>
      </c>
      <c r="E122" s="204" t="e">
        <f>'[2]23. Biaya Operasional Kegiatan'!#REF!</f>
        <v>#REF!</v>
      </c>
      <c r="F122" s="205" t="e">
        <f t="shared" si="11"/>
        <v>#REF!</v>
      </c>
    </row>
    <row r="123" spans="1:6" s="156" customFormat="1" ht="15.6" customHeight="1">
      <c r="A123" s="28" t="s">
        <v>94</v>
      </c>
      <c r="B123" s="146" t="s">
        <v>240</v>
      </c>
      <c r="C123" s="203">
        <v>1.4999999999999999E-2</v>
      </c>
      <c r="D123" s="203" t="s">
        <v>95</v>
      </c>
      <c r="E123" s="204" t="e">
        <f>'[2]23. Biaya Operasional Kegiatan'!#REF!</f>
        <v>#REF!</v>
      </c>
      <c r="F123" s="205" t="e">
        <f t="shared" si="11"/>
        <v>#REF!</v>
      </c>
    </row>
    <row r="124" spans="1:6" s="156" customFormat="1" ht="15.6" customHeight="1">
      <c r="A124" s="28" t="s">
        <v>76</v>
      </c>
      <c r="B124" s="146" t="s">
        <v>241</v>
      </c>
      <c r="C124" s="203">
        <v>1E-3</v>
      </c>
      <c r="D124" s="203" t="s">
        <v>95</v>
      </c>
      <c r="E124" s="204" t="e">
        <f>'[2]23. Biaya Operasional Kegiatan'!#REF!</f>
        <v>#REF!</v>
      </c>
      <c r="F124" s="205" t="e">
        <f t="shared" si="11"/>
        <v>#REF!</v>
      </c>
    </row>
    <row r="125" spans="1:6" s="156" customFormat="1" ht="15.6" customHeight="1">
      <c r="A125" s="28" t="s">
        <v>96</v>
      </c>
      <c r="B125" s="146" t="s">
        <v>242</v>
      </c>
      <c r="C125" s="203">
        <v>0.02</v>
      </c>
      <c r="D125" s="203" t="s">
        <v>95</v>
      </c>
      <c r="E125" s="204" t="e">
        <f>'[2]23. Biaya Operasional Kegiatan'!#REF!</f>
        <v>#REF!</v>
      </c>
      <c r="F125" s="205" t="e">
        <f t="shared" si="11"/>
        <v>#REF!</v>
      </c>
    </row>
    <row r="126" spans="1:6" s="155" customFormat="1" ht="15.6" customHeight="1">
      <c r="A126" s="27"/>
      <c r="B126" s="51"/>
      <c r="C126" s="54"/>
      <c r="D126" s="54"/>
      <c r="E126" s="55" t="s">
        <v>15</v>
      </c>
      <c r="F126" s="56" t="e">
        <f>SUM(F111:F125)</f>
        <v>#REF!</v>
      </c>
    </row>
    <row r="127" spans="1:6" s="155" customFormat="1" ht="15.6" customHeight="1" thickBot="1">
      <c r="A127" s="29"/>
      <c r="B127" s="52"/>
      <c r="C127" s="59"/>
      <c r="D127" s="59"/>
      <c r="E127" s="60" t="s">
        <v>158</v>
      </c>
      <c r="F127" s="61" t="e">
        <f>SUM(F126,F109)</f>
        <v>#REF!</v>
      </c>
    </row>
    <row r="128" spans="1:6" s="155" customFormat="1">
      <c r="A128" s="27" t="s">
        <v>101</v>
      </c>
      <c r="B128" s="51" t="s">
        <v>102</v>
      </c>
      <c r="C128" s="54"/>
      <c r="D128" s="54" t="s">
        <v>7</v>
      </c>
      <c r="E128" s="55"/>
      <c r="F128" s="56"/>
    </row>
    <row r="129" spans="1:6" s="155" customFormat="1">
      <c r="A129" s="27"/>
      <c r="B129" s="51" t="s">
        <v>18</v>
      </c>
      <c r="C129" s="54"/>
      <c r="D129" s="54"/>
      <c r="E129" s="55"/>
      <c r="F129" s="56"/>
    </row>
    <row r="130" spans="1:6" s="156" customFormat="1">
      <c r="A130" s="28" t="s">
        <v>103</v>
      </c>
      <c r="B130" s="146" t="s">
        <v>104</v>
      </c>
      <c r="C130" s="203">
        <v>0.58250000000000002</v>
      </c>
      <c r="D130" s="203" t="s">
        <v>153</v>
      </c>
      <c r="E130" s="204" t="e">
        <f>'[2]23. Biaya Operasional Kegiatan'!#REF!</f>
        <v>#REF!</v>
      </c>
      <c r="F130" s="205" t="e">
        <f>C130*E130</f>
        <v>#REF!</v>
      </c>
    </row>
    <row r="131" spans="1:6" s="156" customFormat="1" ht="14.45" customHeight="1">
      <c r="A131" s="28" t="s">
        <v>25</v>
      </c>
      <c r="B131" s="146" t="s">
        <v>105</v>
      </c>
      <c r="C131" s="203">
        <v>0.1</v>
      </c>
      <c r="D131" s="203" t="s">
        <v>26</v>
      </c>
      <c r="E131" s="204">
        <f>'[1]A. Pekerjaan Tanah'!$F$24</f>
        <v>77520</v>
      </c>
      <c r="F131" s="205">
        <f>C131*E131</f>
        <v>7752</v>
      </c>
    </row>
    <row r="132" spans="1:6" s="155" customFormat="1" ht="14.45" customHeight="1">
      <c r="A132" s="27"/>
      <c r="B132" s="51"/>
      <c r="C132" s="54"/>
      <c r="D132" s="54"/>
      <c r="E132" s="55" t="s">
        <v>15</v>
      </c>
      <c r="F132" s="56" t="e">
        <f>SUM(F130:F131)</f>
        <v>#REF!</v>
      </c>
    </row>
    <row r="133" spans="1:6" s="155" customFormat="1" ht="14.45" customHeight="1">
      <c r="A133" s="27"/>
      <c r="B133" s="51" t="s">
        <v>106</v>
      </c>
      <c r="C133" s="54"/>
      <c r="D133" s="54"/>
      <c r="E133" s="55"/>
      <c r="F133" s="56"/>
    </row>
    <row r="134" spans="1:6" s="156" customFormat="1" ht="14.45" customHeight="1">
      <c r="A134" s="28" t="s">
        <v>107</v>
      </c>
      <c r="B134" s="146" t="s">
        <v>256</v>
      </c>
      <c r="C134" s="203">
        <v>4.0000000000000001E-3</v>
      </c>
      <c r="D134" s="203" t="s">
        <v>37</v>
      </c>
      <c r="E134" s="204">
        <f>'[2]02.06 Alat Kantor&amp;RT'!$H$1161</f>
        <v>11646828</v>
      </c>
      <c r="F134" s="205">
        <f>C134*E134</f>
        <v>46587.311999999998</v>
      </c>
    </row>
    <row r="135" spans="1:6" s="155" customFormat="1" ht="14.45" customHeight="1">
      <c r="A135" s="27"/>
      <c r="B135" s="51"/>
      <c r="C135" s="54"/>
      <c r="D135" s="54"/>
      <c r="E135" s="55" t="s">
        <v>15</v>
      </c>
      <c r="F135" s="56">
        <f>SUM(F134)</f>
        <v>46587.311999999998</v>
      </c>
    </row>
    <row r="136" spans="1:6" s="156" customFormat="1" ht="14.45" customHeight="1">
      <c r="A136" s="28"/>
      <c r="B136" s="146" t="s">
        <v>108</v>
      </c>
      <c r="C136" s="203"/>
      <c r="D136" s="203"/>
      <c r="E136" s="204"/>
      <c r="F136" s="205"/>
    </row>
    <row r="137" spans="1:6" s="156" customFormat="1" ht="14.45" customHeight="1">
      <c r="A137" s="28" t="s">
        <v>22</v>
      </c>
      <c r="B137" s="146" t="s">
        <v>109</v>
      </c>
      <c r="C137" s="203">
        <v>0.15</v>
      </c>
      <c r="D137" s="203" t="s">
        <v>8</v>
      </c>
      <c r="E137" s="204">
        <f>'[1]A. Pekerjaan Tanah'!$F$150</f>
        <v>86500</v>
      </c>
      <c r="F137" s="205">
        <f>C137*E137</f>
        <v>12975</v>
      </c>
    </row>
    <row r="138" spans="1:6" s="155" customFormat="1" ht="14.45" customHeight="1">
      <c r="A138" s="27"/>
      <c r="B138" s="51"/>
      <c r="C138" s="54"/>
      <c r="D138" s="54"/>
      <c r="E138" s="55" t="s">
        <v>15</v>
      </c>
      <c r="F138" s="56">
        <f>SUM(F137)</f>
        <v>12975</v>
      </c>
    </row>
    <row r="139" spans="1:6" s="155" customFormat="1" ht="14.45" customHeight="1">
      <c r="A139" s="27"/>
      <c r="B139" s="51" t="s">
        <v>110</v>
      </c>
      <c r="C139" s="54"/>
      <c r="D139" s="54"/>
      <c r="E139" s="55"/>
      <c r="F139" s="56"/>
    </row>
    <row r="140" spans="1:6" s="156" customFormat="1" ht="14.45" customHeight="1">
      <c r="A140" s="28" t="s">
        <v>111</v>
      </c>
      <c r="B140" s="146" t="s">
        <v>255</v>
      </c>
      <c r="C140" s="203">
        <v>3.1399999999999997E-2</v>
      </c>
      <c r="D140" s="203" t="s">
        <v>35</v>
      </c>
      <c r="E140" s="204">
        <f>'[2]20.01 Bahan Bangunan'!$I$626</f>
        <v>3100</v>
      </c>
      <c r="F140" s="205">
        <f>C140*E140</f>
        <v>97.339999999999989</v>
      </c>
    </row>
    <row r="141" spans="1:6" s="156" customFormat="1" ht="28.15" customHeight="1">
      <c r="A141" s="28" t="s">
        <v>33</v>
      </c>
      <c r="B141" s="146" t="s">
        <v>112</v>
      </c>
      <c r="C141" s="203">
        <v>3.2000000000000002E-3</v>
      </c>
      <c r="D141" s="203" t="s">
        <v>8</v>
      </c>
      <c r="E141" s="204">
        <f>'[1]C. Struktur'!$F$335</f>
        <v>4481840</v>
      </c>
      <c r="F141" s="205">
        <f>C141*E141</f>
        <v>14341.888000000001</v>
      </c>
    </row>
    <row r="142" spans="1:6" s="156" customFormat="1" ht="28.15" customHeight="1">
      <c r="A142" s="28" t="s">
        <v>24</v>
      </c>
      <c r="B142" s="146" t="s">
        <v>113</v>
      </c>
      <c r="C142" s="203">
        <v>1.6000000000000001E-3</v>
      </c>
      <c r="D142" s="203" t="s">
        <v>8</v>
      </c>
      <c r="E142" s="204">
        <f>'[1]C. Struktur'!$F$443</f>
        <v>5411360</v>
      </c>
      <c r="F142" s="205">
        <f>C142*E142</f>
        <v>8658.1760000000013</v>
      </c>
    </row>
    <row r="143" spans="1:6" s="155" customFormat="1" ht="14.45" customHeight="1">
      <c r="A143" s="27"/>
      <c r="B143" s="51"/>
      <c r="C143" s="54"/>
      <c r="D143" s="54"/>
      <c r="E143" s="55" t="s">
        <v>15</v>
      </c>
      <c r="F143" s="56">
        <f>SUM(F140:F142)</f>
        <v>23097.404000000002</v>
      </c>
    </row>
    <row r="144" spans="1:6" s="155" customFormat="1" ht="14.45" customHeight="1">
      <c r="A144" s="27"/>
      <c r="B144" s="51" t="s">
        <v>114</v>
      </c>
      <c r="C144" s="54"/>
      <c r="D144" s="54"/>
      <c r="E144" s="55"/>
      <c r="F144" s="56"/>
    </row>
    <row r="145" spans="1:6" s="156" customFormat="1" ht="14.45" customHeight="1">
      <c r="A145" s="28" t="s">
        <v>124</v>
      </c>
      <c r="B145" s="146" t="s">
        <v>247</v>
      </c>
      <c r="C145" s="203">
        <v>2.6000000000000003E-3</v>
      </c>
      <c r="D145" s="203" t="s">
        <v>37</v>
      </c>
      <c r="E145" s="204">
        <f>'[2]02.02 Alat Besar'!$I$75</f>
        <v>3100403</v>
      </c>
      <c r="F145" s="205">
        <f>C145*E145</f>
        <v>8061.0478000000012</v>
      </c>
    </row>
    <row r="146" spans="1:6" s="156" customFormat="1" ht="14.45" customHeight="1">
      <c r="A146" s="28" t="s">
        <v>115</v>
      </c>
      <c r="B146" s="146" t="s">
        <v>116</v>
      </c>
      <c r="C146" s="203">
        <v>8.0000000000000002E-3</v>
      </c>
      <c r="D146" s="203" t="s">
        <v>37</v>
      </c>
      <c r="E146" s="204">
        <f>'[2]02.02 Alat Besar'!$I$76</f>
        <v>6439663</v>
      </c>
      <c r="F146" s="205">
        <f t="shared" ref="F146:F157" si="12">C146*E146</f>
        <v>51517.304000000004</v>
      </c>
    </row>
    <row r="147" spans="1:6" s="156" customFormat="1" ht="14.45" customHeight="1">
      <c r="A147" s="28" t="s">
        <v>117</v>
      </c>
      <c r="B147" s="146" t="s">
        <v>248</v>
      </c>
      <c r="C147" s="203">
        <v>4.0000000000000001E-3</v>
      </c>
      <c r="D147" s="203" t="s">
        <v>37</v>
      </c>
      <c r="E147" s="204">
        <f>'[2]02.04 Alat Bengkel&amp;Alat Ukur'!$G$243</f>
        <v>11639</v>
      </c>
      <c r="F147" s="205">
        <f t="shared" si="12"/>
        <v>46.556000000000004</v>
      </c>
    </row>
    <row r="148" spans="1:6" s="156" customFormat="1" ht="14.45" customHeight="1">
      <c r="A148" s="28" t="s">
        <v>118</v>
      </c>
      <c r="B148" s="146" t="s">
        <v>249</v>
      </c>
      <c r="C148" s="203">
        <v>8.0000000000000002E-3</v>
      </c>
      <c r="D148" s="203" t="s">
        <v>37</v>
      </c>
      <c r="E148" s="204">
        <f>'[2]02.06 Alat Kantor&amp;RT'!$H$2443</f>
        <v>2965576</v>
      </c>
      <c r="F148" s="205">
        <f t="shared" si="12"/>
        <v>23724.608</v>
      </c>
    </row>
    <row r="149" spans="1:6" s="156" customFormat="1" ht="14.45" customHeight="1">
      <c r="A149" s="239" t="s">
        <v>1773</v>
      </c>
      <c r="B149" s="146" t="s">
        <v>250</v>
      </c>
      <c r="C149" s="203">
        <v>0.01</v>
      </c>
      <c r="D149" s="203" t="s">
        <v>148</v>
      </c>
      <c r="E149" s="204">
        <f>'[2]20.01 Bahan Bangunan'!$I$627</f>
        <v>209400</v>
      </c>
      <c r="F149" s="205">
        <f t="shared" si="12"/>
        <v>2094</v>
      </c>
    </row>
    <row r="150" spans="1:6" s="156" customFormat="1" ht="14.45" customHeight="1">
      <c r="A150" s="239" t="s">
        <v>1774</v>
      </c>
      <c r="B150" s="146" t="s">
        <v>121</v>
      </c>
      <c r="C150" s="203">
        <v>0.01</v>
      </c>
      <c r="D150" s="203" t="s">
        <v>23</v>
      </c>
      <c r="E150" s="204">
        <f>'[2]20.01 Bahan Bangunan'!$I$628</f>
        <v>52300</v>
      </c>
      <c r="F150" s="205">
        <f t="shared" si="12"/>
        <v>523</v>
      </c>
    </row>
    <row r="151" spans="1:6" s="156" customFormat="1" ht="14.45" customHeight="1">
      <c r="A151" s="239" t="s">
        <v>1775</v>
      </c>
      <c r="B151" s="146" t="s">
        <v>251</v>
      </c>
      <c r="C151" s="203">
        <v>0.02</v>
      </c>
      <c r="D151" s="203" t="s">
        <v>152</v>
      </c>
      <c r="E151" s="204">
        <f>'[2]20.01 Bahan Bangunan'!$I$629</f>
        <v>257100</v>
      </c>
      <c r="F151" s="205">
        <f t="shared" si="12"/>
        <v>5142</v>
      </c>
    </row>
    <row r="152" spans="1:6" s="156" customFormat="1" ht="14.45" customHeight="1">
      <c r="A152" s="239" t="s">
        <v>1776</v>
      </c>
      <c r="B152" s="146" t="s">
        <v>120</v>
      </c>
      <c r="C152" s="203">
        <v>0.02</v>
      </c>
      <c r="D152" s="203" t="s">
        <v>152</v>
      </c>
      <c r="E152" s="204">
        <f>'[2]20.01 Bahan Bangunan'!$I$630</f>
        <v>97100</v>
      </c>
      <c r="F152" s="205">
        <f t="shared" si="12"/>
        <v>1942</v>
      </c>
    </row>
    <row r="153" spans="1:6" s="156" customFormat="1" ht="14.45" customHeight="1">
      <c r="A153" s="239" t="s">
        <v>1777</v>
      </c>
      <c r="B153" s="146" t="s">
        <v>119</v>
      </c>
      <c r="C153" s="203">
        <v>0.4</v>
      </c>
      <c r="D153" s="203" t="s">
        <v>152</v>
      </c>
      <c r="E153" s="204">
        <f>'[2]20.01 Bahan Bangunan'!$I$631</f>
        <v>62600</v>
      </c>
      <c r="F153" s="205">
        <f t="shared" si="12"/>
        <v>25040</v>
      </c>
    </row>
    <row r="154" spans="1:6" s="156" customFormat="1" ht="14.45" customHeight="1">
      <c r="A154" s="28" t="s">
        <v>122</v>
      </c>
      <c r="B154" s="146" t="s">
        <v>252</v>
      </c>
      <c r="C154" s="203">
        <v>0.4</v>
      </c>
      <c r="D154" s="203" t="s">
        <v>11</v>
      </c>
      <c r="E154" s="204">
        <f>'[1]G.Pekerjaan Finishing'!$F$668</f>
        <v>27576</v>
      </c>
      <c r="F154" s="205">
        <f t="shared" si="12"/>
        <v>11030.400000000001</v>
      </c>
    </row>
    <row r="155" spans="1:6" s="156" customFormat="1" ht="14.45" customHeight="1">
      <c r="A155" s="28" t="s">
        <v>40</v>
      </c>
      <c r="B155" s="146" t="s">
        <v>253</v>
      </c>
      <c r="C155" s="203">
        <v>0.4</v>
      </c>
      <c r="D155" s="203" t="s">
        <v>11</v>
      </c>
      <c r="E155" s="204">
        <f>'[1]G.Pekerjaan Finishing'!$F$680</f>
        <v>30127.5</v>
      </c>
      <c r="F155" s="205">
        <f t="shared" si="12"/>
        <v>12051</v>
      </c>
    </row>
    <row r="156" spans="1:6" s="156" customFormat="1" ht="14.45" customHeight="1">
      <c r="A156" s="28" t="s">
        <v>123</v>
      </c>
      <c r="B156" s="146" t="s">
        <v>254</v>
      </c>
      <c r="C156" s="203">
        <v>0.01</v>
      </c>
      <c r="D156" s="203" t="s">
        <v>11</v>
      </c>
      <c r="E156" s="204">
        <f>'[1]G.Pekerjaan Finishing'!$F$716</f>
        <v>38772</v>
      </c>
      <c r="F156" s="205">
        <f t="shared" si="12"/>
        <v>387.72</v>
      </c>
    </row>
    <row r="157" spans="1:6" s="156" customFormat="1" ht="14.45" customHeight="1">
      <c r="A157" s="28" t="s">
        <v>125</v>
      </c>
      <c r="B157" s="146" t="s">
        <v>126</v>
      </c>
      <c r="C157" s="203">
        <v>0.77</v>
      </c>
      <c r="D157" s="203" t="s">
        <v>11</v>
      </c>
      <c r="E157" s="204">
        <f>'[1]G.Pekerjaan Finishing'!$F$876</f>
        <v>66172.5</v>
      </c>
      <c r="F157" s="205">
        <f t="shared" si="12"/>
        <v>50952.825000000004</v>
      </c>
    </row>
    <row r="158" spans="1:6" s="155" customFormat="1" ht="14.45" customHeight="1">
      <c r="A158" s="27"/>
      <c r="B158" s="51"/>
      <c r="C158" s="54"/>
      <c r="D158" s="54"/>
      <c r="E158" s="55" t="s">
        <v>15</v>
      </c>
      <c r="F158" s="56">
        <f>SUM(F145:F157)</f>
        <v>192512.4608</v>
      </c>
    </row>
    <row r="159" spans="1:6" s="155" customFormat="1" ht="14.45" customHeight="1">
      <c r="A159" s="27"/>
      <c r="B159" s="51" t="s">
        <v>127</v>
      </c>
      <c r="C159" s="54"/>
      <c r="D159" s="54"/>
      <c r="E159" s="55"/>
      <c r="F159" s="56"/>
    </row>
    <row r="160" spans="1:6" s="156" customFormat="1" ht="14.45" customHeight="1">
      <c r="A160" s="28" t="s">
        <v>128</v>
      </c>
      <c r="B160" s="146" t="s">
        <v>243</v>
      </c>
      <c r="C160" s="203">
        <v>0.4</v>
      </c>
      <c r="D160" s="203" t="s">
        <v>148</v>
      </c>
      <c r="E160" s="204">
        <f>'[2]02.06 Alat Kantor&amp;RT'!$H$2401</f>
        <v>12772</v>
      </c>
      <c r="F160" s="205">
        <f>C160*E160</f>
        <v>5108.8</v>
      </c>
    </row>
    <row r="161" spans="1:6" s="156" customFormat="1" ht="14.45" customHeight="1">
      <c r="A161" s="28" t="s">
        <v>129</v>
      </c>
      <c r="B161" s="146" t="s">
        <v>244</v>
      </c>
      <c r="C161" s="203">
        <v>2E-3</v>
      </c>
      <c r="D161" s="203" t="s">
        <v>37</v>
      </c>
      <c r="E161" s="204">
        <f>'[2]02.06 Alat Kantor&amp;RT'!$H$2696</f>
        <v>582259</v>
      </c>
      <c r="F161" s="205">
        <f t="shared" ref="F161:F168" si="13">C161*E161</f>
        <v>1164.518</v>
      </c>
    </row>
    <row r="162" spans="1:6" s="156" customFormat="1" ht="14.45" customHeight="1">
      <c r="A162" s="28" t="s">
        <v>130</v>
      </c>
      <c r="B162" s="146" t="s">
        <v>245</v>
      </c>
      <c r="C162" s="203">
        <v>2E-3</v>
      </c>
      <c r="D162" s="203" t="s">
        <v>23</v>
      </c>
      <c r="E162" s="204">
        <f>'[2]02.06 Alat Kantor&amp;RT'!$H$2721</f>
        <v>171392</v>
      </c>
      <c r="F162" s="205">
        <f t="shared" si="13"/>
        <v>342.78399999999999</v>
      </c>
    </row>
    <row r="163" spans="1:6" s="156" customFormat="1" ht="14.45" customHeight="1">
      <c r="A163" s="28" t="s">
        <v>131</v>
      </c>
      <c r="B163" s="146" t="s">
        <v>246</v>
      </c>
      <c r="C163" s="203">
        <v>4.0000000000000001E-3</v>
      </c>
      <c r="D163" s="203" t="s">
        <v>23</v>
      </c>
      <c r="E163" s="204">
        <f>'[2]02.06 Alat Kantor&amp;RT'!$H$2723</f>
        <v>171392</v>
      </c>
      <c r="F163" s="205">
        <f t="shared" si="13"/>
        <v>685.56799999999998</v>
      </c>
    </row>
    <row r="164" spans="1:6" s="156" customFormat="1" ht="14.45" customHeight="1">
      <c r="A164" s="243" t="s">
        <v>1778</v>
      </c>
      <c r="B164" s="146" t="s">
        <v>132</v>
      </c>
      <c r="C164" s="203">
        <v>2E-3</v>
      </c>
      <c r="D164" s="203" t="s">
        <v>23</v>
      </c>
      <c r="E164" s="204">
        <f>'[2]02.06 Alat Kantor&amp;RT'!$H$2785</f>
        <v>142140</v>
      </c>
      <c r="F164" s="205">
        <f t="shared" si="13"/>
        <v>284.28000000000003</v>
      </c>
    </row>
    <row r="165" spans="1:6" s="156" customFormat="1" ht="14.45" customHeight="1">
      <c r="A165" s="243" t="s">
        <v>1779</v>
      </c>
      <c r="B165" s="146" t="s">
        <v>134</v>
      </c>
      <c r="C165" s="203">
        <v>4.0000000000000001E-3</v>
      </c>
      <c r="D165" s="203" t="s">
        <v>23</v>
      </c>
      <c r="E165" s="204">
        <f>'[2]02.06 Alat Kantor&amp;RT'!$H$2786</f>
        <v>341239</v>
      </c>
      <c r="F165" s="205">
        <f t="shared" si="13"/>
        <v>1364.9560000000001</v>
      </c>
    </row>
    <row r="166" spans="1:6" s="156" customFormat="1" ht="14.45" customHeight="1">
      <c r="A166" s="243" t="s">
        <v>133</v>
      </c>
      <c r="B166" s="146" t="s">
        <v>135</v>
      </c>
      <c r="C166" s="203">
        <v>2E-3</v>
      </c>
      <c r="D166" s="203" t="s">
        <v>26</v>
      </c>
      <c r="E166" s="204">
        <f>'[2]02.06 Alat Kantor&amp;RT'!$H$2788</f>
        <v>364414</v>
      </c>
      <c r="F166" s="205">
        <f t="shared" si="13"/>
        <v>728.82799999999997</v>
      </c>
    </row>
    <row r="167" spans="1:6" s="156" customFormat="1" ht="14.45" customHeight="1">
      <c r="A167" s="28" t="s">
        <v>136</v>
      </c>
      <c r="B167" s="146" t="s">
        <v>137</v>
      </c>
      <c r="C167" s="203">
        <v>2E-3</v>
      </c>
      <c r="D167" s="203" t="s">
        <v>23</v>
      </c>
      <c r="E167" s="204">
        <f>'[2]20.02 Suku Cadang'!$I$629</f>
        <v>316700</v>
      </c>
      <c r="F167" s="205">
        <f t="shared" si="13"/>
        <v>633.4</v>
      </c>
    </row>
    <row r="168" spans="1:6" s="156" customFormat="1" ht="14.45" customHeight="1">
      <c r="A168" s="28" t="s">
        <v>138</v>
      </c>
      <c r="B168" s="146" t="s">
        <v>139</v>
      </c>
      <c r="C168" s="203">
        <v>2E-3</v>
      </c>
      <c r="D168" s="203" t="s">
        <v>23</v>
      </c>
      <c r="E168" s="204">
        <f>'[2]22. Sarana Lalu Lintas'!$I$184</f>
        <v>12600</v>
      </c>
      <c r="F168" s="205">
        <f t="shared" si="13"/>
        <v>25.2</v>
      </c>
    </row>
    <row r="169" spans="1:6" s="155" customFormat="1" ht="14.45" customHeight="1">
      <c r="A169" s="27"/>
      <c r="B169" s="51"/>
      <c r="C169" s="54"/>
      <c r="D169" s="54"/>
      <c r="E169" s="55" t="s">
        <v>15</v>
      </c>
      <c r="F169" s="56">
        <f>SUM(F160:F168)</f>
        <v>10338.333999999999</v>
      </c>
    </row>
    <row r="170" spans="1:6" s="155" customFormat="1" ht="14.45" customHeight="1" thickBot="1">
      <c r="A170" s="27"/>
      <c r="B170" s="51"/>
      <c r="C170" s="54"/>
      <c r="D170" s="54"/>
      <c r="E170" s="55" t="s">
        <v>158</v>
      </c>
      <c r="F170" s="56" t="e">
        <f>SUM(F132,F135,F138,F143,F158,F169)</f>
        <v>#REF!</v>
      </c>
    </row>
    <row r="171" spans="1:6" s="155" customFormat="1">
      <c r="A171" s="26" t="s">
        <v>787</v>
      </c>
      <c r="B171" s="131" t="s">
        <v>788</v>
      </c>
      <c r="C171" s="132"/>
      <c r="D171" s="132" t="s">
        <v>232</v>
      </c>
      <c r="E171" s="133"/>
      <c r="F171" s="134"/>
    </row>
    <row r="172" spans="1:6" s="156" customFormat="1">
      <c r="A172" s="28" t="s">
        <v>789</v>
      </c>
      <c r="B172" s="146" t="s">
        <v>790</v>
      </c>
      <c r="C172" s="203">
        <v>1</v>
      </c>
      <c r="D172" s="203" t="s">
        <v>8</v>
      </c>
      <c r="E172" s="204">
        <f>'[1]A. Pekerjaan Tanah'!$F$206</f>
        <v>163400</v>
      </c>
      <c r="F172" s="205">
        <f>C172*E172</f>
        <v>163400</v>
      </c>
    </row>
    <row r="173" spans="1:6" s="155" customFormat="1">
      <c r="A173" s="27"/>
      <c r="B173" s="51"/>
      <c r="C173" s="54"/>
      <c r="D173" s="54"/>
      <c r="E173" s="55" t="s">
        <v>15</v>
      </c>
      <c r="F173" s="56">
        <f>SUM(F172)</f>
        <v>163400</v>
      </c>
    </row>
    <row r="174" spans="1:6" s="155" customFormat="1" ht="13.5" thickBot="1">
      <c r="A174" s="29"/>
      <c r="B174" s="52"/>
      <c r="C174" s="59"/>
      <c r="D174" s="59"/>
      <c r="E174" s="60" t="s">
        <v>158</v>
      </c>
      <c r="F174" s="61">
        <f>SUM(F173)</f>
        <v>163400</v>
      </c>
    </row>
    <row r="175" spans="1:6" s="155" customFormat="1">
      <c r="A175" s="27" t="s">
        <v>791</v>
      </c>
      <c r="B175" s="51" t="s">
        <v>792</v>
      </c>
      <c r="C175" s="54"/>
      <c r="D175" s="54" t="s">
        <v>232</v>
      </c>
      <c r="E175" s="55"/>
      <c r="F175" s="56"/>
    </row>
    <row r="176" spans="1:6" s="156" customFormat="1" ht="25.5">
      <c r="A176" s="28" t="s">
        <v>793</v>
      </c>
      <c r="B176" s="146" t="s">
        <v>794</v>
      </c>
      <c r="C176" s="203">
        <v>1</v>
      </c>
      <c r="D176" s="203" t="s">
        <v>8</v>
      </c>
      <c r="E176" s="204">
        <f>'[1]A. Pekerjaan Tanah'!$F$265</f>
        <v>171318.8</v>
      </c>
      <c r="F176" s="205">
        <f>C176*E176</f>
        <v>171318.8</v>
      </c>
    </row>
    <row r="177" spans="1:6" s="155" customFormat="1">
      <c r="A177" s="27"/>
      <c r="B177" s="51"/>
      <c r="C177" s="54"/>
      <c r="D177" s="54"/>
      <c r="E177" s="55" t="s">
        <v>15</v>
      </c>
      <c r="F177" s="56">
        <f>SUM(F176)</f>
        <v>171318.8</v>
      </c>
    </row>
    <row r="178" spans="1:6" s="155" customFormat="1" ht="13.5" thickBot="1">
      <c r="A178" s="29"/>
      <c r="B178" s="52"/>
      <c r="C178" s="59"/>
      <c r="D178" s="59"/>
      <c r="E178" s="60" t="s">
        <v>158</v>
      </c>
      <c r="F178" s="61">
        <f>SUM(F177)</f>
        <v>171318.8</v>
      </c>
    </row>
    <row r="179" spans="1:6" s="155" customFormat="1" ht="25.5">
      <c r="A179" s="27" t="s">
        <v>795</v>
      </c>
      <c r="B179" s="51" t="s">
        <v>796</v>
      </c>
      <c r="C179" s="54"/>
      <c r="D179" s="54" t="s">
        <v>797</v>
      </c>
      <c r="E179" s="55"/>
      <c r="F179" s="56"/>
    </row>
    <row r="180" spans="1:6" s="155" customFormat="1">
      <c r="A180" s="27"/>
      <c r="B180" s="51" t="s">
        <v>798</v>
      </c>
      <c r="C180" s="54"/>
      <c r="D180" s="54"/>
      <c r="E180" s="55"/>
      <c r="F180" s="56"/>
    </row>
    <row r="181" spans="1:6" s="156" customFormat="1" ht="25.5">
      <c r="A181" s="28" t="s">
        <v>576</v>
      </c>
      <c r="B181" s="146" t="s">
        <v>577</v>
      </c>
      <c r="C181" s="203">
        <v>0.15</v>
      </c>
      <c r="D181" s="203" t="s">
        <v>8</v>
      </c>
      <c r="E181" s="204">
        <f>'[1]C. Struktur'!$F$399</f>
        <v>5487810</v>
      </c>
      <c r="F181" s="205">
        <f>C181*E181</f>
        <v>823171.5</v>
      </c>
    </row>
    <row r="182" spans="1:6" s="156" customFormat="1">
      <c r="A182" s="28"/>
      <c r="B182" s="146"/>
      <c r="C182" s="203"/>
      <c r="D182" s="203"/>
      <c r="E182" s="55" t="s">
        <v>15</v>
      </c>
      <c r="F182" s="56">
        <f>SUM(F181)</f>
        <v>823171.5</v>
      </c>
    </row>
    <row r="183" spans="1:6" s="156" customFormat="1">
      <c r="A183" s="28"/>
      <c r="B183" s="146" t="s">
        <v>18</v>
      </c>
      <c r="C183" s="203"/>
      <c r="D183" s="203"/>
      <c r="E183" s="204"/>
      <c r="F183" s="205"/>
    </row>
    <row r="184" spans="1:6" s="156" customFormat="1">
      <c r="A184" s="28" t="s">
        <v>27</v>
      </c>
      <c r="B184" s="146" t="s">
        <v>559</v>
      </c>
      <c r="C184" s="203">
        <v>1</v>
      </c>
      <c r="D184" s="203" t="s">
        <v>9</v>
      </c>
      <c r="E184" s="204">
        <f>'[1]A. Pekerjaan Tanah'!$F$43</f>
        <v>9500</v>
      </c>
      <c r="F184" s="205">
        <f>C184*E184</f>
        <v>9500</v>
      </c>
    </row>
    <row r="185" spans="1:6" s="156" customFormat="1" ht="25.5">
      <c r="A185" s="28" t="s">
        <v>799</v>
      </c>
      <c r="B185" s="146" t="s">
        <v>800</v>
      </c>
      <c r="C185" s="203">
        <v>0.67771999999999999</v>
      </c>
      <c r="D185" s="203" t="s">
        <v>9</v>
      </c>
      <c r="E185" s="204">
        <f>'[1]D PD'!$F$159</f>
        <v>117900</v>
      </c>
      <c r="F185" s="205">
        <f>C185*E185</f>
        <v>79903.187999999995</v>
      </c>
    </row>
    <row r="186" spans="1:6" s="155" customFormat="1" ht="16.149999999999999" customHeight="1">
      <c r="A186" s="27"/>
      <c r="B186" s="51"/>
      <c r="C186" s="54"/>
      <c r="D186" s="54"/>
      <c r="E186" s="55" t="s">
        <v>15</v>
      </c>
      <c r="F186" s="56">
        <f>SUM(F184:F185)</f>
        <v>89403.187999999995</v>
      </c>
    </row>
    <row r="187" spans="1:6" s="155" customFormat="1" ht="16.149999999999999" customHeight="1" thickBot="1">
      <c r="A187" s="29"/>
      <c r="B187" s="52"/>
      <c r="C187" s="59"/>
      <c r="D187" s="59"/>
      <c r="E187" s="60" t="s">
        <v>158</v>
      </c>
      <c r="F187" s="61">
        <f>SUM(F182,F186)</f>
        <v>912574.68799999997</v>
      </c>
    </row>
    <row r="188" spans="1:6" s="155" customFormat="1" ht="16.149999999999999" customHeight="1">
      <c r="A188" s="27" t="s">
        <v>1733</v>
      </c>
      <c r="B188" s="51" t="s">
        <v>801</v>
      </c>
      <c r="C188" s="54"/>
      <c r="D188" s="54" t="s">
        <v>797</v>
      </c>
      <c r="E188" s="55"/>
      <c r="F188" s="56"/>
    </row>
    <row r="189" spans="1:6" s="156" customFormat="1" ht="16.149999999999999" customHeight="1">
      <c r="A189" s="28" t="s">
        <v>25</v>
      </c>
      <c r="B189" s="146" t="s">
        <v>105</v>
      </c>
      <c r="C189" s="203">
        <v>0.6</v>
      </c>
      <c r="D189" s="203" t="s">
        <v>26</v>
      </c>
      <c r="E189" s="204">
        <f>'[1]A. Pekerjaan Tanah'!$F$24</f>
        <v>77520</v>
      </c>
      <c r="F189" s="205">
        <f>C189*E189</f>
        <v>46512</v>
      </c>
    </row>
    <row r="190" spans="1:6" s="156" customFormat="1" ht="16.149999999999999" customHeight="1">
      <c r="A190" s="28" t="s">
        <v>22</v>
      </c>
      <c r="B190" s="146" t="s">
        <v>109</v>
      </c>
      <c r="C190" s="203">
        <v>0.6</v>
      </c>
      <c r="D190" s="203" t="s">
        <v>8</v>
      </c>
      <c r="E190" s="204">
        <f>'[1]A. Pekerjaan Tanah'!$F$150</f>
        <v>86500</v>
      </c>
      <c r="F190" s="205">
        <f t="shared" ref="F190:F203" si="14">C190*E190</f>
        <v>51900</v>
      </c>
    </row>
    <row r="191" spans="1:6" s="156" customFormat="1" ht="16.149999999999999" customHeight="1">
      <c r="A191" s="28" t="s">
        <v>538</v>
      </c>
      <c r="B191" s="146" t="s">
        <v>539</v>
      </c>
      <c r="C191" s="203">
        <v>0.6</v>
      </c>
      <c r="D191" s="203" t="s">
        <v>8</v>
      </c>
      <c r="E191" s="204">
        <f>'[1]A. Pekerjaan Tanah'!$F$194</f>
        <v>14260</v>
      </c>
      <c r="F191" s="205">
        <f t="shared" si="14"/>
        <v>8556</v>
      </c>
    </row>
    <row r="192" spans="1:6" s="156" customFormat="1" ht="16.149999999999999" customHeight="1">
      <c r="A192" s="28" t="s">
        <v>14</v>
      </c>
      <c r="B192" s="146" t="s">
        <v>460</v>
      </c>
      <c r="C192" s="203">
        <v>4.7E-2</v>
      </c>
      <c r="D192" s="203" t="s">
        <v>8</v>
      </c>
      <c r="E192" s="204">
        <f>'[1]A. Pekerjaan Tanah'!$F$215</f>
        <v>154600</v>
      </c>
      <c r="F192" s="205">
        <f t="shared" si="14"/>
        <v>7266.2</v>
      </c>
    </row>
    <row r="193" spans="1:6" s="156" customFormat="1" ht="16.149999999999999" customHeight="1">
      <c r="A193" s="28" t="s">
        <v>802</v>
      </c>
      <c r="B193" s="146" t="s">
        <v>803</v>
      </c>
      <c r="C193" s="203">
        <v>1</v>
      </c>
      <c r="D193" s="203" t="s">
        <v>580</v>
      </c>
      <c r="E193" s="204">
        <f>'[1]B. Pondasi'!$F$36</f>
        <v>192027.92</v>
      </c>
      <c r="F193" s="205">
        <f t="shared" si="14"/>
        <v>192027.92</v>
      </c>
    </row>
    <row r="194" spans="1:6" s="156" customFormat="1" ht="30" customHeight="1">
      <c r="A194" s="28" t="s">
        <v>582</v>
      </c>
      <c r="B194" s="146" t="s">
        <v>583</v>
      </c>
      <c r="C194" s="203">
        <v>0.168188</v>
      </c>
      <c r="D194" s="203" t="s">
        <v>8</v>
      </c>
      <c r="E194" s="204">
        <f>'[1]B. Pondasi'!$F$155</f>
        <v>1029350</v>
      </c>
      <c r="F194" s="205">
        <f t="shared" si="14"/>
        <v>173124.31779999999</v>
      </c>
    </row>
    <row r="195" spans="1:6" s="156" customFormat="1" ht="30" customHeight="1">
      <c r="A195" s="28" t="s">
        <v>568</v>
      </c>
      <c r="B195" s="146" t="s">
        <v>569</v>
      </c>
      <c r="C195" s="203">
        <v>0.35499999999999998</v>
      </c>
      <c r="D195" s="203" t="s">
        <v>26</v>
      </c>
      <c r="E195" s="204">
        <f>'[1]B. Pondasi'!$F$285</f>
        <v>154320</v>
      </c>
      <c r="F195" s="205">
        <f t="shared" si="14"/>
        <v>54783.6</v>
      </c>
    </row>
    <row r="196" spans="1:6" s="156" customFormat="1" ht="30" customHeight="1">
      <c r="A196" s="28" t="s">
        <v>34</v>
      </c>
      <c r="B196" s="146" t="s">
        <v>291</v>
      </c>
      <c r="C196" s="203">
        <v>0.09</v>
      </c>
      <c r="D196" s="203" t="s">
        <v>8</v>
      </c>
      <c r="E196" s="204">
        <f>'[1]B. Pondasi'!$F$307</f>
        <v>1195513.5</v>
      </c>
      <c r="F196" s="205">
        <f t="shared" si="14"/>
        <v>107596.215</v>
      </c>
    </row>
    <row r="197" spans="1:6" s="156" customFormat="1" ht="30" customHeight="1">
      <c r="A197" s="28" t="s">
        <v>572</v>
      </c>
      <c r="B197" s="146" t="s">
        <v>573</v>
      </c>
      <c r="C197" s="203">
        <v>1.1731E-2</v>
      </c>
      <c r="D197" s="203" t="s">
        <v>8</v>
      </c>
      <c r="E197" s="204">
        <f>'[1]C. Struktur'!$F$355</f>
        <v>5467090</v>
      </c>
      <c r="F197" s="205">
        <f t="shared" si="14"/>
        <v>64134.432789999999</v>
      </c>
    </row>
    <row r="198" spans="1:6" s="156" customFormat="1" ht="30" customHeight="1">
      <c r="A198" s="28" t="s">
        <v>574</v>
      </c>
      <c r="B198" s="146" t="s">
        <v>575</v>
      </c>
      <c r="C198" s="203">
        <v>1.1731E-2</v>
      </c>
      <c r="D198" s="203" t="s">
        <v>8</v>
      </c>
      <c r="E198" s="204">
        <f>'[1]C. Struktur'!$F$377</f>
        <v>6026270.3260000004</v>
      </c>
      <c r="F198" s="205">
        <f t="shared" si="14"/>
        <v>70694.177194306001</v>
      </c>
    </row>
    <row r="199" spans="1:6" s="156" customFormat="1" ht="30" customHeight="1">
      <c r="A199" s="28" t="s">
        <v>576</v>
      </c>
      <c r="B199" s="146" t="s">
        <v>577</v>
      </c>
      <c r="C199" s="203">
        <v>5.7499999999999999E-3</v>
      </c>
      <c r="D199" s="203" t="s">
        <v>8</v>
      </c>
      <c r="E199" s="204">
        <f>'[1]C. Struktur'!$F$399</f>
        <v>5487810</v>
      </c>
      <c r="F199" s="205">
        <f t="shared" si="14"/>
        <v>31554.907500000001</v>
      </c>
    </row>
    <row r="200" spans="1:6" s="156" customFormat="1" ht="25.5">
      <c r="A200" s="28" t="s">
        <v>586</v>
      </c>
      <c r="B200" s="146" t="s">
        <v>587</v>
      </c>
      <c r="C200" s="203">
        <v>1</v>
      </c>
      <c r="D200" s="203" t="s">
        <v>9</v>
      </c>
      <c r="E200" s="204">
        <f>'[1]D PD'!$F$115</f>
        <v>7074900</v>
      </c>
      <c r="F200" s="205">
        <f t="shared" si="14"/>
        <v>7074900</v>
      </c>
    </row>
    <row r="201" spans="1:6" s="156" customFormat="1" ht="16.149999999999999" customHeight="1">
      <c r="A201" s="28" t="s">
        <v>588</v>
      </c>
      <c r="B201" s="146" t="s">
        <v>589</v>
      </c>
      <c r="C201" s="203">
        <v>6</v>
      </c>
      <c r="D201" s="203" t="s">
        <v>9</v>
      </c>
      <c r="E201" s="204">
        <f>'[1]D PD'!$F$207</f>
        <v>69858</v>
      </c>
      <c r="F201" s="205">
        <f t="shared" si="14"/>
        <v>419148</v>
      </c>
    </row>
    <row r="202" spans="1:6" s="156" customFormat="1" ht="16.149999999999999" customHeight="1">
      <c r="A202" s="28" t="s">
        <v>590</v>
      </c>
      <c r="B202" s="146" t="s">
        <v>591</v>
      </c>
      <c r="C202" s="203">
        <v>8</v>
      </c>
      <c r="D202" s="203" t="s">
        <v>11</v>
      </c>
      <c r="E202" s="204">
        <f>'[1]D PD'!$F$231</f>
        <v>23040</v>
      </c>
      <c r="F202" s="205">
        <f t="shared" si="14"/>
        <v>184320</v>
      </c>
    </row>
    <row r="203" spans="1:6" s="156" customFormat="1" ht="16.149999999999999" customHeight="1">
      <c r="A203" s="28" t="s">
        <v>632</v>
      </c>
      <c r="B203" s="146" t="s">
        <v>633</v>
      </c>
      <c r="C203" s="203">
        <v>3</v>
      </c>
      <c r="D203" s="203" t="s">
        <v>9</v>
      </c>
      <c r="E203" s="204">
        <f>'[1]D PD'!$F$441</f>
        <v>37355</v>
      </c>
      <c r="F203" s="205">
        <f t="shared" si="14"/>
        <v>112065</v>
      </c>
    </row>
    <row r="204" spans="1:6" s="155" customFormat="1" ht="16.149999999999999" customHeight="1">
      <c r="A204" s="27"/>
      <c r="B204" s="51"/>
      <c r="C204" s="54"/>
      <c r="D204" s="54"/>
      <c r="E204" s="55" t="s">
        <v>15</v>
      </c>
      <c r="F204" s="56">
        <f>SUM(F189:F203)</f>
        <v>8598582.7702843063</v>
      </c>
    </row>
    <row r="205" spans="1:6" s="155" customFormat="1" ht="16.149999999999999" customHeight="1" thickBot="1">
      <c r="A205" s="29"/>
      <c r="B205" s="52"/>
      <c r="C205" s="59"/>
      <c r="D205" s="59"/>
      <c r="E205" s="60" t="s">
        <v>158</v>
      </c>
      <c r="F205" s="61">
        <f>SUM(F204)</f>
        <v>8598582.7702843063</v>
      </c>
    </row>
    <row r="206" spans="1:6" s="73" customFormat="1" ht="15" hidden="1">
      <c r="A206" s="116" t="s">
        <v>1148</v>
      </c>
      <c r="B206" s="311" t="s">
        <v>462</v>
      </c>
      <c r="C206" s="312">
        <v>228373</v>
      </c>
      <c r="D206" s="299"/>
      <c r="E206" s="302"/>
      <c r="F206" s="302"/>
    </row>
    <row r="207" spans="1:6" s="155" customFormat="1" ht="21" customHeight="1">
      <c r="A207" s="27" t="s">
        <v>1148</v>
      </c>
      <c r="B207" s="51" t="s">
        <v>462</v>
      </c>
      <c r="C207" s="54"/>
      <c r="D207" s="54" t="s">
        <v>232</v>
      </c>
      <c r="E207" s="55"/>
      <c r="F207" s="56"/>
    </row>
    <row r="208" spans="1:6" s="156" customFormat="1" ht="15" customHeight="1">
      <c r="A208" s="28" t="s">
        <v>461</v>
      </c>
      <c r="B208" s="146" t="s">
        <v>462</v>
      </c>
      <c r="C208" s="203">
        <v>1</v>
      </c>
      <c r="D208" s="203" t="s">
        <v>8</v>
      </c>
      <c r="E208" s="204">
        <f>'[1]A. Pekerjaan Tanah'!$F$227</f>
        <v>152462.72</v>
      </c>
      <c r="F208" s="205">
        <f>C208*E208</f>
        <v>152462.72</v>
      </c>
    </row>
    <row r="209" spans="1:6" s="155" customFormat="1" ht="15" customHeight="1">
      <c r="A209" s="27"/>
      <c r="B209" s="51"/>
      <c r="C209" s="54"/>
      <c r="D209" s="54"/>
      <c r="E209" s="55" t="s">
        <v>15</v>
      </c>
      <c r="F209" s="56">
        <f>SUM(F208)</f>
        <v>152462.72</v>
      </c>
    </row>
    <row r="210" spans="1:6" s="155" customFormat="1" ht="15" customHeight="1" thickBot="1">
      <c r="A210" s="29"/>
      <c r="B210" s="52"/>
      <c r="C210" s="59"/>
      <c r="D210" s="59"/>
      <c r="E210" s="60" t="s">
        <v>158</v>
      </c>
      <c r="F210" s="61">
        <f>SUM(F209)</f>
        <v>152462.72</v>
      </c>
    </row>
    <row r="211" spans="1:6" s="73" customFormat="1" ht="15" hidden="1">
      <c r="A211" s="127" t="s">
        <v>1423</v>
      </c>
      <c r="B211" s="313" t="s">
        <v>1424</v>
      </c>
      <c r="C211" s="313"/>
      <c r="D211" s="313" t="s">
        <v>37</v>
      </c>
      <c r="E211" s="313"/>
      <c r="F211" s="313">
        <v>578845269.527022</v>
      </c>
    </row>
    <row r="212" spans="1:6" s="155" customFormat="1" ht="19.899999999999999" customHeight="1">
      <c r="A212" s="27" t="s">
        <v>1423</v>
      </c>
      <c r="B212" s="51" t="s">
        <v>1424</v>
      </c>
      <c r="C212" s="54"/>
      <c r="D212" s="54" t="s">
        <v>37</v>
      </c>
      <c r="E212" s="55"/>
      <c r="F212" s="56"/>
    </row>
    <row r="213" spans="1:6" s="155" customFormat="1" ht="15" customHeight="1">
      <c r="A213" s="27"/>
      <c r="B213" s="51" t="s">
        <v>1431</v>
      </c>
      <c r="C213" s="54"/>
      <c r="D213" s="54"/>
      <c r="E213" s="55"/>
      <c r="F213" s="56"/>
    </row>
    <row r="214" spans="1:6" s="156" customFormat="1" ht="15" customHeight="1">
      <c r="A214" s="28" t="s">
        <v>1120</v>
      </c>
      <c r="B214" s="146" t="s">
        <v>1121</v>
      </c>
      <c r="C214" s="203">
        <v>835</v>
      </c>
      <c r="D214" s="203" t="s">
        <v>17</v>
      </c>
      <c r="E214" s="204">
        <f>'[2]20.01 Bahan Bangunan'!$I$484</f>
        <v>65000</v>
      </c>
      <c r="F214" s="205">
        <f>C214*E214</f>
        <v>54275000</v>
      </c>
    </row>
    <row r="215" spans="1:6" s="156" customFormat="1" ht="15" customHeight="1">
      <c r="A215" s="28" t="s">
        <v>22</v>
      </c>
      <c r="B215" s="146" t="s">
        <v>109</v>
      </c>
      <c r="C215" s="203">
        <v>255</v>
      </c>
      <c r="D215" s="203" t="s">
        <v>8</v>
      </c>
      <c r="E215" s="204">
        <f>'[1]A. Pekerjaan Tanah'!$F$150</f>
        <v>86500</v>
      </c>
      <c r="F215" s="205">
        <f>C215*E215</f>
        <v>22057500</v>
      </c>
    </row>
    <row r="216" spans="1:6" s="156" customFormat="1" ht="15" customHeight="1">
      <c r="A216" s="28" t="s">
        <v>538</v>
      </c>
      <c r="B216" s="146" t="s">
        <v>539</v>
      </c>
      <c r="C216" s="203">
        <v>255</v>
      </c>
      <c r="D216" s="203" t="s">
        <v>8</v>
      </c>
      <c r="E216" s="204">
        <f>'[1]A. Pekerjaan Tanah'!$F$194</f>
        <v>14260</v>
      </c>
      <c r="F216" s="205">
        <f t="shared" ref="F216:F223" si="15">C216*E216</f>
        <v>3636300</v>
      </c>
    </row>
    <row r="217" spans="1:6" s="156" customFormat="1" ht="15" customHeight="1">
      <c r="A217" s="28" t="s">
        <v>14</v>
      </c>
      <c r="B217" s="146" t="s">
        <v>460</v>
      </c>
      <c r="C217" s="203">
        <v>29.15</v>
      </c>
      <c r="D217" s="203" t="s">
        <v>8</v>
      </c>
      <c r="E217" s="204">
        <f>'[1]A. Pekerjaan Tanah'!$F$215</f>
        <v>154600</v>
      </c>
      <c r="F217" s="205">
        <f t="shared" si="15"/>
        <v>4506590</v>
      </c>
    </row>
    <row r="218" spans="1:6" s="156" customFormat="1" ht="15" customHeight="1">
      <c r="A218" s="28" t="s">
        <v>802</v>
      </c>
      <c r="B218" s="146" t="s">
        <v>803</v>
      </c>
      <c r="C218" s="203">
        <v>18.05</v>
      </c>
      <c r="D218" s="203" t="s">
        <v>580</v>
      </c>
      <c r="E218" s="204">
        <f>'[1]B. Pondasi'!$F$36</f>
        <v>192027.92</v>
      </c>
      <c r="F218" s="205">
        <f t="shared" si="15"/>
        <v>3466103.9560000002</v>
      </c>
    </row>
    <row r="219" spans="1:6" s="156" customFormat="1" ht="25.5">
      <c r="A219" s="28" t="s">
        <v>860</v>
      </c>
      <c r="B219" s="146" t="s">
        <v>861</v>
      </c>
      <c r="C219" s="203">
        <v>359</v>
      </c>
      <c r="D219" s="203" t="s">
        <v>9</v>
      </c>
      <c r="E219" s="204">
        <f>'[1]D PD'!$F$49</f>
        <v>14156885</v>
      </c>
      <c r="F219" s="205">
        <f t="shared" si="15"/>
        <v>5082321715</v>
      </c>
    </row>
    <row r="220" spans="1:6" s="156" customFormat="1" ht="15" customHeight="1">
      <c r="A220" s="28" t="s">
        <v>1425</v>
      </c>
      <c r="B220" s="146" t="s">
        <v>1426</v>
      </c>
      <c r="C220" s="203">
        <v>68</v>
      </c>
      <c r="D220" s="203" t="s">
        <v>580</v>
      </c>
      <c r="E220" s="204">
        <f>'[1]F. Pekerjaan Atap'!$F$444</f>
        <v>34857</v>
      </c>
      <c r="F220" s="205">
        <f t="shared" si="15"/>
        <v>2370276</v>
      </c>
    </row>
    <row r="221" spans="1:6" s="156" customFormat="1" ht="25.5">
      <c r="A221" s="28" t="s">
        <v>983</v>
      </c>
      <c r="B221" s="146" t="s">
        <v>984</v>
      </c>
      <c r="C221" s="203">
        <v>512</v>
      </c>
      <c r="D221" s="203" t="s">
        <v>9</v>
      </c>
      <c r="E221" s="204">
        <f>'[1]F. Pekerjaan Atap'!$B$434+'[1]H. Pekerjaan Paving'!$F$68</f>
        <v>98250</v>
      </c>
      <c r="F221" s="205">
        <f t="shared" si="15"/>
        <v>50304000</v>
      </c>
    </row>
    <row r="222" spans="1:6" s="156" customFormat="1" ht="15" customHeight="1">
      <c r="A222" s="28" t="s">
        <v>985</v>
      </c>
      <c r="B222" s="146" t="s">
        <v>986</v>
      </c>
      <c r="C222" s="203">
        <v>552.5</v>
      </c>
      <c r="D222" s="203" t="s">
        <v>11</v>
      </c>
      <c r="E222" s="204">
        <f>'[1]H. Pekerjaan Paving'!$F$118</f>
        <v>38940</v>
      </c>
      <c r="F222" s="205">
        <f t="shared" si="15"/>
        <v>21514350</v>
      </c>
    </row>
    <row r="223" spans="1:6" s="156" customFormat="1" ht="15" customHeight="1">
      <c r="A223" s="28" t="s">
        <v>1148</v>
      </c>
      <c r="B223" s="146" t="s">
        <v>462</v>
      </c>
      <c r="C223" s="203">
        <v>310</v>
      </c>
      <c r="D223" s="203" t="s">
        <v>232</v>
      </c>
      <c r="E223" s="204">
        <f>F210</f>
        <v>152462.72</v>
      </c>
      <c r="F223" s="205">
        <f t="shared" si="15"/>
        <v>47263443.200000003</v>
      </c>
    </row>
    <row r="224" spans="1:6" s="155" customFormat="1" ht="15" customHeight="1">
      <c r="A224" s="27"/>
      <c r="B224" s="51"/>
      <c r="C224" s="54"/>
      <c r="D224" s="54"/>
      <c r="E224" s="55" t="s">
        <v>15</v>
      </c>
      <c r="F224" s="56">
        <f>SUM(F214:F223)</f>
        <v>5291715278.1560001</v>
      </c>
    </row>
    <row r="225" spans="1:6" s="155" customFormat="1" ht="15" customHeight="1">
      <c r="A225" s="27"/>
      <c r="B225" s="51" t="s">
        <v>1432</v>
      </c>
      <c r="C225" s="54"/>
      <c r="D225" s="54"/>
      <c r="E225" s="55"/>
      <c r="F225" s="56"/>
    </row>
    <row r="226" spans="1:6" s="156" customFormat="1" ht="15" customHeight="1">
      <c r="A226" s="240" t="s">
        <v>1780</v>
      </c>
      <c r="B226" s="146" t="s">
        <v>1428</v>
      </c>
      <c r="C226" s="203">
        <v>5</v>
      </c>
      <c r="D226" s="203" t="s">
        <v>23</v>
      </c>
      <c r="E226" s="204">
        <f>'[2]20.01 Bahan Bangunan'!$I$218</f>
        <v>240000</v>
      </c>
      <c r="F226" s="205">
        <f>C226*E226</f>
        <v>1200000</v>
      </c>
    </row>
    <row r="227" spans="1:6" s="156" customFormat="1" ht="15" customHeight="1">
      <c r="A227" s="28" t="s">
        <v>22</v>
      </c>
      <c r="B227" s="146" t="s">
        <v>109</v>
      </c>
      <c r="C227" s="203">
        <v>4.1399999999999997</v>
      </c>
      <c r="D227" s="203" t="s">
        <v>8</v>
      </c>
      <c r="E227" s="204">
        <f>'[1]A. Pekerjaan Tanah'!$F$150</f>
        <v>86500</v>
      </c>
      <c r="F227" s="205">
        <f>C227*E227</f>
        <v>358110</v>
      </c>
    </row>
    <row r="228" spans="1:6" s="156" customFormat="1" ht="15" customHeight="1">
      <c r="A228" s="28" t="s">
        <v>538</v>
      </c>
      <c r="B228" s="146" t="s">
        <v>539</v>
      </c>
      <c r="C228" s="203">
        <v>4.5999999999999996</v>
      </c>
      <c r="D228" s="203" t="s">
        <v>8</v>
      </c>
      <c r="E228" s="204">
        <f>'[1]A. Pekerjaan Tanah'!$F$194</f>
        <v>14260</v>
      </c>
      <c r="F228" s="205">
        <f t="shared" ref="F228:F231" si="16">C228*E228</f>
        <v>65596</v>
      </c>
    </row>
    <row r="229" spans="1:6" s="156" customFormat="1" ht="15" customHeight="1">
      <c r="A229" s="28" t="s">
        <v>1340</v>
      </c>
      <c r="B229" s="146" t="s">
        <v>1341</v>
      </c>
      <c r="C229" s="203">
        <v>2.17</v>
      </c>
      <c r="D229" s="203" t="s">
        <v>8</v>
      </c>
      <c r="E229" s="204">
        <f>'[1]B. Pondasi'!$F$264</f>
        <v>457470</v>
      </c>
      <c r="F229" s="205">
        <f t="shared" si="16"/>
        <v>992709.9</v>
      </c>
    </row>
    <row r="230" spans="1:6" s="156" customFormat="1" ht="15" customHeight="1">
      <c r="A230" s="28" t="s">
        <v>776</v>
      </c>
      <c r="B230" s="146" t="s">
        <v>777</v>
      </c>
      <c r="C230" s="203">
        <v>16.5</v>
      </c>
      <c r="D230" s="203" t="s">
        <v>23</v>
      </c>
      <c r="E230" s="204">
        <f>'[1]G.Pekerjaan Finishing'!$F$825</f>
        <v>17950</v>
      </c>
      <c r="F230" s="205">
        <f t="shared" si="16"/>
        <v>296175</v>
      </c>
    </row>
    <row r="231" spans="1:6" s="156" customFormat="1" ht="15" customHeight="1">
      <c r="A231" s="28" t="s">
        <v>1337</v>
      </c>
      <c r="B231" s="146" t="s">
        <v>1338</v>
      </c>
      <c r="C231" s="203">
        <v>40</v>
      </c>
      <c r="D231" s="203" t="s">
        <v>9</v>
      </c>
      <c r="E231" s="204">
        <f>'[1]G.Pekerjaan Finishing'!$F$908</f>
        <v>379243.0555555555</v>
      </c>
      <c r="F231" s="205">
        <f t="shared" si="16"/>
        <v>15169722.22222222</v>
      </c>
    </row>
    <row r="232" spans="1:6" s="155" customFormat="1" ht="15" customHeight="1">
      <c r="A232" s="27"/>
      <c r="B232" s="51"/>
      <c r="C232" s="54"/>
      <c r="D232" s="54"/>
      <c r="E232" s="55" t="s">
        <v>15</v>
      </c>
      <c r="F232" s="56">
        <f>SUM(F226:F231)</f>
        <v>18082313.122222219</v>
      </c>
    </row>
    <row r="233" spans="1:6" s="155" customFormat="1" ht="15" customHeight="1">
      <c r="A233" s="27"/>
      <c r="B233" s="51" t="s">
        <v>1433</v>
      </c>
      <c r="C233" s="54"/>
      <c r="D233" s="54"/>
      <c r="E233" s="55"/>
      <c r="F233" s="56"/>
    </row>
    <row r="234" spans="1:6" s="156" customFormat="1" ht="15" customHeight="1">
      <c r="A234" s="28" t="s">
        <v>475</v>
      </c>
      <c r="B234" s="146" t="s">
        <v>476</v>
      </c>
      <c r="C234" s="203">
        <v>0.5</v>
      </c>
      <c r="D234" s="203" t="s">
        <v>8</v>
      </c>
      <c r="E234" s="204">
        <f>'[1]C. Struktur'!$F$509</f>
        <v>504000</v>
      </c>
      <c r="F234" s="205">
        <f>C234*E234</f>
        <v>252000</v>
      </c>
    </row>
    <row r="235" spans="1:6" s="156" customFormat="1" ht="25.5">
      <c r="A235" s="28" t="s">
        <v>799</v>
      </c>
      <c r="B235" s="146" t="s">
        <v>800</v>
      </c>
      <c r="C235" s="203">
        <v>2.09</v>
      </c>
      <c r="D235" s="203" t="s">
        <v>9</v>
      </c>
      <c r="E235" s="204">
        <f>'[1]D PD'!$F$159</f>
        <v>117900</v>
      </c>
      <c r="F235" s="205">
        <f t="shared" ref="F235:F236" si="17">C235*E235</f>
        <v>246410.99999999997</v>
      </c>
    </row>
    <row r="236" spans="1:6" s="156" customFormat="1" ht="16.149999999999999" customHeight="1">
      <c r="A236" s="28" t="s">
        <v>1429</v>
      </c>
      <c r="B236" s="146" t="s">
        <v>1430</v>
      </c>
      <c r="C236" s="203">
        <v>11.6</v>
      </c>
      <c r="D236" s="203" t="s">
        <v>9</v>
      </c>
      <c r="E236" s="204">
        <f>'[1]H. Pekerjaan Paving'!$F$148</f>
        <v>7600</v>
      </c>
      <c r="F236" s="205">
        <f t="shared" si="17"/>
        <v>88160</v>
      </c>
    </row>
    <row r="237" spans="1:6" s="155" customFormat="1" ht="16.149999999999999" customHeight="1">
      <c r="A237" s="27"/>
      <c r="B237" s="51"/>
      <c r="C237" s="54"/>
      <c r="D237" s="54"/>
      <c r="E237" s="55" t="s">
        <v>15</v>
      </c>
      <c r="F237" s="56">
        <f>SUM(F234:F236)</f>
        <v>586571</v>
      </c>
    </row>
    <row r="238" spans="1:6" s="155" customFormat="1" ht="16.149999999999999" customHeight="1">
      <c r="A238" s="27"/>
      <c r="B238" s="51" t="s">
        <v>1434</v>
      </c>
      <c r="C238" s="54"/>
      <c r="D238" s="54"/>
      <c r="E238" s="55"/>
      <c r="F238" s="56"/>
    </row>
    <row r="239" spans="1:6" s="156" customFormat="1" ht="25.5">
      <c r="A239" s="240" t="s">
        <v>1781</v>
      </c>
      <c r="B239" s="146" t="s">
        <v>1295</v>
      </c>
      <c r="C239" s="203">
        <v>265</v>
      </c>
      <c r="D239" s="203" t="s">
        <v>23</v>
      </c>
      <c r="E239" s="204">
        <f>'[2]20.01 Bahan Bangunan'!$I$617</f>
        <v>405100</v>
      </c>
      <c r="F239" s="205">
        <f>C239*E239</f>
        <v>107351500</v>
      </c>
    </row>
    <row r="240" spans="1:6" s="156" customFormat="1" ht="17.45" customHeight="1">
      <c r="A240" s="28" t="s">
        <v>22</v>
      </c>
      <c r="B240" s="146" t="s">
        <v>109</v>
      </c>
      <c r="C240" s="203">
        <v>175</v>
      </c>
      <c r="D240" s="203" t="s">
        <v>8</v>
      </c>
      <c r="E240" s="204">
        <f>'[1]A. Pekerjaan Tanah'!$F$150</f>
        <v>86500</v>
      </c>
      <c r="F240" s="205">
        <f t="shared" ref="F240:F242" si="18">C240*E240</f>
        <v>15137500</v>
      </c>
    </row>
    <row r="241" spans="1:6" s="156" customFormat="1" ht="17.45" customHeight="1">
      <c r="A241" s="28" t="s">
        <v>538</v>
      </c>
      <c r="B241" s="146" t="s">
        <v>539</v>
      </c>
      <c r="C241" s="203">
        <v>175</v>
      </c>
      <c r="D241" s="203" t="s">
        <v>8</v>
      </c>
      <c r="E241" s="204">
        <f>'[1]A. Pekerjaan Tanah'!$F$194</f>
        <v>14260</v>
      </c>
      <c r="F241" s="205">
        <f t="shared" si="18"/>
        <v>2495500</v>
      </c>
    </row>
    <row r="242" spans="1:6" s="156" customFormat="1" ht="17.45" customHeight="1">
      <c r="A242" s="28" t="s">
        <v>1148</v>
      </c>
      <c r="B242" s="146" t="s">
        <v>462</v>
      </c>
      <c r="C242" s="203">
        <v>310</v>
      </c>
      <c r="D242" s="203" t="s">
        <v>232</v>
      </c>
      <c r="E242" s="204">
        <f>F209</f>
        <v>152462.72</v>
      </c>
      <c r="F242" s="205">
        <f t="shared" si="18"/>
        <v>47263443.200000003</v>
      </c>
    </row>
    <row r="243" spans="1:6" s="155" customFormat="1" ht="17.45" customHeight="1">
      <c r="A243" s="27"/>
      <c r="B243" s="51"/>
      <c r="C243" s="54"/>
      <c r="D243" s="54"/>
      <c r="E243" s="55" t="s">
        <v>15</v>
      </c>
      <c r="F243" s="56">
        <f>SUM(F239:F242)</f>
        <v>172247943.19999999</v>
      </c>
    </row>
    <row r="244" spans="1:6" s="155" customFormat="1" ht="17.45" customHeight="1" thickBot="1">
      <c r="A244" s="29"/>
      <c r="B244" s="52"/>
      <c r="C244" s="59"/>
      <c r="D244" s="59"/>
      <c r="E244" s="60" t="s">
        <v>158</v>
      </c>
      <c r="F244" s="61">
        <f>SUM(F224,F232,F237,F243)</f>
        <v>5482632105.4782219</v>
      </c>
    </row>
    <row r="245" spans="1:6" s="155" customFormat="1" ht="15" hidden="1">
      <c r="A245" s="128" t="s">
        <v>1528</v>
      </c>
      <c r="B245" s="314" t="s">
        <v>1529</v>
      </c>
      <c r="C245" s="314"/>
      <c r="D245" s="314" t="s">
        <v>26</v>
      </c>
      <c r="E245" s="314"/>
      <c r="F245" s="314">
        <v>151394751.9338263</v>
      </c>
    </row>
    <row r="246" spans="1:6" s="155" customFormat="1" ht="36.75" customHeight="1">
      <c r="A246" s="27" t="s">
        <v>1528</v>
      </c>
      <c r="B246" s="51" t="s">
        <v>1529</v>
      </c>
      <c r="C246" s="54"/>
      <c r="D246" s="54" t="s">
        <v>26</v>
      </c>
      <c r="E246" s="55"/>
      <c r="F246" s="56"/>
    </row>
    <row r="247" spans="1:6" s="156" customFormat="1" ht="25.5">
      <c r="A247" s="28" t="s">
        <v>850</v>
      </c>
      <c r="B247" s="146" t="s">
        <v>896</v>
      </c>
      <c r="C247" s="203">
        <v>44</v>
      </c>
      <c r="D247" s="203" t="s">
        <v>580</v>
      </c>
      <c r="E247" s="204">
        <f>'[1]A. Pekerjaan Tanah'!$F$37</f>
        <v>77200</v>
      </c>
      <c r="F247" s="205">
        <f>C247*E247</f>
        <v>3396800</v>
      </c>
    </row>
    <row r="248" spans="1:6" s="156" customFormat="1" ht="15" customHeight="1">
      <c r="A248" s="28" t="s">
        <v>27</v>
      </c>
      <c r="B248" s="146" t="s">
        <v>559</v>
      </c>
      <c r="C248" s="203">
        <v>30</v>
      </c>
      <c r="D248" s="203" t="s">
        <v>9</v>
      </c>
      <c r="E248" s="204">
        <f>'[1]A. Pekerjaan Tanah'!$F$43</f>
        <v>9500</v>
      </c>
      <c r="F248" s="205">
        <f t="shared" ref="F248:F262" si="19">C248*E248</f>
        <v>285000</v>
      </c>
    </row>
    <row r="249" spans="1:6" s="156" customFormat="1" ht="15" customHeight="1">
      <c r="A249" s="28" t="s">
        <v>22</v>
      </c>
      <c r="B249" s="146" t="s">
        <v>109</v>
      </c>
      <c r="C249" s="203">
        <v>17.399999999999999</v>
      </c>
      <c r="D249" s="203" t="s">
        <v>8</v>
      </c>
      <c r="E249" s="204">
        <f>'[1]A. Pekerjaan Tanah'!$F$150</f>
        <v>86500</v>
      </c>
      <c r="F249" s="205">
        <f t="shared" si="19"/>
        <v>1505099.9999999998</v>
      </c>
    </row>
    <row r="250" spans="1:6" s="156" customFormat="1" ht="15" customHeight="1">
      <c r="A250" s="28" t="s">
        <v>538</v>
      </c>
      <c r="B250" s="146" t="s">
        <v>539</v>
      </c>
      <c r="C250" s="203">
        <v>12.6</v>
      </c>
      <c r="D250" s="203" t="s">
        <v>8</v>
      </c>
      <c r="E250" s="204">
        <f>'[1]A. Pekerjaan Tanah'!$F$194</f>
        <v>14260</v>
      </c>
      <c r="F250" s="205">
        <f t="shared" si="19"/>
        <v>179676</v>
      </c>
    </row>
    <row r="251" spans="1:6" s="156" customFormat="1" ht="15" customHeight="1">
      <c r="A251" s="28" t="s">
        <v>14</v>
      </c>
      <c r="B251" s="146" t="s">
        <v>460</v>
      </c>
      <c r="C251" s="203">
        <v>0.6</v>
      </c>
      <c r="D251" s="203" t="s">
        <v>8</v>
      </c>
      <c r="E251" s="204">
        <f>'[1]A. Pekerjaan Tanah'!$F$215</f>
        <v>154600</v>
      </c>
      <c r="F251" s="205">
        <f t="shared" si="19"/>
        <v>92760</v>
      </c>
    </row>
    <row r="252" spans="1:6" s="156" customFormat="1" ht="30" customHeight="1">
      <c r="A252" s="28" t="s">
        <v>289</v>
      </c>
      <c r="B252" s="146" t="s">
        <v>290</v>
      </c>
      <c r="C252" s="203">
        <v>12</v>
      </c>
      <c r="D252" s="203" t="s">
        <v>26</v>
      </c>
      <c r="E252" s="204">
        <f>'[1]B. Pondasi'!$F$294</f>
        <v>182640</v>
      </c>
      <c r="F252" s="205">
        <f t="shared" si="19"/>
        <v>2191680</v>
      </c>
    </row>
    <row r="253" spans="1:6" s="156" customFormat="1" ht="30" customHeight="1">
      <c r="A253" s="28" t="s">
        <v>34</v>
      </c>
      <c r="B253" s="146" t="s">
        <v>291</v>
      </c>
      <c r="C253" s="203">
        <v>3.39</v>
      </c>
      <c r="D253" s="203" t="s">
        <v>8</v>
      </c>
      <c r="E253" s="204">
        <f>'[1]B. Pondasi'!$F$307</f>
        <v>1195513.5</v>
      </c>
      <c r="F253" s="205">
        <f t="shared" si="19"/>
        <v>4052790.7650000001</v>
      </c>
    </row>
    <row r="254" spans="1:6" s="156" customFormat="1" ht="15" customHeight="1">
      <c r="A254" s="28" t="s">
        <v>464</v>
      </c>
      <c r="B254" s="146" t="s">
        <v>465</v>
      </c>
      <c r="C254" s="203">
        <v>0.6</v>
      </c>
      <c r="D254" s="203" t="s">
        <v>8</v>
      </c>
      <c r="E254" s="204">
        <f>'[1]C. Struktur'!$F$65</f>
        <v>852652.07236842113</v>
      </c>
      <c r="F254" s="205">
        <f t="shared" si="19"/>
        <v>511591.24342105264</v>
      </c>
    </row>
    <row r="255" spans="1:6" s="156" customFormat="1" ht="30" customHeight="1">
      <c r="A255" s="28" t="s">
        <v>33</v>
      </c>
      <c r="B255" s="146" t="s">
        <v>112</v>
      </c>
      <c r="C255" s="203">
        <v>3.6</v>
      </c>
      <c r="D255" s="203" t="s">
        <v>8</v>
      </c>
      <c r="E255" s="204">
        <f>'[1]C. Struktur'!$F$335</f>
        <v>4481840</v>
      </c>
      <c r="F255" s="205">
        <f t="shared" si="19"/>
        <v>16134624</v>
      </c>
    </row>
    <row r="256" spans="1:6" s="156" customFormat="1" ht="30" customHeight="1">
      <c r="A256" s="28" t="s">
        <v>572</v>
      </c>
      <c r="B256" s="146" t="s">
        <v>573</v>
      </c>
      <c r="C256" s="203">
        <v>3.84</v>
      </c>
      <c r="D256" s="203" t="s">
        <v>8</v>
      </c>
      <c r="E256" s="204">
        <f>'[1]C. Struktur'!$F$355</f>
        <v>5467090</v>
      </c>
      <c r="F256" s="205">
        <f t="shared" si="19"/>
        <v>20993625.599999998</v>
      </c>
    </row>
    <row r="257" spans="1:10" s="156" customFormat="1" ht="30" customHeight="1">
      <c r="A257" s="28" t="s">
        <v>574</v>
      </c>
      <c r="B257" s="146" t="s">
        <v>575</v>
      </c>
      <c r="C257" s="203">
        <v>4.82</v>
      </c>
      <c r="D257" s="203" t="s">
        <v>8</v>
      </c>
      <c r="E257" s="204">
        <f>'[1]C. Struktur'!$F$377</f>
        <v>6026270.3260000004</v>
      </c>
      <c r="F257" s="205">
        <f t="shared" si="19"/>
        <v>29046622.971320003</v>
      </c>
    </row>
    <row r="258" spans="1:10" s="156" customFormat="1" ht="30" customHeight="1">
      <c r="A258" s="28" t="s">
        <v>576</v>
      </c>
      <c r="B258" s="146" t="s">
        <v>577</v>
      </c>
      <c r="C258" s="203">
        <v>4.26</v>
      </c>
      <c r="D258" s="203" t="s">
        <v>8</v>
      </c>
      <c r="E258" s="204">
        <f>'[1]C. Struktur'!$F$399</f>
        <v>5487810</v>
      </c>
      <c r="F258" s="205">
        <f t="shared" si="19"/>
        <v>23378070.599999998</v>
      </c>
    </row>
    <row r="259" spans="1:10" s="156" customFormat="1" ht="30" customHeight="1">
      <c r="A259" s="28" t="s">
        <v>1335</v>
      </c>
      <c r="B259" s="146" t="s">
        <v>1336</v>
      </c>
      <c r="C259" s="203">
        <v>0.12</v>
      </c>
      <c r="D259" s="203" t="s">
        <v>8</v>
      </c>
      <c r="E259" s="204">
        <f>'[1]C. Struktur'!$F$421</f>
        <v>8313730</v>
      </c>
      <c r="F259" s="205">
        <f t="shared" si="19"/>
        <v>997647.6</v>
      </c>
    </row>
    <row r="260" spans="1:10" s="156" customFormat="1">
      <c r="A260" s="28" t="s">
        <v>590</v>
      </c>
      <c r="B260" s="146" t="s">
        <v>591</v>
      </c>
      <c r="C260" s="203">
        <v>335.28</v>
      </c>
      <c r="D260" s="203" t="s">
        <v>11</v>
      </c>
      <c r="E260" s="204">
        <f>'[1]D PD'!$F$231</f>
        <v>23040</v>
      </c>
      <c r="F260" s="205">
        <f t="shared" si="19"/>
        <v>7724851.1999999993</v>
      </c>
    </row>
    <row r="261" spans="1:10" s="156" customFormat="1">
      <c r="A261" s="28" t="s">
        <v>848</v>
      </c>
      <c r="B261" s="146" t="s">
        <v>849</v>
      </c>
      <c r="C261" s="203">
        <v>170.71</v>
      </c>
      <c r="D261" s="203" t="s">
        <v>9</v>
      </c>
      <c r="E261" s="204">
        <f>'[1]D PD'!$F$263</f>
        <v>42625</v>
      </c>
      <c r="F261" s="205">
        <f t="shared" si="19"/>
        <v>7276513.75</v>
      </c>
    </row>
    <row r="262" spans="1:10" s="156" customFormat="1" ht="25.5">
      <c r="A262" s="28" t="s">
        <v>1530</v>
      </c>
      <c r="B262" s="146" t="s">
        <v>1531</v>
      </c>
      <c r="C262" s="203">
        <v>5.47</v>
      </c>
      <c r="D262" s="203" t="s">
        <v>8</v>
      </c>
      <c r="E262" s="204">
        <f>'[1]G.Pekerjaan Finishing'!$F$637</f>
        <v>4082896.6289473698</v>
      </c>
      <c r="F262" s="205">
        <f t="shared" si="19"/>
        <v>22333444.560342111</v>
      </c>
    </row>
    <row r="263" spans="1:10" s="155" customFormat="1" ht="12" customHeight="1">
      <c r="A263" s="27"/>
      <c r="B263" s="51"/>
      <c r="C263" s="54"/>
      <c r="D263" s="54"/>
      <c r="E263" s="55" t="s">
        <v>15</v>
      </c>
      <c r="F263" s="56">
        <f>SUM(F247:F262)</f>
        <v>140100798.29008317</v>
      </c>
    </row>
    <row r="264" spans="1:10" s="155" customFormat="1" ht="13.5" thickBot="1">
      <c r="A264" s="29"/>
      <c r="B264" s="52"/>
      <c r="C264" s="59"/>
      <c r="D264" s="59"/>
      <c r="E264" s="60" t="s">
        <v>158</v>
      </c>
      <c r="F264" s="61">
        <f>SUM(F263)</f>
        <v>140100798.29008317</v>
      </c>
    </row>
    <row r="265" spans="1:10" s="155" customFormat="1" ht="15" hidden="1">
      <c r="A265" s="129" t="s">
        <v>1560</v>
      </c>
      <c r="B265" s="315" t="s">
        <v>1561</v>
      </c>
      <c r="C265" s="57"/>
      <c r="D265" s="316"/>
      <c r="E265" s="317"/>
      <c r="F265" s="315">
        <v>2627196.0401260001</v>
      </c>
    </row>
    <row r="266" spans="1:10" s="155" customFormat="1" ht="18.600000000000001" customHeight="1">
      <c r="A266" s="27" t="s">
        <v>1560</v>
      </c>
      <c r="B266" s="51" t="s">
        <v>1561</v>
      </c>
      <c r="C266" s="54"/>
      <c r="D266" s="54" t="s">
        <v>7</v>
      </c>
      <c r="E266" s="55"/>
      <c r="F266" s="56"/>
    </row>
    <row r="267" spans="1:10" s="156" customFormat="1" ht="15.6" customHeight="1">
      <c r="A267" s="28" t="s">
        <v>293</v>
      </c>
      <c r="B267" s="146" t="s">
        <v>294</v>
      </c>
      <c r="C267" s="203">
        <v>1.8180000000000001</v>
      </c>
      <c r="D267" s="203" t="s">
        <v>35</v>
      </c>
      <c r="E267" s="204">
        <f>'[2]20.01 Bahan Bangunan'!$I$289</f>
        <v>31000</v>
      </c>
      <c r="F267" s="205">
        <f>C267*E267</f>
        <v>56358</v>
      </c>
    </row>
    <row r="268" spans="1:10" s="156" customFormat="1" ht="15.6" customHeight="1">
      <c r="A268" s="28" t="s">
        <v>272</v>
      </c>
      <c r="B268" s="146" t="s">
        <v>273</v>
      </c>
      <c r="C268" s="203">
        <v>1</v>
      </c>
      <c r="D268" s="203" t="s">
        <v>152</v>
      </c>
      <c r="E268" s="204">
        <f>'[2]20.01 Bahan Bangunan'!$I$425</f>
        <v>6000</v>
      </c>
      <c r="F268" s="205">
        <f t="shared" ref="F268:F280" si="20">C268*E268</f>
        <v>6000</v>
      </c>
      <c r="H268" s="156" t="s">
        <v>1532</v>
      </c>
      <c r="I268" s="156" t="s">
        <v>1533</v>
      </c>
      <c r="J268" s="156">
        <v>118174528.486247</v>
      </c>
    </row>
    <row r="269" spans="1:10" s="156" customFormat="1" ht="15.6" customHeight="1">
      <c r="A269" s="28" t="s">
        <v>780</v>
      </c>
      <c r="B269" s="146" t="s">
        <v>1563</v>
      </c>
      <c r="C269" s="203">
        <v>1</v>
      </c>
      <c r="D269" s="203" t="s">
        <v>23</v>
      </c>
      <c r="E269" s="204">
        <f>'[2]20.01 Bahan Bangunan'!$I$616</f>
        <v>3500</v>
      </c>
      <c r="F269" s="205">
        <f t="shared" si="20"/>
        <v>3500</v>
      </c>
      <c r="H269" s="156" t="s">
        <v>1534</v>
      </c>
      <c r="I269" s="156" t="s">
        <v>73</v>
      </c>
      <c r="J269" s="156">
        <v>58123.8</v>
      </c>
    </row>
    <row r="270" spans="1:10" s="156" customFormat="1" ht="25.5">
      <c r="A270" s="28" t="s">
        <v>850</v>
      </c>
      <c r="B270" s="146" t="s">
        <v>896</v>
      </c>
      <c r="C270" s="203">
        <v>0.183471</v>
      </c>
      <c r="D270" s="203" t="s">
        <v>580</v>
      </c>
      <c r="E270" s="204">
        <f>'[1]A. Pekerjaan Tanah'!$F$37</f>
        <v>77200</v>
      </c>
      <c r="F270" s="205">
        <f t="shared" si="20"/>
        <v>14163.9612</v>
      </c>
      <c r="H270" s="156" t="s">
        <v>1541</v>
      </c>
      <c r="I270" s="156" t="s">
        <v>1542</v>
      </c>
      <c r="J270" s="156">
        <v>2870646</v>
      </c>
    </row>
    <row r="271" spans="1:10" s="156" customFormat="1" ht="17.45" customHeight="1">
      <c r="A271" s="28" t="s">
        <v>811</v>
      </c>
      <c r="B271" s="146" t="s">
        <v>812</v>
      </c>
      <c r="C271" s="203">
        <v>1.5</v>
      </c>
      <c r="D271" s="203" t="s">
        <v>9</v>
      </c>
      <c r="E271" s="204">
        <f>'[1]A. Pekerjaan Tanah'!$F$50</f>
        <v>19000</v>
      </c>
      <c r="F271" s="205">
        <f t="shared" si="20"/>
        <v>28500</v>
      </c>
    </row>
    <row r="272" spans="1:10" s="156" customFormat="1" ht="30" customHeight="1">
      <c r="A272" s="28" t="s">
        <v>289</v>
      </c>
      <c r="B272" s="146" t="s">
        <v>290</v>
      </c>
      <c r="C272" s="203">
        <v>0.51129999999999998</v>
      </c>
      <c r="D272" s="203" t="s">
        <v>26</v>
      </c>
      <c r="E272" s="204">
        <f>'[1]B. Pondasi'!$F$294</f>
        <v>182640</v>
      </c>
      <c r="F272" s="205">
        <f t="shared" si="20"/>
        <v>93383.831999999995</v>
      </c>
    </row>
    <row r="273" spans="1:6" s="156" customFormat="1" ht="30" customHeight="1">
      <c r="A273" s="28" t="s">
        <v>33</v>
      </c>
      <c r="B273" s="146" t="s">
        <v>112</v>
      </c>
      <c r="C273" s="203">
        <v>3.4000000000000002E-2</v>
      </c>
      <c r="D273" s="203" t="s">
        <v>8</v>
      </c>
      <c r="E273" s="204">
        <f>'[1]C. Struktur'!$F$335</f>
        <v>4481840</v>
      </c>
      <c r="F273" s="205">
        <f t="shared" si="20"/>
        <v>152382.56</v>
      </c>
    </row>
    <row r="274" spans="1:6" s="156" customFormat="1" ht="30" customHeight="1">
      <c r="A274" s="28" t="s">
        <v>572</v>
      </c>
      <c r="B274" s="146" t="s">
        <v>573</v>
      </c>
      <c r="C274" s="203">
        <v>0.05</v>
      </c>
      <c r="D274" s="203" t="s">
        <v>8</v>
      </c>
      <c r="E274" s="204">
        <f>'[1]C. Struktur'!$F$355</f>
        <v>5467090</v>
      </c>
      <c r="F274" s="205">
        <f t="shared" si="20"/>
        <v>273354.5</v>
      </c>
    </row>
    <row r="275" spans="1:6" s="156" customFormat="1">
      <c r="A275" s="28" t="s">
        <v>278</v>
      </c>
      <c r="B275" s="146" t="s">
        <v>279</v>
      </c>
      <c r="C275" s="203">
        <v>0.34</v>
      </c>
      <c r="D275" s="203" t="s">
        <v>280</v>
      </c>
      <c r="E275" s="204">
        <f>'[1]C. Struktur'!$F$549</f>
        <v>554.6</v>
      </c>
      <c r="F275" s="205">
        <f t="shared" si="20"/>
        <v>188.56400000000002</v>
      </c>
    </row>
    <row r="276" spans="1:6" s="156" customFormat="1" ht="25.5">
      <c r="A276" s="28" t="s">
        <v>36</v>
      </c>
      <c r="B276" s="146" t="s">
        <v>309</v>
      </c>
      <c r="C276" s="203">
        <v>1.855</v>
      </c>
      <c r="D276" s="203" t="s">
        <v>9</v>
      </c>
      <c r="E276" s="204">
        <f>'[1]D PD'!$F$340</f>
        <v>76975</v>
      </c>
      <c r="F276" s="205">
        <f t="shared" si="20"/>
        <v>142788.625</v>
      </c>
    </row>
    <row r="277" spans="1:6" s="156" customFormat="1">
      <c r="A277" s="28" t="s">
        <v>871</v>
      </c>
      <c r="B277" s="146" t="s">
        <v>845</v>
      </c>
      <c r="C277" s="203">
        <v>7.0000000000000007E-2</v>
      </c>
      <c r="D277" s="203" t="s">
        <v>9</v>
      </c>
      <c r="E277" s="204">
        <f>'[1]D PD'!$F$352</f>
        <v>38500</v>
      </c>
      <c r="F277" s="205">
        <f t="shared" si="20"/>
        <v>2695.0000000000005</v>
      </c>
    </row>
    <row r="278" spans="1:6" s="156" customFormat="1" ht="30" customHeight="1">
      <c r="A278" s="28" t="s">
        <v>1029</v>
      </c>
      <c r="B278" s="146" t="s">
        <v>1030</v>
      </c>
      <c r="C278" s="203">
        <v>0.06</v>
      </c>
      <c r="D278" s="203" t="s">
        <v>8</v>
      </c>
      <c r="E278" s="204">
        <f>'[1]F. Pekerjaan Atap'!$F$35</f>
        <v>13179000</v>
      </c>
      <c r="F278" s="205">
        <f t="shared" si="20"/>
        <v>790740</v>
      </c>
    </row>
    <row r="279" spans="1:6" s="156" customFormat="1" ht="15.6" customHeight="1">
      <c r="A279" s="28" t="s">
        <v>707</v>
      </c>
      <c r="B279" s="146" t="s">
        <v>708</v>
      </c>
      <c r="C279" s="203">
        <v>1</v>
      </c>
      <c r="D279" s="203" t="s">
        <v>9</v>
      </c>
      <c r="E279" s="204">
        <f>'[1]F. Pekerjaan Atap'!$F$563</f>
        <v>180540</v>
      </c>
      <c r="F279" s="205">
        <f t="shared" si="20"/>
        <v>180540</v>
      </c>
    </row>
    <row r="280" spans="1:6" s="156" customFormat="1" ht="15.6" customHeight="1">
      <c r="A280" s="28" t="s">
        <v>1564</v>
      </c>
      <c r="B280" s="146" t="s">
        <v>1565</v>
      </c>
      <c r="C280" s="203">
        <v>1.1499999999999999</v>
      </c>
      <c r="D280" s="203" t="s">
        <v>9</v>
      </c>
      <c r="E280" s="204">
        <f>'[1]G.Pekerjaan Finishing'!$F$454</f>
        <v>240576</v>
      </c>
      <c r="F280" s="205">
        <f t="shared" si="20"/>
        <v>276662.39999999997</v>
      </c>
    </row>
    <row r="281" spans="1:6" s="155" customFormat="1" ht="15.6" customHeight="1">
      <c r="A281" s="27"/>
      <c r="B281" s="51"/>
      <c r="C281" s="54"/>
      <c r="D281" s="54"/>
      <c r="E281" s="55" t="s">
        <v>15</v>
      </c>
      <c r="F281" s="56">
        <f>SUM(F267:F280)</f>
        <v>2021257.4421999999</v>
      </c>
    </row>
    <row r="282" spans="1:6" s="155" customFormat="1" ht="15.6" customHeight="1" thickBot="1">
      <c r="A282" s="29"/>
      <c r="B282" s="52"/>
      <c r="C282" s="59"/>
      <c r="D282" s="59"/>
      <c r="E282" s="60" t="s">
        <v>158</v>
      </c>
      <c r="F282" s="61">
        <f>SUM(F281)</f>
        <v>2021257.4421999999</v>
      </c>
    </row>
    <row r="283" spans="1:6" s="73" customFormat="1" ht="15" hidden="1">
      <c r="A283" s="128" t="s">
        <v>1532</v>
      </c>
      <c r="B283" s="314" t="s">
        <v>1533</v>
      </c>
      <c r="C283" s="314"/>
      <c r="D283" s="314" t="s">
        <v>37</v>
      </c>
      <c r="E283" s="314"/>
      <c r="F283" s="314">
        <v>118174528.4862466</v>
      </c>
    </row>
    <row r="284" spans="1:6" s="155" customFormat="1" ht="17.45" customHeight="1">
      <c r="A284" s="27" t="s">
        <v>1532</v>
      </c>
      <c r="B284" s="51" t="s">
        <v>1533</v>
      </c>
      <c r="C284" s="54"/>
      <c r="D284" s="54" t="s">
        <v>37</v>
      </c>
      <c r="E284" s="55"/>
      <c r="F284" s="56"/>
    </row>
    <row r="285" spans="1:6" s="156" customFormat="1" ht="17.45" customHeight="1">
      <c r="A285" s="28" t="s">
        <v>677</v>
      </c>
      <c r="B285" s="146" t="s">
        <v>678</v>
      </c>
      <c r="C285" s="203">
        <v>20.25</v>
      </c>
      <c r="D285" s="203" t="s">
        <v>7</v>
      </c>
      <c r="E285" s="204">
        <f>'26 Bangunan Gedung'!F205</f>
        <v>3554439.0806678408</v>
      </c>
      <c r="F285" s="205">
        <f>C285*E285</f>
        <v>71977391.383523777</v>
      </c>
    </row>
    <row r="286" spans="1:6" s="156" customFormat="1" ht="17.45" customHeight="1">
      <c r="A286" s="28" t="s">
        <v>677</v>
      </c>
      <c r="B286" s="146" t="s">
        <v>678</v>
      </c>
      <c r="C286" s="203">
        <v>1.6964999999999999</v>
      </c>
      <c r="D286" s="203" t="s">
        <v>7</v>
      </c>
      <c r="E286" s="204">
        <f>E285</f>
        <v>3554439.0806678408</v>
      </c>
      <c r="F286" s="205">
        <f>C286*E286</f>
        <v>6030105.9003529912</v>
      </c>
    </row>
    <row r="287" spans="1:6" s="155" customFormat="1" ht="17.45" customHeight="1">
      <c r="A287" s="27"/>
      <c r="B287" s="51"/>
      <c r="C287" s="54"/>
      <c r="D287" s="54"/>
      <c r="E287" s="55" t="s">
        <v>15</v>
      </c>
      <c r="F287" s="56">
        <f>SUM(F285:F286)</f>
        <v>78007497.283876762</v>
      </c>
    </row>
    <row r="288" spans="1:6" s="155" customFormat="1" ht="17.45" customHeight="1" thickBot="1">
      <c r="A288" s="29"/>
      <c r="B288" s="52"/>
      <c r="C288" s="59"/>
      <c r="D288" s="59"/>
      <c r="E288" s="60" t="s">
        <v>158</v>
      </c>
      <c r="F288" s="61">
        <f>SUM(F287)</f>
        <v>78007497.283876762</v>
      </c>
    </row>
    <row r="289" spans="1:6" s="73" customFormat="1" ht="15" hidden="1">
      <c r="A289" s="128" t="s">
        <v>1534</v>
      </c>
      <c r="B289" s="314" t="s">
        <v>73</v>
      </c>
      <c r="C289" s="314"/>
      <c r="D289" s="314" t="s">
        <v>7</v>
      </c>
      <c r="E289" s="314"/>
      <c r="F289" s="314">
        <v>58123.8</v>
      </c>
    </row>
    <row r="290" spans="1:6" s="155" customFormat="1" ht="36.75" customHeight="1">
      <c r="A290" s="27" t="s">
        <v>1534</v>
      </c>
      <c r="B290" s="51" t="s">
        <v>73</v>
      </c>
      <c r="C290" s="54"/>
      <c r="D290" s="54" t="s">
        <v>7</v>
      </c>
      <c r="E290" s="55"/>
      <c r="F290" s="56"/>
    </row>
    <row r="291" spans="1:6" s="156" customFormat="1">
      <c r="A291" s="28" t="s">
        <v>79</v>
      </c>
      <c r="B291" s="146" t="s">
        <v>1535</v>
      </c>
      <c r="C291" s="203">
        <v>0.05</v>
      </c>
      <c r="D291" s="203" t="s">
        <v>23</v>
      </c>
      <c r="E291" s="204">
        <f>'[2]02.06 Alat Kantor&amp;RT'!$H$893</f>
        <v>23999</v>
      </c>
      <c r="F291" s="205">
        <f>C291*E291</f>
        <v>1199.95</v>
      </c>
    </row>
    <row r="292" spans="1:6" s="156" customFormat="1">
      <c r="A292" s="28" t="s">
        <v>77</v>
      </c>
      <c r="B292" s="146" t="s">
        <v>78</v>
      </c>
      <c r="C292" s="203">
        <v>0.01</v>
      </c>
      <c r="D292" s="203" t="s">
        <v>23</v>
      </c>
      <c r="E292" s="204">
        <f>'[2]02.06 Alat Kantor&amp;RT'!$H$903</f>
        <v>45526</v>
      </c>
      <c r="F292" s="205">
        <f t="shared" ref="F292:F305" si="21">C292*E292</f>
        <v>455.26</v>
      </c>
    </row>
    <row r="293" spans="1:6" s="156" customFormat="1">
      <c r="A293" s="28" t="s">
        <v>84</v>
      </c>
      <c r="B293" s="146" t="s">
        <v>85</v>
      </c>
      <c r="C293" s="203">
        <v>0.5</v>
      </c>
      <c r="D293" s="203" t="s">
        <v>7</v>
      </c>
      <c r="E293" s="204">
        <f>'[2]05.19 Hewan dan Tanaman'!$I$379</f>
        <v>18300</v>
      </c>
      <c r="F293" s="205">
        <f t="shared" si="21"/>
        <v>9150</v>
      </c>
    </row>
    <row r="294" spans="1:6" s="156" customFormat="1">
      <c r="A294" s="28" t="s">
        <v>80</v>
      </c>
      <c r="B294" s="146" t="s">
        <v>1301</v>
      </c>
      <c r="C294" s="203">
        <v>1</v>
      </c>
      <c r="D294" s="203" t="s">
        <v>235</v>
      </c>
      <c r="E294" s="204">
        <f>'[2]20.01 Bahan Bangunan'!$I$550</f>
        <v>2200</v>
      </c>
      <c r="F294" s="205">
        <f t="shared" si="21"/>
        <v>2200</v>
      </c>
    </row>
    <row r="295" spans="1:6" s="156" customFormat="1">
      <c r="A295" s="28" t="s">
        <v>1536</v>
      </c>
      <c r="B295" s="146" t="s">
        <v>1537</v>
      </c>
      <c r="C295" s="203">
        <v>0.05</v>
      </c>
      <c r="D295" s="203" t="s">
        <v>82</v>
      </c>
      <c r="E295" s="204">
        <f>'[2]20.01 Bahan Bangunan'!$I$763</f>
        <v>7700</v>
      </c>
      <c r="F295" s="205">
        <f t="shared" si="21"/>
        <v>385</v>
      </c>
    </row>
    <row r="296" spans="1:6" s="156" customFormat="1">
      <c r="A296" s="28" t="s">
        <v>1538</v>
      </c>
      <c r="B296" s="146" t="s">
        <v>1539</v>
      </c>
      <c r="C296" s="203">
        <v>1.2500000000000001E-2</v>
      </c>
      <c r="D296" s="203" t="s">
        <v>1540</v>
      </c>
      <c r="E296" s="204">
        <f>'[2]20.01 Bahan Bangunan'!$I$775</f>
        <v>43100</v>
      </c>
      <c r="F296" s="205">
        <f t="shared" si="21"/>
        <v>538.75</v>
      </c>
    </row>
    <row r="297" spans="1:6" s="156" customFormat="1">
      <c r="A297" s="28" t="s">
        <v>1162</v>
      </c>
      <c r="B297" s="146" t="s">
        <v>1155</v>
      </c>
      <c r="C297" s="203">
        <v>0.02</v>
      </c>
      <c r="D297" s="203" t="s">
        <v>153</v>
      </c>
      <c r="E297" s="204" t="e">
        <f>'[2]23. Biaya Operasional Kegiatan'!#REF!</f>
        <v>#REF!</v>
      </c>
      <c r="F297" s="205" t="e">
        <f t="shared" si="21"/>
        <v>#REF!</v>
      </c>
    </row>
    <row r="298" spans="1:6" s="156" customFormat="1">
      <c r="A298" s="28" t="s">
        <v>90</v>
      </c>
      <c r="B298" s="146" t="s">
        <v>91</v>
      </c>
      <c r="C298" s="203">
        <v>2.5000000000000001E-2</v>
      </c>
      <c r="D298" s="203" t="s">
        <v>153</v>
      </c>
      <c r="E298" s="204" t="e">
        <f>'[2]23. Biaya Operasional Kegiatan'!#REF!</f>
        <v>#REF!</v>
      </c>
      <c r="F298" s="205" t="e">
        <f t="shared" si="21"/>
        <v>#REF!</v>
      </c>
    </row>
    <row r="299" spans="1:6" s="156" customFormat="1">
      <c r="A299" s="28" t="s">
        <v>86</v>
      </c>
      <c r="B299" s="146" t="s">
        <v>87</v>
      </c>
      <c r="C299" s="203">
        <v>2.5000000000000001E-2</v>
      </c>
      <c r="D299" s="203" t="s">
        <v>153</v>
      </c>
      <c r="E299" s="204" t="e">
        <f>'[2]23. Biaya Operasional Kegiatan'!#REF!</f>
        <v>#REF!</v>
      </c>
      <c r="F299" s="205" t="e">
        <f t="shared" si="21"/>
        <v>#REF!</v>
      </c>
    </row>
    <row r="300" spans="1:6" s="156" customFormat="1">
      <c r="A300" s="28" t="s">
        <v>88</v>
      </c>
      <c r="B300" s="146" t="s">
        <v>89</v>
      </c>
      <c r="C300" s="203">
        <v>2.5000000000000001E-2</v>
      </c>
      <c r="D300" s="203" t="s">
        <v>153</v>
      </c>
      <c r="E300" s="204" t="e">
        <f>'[2]23. Biaya Operasional Kegiatan'!#REF!</f>
        <v>#REF!</v>
      </c>
      <c r="F300" s="205" t="e">
        <f t="shared" si="21"/>
        <v>#REF!</v>
      </c>
    </row>
    <row r="301" spans="1:6" s="156" customFormat="1">
      <c r="A301" s="28" t="s">
        <v>88</v>
      </c>
      <c r="B301" s="146" t="s">
        <v>89</v>
      </c>
      <c r="C301" s="203">
        <v>2.5000000000000001E-2</v>
      </c>
      <c r="D301" s="203" t="s">
        <v>153</v>
      </c>
      <c r="E301" s="204" t="e">
        <f>'[2]23. Biaya Operasional Kegiatan'!#REF!</f>
        <v>#REF!</v>
      </c>
      <c r="F301" s="205" t="e">
        <f t="shared" si="21"/>
        <v>#REF!</v>
      </c>
    </row>
    <row r="302" spans="1:6" s="156" customFormat="1">
      <c r="A302" s="28" t="s">
        <v>92</v>
      </c>
      <c r="B302" s="146" t="s">
        <v>239</v>
      </c>
      <c r="C302" s="203">
        <v>0.01</v>
      </c>
      <c r="D302" s="203" t="s">
        <v>93</v>
      </c>
      <c r="E302" s="204" t="e">
        <f>'[2]23. Biaya Operasional Kegiatan'!#REF!</f>
        <v>#REF!</v>
      </c>
      <c r="F302" s="205" t="e">
        <f t="shared" si="21"/>
        <v>#REF!</v>
      </c>
    </row>
    <row r="303" spans="1:6" s="156" customFormat="1">
      <c r="A303" s="28" t="s">
        <v>94</v>
      </c>
      <c r="B303" s="146" t="s">
        <v>240</v>
      </c>
      <c r="C303" s="203">
        <v>1.4999999999999999E-2</v>
      </c>
      <c r="D303" s="203" t="s">
        <v>95</v>
      </c>
      <c r="E303" s="204" t="e">
        <f>'[2]23. Biaya Operasional Kegiatan'!#REF!</f>
        <v>#REF!</v>
      </c>
      <c r="F303" s="205" t="e">
        <f t="shared" si="21"/>
        <v>#REF!</v>
      </c>
    </row>
    <row r="304" spans="1:6" s="156" customFormat="1">
      <c r="A304" s="28" t="s">
        <v>76</v>
      </c>
      <c r="B304" s="146" t="s">
        <v>241</v>
      </c>
      <c r="C304" s="203">
        <v>1E-3</v>
      </c>
      <c r="D304" s="203" t="s">
        <v>95</v>
      </c>
      <c r="E304" s="204" t="e">
        <f>'[2]23. Biaya Operasional Kegiatan'!#REF!</f>
        <v>#REF!</v>
      </c>
      <c r="F304" s="205" t="e">
        <f t="shared" si="21"/>
        <v>#REF!</v>
      </c>
    </row>
    <row r="305" spans="1:6" s="156" customFormat="1">
      <c r="A305" s="28" t="s">
        <v>96</v>
      </c>
      <c r="B305" s="146" t="s">
        <v>242</v>
      </c>
      <c r="C305" s="203">
        <v>0.02</v>
      </c>
      <c r="D305" s="203" t="s">
        <v>95</v>
      </c>
      <c r="E305" s="204" t="e">
        <f>'[2]23. Biaya Operasional Kegiatan'!#REF!</f>
        <v>#REF!</v>
      </c>
      <c r="F305" s="205" t="e">
        <f t="shared" si="21"/>
        <v>#REF!</v>
      </c>
    </row>
    <row r="306" spans="1:6" s="155" customFormat="1" ht="12" customHeight="1">
      <c r="A306" s="27"/>
      <c r="B306" s="51"/>
      <c r="C306" s="54"/>
      <c r="D306" s="54"/>
      <c r="E306" s="55" t="s">
        <v>15</v>
      </c>
      <c r="F306" s="56" t="e">
        <f>SUM(F291:F305)</f>
        <v>#REF!</v>
      </c>
    </row>
    <row r="307" spans="1:6" s="155" customFormat="1" ht="13.5" thickBot="1">
      <c r="A307" s="29"/>
      <c r="B307" s="52"/>
      <c r="C307" s="59"/>
      <c r="D307" s="59"/>
      <c r="E307" s="60" t="s">
        <v>158</v>
      </c>
      <c r="F307" s="61" t="e">
        <f>SUM(F306)</f>
        <v>#REF!</v>
      </c>
    </row>
    <row r="308" spans="1:6" s="73" customFormat="1" ht="15" hidden="1">
      <c r="A308" s="128" t="s">
        <v>1541</v>
      </c>
      <c r="B308" s="314" t="s">
        <v>1542</v>
      </c>
      <c r="C308" s="314"/>
      <c r="D308" s="314" t="s">
        <v>7</v>
      </c>
      <c r="E308" s="314"/>
      <c r="F308" s="314">
        <v>2870646</v>
      </c>
    </row>
    <row r="309" spans="1:6" s="155" customFormat="1">
      <c r="A309" s="27" t="s">
        <v>1541</v>
      </c>
      <c r="B309" s="51" t="s">
        <v>1542</v>
      </c>
      <c r="C309" s="54"/>
      <c r="D309" s="54" t="s">
        <v>7</v>
      </c>
      <c r="E309" s="55"/>
      <c r="F309" s="56"/>
    </row>
    <row r="310" spans="1:6" s="156" customFormat="1" ht="16.149999999999999" customHeight="1">
      <c r="A310" s="28" t="s">
        <v>1543</v>
      </c>
      <c r="B310" s="146" t="s">
        <v>1544</v>
      </c>
      <c r="C310" s="203">
        <v>0.04</v>
      </c>
      <c r="D310" s="203" t="s">
        <v>37</v>
      </c>
      <c r="E310" s="204">
        <f>'[2]02.02 Alat Besar'!$I$79</f>
        <v>3213600</v>
      </c>
      <c r="F310" s="205">
        <f>C310*E310</f>
        <v>128544</v>
      </c>
    </row>
    <row r="311" spans="1:6" s="156" customFormat="1" ht="16.149999999999999" customHeight="1">
      <c r="A311" s="28" t="s">
        <v>1545</v>
      </c>
      <c r="B311" s="146" t="s">
        <v>1546</v>
      </c>
      <c r="C311" s="203">
        <v>0.04</v>
      </c>
      <c r="D311" s="203" t="s">
        <v>37</v>
      </c>
      <c r="E311" s="204">
        <f>'[2]02.06 Alat Kantor&amp;RT'!$H$1151</f>
        <v>2254876</v>
      </c>
      <c r="F311" s="205">
        <f t="shared" ref="F311:F318" si="22">C311*E311</f>
        <v>90195.040000000008</v>
      </c>
    </row>
    <row r="312" spans="1:6" s="156" customFormat="1" ht="16.149999999999999" customHeight="1">
      <c r="A312" s="28" t="s">
        <v>1547</v>
      </c>
      <c r="B312" s="146" t="s">
        <v>1548</v>
      </c>
      <c r="C312" s="203">
        <v>0.41</v>
      </c>
      <c r="D312" s="203" t="s">
        <v>11</v>
      </c>
      <c r="E312" s="204">
        <f>'[2]02.06 Alat Kantor&amp;RT'!$H$2393</f>
        <v>6386</v>
      </c>
      <c r="F312" s="205">
        <f t="shared" si="22"/>
        <v>2618.2599999999998</v>
      </c>
    </row>
    <row r="313" spans="1:6" s="156" customFormat="1" ht="16.149999999999999" customHeight="1">
      <c r="A313" s="28" t="s">
        <v>1549</v>
      </c>
      <c r="B313" s="146" t="s">
        <v>1550</v>
      </c>
      <c r="C313" s="203">
        <v>0.04</v>
      </c>
      <c r="D313" s="203" t="s">
        <v>37</v>
      </c>
      <c r="E313" s="204">
        <f>'[2]02.06 Alat Kantor&amp;RT'!$H$2691</f>
        <v>242565</v>
      </c>
      <c r="F313" s="205">
        <f t="shared" si="22"/>
        <v>9702.6</v>
      </c>
    </row>
    <row r="314" spans="1:6" s="156" customFormat="1" ht="16.149999999999999" customHeight="1">
      <c r="A314" s="28" t="s">
        <v>1389</v>
      </c>
      <c r="B314" s="146" t="s">
        <v>1390</v>
      </c>
      <c r="C314" s="203">
        <v>0.04</v>
      </c>
      <c r="D314" s="203" t="s">
        <v>37</v>
      </c>
      <c r="E314" s="204">
        <f>'[2]02.06 Alat Kantor&amp;RT'!$H$2778</f>
        <v>215682</v>
      </c>
      <c r="F314" s="205">
        <f t="shared" si="22"/>
        <v>8627.2800000000007</v>
      </c>
    </row>
    <row r="315" spans="1:6" s="156" customFormat="1" ht="16.149999999999999" customHeight="1">
      <c r="A315" s="28" t="s">
        <v>1551</v>
      </c>
      <c r="B315" s="146" t="s">
        <v>1552</v>
      </c>
      <c r="C315" s="203">
        <v>15.29</v>
      </c>
      <c r="D315" s="203" t="s">
        <v>23</v>
      </c>
      <c r="E315" s="204">
        <f>'[2]05.19 Hewan dan Tanaman'!$I$383</f>
        <v>156000</v>
      </c>
      <c r="F315" s="205">
        <f t="shared" si="22"/>
        <v>2385240</v>
      </c>
    </row>
    <row r="316" spans="1:6" s="156" customFormat="1" ht="30" customHeight="1">
      <c r="A316" s="28" t="s">
        <v>612</v>
      </c>
      <c r="B316" s="146" t="s">
        <v>1553</v>
      </c>
      <c r="C316" s="203">
        <v>0.04</v>
      </c>
      <c r="D316" s="203" t="s">
        <v>614</v>
      </c>
      <c r="E316" s="204">
        <f>'[2]20.01 Bahan Bangunan'!$I$248</f>
        <v>4500000</v>
      </c>
      <c r="F316" s="205">
        <f t="shared" si="22"/>
        <v>180000</v>
      </c>
    </row>
    <row r="317" spans="1:6" s="156" customFormat="1" ht="16.149999999999999" customHeight="1">
      <c r="A317" s="28" t="s">
        <v>1554</v>
      </c>
      <c r="B317" s="146" t="s">
        <v>1555</v>
      </c>
      <c r="C317" s="203">
        <v>0.56000000000000005</v>
      </c>
      <c r="D317" s="203" t="s">
        <v>7</v>
      </c>
      <c r="E317" s="204">
        <f>'[2]20.01 Bahan Bangunan'!$I$653</f>
        <v>68250</v>
      </c>
      <c r="F317" s="205">
        <f t="shared" si="22"/>
        <v>38220</v>
      </c>
    </row>
    <row r="318" spans="1:6" s="156" customFormat="1" ht="16.149999999999999" customHeight="1">
      <c r="A318" s="28" t="s">
        <v>811</v>
      </c>
      <c r="B318" s="146" t="s">
        <v>812</v>
      </c>
      <c r="C318" s="203">
        <v>1</v>
      </c>
      <c r="D318" s="203" t="s">
        <v>9</v>
      </c>
      <c r="E318" s="204">
        <f>'[1]A. Pekerjaan Tanah'!$F$50</f>
        <v>19000</v>
      </c>
      <c r="F318" s="205">
        <f t="shared" si="22"/>
        <v>19000</v>
      </c>
    </row>
    <row r="319" spans="1:6" s="155" customFormat="1" ht="16.149999999999999" customHeight="1">
      <c r="A319" s="27"/>
      <c r="B319" s="51"/>
      <c r="C319" s="54"/>
      <c r="D319" s="54"/>
      <c r="E319" s="55" t="s">
        <v>15</v>
      </c>
      <c r="F319" s="56">
        <f>SUM(F310:F318)</f>
        <v>2862147.18</v>
      </c>
    </row>
    <row r="320" spans="1:6" s="155" customFormat="1" ht="16.149999999999999" customHeight="1" thickBot="1">
      <c r="A320" s="29"/>
      <c r="B320" s="52"/>
      <c r="C320" s="59"/>
      <c r="D320" s="59"/>
      <c r="E320" s="60" t="s">
        <v>158</v>
      </c>
      <c r="F320" s="61">
        <f>SUM(F319)</f>
        <v>2862147.18</v>
      </c>
    </row>
    <row r="321" spans="1:6" ht="15" hidden="1">
      <c r="A321" s="116" t="s">
        <v>1281</v>
      </c>
      <c r="B321" s="311" t="s">
        <v>1282</v>
      </c>
      <c r="C321" s="312">
        <v>1672686</v>
      </c>
    </row>
    <row r="322" spans="1:6" ht="14.45" customHeight="1">
      <c r="A322" s="27" t="s">
        <v>1281</v>
      </c>
      <c r="B322" s="51" t="s">
        <v>1282</v>
      </c>
      <c r="C322" s="54"/>
      <c r="D322" s="54" t="s">
        <v>797</v>
      </c>
      <c r="E322" s="55"/>
      <c r="F322" s="56"/>
    </row>
    <row r="323" spans="1:6" ht="14.45" customHeight="1">
      <c r="A323" s="28" t="s">
        <v>25</v>
      </c>
      <c r="B323" s="146" t="s">
        <v>105</v>
      </c>
      <c r="C323" s="203">
        <v>8.8999999999999996E-2</v>
      </c>
      <c r="D323" s="203" t="s">
        <v>26</v>
      </c>
      <c r="E323" s="204">
        <f>'[1]A. Pekerjaan Tanah'!$F$24</f>
        <v>77520</v>
      </c>
      <c r="F323" s="205">
        <f>C323*E323</f>
        <v>6899.28</v>
      </c>
    </row>
    <row r="324" spans="1:6" ht="14.45" customHeight="1">
      <c r="A324" s="28" t="s">
        <v>22</v>
      </c>
      <c r="B324" s="146" t="s">
        <v>109</v>
      </c>
      <c r="C324" s="203">
        <v>0.42</v>
      </c>
      <c r="D324" s="203" t="s">
        <v>8</v>
      </c>
      <c r="E324" s="204">
        <f>'[1]A. Pekerjaan Tanah'!$F$150</f>
        <v>86500</v>
      </c>
      <c r="F324" s="205">
        <f t="shared" ref="F324:F337" si="23">C324*E324</f>
        <v>36330</v>
      </c>
    </row>
    <row r="325" spans="1:6" ht="14.45" customHeight="1">
      <c r="A325" s="28" t="s">
        <v>538</v>
      </c>
      <c r="B325" s="146" t="s">
        <v>539</v>
      </c>
      <c r="C325" s="203">
        <v>0.41354999999999997</v>
      </c>
      <c r="D325" s="203" t="s">
        <v>8</v>
      </c>
      <c r="E325" s="204">
        <f>'[1]A. Pekerjaan Tanah'!$F$194</f>
        <v>14260</v>
      </c>
      <c r="F325" s="205">
        <f t="shared" si="23"/>
        <v>5897.223</v>
      </c>
    </row>
    <row r="326" spans="1:6" ht="28.15" customHeight="1">
      <c r="A326" s="28" t="s">
        <v>584</v>
      </c>
      <c r="B326" s="146" t="s">
        <v>585</v>
      </c>
      <c r="C326" s="203">
        <v>0.26700000000000002</v>
      </c>
      <c r="D326" s="203" t="s">
        <v>8</v>
      </c>
      <c r="E326" s="204">
        <f>'[1]B. Pondasi'!$F$253</f>
        <v>583890</v>
      </c>
      <c r="F326" s="205">
        <f t="shared" si="23"/>
        <v>155898.63</v>
      </c>
    </row>
    <row r="327" spans="1:6" ht="28.15" customHeight="1">
      <c r="A327" s="28" t="s">
        <v>568</v>
      </c>
      <c r="B327" s="146" t="s">
        <v>569</v>
      </c>
      <c r="C327" s="203">
        <v>0.222</v>
      </c>
      <c r="D327" s="203" t="s">
        <v>26</v>
      </c>
      <c r="E327" s="204">
        <f>'[1]B. Pondasi'!$F$285</f>
        <v>154320</v>
      </c>
      <c r="F327" s="205">
        <f t="shared" si="23"/>
        <v>34259.040000000001</v>
      </c>
    </row>
    <row r="328" spans="1:6" ht="28.15" customHeight="1">
      <c r="A328" s="28" t="s">
        <v>34</v>
      </c>
      <c r="B328" s="146" t="s">
        <v>291</v>
      </c>
      <c r="C328" s="203">
        <v>0.01</v>
      </c>
      <c r="D328" s="203" t="s">
        <v>8</v>
      </c>
      <c r="E328" s="204">
        <f>'[1]B. Pondasi'!$F$307</f>
        <v>1195513.5</v>
      </c>
      <c r="F328" s="205">
        <f t="shared" si="23"/>
        <v>11955.135</v>
      </c>
    </row>
    <row r="329" spans="1:6" ht="28.15" customHeight="1">
      <c r="A329" s="28" t="s">
        <v>230</v>
      </c>
      <c r="B329" s="146" t="s">
        <v>231</v>
      </c>
      <c r="C329" s="203">
        <v>1</v>
      </c>
      <c r="D329" s="203" t="s">
        <v>16</v>
      </c>
      <c r="E329" s="204">
        <f>'[1]C. Struktur'!$F$203</f>
        <v>15471</v>
      </c>
      <c r="F329" s="205">
        <f t="shared" si="23"/>
        <v>15471</v>
      </c>
    </row>
    <row r="330" spans="1:6" ht="28.15" customHeight="1">
      <c r="A330" s="28" t="s">
        <v>572</v>
      </c>
      <c r="B330" s="146" t="s">
        <v>573</v>
      </c>
      <c r="C330" s="203">
        <v>0.03</v>
      </c>
      <c r="D330" s="203" t="s">
        <v>8</v>
      </c>
      <c r="E330" s="204">
        <f>'[1]C. Struktur'!$F$355</f>
        <v>5467090</v>
      </c>
      <c r="F330" s="205">
        <f t="shared" si="23"/>
        <v>164012.69999999998</v>
      </c>
    </row>
    <row r="331" spans="1:6" ht="28.15" customHeight="1">
      <c r="A331" s="28" t="s">
        <v>574</v>
      </c>
      <c r="B331" s="146" t="s">
        <v>575</v>
      </c>
      <c r="C331" s="203">
        <v>2.2200000000000001E-2</v>
      </c>
      <c r="D331" s="203" t="s">
        <v>8</v>
      </c>
      <c r="E331" s="204">
        <f>'[1]C. Struktur'!$F$377</f>
        <v>6026270.3260000004</v>
      </c>
      <c r="F331" s="205">
        <f t="shared" si="23"/>
        <v>133783.2012372</v>
      </c>
    </row>
    <row r="332" spans="1:6" ht="28.15" customHeight="1">
      <c r="A332" s="28" t="s">
        <v>1335</v>
      </c>
      <c r="B332" s="146" t="s">
        <v>1336</v>
      </c>
      <c r="C332" s="203">
        <v>2.22E-4</v>
      </c>
      <c r="D332" s="203" t="s">
        <v>8</v>
      </c>
      <c r="E332" s="204">
        <f>'[1]C. Struktur'!$F$421</f>
        <v>8313730</v>
      </c>
      <c r="F332" s="205">
        <f t="shared" si="23"/>
        <v>1845.64806</v>
      </c>
    </row>
    <row r="333" spans="1:6" ht="28.15" customHeight="1">
      <c r="A333" s="28" t="s">
        <v>586</v>
      </c>
      <c r="B333" s="146" t="s">
        <v>587</v>
      </c>
      <c r="C333" s="203">
        <v>0.435</v>
      </c>
      <c r="D333" s="203" t="s">
        <v>9</v>
      </c>
      <c r="E333" s="204">
        <f>'[1]D PD'!$F$115</f>
        <v>7074900</v>
      </c>
      <c r="F333" s="205">
        <f t="shared" si="23"/>
        <v>3077581.5</v>
      </c>
    </row>
    <row r="334" spans="1:6" ht="14.45" customHeight="1">
      <c r="A334" s="28" t="s">
        <v>588</v>
      </c>
      <c r="B334" s="146" t="s">
        <v>589</v>
      </c>
      <c r="C334" s="203">
        <v>1.3164</v>
      </c>
      <c r="D334" s="203" t="s">
        <v>9</v>
      </c>
      <c r="E334" s="204">
        <f>'[1]D PD'!$F$207</f>
        <v>69858</v>
      </c>
      <c r="F334" s="205">
        <f t="shared" si="23"/>
        <v>91961.071200000006</v>
      </c>
    </row>
    <row r="335" spans="1:6" ht="14.45" customHeight="1">
      <c r="A335" s="28" t="s">
        <v>590</v>
      </c>
      <c r="B335" s="146" t="s">
        <v>591</v>
      </c>
      <c r="C335" s="203">
        <v>5.64</v>
      </c>
      <c r="D335" s="203" t="s">
        <v>11</v>
      </c>
      <c r="E335" s="204">
        <f>'[1]D PD'!$F$231</f>
        <v>23040</v>
      </c>
      <c r="F335" s="205">
        <f t="shared" si="23"/>
        <v>129945.59999999999</v>
      </c>
    </row>
    <row r="336" spans="1:6" ht="14.45" customHeight="1">
      <c r="A336" s="28" t="s">
        <v>848</v>
      </c>
      <c r="B336" s="146" t="s">
        <v>849</v>
      </c>
      <c r="C336" s="203">
        <v>1.3164</v>
      </c>
      <c r="D336" s="203" t="s">
        <v>9</v>
      </c>
      <c r="E336" s="204">
        <f>'[1]D PD'!$F$263</f>
        <v>42625</v>
      </c>
      <c r="F336" s="205">
        <f t="shared" si="23"/>
        <v>56111.55</v>
      </c>
    </row>
    <row r="337" spans="1:6" ht="14.45" customHeight="1">
      <c r="A337" s="28" t="s">
        <v>1337</v>
      </c>
      <c r="B337" s="146" t="s">
        <v>1338</v>
      </c>
      <c r="C337" s="203">
        <v>1.2</v>
      </c>
      <c r="D337" s="203" t="s">
        <v>9</v>
      </c>
      <c r="E337" s="204">
        <f>'[1]G.Pekerjaan Finishing'!$F$908</f>
        <v>379243.0555555555</v>
      </c>
      <c r="F337" s="205">
        <f t="shared" si="23"/>
        <v>455091.66666666657</v>
      </c>
    </row>
    <row r="338" spans="1:6" ht="14.45" customHeight="1">
      <c r="A338" s="28" t="s">
        <v>892</v>
      </c>
      <c r="B338" s="146" t="s">
        <v>900</v>
      </c>
      <c r="C338" s="203">
        <v>0.5</v>
      </c>
      <c r="D338" s="203" t="s">
        <v>11</v>
      </c>
      <c r="E338" s="204">
        <f>'[1]G.Pekerjaan Finishing'!$F$1028</f>
        <v>454464.96</v>
      </c>
      <c r="F338" s="205">
        <f>C338*E338</f>
        <v>227232.48</v>
      </c>
    </row>
    <row r="339" spans="1:6" ht="14.45" customHeight="1">
      <c r="A339" s="27"/>
      <c r="B339" s="51"/>
      <c r="C339" s="54"/>
      <c r="D339" s="54"/>
      <c r="E339" s="55" t="s">
        <v>15</v>
      </c>
      <c r="F339" s="56">
        <f>SUM(F323:F338)</f>
        <v>4604275.7251638668</v>
      </c>
    </row>
    <row r="340" spans="1:6" ht="14.45" customHeight="1" thickBot="1">
      <c r="A340" s="29"/>
      <c r="B340" s="52"/>
      <c r="C340" s="59"/>
      <c r="D340" s="59"/>
      <c r="E340" s="60" t="s">
        <v>158</v>
      </c>
      <c r="F340" s="61">
        <f>SUM(F339)</f>
        <v>4604275.7251638668</v>
      </c>
    </row>
    <row r="341" spans="1:6" s="90" customFormat="1" ht="14.45" customHeight="1">
      <c r="A341" s="201" t="s">
        <v>1749</v>
      </c>
      <c r="B341" s="51" t="s">
        <v>1750</v>
      </c>
      <c r="C341" s="54"/>
      <c r="D341" s="54" t="s">
        <v>26</v>
      </c>
      <c r="E341" s="55"/>
      <c r="F341" s="56"/>
    </row>
    <row r="342" spans="1:6" s="90" customFormat="1" ht="14.45" customHeight="1">
      <c r="A342" s="202" t="s">
        <v>1399</v>
      </c>
      <c r="B342" s="146" t="s">
        <v>1400</v>
      </c>
      <c r="C342" s="203">
        <v>4.91</v>
      </c>
      <c r="D342" s="203" t="s">
        <v>35</v>
      </c>
      <c r="E342" s="204">
        <f>'[2]20.01 Bahan Bangunan'!$I$179</f>
        <v>14500</v>
      </c>
      <c r="F342" s="205">
        <f>C342*E342</f>
        <v>71195</v>
      </c>
    </row>
    <row r="343" spans="1:6" s="90" customFormat="1" ht="14.45" customHeight="1">
      <c r="A343" s="202" t="s">
        <v>371</v>
      </c>
      <c r="B343" s="146" t="s">
        <v>372</v>
      </c>
      <c r="C343" s="203">
        <v>0.23810000000000001</v>
      </c>
      <c r="D343" s="203" t="s">
        <v>8</v>
      </c>
      <c r="E343" s="204">
        <f>'[1]A. Pekerjaan Tanah'!$F$144</f>
        <v>44800</v>
      </c>
      <c r="F343" s="205">
        <f t="shared" ref="F343:F347" si="24">C343*E343</f>
        <v>10666.880000000001</v>
      </c>
    </row>
    <row r="344" spans="1:6" s="90" customFormat="1" ht="14.45" customHeight="1">
      <c r="A344" s="202" t="s">
        <v>22</v>
      </c>
      <c r="B344" s="146" t="s">
        <v>109</v>
      </c>
      <c r="C344" s="203">
        <v>6.1249999999999999E-2</v>
      </c>
      <c r="D344" s="203" t="s">
        <v>8</v>
      </c>
      <c r="E344" s="204">
        <f>'[1]A. Pekerjaan Tanah'!$F$150</f>
        <v>86500</v>
      </c>
      <c r="F344" s="205">
        <f t="shared" si="24"/>
        <v>5298.125</v>
      </c>
    </row>
    <row r="345" spans="1:6" s="90" customFormat="1" ht="14.45" customHeight="1">
      <c r="A345" s="202" t="s">
        <v>289</v>
      </c>
      <c r="B345" s="146" t="s">
        <v>290</v>
      </c>
      <c r="C345" s="203">
        <v>0.16900000000000001</v>
      </c>
      <c r="D345" s="203" t="s">
        <v>26</v>
      </c>
      <c r="E345" s="204">
        <f>'[1]B. Pondasi'!$F$294</f>
        <v>182640</v>
      </c>
      <c r="F345" s="205">
        <f t="shared" si="24"/>
        <v>30866.160000000003</v>
      </c>
    </row>
    <row r="346" spans="1:6" s="90" customFormat="1" ht="14.45" customHeight="1">
      <c r="A346" s="202" t="s">
        <v>33</v>
      </c>
      <c r="B346" s="146" t="s">
        <v>112</v>
      </c>
      <c r="C346" s="203">
        <v>6.0999999999999999E-2</v>
      </c>
      <c r="D346" s="203" t="s">
        <v>8</v>
      </c>
      <c r="E346" s="204">
        <f>'[1]C. Struktur'!$F$335</f>
        <v>4481840</v>
      </c>
      <c r="F346" s="205">
        <f t="shared" si="24"/>
        <v>273392.24</v>
      </c>
    </row>
    <row r="347" spans="1:6" s="90" customFormat="1" ht="14.45" customHeight="1">
      <c r="A347" s="202" t="s">
        <v>33</v>
      </c>
      <c r="B347" s="146" t="s">
        <v>112</v>
      </c>
      <c r="C347" s="203">
        <v>8.7762199999999999E-2</v>
      </c>
      <c r="D347" s="203" t="s">
        <v>8</v>
      </c>
      <c r="E347" s="204">
        <f>'[1]C. Struktur'!$F$335</f>
        <v>4481840</v>
      </c>
      <c r="F347" s="205">
        <f t="shared" si="24"/>
        <v>393336.13844800001</v>
      </c>
    </row>
    <row r="348" spans="1:6" s="90" customFormat="1" ht="14.45" customHeight="1">
      <c r="A348" s="201"/>
      <c r="B348" s="51"/>
      <c r="C348" s="54"/>
      <c r="D348" s="54"/>
      <c r="E348" s="55" t="s">
        <v>15</v>
      </c>
      <c r="F348" s="56">
        <f>SUM(F342:F347)</f>
        <v>784754.54344799998</v>
      </c>
    </row>
    <row r="349" spans="1:6" s="90" customFormat="1" ht="14.45" customHeight="1" thickBot="1">
      <c r="A349" s="206"/>
      <c r="B349" s="52"/>
      <c r="C349" s="59"/>
      <c r="D349" s="59"/>
      <c r="E349" s="60" t="s">
        <v>158</v>
      </c>
      <c r="F349" s="61">
        <f>SUM(F348)</f>
        <v>784754.54344799998</v>
      </c>
    </row>
  </sheetData>
  <sheetProtection selectLockedCells="1" selectUnlockedCells="1"/>
  <mergeCells count="6">
    <mergeCell ref="A1:F1"/>
    <mergeCell ref="A2:F2"/>
    <mergeCell ref="A6:A7"/>
    <mergeCell ref="B6:B7"/>
    <mergeCell ref="C6:C7"/>
    <mergeCell ref="D6:D7"/>
  </mergeCells>
  <pageMargins left="0.22" right="0.22" top="0.5" bottom="0.5" header="0.51180555555555596" footer="0.51180555555555596"/>
  <pageSetup paperSize="14" scale="73" firstPageNumber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127"/>
  <sheetViews>
    <sheetView view="pageBreakPreview" topLeftCell="A100" zoomScale="85" zoomScaleNormal="73" zoomScaleSheetLayoutView="85" workbookViewId="0">
      <selection activeCell="E127" sqref="E127"/>
    </sheetView>
  </sheetViews>
  <sheetFormatPr defaultColWidth="17.28515625" defaultRowHeight="12.75"/>
  <cols>
    <col min="1" max="1" width="17.5703125" customWidth="1"/>
    <col min="2" max="2" width="49.28515625" style="301" customWidth="1"/>
    <col min="3" max="3" width="13" style="318" customWidth="1"/>
    <col min="4" max="4" width="11.42578125" style="318" customWidth="1"/>
    <col min="5" max="5" width="17.28515625" style="319" customWidth="1"/>
    <col min="6" max="6" width="19.85546875" style="319" customWidth="1"/>
    <col min="7" max="16" width="9.42578125" customWidth="1"/>
    <col min="17" max="26" width="8" customWidth="1"/>
  </cols>
  <sheetData>
    <row r="1" spans="1:6">
      <c r="A1" s="374" t="s">
        <v>0</v>
      </c>
      <c r="B1" s="374"/>
      <c r="C1" s="374"/>
      <c r="D1" s="374"/>
      <c r="E1" s="374"/>
      <c r="F1" s="374"/>
    </row>
    <row r="2" spans="1:6">
      <c r="A2" s="374" t="s">
        <v>904</v>
      </c>
      <c r="B2" s="374"/>
      <c r="C2" s="374"/>
      <c r="D2" s="374"/>
      <c r="E2" s="374"/>
      <c r="F2" s="374"/>
    </row>
    <row r="3" spans="1:6" ht="24.75">
      <c r="A3" s="375" t="s">
        <v>0</v>
      </c>
      <c r="B3" s="375"/>
      <c r="C3" s="375"/>
      <c r="D3" s="375"/>
      <c r="E3" s="375"/>
      <c r="F3" s="375"/>
    </row>
    <row r="4" spans="1:6" ht="24.75">
      <c r="A4" s="375" t="s">
        <v>904</v>
      </c>
      <c r="B4" s="375"/>
      <c r="C4" s="375"/>
      <c r="D4" s="375"/>
      <c r="E4" s="375"/>
      <c r="F4" s="375"/>
    </row>
    <row r="6" spans="1:6" s="13" customFormat="1" ht="13.5" thickBot="1">
      <c r="A6" s="13">
        <v>28.01</v>
      </c>
      <c r="B6" s="303" t="s">
        <v>905</v>
      </c>
      <c r="C6" s="320"/>
      <c r="D6" s="320"/>
      <c r="E6" s="321"/>
      <c r="F6" s="321"/>
    </row>
    <row r="7" spans="1:6" s="14" customFormat="1">
      <c r="A7" s="354" t="s">
        <v>1</v>
      </c>
      <c r="B7" s="367" t="s">
        <v>2</v>
      </c>
      <c r="C7" s="367" t="s">
        <v>3</v>
      </c>
      <c r="D7" s="367" t="s">
        <v>4</v>
      </c>
      <c r="E7" s="369" t="s">
        <v>142</v>
      </c>
      <c r="F7" s="371" t="s">
        <v>143</v>
      </c>
    </row>
    <row r="8" spans="1:6" s="14" customFormat="1" ht="13.5" thickBot="1">
      <c r="A8" s="364"/>
      <c r="B8" s="368"/>
      <c r="C8" s="368"/>
      <c r="D8" s="368"/>
      <c r="E8" s="370"/>
      <c r="F8" s="372"/>
    </row>
    <row r="9" spans="1:6" s="16" customFormat="1">
      <c r="A9" s="4" t="s">
        <v>934</v>
      </c>
      <c r="B9" s="131" t="s">
        <v>906</v>
      </c>
      <c r="C9" s="322"/>
      <c r="D9" s="322"/>
      <c r="E9" s="323"/>
      <c r="F9" s="324"/>
    </row>
    <row r="10" spans="1:6" s="16" customFormat="1" ht="25.5">
      <c r="A10" s="5" t="s">
        <v>907</v>
      </c>
      <c r="B10" s="51" t="s">
        <v>908</v>
      </c>
      <c r="C10" s="325"/>
      <c r="D10" s="325" t="s">
        <v>797</v>
      </c>
      <c r="E10" s="326"/>
      <c r="F10" s="327"/>
    </row>
    <row r="11" spans="1:6" s="16" customFormat="1">
      <c r="A11" s="5"/>
      <c r="B11" s="51" t="s">
        <v>909</v>
      </c>
      <c r="C11" s="325"/>
      <c r="D11" s="325"/>
      <c r="E11" s="326"/>
      <c r="F11" s="327"/>
    </row>
    <row r="12" spans="1:6" s="15" customFormat="1">
      <c r="A12" s="3" t="s">
        <v>665</v>
      </c>
      <c r="B12" s="146" t="s">
        <v>666</v>
      </c>
      <c r="C12" s="328">
        <v>6.9999999999999999E-4</v>
      </c>
      <c r="D12" s="328" t="s">
        <v>8</v>
      </c>
      <c r="E12" s="329">
        <f>'[1]C. Struktur'!$F$191</f>
        <v>1136764.144736842</v>
      </c>
      <c r="F12" s="330">
        <f>E12*C12</f>
        <v>795.73490131578944</v>
      </c>
    </row>
    <row r="13" spans="1:6" s="15" customFormat="1">
      <c r="A13" s="3" t="s">
        <v>910</v>
      </c>
      <c r="B13" s="146" t="s">
        <v>911</v>
      </c>
      <c r="C13" s="328">
        <v>1</v>
      </c>
      <c r="D13" s="328" t="s">
        <v>11</v>
      </c>
      <c r="E13" s="329">
        <f>'[1]G.Pekerjaan Finishing'!$F$1117</f>
        <v>270000</v>
      </c>
      <c r="F13" s="330">
        <f t="shared" ref="F13:F19" si="0">E13*C13</f>
        <v>270000</v>
      </c>
    </row>
    <row r="14" spans="1:6" s="15" customFormat="1">
      <c r="A14" s="3" t="s">
        <v>912</v>
      </c>
      <c r="B14" s="146" t="s">
        <v>913</v>
      </c>
      <c r="C14" s="328">
        <v>4.2059999999999997E-3</v>
      </c>
      <c r="D14" s="328" t="s">
        <v>23</v>
      </c>
      <c r="E14" s="329">
        <f>'[1]G.Pekerjaan Finishing'!$F$1127</f>
        <v>948660.00000000012</v>
      </c>
      <c r="F14" s="330">
        <f t="shared" si="0"/>
        <v>3990.06396</v>
      </c>
    </row>
    <row r="15" spans="1:6" s="15" customFormat="1">
      <c r="A15" s="3" t="s">
        <v>914</v>
      </c>
      <c r="B15" s="146" t="s">
        <v>915</v>
      </c>
      <c r="C15" s="328">
        <v>9.3499999999999996E-4</v>
      </c>
      <c r="D15" s="328" t="s">
        <v>23</v>
      </c>
      <c r="E15" s="329">
        <f>'[1]G.Pekerjaan Finishing'!$F$1142</f>
        <v>84540</v>
      </c>
      <c r="F15" s="330">
        <f t="shared" si="0"/>
        <v>79.044899999999998</v>
      </c>
    </row>
    <row r="16" spans="1:6" s="15" customFormat="1">
      <c r="A16" s="3" t="s">
        <v>916</v>
      </c>
      <c r="B16" s="146" t="s">
        <v>917</v>
      </c>
      <c r="C16" s="328">
        <v>4.2059999999999997E-3</v>
      </c>
      <c r="D16" s="328" t="s">
        <v>23</v>
      </c>
      <c r="E16" s="329">
        <f>'[1]G.Pekerjaan Finishing'!$F$1157</f>
        <v>1417300</v>
      </c>
      <c r="F16" s="330">
        <f t="shared" si="0"/>
        <v>5961.1637999999994</v>
      </c>
    </row>
    <row r="17" spans="1:6" s="15" customFormat="1">
      <c r="A17" s="3" t="s">
        <v>918</v>
      </c>
      <c r="B17" s="146" t="s">
        <v>919</v>
      </c>
      <c r="C17" s="328">
        <v>3.271E-3</v>
      </c>
      <c r="D17" s="328" t="s">
        <v>23</v>
      </c>
      <c r="E17" s="329">
        <f>'[1]G.Pekerjaan Finishing'!$F$1167</f>
        <v>2790210</v>
      </c>
      <c r="F17" s="330">
        <f t="shared" si="0"/>
        <v>9126.7769100000005</v>
      </c>
    </row>
    <row r="18" spans="1:6" s="15" customFormat="1">
      <c r="A18" s="3" t="s">
        <v>920</v>
      </c>
      <c r="B18" s="146" t="s">
        <v>921</v>
      </c>
      <c r="C18" s="328">
        <v>1.4486000000000001E-2</v>
      </c>
      <c r="D18" s="328" t="s">
        <v>23</v>
      </c>
      <c r="E18" s="329">
        <f>'[1]G.Pekerjaan Finishing'!$F$1177</f>
        <v>626950</v>
      </c>
      <c r="F18" s="330">
        <f t="shared" si="0"/>
        <v>9081.9976999999999</v>
      </c>
    </row>
    <row r="19" spans="1:6" s="15" customFormat="1">
      <c r="A19" s="3" t="s">
        <v>922</v>
      </c>
      <c r="B19" s="146" t="s">
        <v>923</v>
      </c>
      <c r="C19" s="328">
        <v>4.6700000000000002E-4</v>
      </c>
      <c r="D19" s="328" t="s">
        <v>23</v>
      </c>
      <c r="E19" s="329">
        <f>'[1]G.Pekerjaan Finishing'!$F$1187</f>
        <v>238860.00000000003</v>
      </c>
      <c r="F19" s="330">
        <f t="shared" si="0"/>
        <v>111.54762000000002</v>
      </c>
    </row>
    <row r="20" spans="1:6" s="16" customFormat="1">
      <c r="A20" s="5"/>
      <c r="B20" s="51"/>
      <c r="C20" s="325"/>
      <c r="D20" s="325"/>
      <c r="E20" s="326" t="s">
        <v>15</v>
      </c>
      <c r="F20" s="327">
        <f>SUM(F12:F19)</f>
        <v>299146.32979131577</v>
      </c>
    </row>
    <row r="21" spans="1:6" s="16" customFormat="1">
      <c r="A21" s="5"/>
      <c r="B21" s="51" t="s">
        <v>924</v>
      </c>
      <c r="C21" s="325"/>
      <c r="D21" s="325"/>
      <c r="E21" s="326"/>
      <c r="F21" s="327"/>
    </row>
    <row r="22" spans="1:6" s="15" customFormat="1">
      <c r="A22" s="3" t="s">
        <v>925</v>
      </c>
      <c r="B22" s="146" t="s">
        <v>926</v>
      </c>
      <c r="C22" s="328">
        <v>1</v>
      </c>
      <c r="D22" s="328" t="s">
        <v>11</v>
      </c>
      <c r="E22" s="329">
        <f>'[1]G.Pekerjaan Finishing'!$F$1097</f>
        <v>27095</v>
      </c>
      <c r="F22" s="330">
        <f>C22*E22</f>
        <v>27095</v>
      </c>
    </row>
    <row r="23" spans="1:6" s="15" customFormat="1">
      <c r="A23" s="3" t="s">
        <v>927</v>
      </c>
      <c r="B23" s="146" t="s">
        <v>928</v>
      </c>
      <c r="C23" s="328">
        <v>2E-3</v>
      </c>
      <c r="D23" s="328" t="s">
        <v>23</v>
      </c>
      <c r="E23" s="329">
        <f>'[1]G.Pekerjaan Finishing'!$F$1197</f>
        <v>457220</v>
      </c>
      <c r="F23" s="330">
        <f t="shared" ref="F23:F24" si="1">C23*E23</f>
        <v>914.44</v>
      </c>
    </row>
    <row r="24" spans="1:6" s="15" customFormat="1">
      <c r="A24" s="3" t="s">
        <v>929</v>
      </c>
      <c r="B24" s="146" t="s">
        <v>930</v>
      </c>
      <c r="C24" s="328">
        <v>1E-3</v>
      </c>
      <c r="D24" s="328" t="s">
        <v>23</v>
      </c>
      <c r="E24" s="329">
        <f>'[1]G.Pekerjaan Finishing'!$F$1207</f>
        <v>457220</v>
      </c>
      <c r="F24" s="330">
        <f t="shared" si="1"/>
        <v>457.22</v>
      </c>
    </row>
    <row r="25" spans="1:6" s="15" customFormat="1">
      <c r="A25" s="3"/>
      <c r="B25" s="146"/>
      <c r="C25" s="328"/>
      <c r="D25" s="328"/>
      <c r="E25" s="326" t="s">
        <v>15</v>
      </c>
      <c r="F25" s="327">
        <f>SUM(F22:F24)</f>
        <v>28466.66</v>
      </c>
    </row>
    <row r="26" spans="1:6" s="16" customFormat="1">
      <c r="A26" s="5"/>
      <c r="B26" s="51" t="s">
        <v>931</v>
      </c>
      <c r="C26" s="325"/>
      <c r="D26" s="325"/>
      <c r="E26" s="326"/>
      <c r="F26" s="327"/>
    </row>
    <row r="27" spans="1:6" s="15" customFormat="1">
      <c r="A27" s="3" t="s">
        <v>932</v>
      </c>
      <c r="B27" s="146" t="s">
        <v>933</v>
      </c>
      <c r="C27" s="328">
        <v>6.3E-2</v>
      </c>
      <c r="D27" s="328" t="s">
        <v>82</v>
      </c>
      <c r="E27" s="329">
        <f>'[2]20.01 Bahan Bangunan'!$I$10</f>
        <v>12000</v>
      </c>
      <c r="F27" s="330">
        <f>C27*E27</f>
        <v>756</v>
      </c>
    </row>
    <row r="28" spans="1:6" s="15" customFormat="1">
      <c r="A28" s="3" t="s">
        <v>371</v>
      </c>
      <c r="B28" s="146" t="s">
        <v>372</v>
      </c>
      <c r="C28" s="328">
        <v>6.3E-2</v>
      </c>
      <c r="D28" s="328" t="s">
        <v>8</v>
      </c>
      <c r="E28" s="329">
        <f>'[1]A. Pekerjaan Tanah'!$F$144</f>
        <v>44800</v>
      </c>
      <c r="F28" s="330">
        <f t="shared" ref="F28:F35" si="2">C28*E28</f>
        <v>2822.4</v>
      </c>
    </row>
    <row r="29" spans="1:6" s="15" customFormat="1">
      <c r="A29" s="3" t="s">
        <v>22</v>
      </c>
      <c r="B29" s="146" t="s">
        <v>109</v>
      </c>
      <c r="C29" s="328">
        <v>0.22500000000000001</v>
      </c>
      <c r="D29" s="328" t="s">
        <v>8</v>
      </c>
      <c r="E29" s="329">
        <f>'[1]A. Pekerjaan Tanah'!$F$150</f>
        <v>86500</v>
      </c>
      <c r="F29" s="330">
        <f t="shared" si="2"/>
        <v>19462.5</v>
      </c>
    </row>
    <row r="30" spans="1:6" s="15" customFormat="1">
      <c r="A30" s="3" t="s">
        <v>12</v>
      </c>
      <c r="B30" s="146" t="s">
        <v>13</v>
      </c>
      <c r="C30" s="328">
        <v>0.14399999999999999</v>
      </c>
      <c r="D30" s="328" t="s">
        <v>8</v>
      </c>
      <c r="E30" s="329">
        <f>'[1]A. Pekerjaan Tanah'!$F$156</f>
        <v>115120</v>
      </c>
      <c r="F30" s="330">
        <f t="shared" si="2"/>
        <v>16577.28</v>
      </c>
    </row>
    <row r="31" spans="1:6" s="15" customFormat="1">
      <c r="A31" s="3" t="s">
        <v>14</v>
      </c>
      <c r="B31" s="146" t="s">
        <v>460</v>
      </c>
      <c r="C31" s="328">
        <v>0.15249699999999999</v>
      </c>
      <c r="D31" s="328" t="s">
        <v>8</v>
      </c>
      <c r="E31" s="329">
        <f>'[1]A. Pekerjaan Tanah'!$F$215</f>
        <v>154600</v>
      </c>
      <c r="F31" s="330">
        <f t="shared" si="2"/>
        <v>23576.036199999999</v>
      </c>
    </row>
    <row r="32" spans="1:6" s="15" customFormat="1">
      <c r="A32" s="3" t="s">
        <v>362</v>
      </c>
      <c r="B32" s="146" t="s">
        <v>363</v>
      </c>
      <c r="C32" s="328">
        <v>0.14399999999999999</v>
      </c>
      <c r="D32" s="328" t="s">
        <v>8</v>
      </c>
      <c r="E32" s="329">
        <f>'[1]I. PJR'!$F$159</f>
        <v>227778.24850000002</v>
      </c>
      <c r="F32" s="330">
        <f t="shared" si="2"/>
        <v>32800.067783999999</v>
      </c>
    </row>
    <row r="33" spans="1:6" s="15" customFormat="1">
      <c r="A33" s="3" t="s">
        <v>935</v>
      </c>
      <c r="B33" s="146" t="s">
        <v>936</v>
      </c>
      <c r="C33" s="328">
        <v>0.09</v>
      </c>
      <c r="D33" s="328" t="s">
        <v>9</v>
      </c>
      <c r="E33" s="329">
        <f>'[1]I. PJR'!$F$371</f>
        <v>168165.28571428571</v>
      </c>
      <c r="F33" s="330">
        <f t="shared" si="2"/>
        <v>15134.875714285714</v>
      </c>
    </row>
    <row r="34" spans="1:6" s="15" customFormat="1" ht="25.5">
      <c r="A34" s="3" t="s">
        <v>937</v>
      </c>
      <c r="B34" s="146" t="s">
        <v>938</v>
      </c>
      <c r="C34" s="328">
        <v>0.45</v>
      </c>
      <c r="D34" s="328" t="s">
        <v>9</v>
      </c>
      <c r="E34" s="329">
        <f>'[1]I. PJR'!$F$475</f>
        <v>129815.55559314285</v>
      </c>
      <c r="F34" s="330">
        <f t="shared" si="2"/>
        <v>58417.000016914288</v>
      </c>
    </row>
    <row r="35" spans="1:6" s="15" customFormat="1" ht="25.5">
      <c r="A35" s="3" t="s">
        <v>939</v>
      </c>
      <c r="B35" s="146" t="s">
        <v>940</v>
      </c>
      <c r="C35" s="328">
        <v>4.0500000000000001E-2</v>
      </c>
      <c r="D35" s="328" t="s">
        <v>9</v>
      </c>
      <c r="E35" s="329">
        <f>'[1]I. PJR'!$F$488</f>
        <v>112079.90025714286</v>
      </c>
      <c r="F35" s="330">
        <f t="shared" si="2"/>
        <v>4539.2359604142857</v>
      </c>
    </row>
    <row r="36" spans="1:6" s="16" customFormat="1">
      <c r="A36" s="5"/>
      <c r="B36" s="51"/>
      <c r="C36" s="325"/>
      <c r="D36" s="325"/>
      <c r="E36" s="326" t="s">
        <v>15</v>
      </c>
      <c r="F36" s="327">
        <f>SUM(F27:F35)</f>
        <v>174085.3956756143</v>
      </c>
    </row>
    <row r="37" spans="1:6" s="16" customFormat="1" ht="13.5" thickBot="1">
      <c r="A37" s="11"/>
      <c r="B37" s="52"/>
      <c r="C37" s="331"/>
      <c r="D37" s="331"/>
      <c r="E37" s="332" t="s">
        <v>158</v>
      </c>
      <c r="F37" s="333">
        <f>SUM(F36,F25,F20)</f>
        <v>501698.38546693011</v>
      </c>
    </row>
    <row r="38" spans="1:6" s="16" customFormat="1" ht="25.5">
      <c r="A38" s="5" t="s">
        <v>1084</v>
      </c>
      <c r="B38" s="51" t="s">
        <v>1085</v>
      </c>
      <c r="C38" s="325"/>
      <c r="D38" s="325" t="s">
        <v>17</v>
      </c>
      <c r="E38" s="326"/>
      <c r="F38" s="327"/>
    </row>
    <row r="39" spans="1:6" s="16" customFormat="1">
      <c r="A39" s="5"/>
      <c r="B39" s="51" t="s">
        <v>909</v>
      </c>
      <c r="C39" s="325"/>
      <c r="D39" s="325"/>
      <c r="E39" s="326"/>
      <c r="F39" s="327"/>
    </row>
    <row r="40" spans="1:6" s="15" customFormat="1">
      <c r="A40" s="3" t="s">
        <v>272</v>
      </c>
      <c r="B40" s="146" t="s">
        <v>273</v>
      </c>
      <c r="C40" s="328">
        <v>0.11214953271028</v>
      </c>
      <c r="D40" s="328" t="s">
        <v>152</v>
      </c>
      <c r="E40" s="329">
        <f>'[2]20.01 Bahan Bangunan'!$I$425</f>
        <v>6000</v>
      </c>
      <c r="F40" s="330">
        <f>C40*E40</f>
        <v>672.89719626167994</v>
      </c>
    </row>
    <row r="41" spans="1:6" s="15" customFormat="1">
      <c r="A41" s="3" t="s">
        <v>665</v>
      </c>
      <c r="B41" s="146" t="s">
        <v>666</v>
      </c>
      <c r="C41" s="328">
        <v>7.0093457943925196E-4</v>
      </c>
      <c r="D41" s="328" t="s">
        <v>8</v>
      </c>
      <c r="E41" s="329">
        <f>'[1]C. Struktur'!$F$191</f>
        <v>1136764.144736842</v>
      </c>
      <c r="F41" s="330">
        <f t="shared" ref="F41:F48" si="3">C41*E41</f>
        <v>796.79729771273935</v>
      </c>
    </row>
    <row r="42" spans="1:6" s="15" customFormat="1">
      <c r="A42" s="3" t="s">
        <v>910</v>
      </c>
      <c r="B42" s="146" t="s">
        <v>911</v>
      </c>
      <c r="C42" s="328">
        <v>1</v>
      </c>
      <c r="D42" s="328" t="s">
        <v>11</v>
      </c>
      <c r="E42" s="329">
        <f>'[1]G.Pekerjaan Finishing'!$F$1117</f>
        <v>270000</v>
      </c>
      <c r="F42" s="330">
        <f t="shared" si="3"/>
        <v>270000</v>
      </c>
    </row>
    <row r="43" spans="1:6" s="15" customFormat="1">
      <c r="A43" s="3" t="s">
        <v>912</v>
      </c>
      <c r="B43" s="146" t="s">
        <v>913</v>
      </c>
      <c r="C43" s="328">
        <v>4.2059999999999997E-3</v>
      </c>
      <c r="D43" s="328" t="s">
        <v>23</v>
      </c>
      <c r="E43" s="329">
        <f>'[1]G.Pekerjaan Finishing'!$F$1127</f>
        <v>948660.00000000012</v>
      </c>
      <c r="F43" s="330">
        <f t="shared" si="3"/>
        <v>3990.06396</v>
      </c>
    </row>
    <row r="44" spans="1:6" s="15" customFormat="1">
      <c r="A44" s="3" t="s">
        <v>914</v>
      </c>
      <c r="B44" s="146" t="s">
        <v>915</v>
      </c>
      <c r="C44" s="328">
        <v>9.3499999999999996E-4</v>
      </c>
      <c r="D44" s="328" t="s">
        <v>23</v>
      </c>
      <c r="E44" s="329">
        <f>'[1]G.Pekerjaan Finishing'!$F$1147</f>
        <v>581260</v>
      </c>
      <c r="F44" s="330">
        <f t="shared" si="3"/>
        <v>543.47809999999993</v>
      </c>
    </row>
    <row r="45" spans="1:6" s="15" customFormat="1">
      <c r="A45" s="3" t="s">
        <v>916</v>
      </c>
      <c r="B45" s="146" t="s">
        <v>917</v>
      </c>
      <c r="C45" s="328">
        <v>4.2056074766355098E-3</v>
      </c>
      <c r="D45" s="328" t="s">
        <v>23</v>
      </c>
      <c r="E45" s="329">
        <f>'[1]G.Pekerjaan Finishing'!$F$1157</f>
        <v>1417300</v>
      </c>
      <c r="F45" s="330">
        <f t="shared" si="3"/>
        <v>5960.6074766355077</v>
      </c>
    </row>
    <row r="46" spans="1:6" s="15" customFormat="1">
      <c r="A46" s="3" t="s">
        <v>918</v>
      </c>
      <c r="B46" s="146" t="s">
        <v>919</v>
      </c>
      <c r="C46" s="328">
        <v>3.271E-3</v>
      </c>
      <c r="D46" s="328" t="s">
        <v>23</v>
      </c>
      <c r="E46" s="329">
        <f>'[1]G.Pekerjaan Finishing'!$F$1167</f>
        <v>2790210</v>
      </c>
      <c r="F46" s="330">
        <f t="shared" si="3"/>
        <v>9126.7769100000005</v>
      </c>
    </row>
    <row r="47" spans="1:6" s="15" customFormat="1">
      <c r="A47" s="3" t="s">
        <v>920</v>
      </c>
      <c r="B47" s="146" t="s">
        <v>921</v>
      </c>
      <c r="C47" s="328">
        <v>1.44859813084112E-2</v>
      </c>
      <c r="D47" s="328" t="s">
        <v>23</v>
      </c>
      <c r="E47" s="329">
        <f>'[1]G.Pekerjaan Finishing'!$F$1177</f>
        <v>626950</v>
      </c>
      <c r="F47" s="330">
        <f t="shared" si="3"/>
        <v>9081.9859813084022</v>
      </c>
    </row>
    <row r="48" spans="1:6" s="15" customFormat="1">
      <c r="A48" s="3" t="s">
        <v>922</v>
      </c>
      <c r="B48" s="146" t="s">
        <v>923</v>
      </c>
      <c r="C48" s="328">
        <v>4.6728971962616803E-4</v>
      </c>
      <c r="D48" s="328" t="s">
        <v>23</v>
      </c>
      <c r="E48" s="329">
        <f>'[1]G.Pekerjaan Finishing'!$F$1187</f>
        <v>238860.00000000003</v>
      </c>
      <c r="F48" s="330">
        <f t="shared" si="3"/>
        <v>111.61682242990651</v>
      </c>
    </row>
    <row r="49" spans="1:6" s="16" customFormat="1">
      <c r="A49" s="5"/>
      <c r="B49" s="51"/>
      <c r="C49" s="325"/>
      <c r="D49" s="325"/>
      <c r="E49" s="326" t="s">
        <v>369</v>
      </c>
      <c r="F49" s="327">
        <f>SUM(F40:F48)</f>
        <v>300284.22374434827</v>
      </c>
    </row>
    <row r="50" spans="1:6" s="16" customFormat="1">
      <c r="A50" s="5"/>
      <c r="B50" s="51" t="s">
        <v>924</v>
      </c>
      <c r="C50" s="325"/>
      <c r="D50" s="325"/>
      <c r="E50" s="326"/>
      <c r="F50" s="327"/>
    </row>
    <row r="51" spans="1:6" s="153" customFormat="1">
      <c r="A51" s="165" t="s">
        <v>925</v>
      </c>
      <c r="B51" s="80" t="s">
        <v>926</v>
      </c>
      <c r="C51" s="167">
        <v>1</v>
      </c>
      <c r="D51" s="167" t="s">
        <v>11</v>
      </c>
      <c r="E51" s="168">
        <f>'[1]G.Pekerjaan Finishing'!$F$1097</f>
        <v>27095</v>
      </c>
      <c r="F51" s="334">
        <f>C51*E51</f>
        <v>27095</v>
      </c>
    </row>
    <row r="52" spans="1:6" s="153" customFormat="1">
      <c r="A52" s="165" t="s">
        <v>927</v>
      </c>
      <c r="B52" s="80" t="s">
        <v>928</v>
      </c>
      <c r="C52" s="167">
        <v>2E-3</v>
      </c>
      <c r="D52" s="167" t="s">
        <v>23</v>
      </c>
      <c r="E52" s="168">
        <f>'[1]G.Pekerjaan Finishing'!$F$1197</f>
        <v>457220</v>
      </c>
      <c r="F52" s="334">
        <f t="shared" ref="F52:F53" si="4">C52*E52</f>
        <v>914.44</v>
      </c>
    </row>
    <row r="53" spans="1:6" s="153" customFormat="1">
      <c r="A53" s="165" t="s">
        <v>929</v>
      </c>
      <c r="B53" s="80" t="s">
        <v>930</v>
      </c>
      <c r="C53" s="167">
        <v>1E-3</v>
      </c>
      <c r="D53" s="167" t="s">
        <v>23</v>
      </c>
      <c r="E53" s="168">
        <f>'[1]G.Pekerjaan Finishing'!$F$1207</f>
        <v>457220</v>
      </c>
      <c r="F53" s="334">
        <f t="shared" si="4"/>
        <v>457.22</v>
      </c>
    </row>
    <row r="54" spans="1:6" s="150" customFormat="1">
      <c r="A54" s="49"/>
      <c r="B54" s="68"/>
      <c r="C54" s="160"/>
      <c r="D54" s="160"/>
      <c r="E54" s="161" t="s">
        <v>369</v>
      </c>
      <c r="F54" s="162">
        <f>SUM(F51:F53)</f>
        <v>28466.66</v>
      </c>
    </row>
    <row r="55" spans="1:6" s="16" customFormat="1">
      <c r="A55" s="49"/>
      <c r="B55" s="51" t="s">
        <v>931</v>
      </c>
      <c r="C55" s="325"/>
      <c r="D55" s="325"/>
      <c r="E55" s="326"/>
      <c r="F55" s="327"/>
    </row>
    <row r="56" spans="1:6" s="15" customFormat="1">
      <c r="A56" s="165" t="s">
        <v>371</v>
      </c>
      <c r="B56" s="146" t="s">
        <v>372</v>
      </c>
      <c r="C56" s="328">
        <v>6.3E-2</v>
      </c>
      <c r="D56" s="328" t="s">
        <v>8</v>
      </c>
      <c r="E56" s="329">
        <f>'[1]A. Pekerjaan Tanah'!$F$144</f>
        <v>44800</v>
      </c>
      <c r="F56" s="330">
        <f>C56*E56</f>
        <v>2822.4</v>
      </c>
    </row>
    <row r="57" spans="1:6" s="15" customFormat="1">
      <c r="A57" s="165" t="s">
        <v>22</v>
      </c>
      <c r="B57" s="146" t="s">
        <v>109</v>
      </c>
      <c r="C57" s="328">
        <v>0.27</v>
      </c>
      <c r="D57" s="328" t="s">
        <v>8</v>
      </c>
      <c r="E57" s="329">
        <f>'[1]A. Pekerjaan Tanah'!$F$150</f>
        <v>86500</v>
      </c>
      <c r="F57" s="330">
        <f t="shared" ref="F57:F62" si="5">C57*E57</f>
        <v>23355</v>
      </c>
    </row>
    <row r="58" spans="1:6" s="15" customFormat="1">
      <c r="A58" s="165" t="s">
        <v>12</v>
      </c>
      <c r="B58" s="146" t="s">
        <v>13</v>
      </c>
      <c r="C58" s="328">
        <v>0.19350000000000001</v>
      </c>
      <c r="D58" s="328" t="s">
        <v>8</v>
      </c>
      <c r="E58" s="329">
        <f>'[1]A. Pekerjaan Tanah'!$F$156</f>
        <v>115120</v>
      </c>
      <c r="F58" s="330">
        <f t="shared" si="5"/>
        <v>22275.72</v>
      </c>
    </row>
    <row r="59" spans="1:6" s="15" customFormat="1">
      <c r="A59" s="165" t="s">
        <v>538</v>
      </c>
      <c r="B59" s="146" t="s">
        <v>539</v>
      </c>
      <c r="C59" s="328">
        <v>6.3E-2</v>
      </c>
      <c r="D59" s="328" t="s">
        <v>8</v>
      </c>
      <c r="E59" s="329">
        <f>'[1]A. Pekerjaan Tanah'!$F$194</f>
        <v>14260</v>
      </c>
      <c r="F59" s="330">
        <f t="shared" si="5"/>
        <v>898.38</v>
      </c>
    </row>
    <row r="60" spans="1:6" s="15" customFormat="1">
      <c r="A60" s="165" t="s">
        <v>461</v>
      </c>
      <c r="B60" s="146" t="s">
        <v>462</v>
      </c>
      <c r="C60" s="328">
        <v>0.19749668222289099</v>
      </c>
      <c r="D60" s="328" t="s">
        <v>8</v>
      </c>
      <c r="E60" s="329">
        <f>'[1]A. Pekerjaan Tanah'!$F$227</f>
        <v>152462.72</v>
      </c>
      <c r="F60" s="330">
        <f t="shared" si="5"/>
        <v>30110.881362677606</v>
      </c>
    </row>
    <row r="61" spans="1:6" s="15" customFormat="1">
      <c r="A61" s="165" t="s">
        <v>362</v>
      </c>
      <c r="B61" s="146" t="s">
        <v>363</v>
      </c>
      <c r="C61" s="328">
        <v>0.19350000000000001</v>
      </c>
      <c r="D61" s="328" t="s">
        <v>8</v>
      </c>
      <c r="E61" s="329">
        <f>'[1]I. PJR'!$F$159</f>
        <v>227778.24850000002</v>
      </c>
      <c r="F61" s="330">
        <f t="shared" si="5"/>
        <v>44075.091084750005</v>
      </c>
    </row>
    <row r="62" spans="1:6" s="15" customFormat="1">
      <c r="A62" s="165" t="s">
        <v>935</v>
      </c>
      <c r="B62" s="146" t="s">
        <v>936</v>
      </c>
      <c r="C62" s="328">
        <v>0.09</v>
      </c>
      <c r="D62" s="328" t="s">
        <v>9</v>
      </c>
      <c r="E62" s="329">
        <f>'[1]I. PJR'!$F$371</f>
        <v>168165.28571428571</v>
      </c>
      <c r="F62" s="330">
        <f t="shared" si="5"/>
        <v>15134.875714285714</v>
      </c>
    </row>
    <row r="63" spans="1:6" s="16" customFormat="1">
      <c r="A63" s="5"/>
      <c r="B63" s="51"/>
      <c r="C63" s="325"/>
      <c r="D63" s="325"/>
      <c r="E63" s="326" t="s">
        <v>369</v>
      </c>
      <c r="F63" s="327">
        <f>SUM(F56:F62)</f>
        <v>138672.34816171334</v>
      </c>
    </row>
    <row r="64" spans="1:6" s="16" customFormat="1" ht="13.5" thickBot="1">
      <c r="A64" s="11"/>
      <c r="B64" s="52"/>
      <c r="C64" s="331"/>
      <c r="D64" s="331"/>
      <c r="E64" s="332" t="s">
        <v>375</v>
      </c>
      <c r="F64" s="333">
        <f>SUM(F49,F54,F63)</f>
        <v>467423.23190606158</v>
      </c>
    </row>
    <row r="65" spans="1:7" s="16" customFormat="1">
      <c r="A65" s="5" t="s">
        <v>1086</v>
      </c>
      <c r="B65" s="51" t="s">
        <v>1087</v>
      </c>
      <c r="C65" s="325"/>
      <c r="D65" s="325"/>
      <c r="E65" s="326"/>
      <c r="F65" s="327"/>
    </row>
    <row r="66" spans="1:7" s="164" customFormat="1">
      <c r="A66" s="159" t="s">
        <v>1088</v>
      </c>
      <c r="B66" s="68" t="s">
        <v>1734</v>
      </c>
      <c r="C66" s="160"/>
      <c r="D66" s="160" t="s">
        <v>8</v>
      </c>
      <c r="E66" s="161"/>
      <c r="F66" s="162"/>
      <c r="G66" s="163" t="s">
        <v>1689</v>
      </c>
    </row>
    <row r="67" spans="1:7" s="16" customFormat="1">
      <c r="A67" s="5"/>
      <c r="B67" s="51" t="s">
        <v>18</v>
      </c>
      <c r="C67" s="325"/>
      <c r="D67" s="325"/>
      <c r="E67" s="326"/>
      <c r="F67" s="327"/>
    </row>
    <row r="68" spans="1:7" s="15" customFormat="1" ht="25.5">
      <c r="A68" s="3" t="s">
        <v>850</v>
      </c>
      <c r="B68" s="146" t="s">
        <v>896</v>
      </c>
      <c r="C68" s="328">
        <v>0.115790997249964</v>
      </c>
      <c r="D68" s="328" t="s">
        <v>580</v>
      </c>
      <c r="E68" s="329">
        <f>'[1]A. Pekerjaan Tanah'!$F$37</f>
        <v>77200</v>
      </c>
      <c r="F68" s="330">
        <f>C68*E68</f>
        <v>8939.0649876972202</v>
      </c>
    </row>
    <row r="69" spans="1:7" s="16" customFormat="1">
      <c r="A69" s="5"/>
      <c r="B69" s="51"/>
      <c r="C69" s="325"/>
      <c r="D69" s="325"/>
      <c r="E69" s="326" t="s">
        <v>369</v>
      </c>
      <c r="F69" s="327">
        <f>SUM(F68)</f>
        <v>8939.0649876972202</v>
      </c>
    </row>
    <row r="70" spans="1:7" s="16" customFormat="1">
      <c r="A70" s="5"/>
      <c r="B70" s="51" t="s">
        <v>1089</v>
      </c>
      <c r="C70" s="325"/>
      <c r="D70" s="325"/>
      <c r="E70" s="326"/>
      <c r="F70" s="327"/>
    </row>
    <row r="71" spans="1:7" s="15" customFormat="1">
      <c r="A71" s="3" t="s">
        <v>993</v>
      </c>
      <c r="B71" s="146" t="s">
        <v>994</v>
      </c>
      <c r="C71" s="328">
        <v>1.03488203792155</v>
      </c>
      <c r="D71" s="328" t="s">
        <v>580</v>
      </c>
      <c r="E71" s="329">
        <f>'[1]B. Pondasi'!$F$49</f>
        <v>363607.5</v>
      </c>
      <c r="F71" s="330">
        <f>C71*E71</f>
        <v>376290.87060356</v>
      </c>
    </row>
    <row r="72" spans="1:7" s="16" customFormat="1">
      <c r="A72" s="5"/>
      <c r="B72" s="51"/>
      <c r="C72" s="325"/>
      <c r="D72" s="325"/>
      <c r="E72" s="326" t="s">
        <v>369</v>
      </c>
      <c r="F72" s="327">
        <f>SUM(F71)</f>
        <v>376290.87060356</v>
      </c>
    </row>
    <row r="73" spans="1:7" s="16" customFormat="1">
      <c r="A73" s="5"/>
      <c r="B73" s="51" t="s">
        <v>108</v>
      </c>
      <c r="C73" s="325"/>
      <c r="D73" s="325"/>
      <c r="E73" s="326"/>
      <c r="F73" s="327"/>
    </row>
    <row r="74" spans="1:7" s="153" customFormat="1" ht="25.5">
      <c r="A74" s="165" t="s">
        <v>1090</v>
      </c>
      <c r="B74" s="80" t="s">
        <v>1091</v>
      </c>
      <c r="C74" s="167">
        <v>0.75028947749312502</v>
      </c>
      <c r="D74" s="167" t="s">
        <v>8</v>
      </c>
      <c r="E74" s="168">
        <f>'[1]A. Pekerjaan Tanah'!$F$130</f>
        <v>17700</v>
      </c>
      <c r="F74" s="334">
        <f>C74*E74</f>
        <v>13280.123751628313</v>
      </c>
    </row>
    <row r="75" spans="1:7" s="15" customFormat="1">
      <c r="A75" s="165" t="s">
        <v>22</v>
      </c>
      <c r="B75" s="80" t="s">
        <v>109</v>
      </c>
      <c r="C75" s="167">
        <v>1.2677304964539</v>
      </c>
      <c r="D75" s="167" t="s">
        <v>8</v>
      </c>
      <c r="E75" s="168">
        <f>'[1]A. Pekerjaan Tanah'!$F$150</f>
        <v>86500</v>
      </c>
      <c r="F75" s="334">
        <f t="shared" ref="F75:F77" si="6">C75*E75</f>
        <v>109658.68794326235</v>
      </c>
    </row>
    <row r="76" spans="1:7" s="15" customFormat="1">
      <c r="A76" s="165" t="s">
        <v>538</v>
      </c>
      <c r="B76" s="80" t="s">
        <v>539</v>
      </c>
      <c r="C76" s="167">
        <v>0.50106382978723396</v>
      </c>
      <c r="D76" s="167" t="s">
        <v>8</v>
      </c>
      <c r="E76" s="168">
        <f>'[1]A. Pekerjaan Tanah'!$F$194</f>
        <v>14260</v>
      </c>
      <c r="F76" s="334">
        <f t="shared" si="6"/>
        <v>7145.1702127659564</v>
      </c>
    </row>
    <row r="77" spans="1:7" s="15" customFormat="1">
      <c r="A77" s="165" t="s">
        <v>461</v>
      </c>
      <c r="B77" s="80" t="s">
        <v>462</v>
      </c>
      <c r="C77" s="167">
        <v>5.1744101896077602E-2</v>
      </c>
      <c r="D77" s="167" t="s">
        <v>8</v>
      </c>
      <c r="E77" s="168">
        <f>'[1]A. Pekerjaan Tanah'!$F$227</f>
        <v>152462.72</v>
      </c>
      <c r="F77" s="334">
        <f t="shared" si="6"/>
        <v>7889.0465190331488</v>
      </c>
    </row>
    <row r="78" spans="1:7" s="16" customFormat="1">
      <c r="A78" s="49"/>
      <c r="B78" s="68"/>
      <c r="C78" s="160"/>
      <c r="D78" s="160"/>
      <c r="E78" s="161" t="s">
        <v>369</v>
      </c>
      <c r="F78" s="162">
        <f>SUM(F74:F77)</f>
        <v>137973.02842668977</v>
      </c>
    </row>
    <row r="79" spans="1:7" s="16" customFormat="1">
      <c r="A79" s="49"/>
      <c r="B79" s="68" t="s">
        <v>1092</v>
      </c>
      <c r="C79" s="160"/>
      <c r="D79" s="160"/>
      <c r="E79" s="161"/>
      <c r="F79" s="162"/>
    </row>
    <row r="80" spans="1:7" s="15" customFormat="1">
      <c r="A80" s="165" t="s">
        <v>464</v>
      </c>
      <c r="B80" s="80" t="s">
        <v>465</v>
      </c>
      <c r="C80" s="167">
        <v>2.5872050948038801E-2</v>
      </c>
      <c r="D80" s="167" t="s">
        <v>8</v>
      </c>
      <c r="E80" s="168">
        <f>'[1]C. Struktur'!$F$65</f>
        <v>852652.07236842113</v>
      </c>
      <c r="F80" s="334">
        <f t="shared" ref="F80:F83" si="7">C80*E80</f>
        <v>22059.857857266659</v>
      </c>
    </row>
    <row r="81" spans="1:7" s="15" customFormat="1">
      <c r="A81" s="165" t="s">
        <v>469</v>
      </c>
      <c r="B81" s="80" t="s">
        <v>470</v>
      </c>
      <c r="C81" s="167">
        <v>0.27249963815313399</v>
      </c>
      <c r="D81" s="167" t="s">
        <v>8</v>
      </c>
      <c r="E81" s="168">
        <f>'[1]C. Struktur'!$F$177</f>
        <v>1318739.2434210526</v>
      </c>
      <c r="F81" s="334">
        <f t="shared" si="7"/>
        <v>359355.96665057453</v>
      </c>
    </row>
    <row r="82" spans="1:7" s="15" customFormat="1">
      <c r="A82" s="165" t="s">
        <v>469</v>
      </c>
      <c r="B82" s="80" t="s">
        <v>470</v>
      </c>
      <c r="C82" s="167">
        <v>1.6673903603994799E-2</v>
      </c>
      <c r="D82" s="167" t="s">
        <v>8</v>
      </c>
      <c r="E82" s="168">
        <f>'[1]C. Struktur'!$F$177</f>
        <v>1318739.2434210526</v>
      </c>
      <c r="F82" s="334">
        <f t="shared" si="7"/>
        <v>21988.531023607662</v>
      </c>
    </row>
    <row r="83" spans="1:7" s="15" customFormat="1">
      <c r="A83" s="165" t="s">
        <v>469</v>
      </c>
      <c r="B83" s="80" t="s">
        <v>470</v>
      </c>
      <c r="C83" s="167">
        <v>2.3302938196555201E-2</v>
      </c>
      <c r="D83" s="167" t="s">
        <v>8</v>
      </c>
      <c r="E83" s="168">
        <f>'[1]C. Struktur'!$F$177</f>
        <v>1318739.2434210526</v>
      </c>
      <c r="F83" s="334">
        <f t="shared" si="7"/>
        <v>30730.499086812753</v>
      </c>
    </row>
    <row r="84" spans="1:7" s="16" customFormat="1">
      <c r="A84" s="49"/>
      <c r="B84" s="68"/>
      <c r="C84" s="160"/>
      <c r="D84" s="160"/>
      <c r="E84" s="161" t="s">
        <v>369</v>
      </c>
      <c r="F84" s="162">
        <f>SUM(F80:F83)</f>
        <v>434134.85461826163</v>
      </c>
    </row>
    <row r="85" spans="1:7" s="16" customFormat="1">
      <c r="A85" s="49"/>
      <c r="B85" s="68" t="s">
        <v>1093</v>
      </c>
      <c r="C85" s="160"/>
      <c r="D85" s="160"/>
      <c r="E85" s="161"/>
      <c r="F85" s="162"/>
    </row>
    <row r="86" spans="1:7" s="15" customFormat="1" ht="25.5">
      <c r="A86" s="165" t="s">
        <v>230</v>
      </c>
      <c r="B86" s="80" t="s">
        <v>231</v>
      </c>
      <c r="C86" s="167">
        <v>0.60385005065856101</v>
      </c>
      <c r="D86" s="167" t="s">
        <v>16</v>
      </c>
      <c r="E86" s="168">
        <f>'[1]C. Struktur'!$F$203</f>
        <v>15471</v>
      </c>
      <c r="F86" s="334">
        <f t="shared" ref="F86:F87" si="8">C86*E86</f>
        <v>9342.1641337385972</v>
      </c>
    </row>
    <row r="87" spans="1:7" s="15" customFormat="1" ht="25.5">
      <c r="A87" s="165" t="s">
        <v>230</v>
      </c>
      <c r="B87" s="80" t="s">
        <v>231</v>
      </c>
      <c r="C87" s="167">
        <v>0.37053119119988398</v>
      </c>
      <c r="D87" s="167" t="s">
        <v>16</v>
      </c>
      <c r="E87" s="168">
        <f>'[1]C. Struktur'!$F$203</f>
        <v>15471</v>
      </c>
      <c r="F87" s="334">
        <f t="shared" si="8"/>
        <v>5732.4880590534049</v>
      </c>
    </row>
    <row r="88" spans="1:7" s="15" customFormat="1">
      <c r="A88" s="165" t="s">
        <v>866</v>
      </c>
      <c r="B88" s="80" t="s">
        <v>867</v>
      </c>
      <c r="C88" s="167">
        <v>2.0904906643508498</v>
      </c>
      <c r="D88" s="167" t="s">
        <v>35</v>
      </c>
      <c r="E88" s="168">
        <f>'[1]C. Struktur'!$F$596</f>
        <v>40480</v>
      </c>
      <c r="F88" s="334">
        <f>C88*E88</f>
        <v>84623.062092922395</v>
      </c>
    </row>
    <row r="89" spans="1:7" s="15" customFormat="1">
      <c r="A89" s="165" t="s">
        <v>662</v>
      </c>
      <c r="B89" s="80" t="s">
        <v>663</v>
      </c>
      <c r="C89" s="167">
        <v>2.8947749312491E-2</v>
      </c>
      <c r="D89" s="167" t="s">
        <v>11</v>
      </c>
      <c r="E89" s="168">
        <f>'[1]G.Pekerjaan Finishing'!$F$740</f>
        <v>65496.5</v>
      </c>
      <c r="F89" s="334">
        <f>C89*E89</f>
        <v>1895.9762628455667</v>
      </c>
    </row>
    <row r="90" spans="1:7" s="15" customFormat="1">
      <c r="A90" s="165"/>
      <c r="B90" s="80"/>
      <c r="C90" s="167"/>
      <c r="D90" s="167"/>
      <c r="E90" s="161" t="s">
        <v>369</v>
      </c>
      <c r="F90" s="162">
        <f>SUM(F86:F89)</f>
        <v>101593.69054855996</v>
      </c>
    </row>
    <row r="91" spans="1:7" s="15" customFormat="1">
      <c r="A91" s="165"/>
      <c r="B91" s="68" t="s">
        <v>1075</v>
      </c>
      <c r="C91" s="167"/>
      <c r="D91" s="167"/>
      <c r="E91" s="168"/>
      <c r="F91" s="334"/>
    </row>
    <row r="92" spans="1:7" s="15" customFormat="1">
      <c r="A92" s="165" t="s">
        <v>578</v>
      </c>
      <c r="B92" s="80" t="s">
        <v>579</v>
      </c>
      <c r="C92" s="167">
        <v>2.44246634824142E-3</v>
      </c>
      <c r="D92" s="167" t="s">
        <v>580</v>
      </c>
      <c r="E92" s="168">
        <f>'[1]C. Struktur'!$F$484</f>
        <v>84305</v>
      </c>
      <c r="F92" s="334">
        <f t="shared" ref="F92:F94" si="9">C92*E92</f>
        <v>205.9121254884929</v>
      </c>
    </row>
    <row r="93" spans="1:7" s="15" customFormat="1">
      <c r="A93" s="165" t="s">
        <v>590</v>
      </c>
      <c r="B93" s="80" t="s">
        <v>591</v>
      </c>
      <c r="C93" s="167">
        <v>0.82790563033724096</v>
      </c>
      <c r="D93" s="167" t="s">
        <v>11</v>
      </c>
      <c r="E93" s="168">
        <f>'[1]D PD'!$F$231</f>
        <v>23040</v>
      </c>
      <c r="F93" s="334">
        <f t="shared" si="9"/>
        <v>19074.945722970031</v>
      </c>
    </row>
    <row r="94" spans="1:7" s="15" customFormat="1">
      <c r="A94" s="165" t="s">
        <v>632</v>
      </c>
      <c r="B94" s="80" t="s">
        <v>633</v>
      </c>
      <c r="C94" s="167">
        <v>2.3447676943117699E-2</v>
      </c>
      <c r="D94" s="167" t="s">
        <v>9</v>
      </c>
      <c r="E94" s="168">
        <f>'[1]D PD'!$F$441</f>
        <v>37355</v>
      </c>
      <c r="F94" s="334">
        <f t="shared" si="9"/>
        <v>875.88797221016171</v>
      </c>
    </row>
    <row r="95" spans="1:7" s="16" customFormat="1">
      <c r="A95" s="49"/>
      <c r="B95" s="68"/>
      <c r="C95" s="160"/>
      <c r="D95" s="160"/>
      <c r="E95" s="161" t="s">
        <v>369</v>
      </c>
      <c r="F95" s="162">
        <f>SUM(F92:F94)</f>
        <v>20156.745820668686</v>
      </c>
    </row>
    <row r="96" spans="1:7" s="158" customFormat="1" ht="13.5" thickBot="1">
      <c r="A96" s="169"/>
      <c r="B96" s="86"/>
      <c r="C96" s="170"/>
      <c r="D96" s="170"/>
      <c r="E96" s="171" t="s">
        <v>375</v>
      </c>
      <c r="F96" s="172">
        <f>SUM(F69,F72,F78,F84,F90,F95)</f>
        <v>1079088.2550054372</v>
      </c>
      <c r="G96" s="157" t="s">
        <v>1689</v>
      </c>
    </row>
    <row r="97" spans="1:6" s="150" customFormat="1">
      <c r="A97" s="49" t="s">
        <v>1094</v>
      </c>
      <c r="B97" s="68" t="s">
        <v>1095</v>
      </c>
      <c r="C97" s="160"/>
      <c r="D97" s="160" t="s">
        <v>8</v>
      </c>
      <c r="E97" s="161"/>
      <c r="F97" s="162"/>
    </row>
    <row r="98" spans="1:6" s="16" customFormat="1">
      <c r="A98" s="5"/>
      <c r="B98" s="51" t="s">
        <v>18</v>
      </c>
      <c r="C98" s="325"/>
      <c r="D98" s="325"/>
      <c r="E98" s="326"/>
      <c r="F98" s="327"/>
    </row>
    <row r="99" spans="1:6" s="163" customFormat="1" ht="25.5">
      <c r="A99" s="166" t="s">
        <v>850</v>
      </c>
      <c r="B99" s="80" t="s">
        <v>896</v>
      </c>
      <c r="C99" s="167">
        <v>0.28749999999999998</v>
      </c>
      <c r="D99" s="167" t="s">
        <v>580</v>
      </c>
      <c r="E99" s="168">
        <f>'[1]A. Pekerjaan Tanah'!$F$37</f>
        <v>77200</v>
      </c>
      <c r="F99" s="330">
        <f>C99*E99</f>
        <v>22195</v>
      </c>
    </row>
    <row r="100" spans="1:6" s="16" customFormat="1">
      <c r="A100" s="5"/>
      <c r="B100" s="51"/>
      <c r="C100" s="325"/>
      <c r="D100" s="325"/>
      <c r="E100" s="326" t="s">
        <v>369</v>
      </c>
      <c r="F100" s="327">
        <f>SUM(F99)</f>
        <v>22195</v>
      </c>
    </row>
    <row r="101" spans="1:6" s="16" customFormat="1">
      <c r="A101" s="5"/>
      <c r="B101" s="51" t="s">
        <v>1096</v>
      </c>
      <c r="C101" s="325"/>
      <c r="D101" s="325"/>
      <c r="E101" s="326"/>
      <c r="F101" s="327"/>
    </row>
    <row r="102" spans="1:6" s="15" customFormat="1">
      <c r="A102" s="3" t="s">
        <v>993</v>
      </c>
      <c r="B102" s="146" t="s">
        <v>994</v>
      </c>
      <c r="C102" s="328">
        <v>3.0150000000000001</v>
      </c>
      <c r="D102" s="328" t="s">
        <v>580</v>
      </c>
      <c r="E102" s="329">
        <f>'[1]B. Pondasi'!$F$49</f>
        <v>363607.5</v>
      </c>
      <c r="F102" s="330">
        <f>C102*E102</f>
        <v>1096276.6125</v>
      </c>
    </row>
    <row r="103" spans="1:6" s="16" customFormat="1">
      <c r="A103" s="5"/>
      <c r="B103" s="51"/>
      <c r="C103" s="325"/>
      <c r="D103" s="325"/>
      <c r="E103" s="326" t="s">
        <v>369</v>
      </c>
      <c r="F103" s="327">
        <f>SUM(F102)</f>
        <v>1096276.6125</v>
      </c>
    </row>
    <row r="104" spans="1:6" s="16" customFormat="1">
      <c r="A104" s="5"/>
      <c r="B104" s="51" t="s">
        <v>108</v>
      </c>
      <c r="C104" s="325"/>
      <c r="D104" s="325"/>
      <c r="E104" s="326"/>
      <c r="F104" s="327"/>
    </row>
    <row r="105" spans="1:6" s="15" customFormat="1" ht="25.5">
      <c r="A105" s="3" t="s">
        <v>1090</v>
      </c>
      <c r="B105" s="146" t="s">
        <v>1091</v>
      </c>
      <c r="C105" s="328">
        <v>1.2861</v>
      </c>
      <c r="D105" s="328" t="s">
        <v>8</v>
      </c>
      <c r="E105" s="329">
        <f>'[1]A. Pekerjaan Tanah'!$F$130</f>
        <v>17700</v>
      </c>
      <c r="F105" s="330">
        <f t="shared" ref="F105:F108" si="10">C105*E105</f>
        <v>22763.97</v>
      </c>
    </row>
    <row r="106" spans="1:6" s="15" customFormat="1">
      <c r="A106" s="3" t="s">
        <v>22</v>
      </c>
      <c r="B106" s="146" t="s">
        <v>109</v>
      </c>
      <c r="C106" s="328">
        <v>3.0649999999999999</v>
      </c>
      <c r="D106" s="328" t="s">
        <v>8</v>
      </c>
      <c r="E106" s="329">
        <f>'[1]A. Pekerjaan Tanah'!$F$150</f>
        <v>86500</v>
      </c>
      <c r="F106" s="330">
        <f t="shared" si="10"/>
        <v>265122.5</v>
      </c>
    </row>
    <row r="107" spans="1:6" s="15" customFormat="1">
      <c r="A107" s="3" t="s">
        <v>538</v>
      </c>
      <c r="B107" s="146" t="s">
        <v>539</v>
      </c>
      <c r="C107" s="328">
        <v>0.53600000000000003</v>
      </c>
      <c r="D107" s="328" t="s">
        <v>8</v>
      </c>
      <c r="E107" s="329">
        <f>'[1]A. Pekerjaan Tanah'!$F$194</f>
        <v>14260</v>
      </c>
      <c r="F107" s="330">
        <f t="shared" si="10"/>
        <v>7643.3600000000006</v>
      </c>
    </row>
    <row r="108" spans="1:6" s="15" customFormat="1">
      <c r="A108" s="3" t="s">
        <v>461</v>
      </c>
      <c r="B108" s="146" t="s">
        <v>462</v>
      </c>
      <c r="C108" s="328">
        <v>0.122</v>
      </c>
      <c r="D108" s="328" t="s">
        <v>8</v>
      </c>
      <c r="E108" s="329">
        <f>'[1]A. Pekerjaan Tanah'!$F$227</f>
        <v>152462.72</v>
      </c>
      <c r="F108" s="330">
        <f t="shared" si="10"/>
        <v>18600.451840000002</v>
      </c>
    </row>
    <row r="109" spans="1:6" s="16" customFormat="1">
      <c r="A109" s="5"/>
      <c r="B109" s="51"/>
      <c r="C109" s="325"/>
      <c r="D109" s="325"/>
      <c r="E109" s="326" t="s">
        <v>369</v>
      </c>
      <c r="F109" s="162">
        <f>SUM(F105:F108)</f>
        <v>314130.28183999995</v>
      </c>
    </row>
    <row r="110" spans="1:6" s="16" customFormat="1">
      <c r="A110" s="5"/>
      <c r="B110" s="51" t="s">
        <v>1092</v>
      </c>
      <c r="C110" s="325"/>
      <c r="D110" s="325"/>
      <c r="E110" s="326"/>
      <c r="F110" s="327"/>
    </row>
    <row r="111" spans="1:6" s="15" customFormat="1">
      <c r="A111" s="3" t="s">
        <v>32</v>
      </c>
      <c r="B111" s="146" t="s">
        <v>571</v>
      </c>
      <c r="C111" s="328">
        <v>6.5699999999999995E-2</v>
      </c>
      <c r="D111" s="328" t="s">
        <v>8</v>
      </c>
      <c r="E111" s="329">
        <f>'[1]C. Struktur'!$F$23</f>
        <v>937146.54605263146</v>
      </c>
      <c r="F111" s="330">
        <f t="shared" ref="F111:F113" si="11">C111*E111</f>
        <v>61570.52807565788</v>
      </c>
    </row>
    <row r="112" spans="1:6" s="15" customFormat="1" ht="25.5">
      <c r="A112" s="3" t="s">
        <v>572</v>
      </c>
      <c r="B112" s="146" t="s">
        <v>573</v>
      </c>
      <c r="C112" s="328">
        <v>0.69179999999999997</v>
      </c>
      <c r="D112" s="328" t="s">
        <v>8</v>
      </c>
      <c r="E112" s="329">
        <f>'[1]C. Struktur'!$F$355</f>
        <v>5467090</v>
      </c>
      <c r="F112" s="330">
        <f t="shared" si="11"/>
        <v>3782132.8619999997</v>
      </c>
    </row>
    <row r="113" spans="1:6" s="15" customFormat="1" ht="25.5">
      <c r="A113" s="3" t="s">
        <v>576</v>
      </c>
      <c r="B113" s="146" t="s">
        <v>577</v>
      </c>
      <c r="C113" s="328">
        <v>0.14000000000000001</v>
      </c>
      <c r="D113" s="328" t="s">
        <v>8</v>
      </c>
      <c r="E113" s="329">
        <f>'[1]C. Struktur'!$F$399</f>
        <v>5487810</v>
      </c>
      <c r="F113" s="330">
        <f t="shared" si="11"/>
        <v>768293.4</v>
      </c>
    </row>
    <row r="114" spans="1:6" s="16" customFormat="1">
      <c r="A114" s="5"/>
      <c r="B114" s="51"/>
      <c r="C114" s="325"/>
      <c r="D114" s="325"/>
      <c r="E114" s="326" t="s">
        <v>369</v>
      </c>
      <c r="F114" s="162">
        <f>SUM(F111:F113)</f>
        <v>4611996.7900756579</v>
      </c>
    </row>
    <row r="115" spans="1:6" s="16" customFormat="1">
      <c r="A115" s="5"/>
      <c r="B115" s="51" t="s">
        <v>1093</v>
      </c>
      <c r="C115" s="325"/>
      <c r="D115" s="325"/>
      <c r="E115" s="326"/>
      <c r="F115" s="327"/>
    </row>
    <row r="116" spans="1:6" s="15" customFormat="1" ht="25.5">
      <c r="A116" s="3" t="s">
        <v>230</v>
      </c>
      <c r="B116" s="146" t="s">
        <v>231</v>
      </c>
      <c r="C116" s="328">
        <v>2.4279999999999999</v>
      </c>
      <c r="D116" s="328" t="s">
        <v>16</v>
      </c>
      <c r="E116" s="329">
        <f>'[1]C. Struktur'!$F$203</f>
        <v>15471</v>
      </c>
      <c r="F116" s="330">
        <f t="shared" ref="F116:F117" si="12">C116*E116</f>
        <v>37563.587999999996</v>
      </c>
    </row>
    <row r="117" spans="1:6" s="15" customFormat="1">
      <c r="A117" s="3" t="s">
        <v>662</v>
      </c>
      <c r="B117" s="146" t="s">
        <v>663</v>
      </c>
      <c r="C117" s="328">
        <v>7.0000000000000007E-2</v>
      </c>
      <c r="D117" s="328" t="s">
        <v>11</v>
      </c>
      <c r="E117" s="329">
        <f>'[1]G.Pekerjaan Finishing'!$F$740</f>
        <v>65496.5</v>
      </c>
      <c r="F117" s="330">
        <f t="shared" si="12"/>
        <v>4584.7550000000001</v>
      </c>
    </row>
    <row r="118" spans="1:6" s="16" customFormat="1">
      <c r="A118" s="5"/>
      <c r="B118" s="51"/>
      <c r="C118" s="325"/>
      <c r="D118" s="325"/>
      <c r="E118" s="326" t="s">
        <v>369</v>
      </c>
      <c r="F118" s="327">
        <f>SUM(F116:F117)</f>
        <v>42148.342999999993</v>
      </c>
    </row>
    <row r="119" spans="1:6" s="16" customFormat="1">
      <c r="A119" s="5"/>
      <c r="B119" s="51" t="s">
        <v>1097</v>
      </c>
      <c r="C119" s="325"/>
      <c r="D119" s="325"/>
      <c r="E119" s="326"/>
      <c r="F119" s="327"/>
    </row>
    <row r="120" spans="1:6" s="15" customFormat="1">
      <c r="A120" s="3" t="s">
        <v>588</v>
      </c>
      <c r="B120" s="146" t="s">
        <v>589</v>
      </c>
      <c r="C120" s="328">
        <v>0.89</v>
      </c>
      <c r="D120" s="328" t="s">
        <v>9</v>
      </c>
      <c r="E120" s="329">
        <f>'[1]D PD'!$F$207</f>
        <v>69858</v>
      </c>
      <c r="F120" s="330">
        <f t="shared" ref="F120:F121" si="13">C120*E120</f>
        <v>62173.62</v>
      </c>
    </row>
    <row r="121" spans="1:6" s="15" customFormat="1">
      <c r="A121" s="3" t="s">
        <v>590</v>
      </c>
      <c r="B121" s="146" t="s">
        <v>591</v>
      </c>
      <c r="C121" s="328">
        <v>4.1100000000000003</v>
      </c>
      <c r="D121" s="328" t="s">
        <v>11</v>
      </c>
      <c r="E121" s="329">
        <f>'[1]D PD'!$F$231</f>
        <v>23040</v>
      </c>
      <c r="F121" s="330">
        <f t="shared" si="13"/>
        <v>94694.400000000009</v>
      </c>
    </row>
    <row r="122" spans="1:6" s="16" customFormat="1">
      <c r="A122" s="5"/>
      <c r="B122" s="51"/>
      <c r="C122" s="325"/>
      <c r="D122" s="325"/>
      <c r="E122" s="326" t="s">
        <v>369</v>
      </c>
      <c r="F122" s="327">
        <f>SUM(F120:F121)</f>
        <v>156868.02000000002</v>
      </c>
    </row>
    <row r="123" spans="1:6" s="16" customFormat="1">
      <c r="A123" s="5"/>
      <c r="B123" s="51" t="s">
        <v>1075</v>
      </c>
      <c r="C123" s="325"/>
      <c r="D123" s="325"/>
      <c r="E123" s="326"/>
      <c r="F123" s="327"/>
    </row>
    <row r="124" spans="1:6" s="15" customFormat="1" ht="25.5">
      <c r="A124" s="3" t="s">
        <v>572</v>
      </c>
      <c r="B124" s="146" t="s">
        <v>573</v>
      </c>
      <c r="C124" s="328">
        <v>6.0000000000000001E-3</v>
      </c>
      <c r="D124" s="328" t="s">
        <v>8</v>
      </c>
      <c r="E124" s="329">
        <f>'[1]C. Struktur'!$F$355</f>
        <v>5467090</v>
      </c>
      <c r="F124" s="330">
        <f t="shared" ref="F124:F125" si="14">C124*E124</f>
        <v>32802.54</v>
      </c>
    </row>
    <row r="125" spans="1:6" s="15" customFormat="1">
      <c r="A125" s="3" t="s">
        <v>1010</v>
      </c>
      <c r="B125" s="146" t="s">
        <v>1011</v>
      </c>
      <c r="C125" s="328">
        <v>5.7000000000000002E-2</v>
      </c>
      <c r="D125" s="328" t="s">
        <v>9</v>
      </c>
      <c r="E125" s="329">
        <f>'[1]J.Fasilitas Jalan '!$F$933</f>
        <v>65110</v>
      </c>
      <c r="F125" s="330">
        <f t="shared" si="14"/>
        <v>3711.27</v>
      </c>
    </row>
    <row r="126" spans="1:6" s="16" customFormat="1">
      <c r="A126" s="5"/>
      <c r="B126" s="51"/>
      <c r="C126" s="325"/>
      <c r="D126" s="325"/>
      <c r="E126" s="326" t="s">
        <v>369</v>
      </c>
      <c r="F126" s="327">
        <f>SUM(F124:F125)</f>
        <v>36513.81</v>
      </c>
    </row>
    <row r="127" spans="1:6" s="16" customFormat="1" ht="13.5" thickBot="1">
      <c r="A127" s="11"/>
      <c r="B127" s="52"/>
      <c r="C127" s="331"/>
      <c r="D127" s="331"/>
      <c r="E127" s="332" t="s">
        <v>375</v>
      </c>
      <c r="F127" s="333">
        <f>SUM(F100,F103,F109,F114,F118,F122,F126)</f>
        <v>6280128.8574156584</v>
      </c>
    </row>
  </sheetData>
  <mergeCells count="10">
    <mergeCell ref="A1:F1"/>
    <mergeCell ref="A2:F2"/>
    <mergeCell ref="A3:F3"/>
    <mergeCell ref="A4:F4"/>
    <mergeCell ref="A7:A8"/>
    <mergeCell ref="B7:B8"/>
    <mergeCell ref="C7:C8"/>
    <mergeCell ref="D7:D8"/>
    <mergeCell ref="E7:E8"/>
    <mergeCell ref="F7:F8"/>
  </mergeCells>
  <pageMargins left="0.27" right="0.27" top="0.75" bottom="0.75" header="0.3" footer="0.3"/>
  <pageSetup paperSize="14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305"/>
  <sheetViews>
    <sheetView view="pageBreakPreview" topLeftCell="A283" zoomScale="86" zoomScaleNormal="73" zoomScaleSheetLayoutView="86" workbookViewId="0">
      <selection activeCell="B294" sqref="B294"/>
    </sheetView>
  </sheetViews>
  <sheetFormatPr defaultColWidth="17.28515625" defaultRowHeight="12.75"/>
  <cols>
    <col min="1" max="1" width="21.7109375" style="10" customWidth="1"/>
    <col min="2" max="2" width="48.5703125" style="301" customWidth="1"/>
    <col min="3" max="3" width="15.85546875" style="299" customWidth="1"/>
    <col min="4" max="4" width="11.28515625" style="299" customWidth="1"/>
    <col min="5" max="5" width="15" style="302" customWidth="1"/>
    <col min="6" max="6" width="18.140625" style="302" customWidth="1"/>
    <col min="7" max="7" width="28" customWidth="1"/>
    <col min="8" max="8" width="32.7109375" customWidth="1"/>
    <col min="9" max="9" width="53.140625" bestFit="1" customWidth="1"/>
    <col min="10" max="17" width="9.42578125" customWidth="1"/>
    <col min="18" max="27" width="8" customWidth="1"/>
  </cols>
  <sheetData>
    <row r="1" spans="1:6">
      <c r="A1" s="353" t="s">
        <v>0</v>
      </c>
      <c r="B1" s="353"/>
      <c r="C1" s="353"/>
      <c r="D1" s="353"/>
      <c r="E1" s="353"/>
      <c r="F1" s="353"/>
    </row>
    <row r="2" spans="1:6">
      <c r="A2" s="353" t="s">
        <v>837</v>
      </c>
      <c r="B2" s="353"/>
      <c r="C2" s="353"/>
      <c r="D2" s="353"/>
      <c r="E2" s="353"/>
      <c r="F2" s="353"/>
    </row>
    <row r="3" spans="1:6" ht="24.75">
      <c r="A3" s="348" t="s">
        <v>0</v>
      </c>
      <c r="B3" s="348"/>
      <c r="C3" s="348"/>
      <c r="D3" s="348"/>
      <c r="E3" s="348"/>
      <c r="F3" s="348"/>
    </row>
    <row r="4" spans="1:6" ht="24.75">
      <c r="A4" s="348" t="s">
        <v>838</v>
      </c>
      <c r="B4" s="348"/>
      <c r="C4" s="348"/>
      <c r="D4" s="348"/>
      <c r="E4" s="348"/>
      <c r="F4" s="348"/>
    </row>
    <row r="5" spans="1:6" s="17" customFormat="1" ht="13.5" thickBot="1">
      <c r="A5" s="17">
        <v>28.03</v>
      </c>
      <c r="B5" s="303" t="s">
        <v>839</v>
      </c>
      <c r="C5" s="284"/>
      <c r="D5" s="284"/>
      <c r="E5" s="304"/>
      <c r="F5" s="304"/>
    </row>
    <row r="6" spans="1:6" s="50" customFormat="1">
      <c r="A6" s="354" t="s">
        <v>1</v>
      </c>
      <c r="B6" s="367" t="s">
        <v>2</v>
      </c>
      <c r="C6" s="367" t="s">
        <v>3</v>
      </c>
      <c r="D6" s="367" t="s">
        <v>4</v>
      </c>
      <c r="E6" s="369" t="s">
        <v>142</v>
      </c>
      <c r="F6" s="371" t="s">
        <v>143</v>
      </c>
    </row>
    <row r="7" spans="1:6" s="50" customFormat="1" ht="13.5" thickBot="1">
      <c r="A7" s="364"/>
      <c r="B7" s="368"/>
      <c r="C7" s="368"/>
      <c r="D7" s="368"/>
      <c r="E7" s="370"/>
      <c r="F7" s="372"/>
    </row>
    <row r="8" spans="1:6" s="57" customFormat="1">
      <c r="A8" s="145" t="s">
        <v>840</v>
      </c>
      <c r="B8" s="131" t="s">
        <v>862</v>
      </c>
      <c r="C8" s="132"/>
      <c r="D8" s="132" t="s">
        <v>7</v>
      </c>
      <c r="E8" s="133"/>
      <c r="F8" s="134"/>
    </row>
    <row r="9" spans="1:6" s="18" customFormat="1">
      <c r="A9" s="40" t="s">
        <v>863</v>
      </c>
      <c r="B9" s="51" t="s">
        <v>864</v>
      </c>
      <c r="C9" s="54"/>
      <c r="D9" s="54"/>
      <c r="E9" s="55"/>
      <c r="F9" s="56"/>
    </row>
    <row r="10" spans="1:6" s="31" customFormat="1">
      <c r="A10" s="34" t="s">
        <v>547</v>
      </c>
      <c r="B10" s="146" t="s">
        <v>548</v>
      </c>
      <c r="C10" s="203">
        <v>1</v>
      </c>
      <c r="D10" s="203" t="s">
        <v>9</v>
      </c>
      <c r="E10" s="204">
        <f>'[1]A. Pekerjaan Tanah'!$F$59</f>
        <v>4992.0000000000018</v>
      </c>
      <c r="F10" s="205">
        <f>C10*E10</f>
        <v>4992.0000000000018</v>
      </c>
    </row>
    <row r="11" spans="1:6" s="18" customFormat="1">
      <c r="A11" s="40" t="s">
        <v>863</v>
      </c>
      <c r="B11" s="51"/>
      <c r="C11" s="54"/>
      <c r="D11" s="54"/>
      <c r="E11" s="55" t="s">
        <v>369</v>
      </c>
      <c r="F11" s="56">
        <f>SUM(F10)</f>
        <v>4992.0000000000018</v>
      </c>
    </row>
    <row r="12" spans="1:6" s="18" customFormat="1">
      <c r="A12" s="40" t="s">
        <v>863</v>
      </c>
      <c r="B12" s="51" t="s">
        <v>880</v>
      </c>
      <c r="C12" s="54"/>
      <c r="D12" s="54"/>
      <c r="E12" s="55"/>
      <c r="F12" s="56"/>
    </row>
    <row r="13" spans="1:6" s="31" customFormat="1">
      <c r="A13" s="34" t="s">
        <v>22</v>
      </c>
      <c r="B13" s="146" t="s">
        <v>109</v>
      </c>
      <c r="C13" s="203">
        <v>0.125</v>
      </c>
      <c r="D13" s="203" t="s">
        <v>8</v>
      </c>
      <c r="E13" s="204">
        <f>'[1]A. Pekerjaan Tanah'!$F$150</f>
        <v>86500</v>
      </c>
      <c r="F13" s="205">
        <f>C13*E13</f>
        <v>10812.5</v>
      </c>
    </row>
    <row r="14" spans="1:6" s="31" customFormat="1">
      <c r="A14" s="34" t="s">
        <v>14</v>
      </c>
      <c r="B14" s="146" t="s">
        <v>460</v>
      </c>
      <c r="C14" s="203">
        <v>2.5000000000000001E-2</v>
      </c>
      <c r="D14" s="203" t="s">
        <v>8</v>
      </c>
      <c r="E14" s="204">
        <f>'[1]A. Pekerjaan Tanah'!$F$215</f>
        <v>154600</v>
      </c>
      <c r="F14" s="205">
        <f t="shared" ref="F14:F15" si="0">C14*E14</f>
        <v>3865</v>
      </c>
    </row>
    <row r="15" spans="1:6" s="31" customFormat="1" ht="25.5">
      <c r="A15" s="34" t="s">
        <v>289</v>
      </c>
      <c r="B15" s="146" t="s">
        <v>290</v>
      </c>
      <c r="C15" s="203">
        <v>0.11111111111111099</v>
      </c>
      <c r="D15" s="203" t="s">
        <v>26</v>
      </c>
      <c r="E15" s="204">
        <f>'[1]B. Pondasi'!$F$294</f>
        <v>182640</v>
      </c>
      <c r="F15" s="205">
        <f t="shared" si="0"/>
        <v>20293.33333333331</v>
      </c>
    </row>
    <row r="16" spans="1:6" s="18" customFormat="1">
      <c r="A16" s="40" t="s">
        <v>863</v>
      </c>
      <c r="B16" s="51"/>
      <c r="C16" s="54"/>
      <c r="D16" s="54"/>
      <c r="E16" s="55" t="s">
        <v>369</v>
      </c>
      <c r="F16" s="56">
        <f>SUM(F13:F15)</f>
        <v>34970.833333333314</v>
      </c>
    </row>
    <row r="17" spans="1:6" s="18" customFormat="1">
      <c r="A17" s="40" t="s">
        <v>863</v>
      </c>
      <c r="B17" s="51" t="s">
        <v>881</v>
      </c>
      <c r="C17" s="54"/>
      <c r="D17" s="54"/>
      <c r="E17" s="55"/>
      <c r="F17" s="56"/>
    </row>
    <row r="18" spans="1:6" s="31" customFormat="1">
      <c r="A18" s="34" t="s">
        <v>865</v>
      </c>
      <c r="B18" s="146" t="s">
        <v>872</v>
      </c>
      <c r="C18" s="203">
        <v>0.66666666666666696</v>
      </c>
      <c r="D18" s="203" t="s">
        <v>23</v>
      </c>
      <c r="E18" s="204">
        <f>'[2]20.01 Bahan Bangunan'!$I$174</f>
        <v>56000</v>
      </c>
      <c r="F18" s="205">
        <f>C18*E18</f>
        <v>37333.33333333335</v>
      </c>
    </row>
    <row r="19" spans="1:6" s="31" customFormat="1" ht="25.5">
      <c r="A19" s="34" t="s">
        <v>34</v>
      </c>
      <c r="B19" s="146" t="s">
        <v>291</v>
      </c>
      <c r="C19" s="203">
        <v>1.5699999999999999E-2</v>
      </c>
      <c r="D19" s="203" t="s">
        <v>8</v>
      </c>
      <c r="E19" s="204">
        <f>'[1]B. Pondasi'!$F$307</f>
        <v>1195513.5</v>
      </c>
      <c r="F19" s="205">
        <f t="shared" ref="F19:F22" si="1">C19*E19</f>
        <v>18769.561949999999</v>
      </c>
    </row>
    <row r="20" spans="1:6" s="31" customFormat="1">
      <c r="A20" s="34" t="s">
        <v>842</v>
      </c>
      <c r="B20" s="146" t="s">
        <v>843</v>
      </c>
      <c r="C20" s="203">
        <v>1.2500000000000001E-2</v>
      </c>
      <c r="D20" s="203" t="s">
        <v>8</v>
      </c>
      <c r="E20" s="204">
        <f>'[1]C. Struktur'!$F$79</f>
        <v>1065252.4671052631</v>
      </c>
      <c r="F20" s="205">
        <f t="shared" si="1"/>
        <v>13315.65583881579</v>
      </c>
    </row>
    <row r="21" spans="1:6" s="31" customFormat="1" ht="25.5">
      <c r="A21" s="34" t="s">
        <v>33</v>
      </c>
      <c r="B21" s="146" t="s">
        <v>112</v>
      </c>
      <c r="C21" s="203">
        <v>0.11909722222222199</v>
      </c>
      <c r="D21" s="203" t="s">
        <v>8</v>
      </c>
      <c r="E21" s="204">
        <f>'[1]C. Struktur'!$F$335</f>
        <v>4481840</v>
      </c>
      <c r="F21" s="205">
        <f t="shared" si="1"/>
        <v>533774.69444444345</v>
      </c>
    </row>
    <row r="22" spans="1:6" s="31" customFormat="1" ht="25.5">
      <c r="A22" s="34" t="s">
        <v>576</v>
      </c>
      <c r="B22" s="146" t="s">
        <v>577</v>
      </c>
      <c r="C22" s="203">
        <v>6.8055555555555499E-3</v>
      </c>
      <c r="D22" s="203" t="s">
        <v>8</v>
      </c>
      <c r="E22" s="204">
        <f>'[1]C. Struktur'!$F$399</f>
        <v>5487810</v>
      </c>
      <c r="F22" s="205">
        <f t="shared" si="1"/>
        <v>37347.595833333304</v>
      </c>
    </row>
    <row r="23" spans="1:6" s="31" customFormat="1">
      <c r="A23" s="34" t="s">
        <v>863</v>
      </c>
      <c r="B23" s="146"/>
      <c r="C23" s="203"/>
      <c r="D23" s="203"/>
      <c r="E23" s="204" t="s">
        <v>369</v>
      </c>
      <c r="F23" s="205">
        <f>SUM(F18:F22)</f>
        <v>640540.84139992588</v>
      </c>
    </row>
    <row r="24" spans="1:6" s="18" customFormat="1">
      <c r="A24" s="40" t="s">
        <v>863</v>
      </c>
      <c r="B24" s="51" t="s">
        <v>882</v>
      </c>
      <c r="C24" s="54"/>
      <c r="D24" s="54"/>
      <c r="E24" s="55"/>
      <c r="F24" s="56"/>
    </row>
    <row r="25" spans="1:6" s="31" customFormat="1">
      <c r="A25" s="34" t="s">
        <v>293</v>
      </c>
      <c r="B25" s="146" t="s">
        <v>294</v>
      </c>
      <c r="C25" s="203">
        <v>1.5249999999999999</v>
      </c>
      <c r="D25" s="203" t="s">
        <v>35</v>
      </c>
      <c r="E25" s="204">
        <f>'[2]20.01 Bahan Bangunan'!$I$289</f>
        <v>31000</v>
      </c>
      <c r="F25" s="205">
        <f>C25*E25</f>
        <v>47275</v>
      </c>
    </row>
    <row r="26" spans="1:6" s="31" customFormat="1">
      <c r="A26" s="34" t="s">
        <v>151</v>
      </c>
      <c r="B26" s="146" t="s">
        <v>261</v>
      </c>
      <c r="C26" s="203">
        <v>16.8333333333333</v>
      </c>
      <c r="D26" s="203" t="s">
        <v>152</v>
      </c>
      <c r="E26" s="204">
        <f>'[2]20.01 Bahan Bangunan'!$I$423</f>
        <v>11000</v>
      </c>
      <c r="F26" s="205">
        <f t="shared" ref="F26:F28" si="2">C26*E26</f>
        <v>185166.66666666631</v>
      </c>
    </row>
    <row r="27" spans="1:6" s="31" customFormat="1">
      <c r="A27" s="34" t="s">
        <v>151</v>
      </c>
      <c r="B27" s="146" t="s">
        <v>261</v>
      </c>
      <c r="C27" s="203">
        <v>16.8333333333333</v>
      </c>
      <c r="D27" s="203" t="s">
        <v>152</v>
      </c>
      <c r="E27" s="204">
        <f>'[2]20.01 Bahan Bangunan'!$I$423</f>
        <v>11000</v>
      </c>
      <c r="F27" s="205">
        <f t="shared" si="2"/>
        <v>185166.66666666631</v>
      </c>
    </row>
    <row r="28" spans="1:6" s="31" customFormat="1">
      <c r="A28" s="34" t="s">
        <v>866</v>
      </c>
      <c r="B28" s="146" t="s">
        <v>867</v>
      </c>
      <c r="C28" s="203">
        <v>77.052999999999997</v>
      </c>
      <c r="D28" s="203" t="s">
        <v>35</v>
      </c>
      <c r="E28" s="204">
        <f>'[1]C. Struktur'!$F$596</f>
        <v>40480</v>
      </c>
      <c r="F28" s="205">
        <f t="shared" si="2"/>
        <v>3119105.44</v>
      </c>
    </row>
    <row r="29" spans="1:6" s="18" customFormat="1">
      <c r="A29" s="40" t="s">
        <v>863</v>
      </c>
      <c r="B29" s="51"/>
      <c r="C29" s="54"/>
      <c r="D29" s="54"/>
      <c r="E29" s="55" t="s">
        <v>369</v>
      </c>
      <c r="F29" s="56">
        <f>SUM(F25:F28)</f>
        <v>3536713.7733333325</v>
      </c>
    </row>
    <row r="30" spans="1:6" s="18" customFormat="1" ht="25.5">
      <c r="A30" s="40" t="s">
        <v>863</v>
      </c>
      <c r="B30" s="51" t="s">
        <v>883</v>
      </c>
      <c r="C30" s="54"/>
      <c r="D30" s="54"/>
      <c r="E30" s="55"/>
      <c r="F30" s="56"/>
    </row>
    <row r="31" spans="1:6" s="31" customFormat="1">
      <c r="A31" s="34" t="s">
        <v>868</v>
      </c>
      <c r="B31" s="146" t="s">
        <v>873</v>
      </c>
      <c r="C31" s="203">
        <v>0.61111111111111105</v>
      </c>
      <c r="D31" s="203" t="s">
        <v>23</v>
      </c>
      <c r="E31" s="204">
        <f>'[2]20.01 Bahan Bangunan'!$I$623</f>
        <v>2617500</v>
      </c>
      <c r="F31" s="205">
        <f>C31*E31</f>
        <v>1599583.3333333333</v>
      </c>
    </row>
    <row r="32" spans="1:6" s="31" customFormat="1">
      <c r="A32" s="34" t="s">
        <v>869</v>
      </c>
      <c r="B32" s="146" t="s">
        <v>874</v>
      </c>
      <c r="C32" s="203">
        <v>0.41666666666666702</v>
      </c>
      <c r="D32" s="203" t="s">
        <v>152</v>
      </c>
      <c r="E32" s="204">
        <f>'[2]20.01 Bahan Bangunan'!$I$624</f>
        <v>366400</v>
      </c>
      <c r="F32" s="205">
        <f>C32*E32</f>
        <v>152666.6666666668</v>
      </c>
    </row>
    <row r="33" spans="1:7" s="18" customFormat="1">
      <c r="A33" s="40" t="s">
        <v>863</v>
      </c>
      <c r="B33" s="51"/>
      <c r="C33" s="54"/>
      <c r="D33" s="54"/>
      <c r="E33" s="55" t="s">
        <v>369</v>
      </c>
      <c r="F33" s="56">
        <f>SUM(F31:F32)</f>
        <v>1752250</v>
      </c>
    </row>
    <row r="34" spans="1:7" s="18" customFormat="1">
      <c r="A34" s="40" t="s">
        <v>863</v>
      </c>
      <c r="B34" s="51" t="s">
        <v>884</v>
      </c>
      <c r="C34" s="54"/>
      <c r="D34" s="54"/>
      <c r="E34" s="55"/>
      <c r="F34" s="56"/>
    </row>
    <row r="35" spans="1:7" s="31" customFormat="1">
      <c r="A35" s="34" t="s">
        <v>871</v>
      </c>
      <c r="B35" s="146" t="s">
        <v>845</v>
      </c>
      <c r="C35" s="203">
        <v>3.5470000000000002</v>
      </c>
      <c r="D35" s="203" t="s">
        <v>9</v>
      </c>
      <c r="E35" s="204">
        <f>'[1]D PD'!$F$352</f>
        <v>38500</v>
      </c>
      <c r="F35" s="205">
        <f>C35*E35</f>
        <v>136559.5</v>
      </c>
    </row>
    <row r="36" spans="1:7" s="31" customFormat="1">
      <c r="A36" s="34" t="s">
        <v>870</v>
      </c>
      <c r="B36" s="146" t="s">
        <v>875</v>
      </c>
      <c r="C36" s="203">
        <v>3.5470000000000002</v>
      </c>
      <c r="D36" s="203" t="s">
        <v>9</v>
      </c>
      <c r="E36" s="204">
        <f>'[1]D PD'!$F$389</f>
        <v>35050</v>
      </c>
      <c r="F36" s="205">
        <f>C36*E36</f>
        <v>124322.35</v>
      </c>
    </row>
    <row r="37" spans="1:7" s="18" customFormat="1">
      <c r="A37" s="40" t="s">
        <v>863</v>
      </c>
      <c r="B37" s="51"/>
      <c r="C37" s="54"/>
      <c r="D37" s="54"/>
      <c r="E37" s="55" t="s">
        <v>369</v>
      </c>
      <c r="F37" s="56">
        <f>SUM(F35:F36)</f>
        <v>260881.85</v>
      </c>
    </row>
    <row r="38" spans="1:7" s="18" customFormat="1">
      <c r="A38" s="40" t="s">
        <v>863</v>
      </c>
      <c r="B38" s="51" t="s">
        <v>885</v>
      </c>
      <c r="C38" s="54"/>
      <c r="D38" s="54"/>
      <c r="E38" s="55"/>
      <c r="F38" s="56"/>
    </row>
    <row r="39" spans="1:7" s="31" customFormat="1" ht="14.25">
      <c r="A39" s="241" t="s">
        <v>1785</v>
      </c>
      <c r="B39" s="146" t="s">
        <v>228</v>
      </c>
      <c r="C39" s="203">
        <v>450</v>
      </c>
      <c r="D39" s="203" t="s">
        <v>82</v>
      </c>
      <c r="E39" s="204" t="e">
        <f>'[2]23. Biaya Operasional Kegiatan'!#REF!</f>
        <v>#REF!</v>
      </c>
      <c r="F39" s="205" t="e">
        <f>C39*E39</f>
        <v>#REF!</v>
      </c>
      <c r="G39" s="31" t="s">
        <v>1339</v>
      </c>
    </row>
    <row r="40" spans="1:7" s="31" customFormat="1" ht="14.25">
      <c r="A40" s="241" t="s">
        <v>1785</v>
      </c>
      <c r="B40" s="146" t="s">
        <v>228</v>
      </c>
      <c r="C40" s="203">
        <v>450</v>
      </c>
      <c r="D40" s="203" t="s">
        <v>82</v>
      </c>
      <c r="E40" s="204" t="e">
        <f>'[2]23. Biaya Operasional Kegiatan'!#REF!</f>
        <v>#REF!</v>
      </c>
      <c r="F40" s="205" t="e">
        <f t="shared" ref="F40:F42" si="3">C40*E40</f>
        <v>#REF!</v>
      </c>
      <c r="G40" s="31" t="s">
        <v>1339</v>
      </c>
    </row>
    <row r="41" spans="1:7" s="31" customFormat="1">
      <c r="A41" s="34" t="s">
        <v>27</v>
      </c>
      <c r="B41" s="146" t="s">
        <v>559</v>
      </c>
      <c r="C41" s="203">
        <v>1</v>
      </c>
      <c r="D41" s="203" t="s">
        <v>9</v>
      </c>
      <c r="E41" s="204">
        <f>'[1]A. Pekerjaan Tanah'!$F$43</f>
        <v>9500</v>
      </c>
      <c r="F41" s="205">
        <f t="shared" si="3"/>
        <v>9500</v>
      </c>
      <c r="G41" s="31" t="s">
        <v>1339</v>
      </c>
    </row>
    <row r="42" spans="1:7" s="31" customFormat="1">
      <c r="A42" s="34" t="s">
        <v>27</v>
      </c>
      <c r="B42" s="146" t="s">
        <v>559</v>
      </c>
      <c r="C42" s="203">
        <v>1</v>
      </c>
      <c r="D42" s="203" t="s">
        <v>9</v>
      </c>
      <c r="E42" s="204">
        <f>'[1]A. Pekerjaan Tanah'!$F$43</f>
        <v>9500</v>
      </c>
      <c r="F42" s="205">
        <f t="shared" si="3"/>
        <v>9500</v>
      </c>
      <c r="G42" s="31" t="s">
        <v>1339</v>
      </c>
    </row>
    <row r="43" spans="1:7" s="31" customFormat="1">
      <c r="A43" s="40" t="s">
        <v>863</v>
      </c>
      <c r="B43" s="51"/>
      <c r="C43" s="54"/>
      <c r="D43" s="54"/>
      <c r="E43" s="55" t="s">
        <v>369</v>
      </c>
      <c r="F43" s="56" t="e">
        <f>SUM(F39:F42)</f>
        <v>#REF!</v>
      </c>
    </row>
    <row r="44" spans="1:7" s="31" customFormat="1" ht="13.5" thickBot="1">
      <c r="A44" s="43" t="s">
        <v>863</v>
      </c>
      <c r="B44" s="52"/>
      <c r="C44" s="59"/>
      <c r="D44" s="59"/>
      <c r="E44" s="60" t="s">
        <v>375</v>
      </c>
      <c r="F44" s="61" t="e">
        <f>SUM(F43,F37,F33,F29,F23,F16,F11)</f>
        <v>#REF!</v>
      </c>
    </row>
    <row r="45" spans="1:7" s="31" customFormat="1" ht="25.5">
      <c r="A45" s="40" t="s">
        <v>844</v>
      </c>
      <c r="B45" s="51" t="s">
        <v>876</v>
      </c>
      <c r="C45" s="54"/>
      <c r="D45" s="54" t="s">
        <v>7</v>
      </c>
      <c r="E45" s="55"/>
      <c r="F45" s="56"/>
    </row>
    <row r="46" spans="1:7" s="18" customFormat="1">
      <c r="A46" s="40" t="s">
        <v>863</v>
      </c>
      <c r="B46" s="51" t="s">
        <v>864</v>
      </c>
      <c r="C46" s="54"/>
      <c r="D46" s="54"/>
      <c r="E46" s="55"/>
      <c r="F46" s="56"/>
    </row>
    <row r="47" spans="1:7" s="18" customFormat="1">
      <c r="A47" s="34" t="s">
        <v>547</v>
      </c>
      <c r="B47" s="146" t="s">
        <v>548</v>
      </c>
      <c r="C47" s="203">
        <v>1</v>
      </c>
      <c r="D47" s="203" t="s">
        <v>9</v>
      </c>
      <c r="E47" s="204">
        <f>'[1]A. Pekerjaan Tanah'!$F$59</f>
        <v>4992.0000000000018</v>
      </c>
      <c r="F47" s="205">
        <f>C47*E47</f>
        <v>4992.0000000000018</v>
      </c>
    </row>
    <row r="48" spans="1:7" s="31" customFormat="1">
      <c r="A48" s="40" t="s">
        <v>863</v>
      </c>
      <c r="B48" s="51"/>
      <c r="C48" s="54"/>
      <c r="D48" s="54"/>
      <c r="E48" s="55" t="s">
        <v>369</v>
      </c>
      <c r="F48" s="56">
        <f>SUM(F47)</f>
        <v>4992.0000000000018</v>
      </c>
    </row>
    <row r="49" spans="1:6" s="31" customFormat="1">
      <c r="A49" s="40" t="s">
        <v>863</v>
      </c>
      <c r="B49" s="51" t="s">
        <v>880</v>
      </c>
      <c r="C49" s="54"/>
      <c r="D49" s="54"/>
      <c r="E49" s="55"/>
      <c r="F49" s="56"/>
    </row>
    <row r="50" spans="1:6" s="31" customFormat="1" ht="14.25">
      <c r="A50" s="239" t="s">
        <v>1786</v>
      </c>
      <c r="B50" s="146" t="s">
        <v>888</v>
      </c>
      <c r="C50" s="203">
        <v>0.33536585365853699</v>
      </c>
      <c r="D50" s="203" t="s">
        <v>232</v>
      </c>
      <c r="E50" s="204">
        <f>'[2]20.01 Bahan Bangunan'!$I$46</f>
        <v>150000</v>
      </c>
      <c r="F50" s="205">
        <f>C50*E50</f>
        <v>50304.878048780549</v>
      </c>
    </row>
    <row r="51" spans="1:6" s="31" customFormat="1" ht="14.25">
      <c r="A51" s="239" t="s">
        <v>1787</v>
      </c>
      <c r="B51" s="146" t="s">
        <v>889</v>
      </c>
      <c r="C51" s="203">
        <v>0.13390243902439</v>
      </c>
      <c r="D51" s="203" t="s">
        <v>232</v>
      </c>
      <c r="E51" s="204">
        <f>'[2]20.01 Bahan Bangunan'!$I$625</f>
        <v>837600</v>
      </c>
      <c r="F51" s="205">
        <f t="shared" ref="F51:F53" si="4">C51*E51</f>
        <v>112156.68292682906</v>
      </c>
    </row>
    <row r="52" spans="1:6" s="31" customFormat="1">
      <c r="A52" s="34" t="s">
        <v>22</v>
      </c>
      <c r="B52" s="146" t="s">
        <v>109</v>
      </c>
      <c r="C52" s="203">
        <v>0.41648292682926802</v>
      </c>
      <c r="D52" s="203" t="s">
        <v>8</v>
      </c>
      <c r="E52" s="204">
        <f>'[1]A. Pekerjaan Tanah'!$F$150</f>
        <v>86500</v>
      </c>
      <c r="F52" s="205">
        <f t="shared" si="4"/>
        <v>36025.773170731685</v>
      </c>
    </row>
    <row r="53" spans="1:6" s="31" customFormat="1">
      <c r="A53" s="34" t="s">
        <v>12</v>
      </c>
      <c r="B53" s="146" t="s">
        <v>13</v>
      </c>
      <c r="C53" s="203">
        <v>0.10042682926829299</v>
      </c>
      <c r="D53" s="203" t="s">
        <v>8</v>
      </c>
      <c r="E53" s="204">
        <f>'[1]A. Pekerjaan Tanah'!$F$156</f>
        <v>115120</v>
      </c>
      <c r="F53" s="205">
        <f t="shared" si="4"/>
        <v>11561.13658536589</v>
      </c>
    </row>
    <row r="54" spans="1:6" s="18" customFormat="1">
      <c r="A54" s="40" t="s">
        <v>863</v>
      </c>
      <c r="B54" s="51"/>
      <c r="C54" s="54"/>
      <c r="D54" s="54" t="s">
        <v>878</v>
      </c>
      <c r="E54" s="55" t="s">
        <v>369</v>
      </c>
      <c r="F54" s="56">
        <f>SUM(F50:F53)</f>
        <v>210048.4707317072</v>
      </c>
    </row>
    <row r="55" spans="1:6" s="18" customFormat="1">
      <c r="A55" s="40" t="s">
        <v>863</v>
      </c>
      <c r="B55" s="51" t="s">
        <v>855</v>
      </c>
      <c r="C55" s="54"/>
      <c r="D55" s="54"/>
      <c r="E55" s="55"/>
      <c r="F55" s="56"/>
    </row>
    <row r="56" spans="1:6" s="31" customFormat="1" ht="14.25">
      <c r="A56" s="239" t="s">
        <v>1788</v>
      </c>
      <c r="B56" s="146" t="s">
        <v>886</v>
      </c>
      <c r="C56" s="203">
        <v>5.5555555555555601E-2</v>
      </c>
      <c r="D56" s="203" t="s">
        <v>23</v>
      </c>
      <c r="E56" s="204">
        <f>'[2]05.18 Bercorak Kebudayaan'!$I$420</f>
        <v>418800</v>
      </c>
      <c r="F56" s="205">
        <f>C56*E56</f>
        <v>23266.666666666686</v>
      </c>
    </row>
    <row r="57" spans="1:6" s="31" customFormat="1" ht="25.5">
      <c r="A57" s="34" t="s">
        <v>879</v>
      </c>
      <c r="B57" s="146" t="s">
        <v>887</v>
      </c>
      <c r="C57" s="203">
        <v>0.32560975609756099</v>
      </c>
      <c r="D57" s="203" t="s">
        <v>9</v>
      </c>
      <c r="E57" s="204">
        <f>'[1]D PD'!$F$142</f>
        <v>7065550</v>
      </c>
      <c r="F57" s="205">
        <f t="shared" ref="F57:F61" si="5">C57*E57</f>
        <v>2300612.012195122</v>
      </c>
    </row>
    <row r="58" spans="1:6" s="18" customFormat="1">
      <c r="A58" s="34" t="s">
        <v>588</v>
      </c>
      <c r="B58" s="146" t="s">
        <v>589</v>
      </c>
      <c r="C58" s="203">
        <v>0.13024390243902401</v>
      </c>
      <c r="D58" s="203" t="s">
        <v>9</v>
      </c>
      <c r="E58" s="204">
        <f>'[1]D PD'!$F$207</f>
        <v>69858</v>
      </c>
      <c r="F58" s="205">
        <f t="shared" si="5"/>
        <v>9098.578536585339</v>
      </c>
    </row>
    <row r="59" spans="1:6" s="18" customFormat="1">
      <c r="A59" s="34" t="s">
        <v>590</v>
      </c>
      <c r="B59" s="146" t="s">
        <v>591</v>
      </c>
      <c r="C59" s="203">
        <v>0.65121951219512197</v>
      </c>
      <c r="D59" s="203" t="s">
        <v>11</v>
      </c>
      <c r="E59" s="204">
        <f>'[1]D PD'!$F$231</f>
        <v>23040</v>
      </c>
      <c r="F59" s="205">
        <f t="shared" si="5"/>
        <v>15004.09756097561</v>
      </c>
    </row>
    <row r="60" spans="1:6" s="18" customFormat="1">
      <c r="A60" s="34" t="s">
        <v>848</v>
      </c>
      <c r="B60" s="146" t="s">
        <v>849</v>
      </c>
      <c r="C60" s="203">
        <v>0.13024390243902401</v>
      </c>
      <c r="D60" s="203" t="s">
        <v>9</v>
      </c>
      <c r="E60" s="204">
        <f>'[1]D PD'!$F$263</f>
        <v>42625</v>
      </c>
      <c r="F60" s="205">
        <f t="shared" si="5"/>
        <v>5551.6463414633981</v>
      </c>
    </row>
    <row r="61" spans="1:6" s="18" customFormat="1">
      <c r="A61" s="34" t="s">
        <v>502</v>
      </c>
      <c r="B61" s="146" t="s">
        <v>503</v>
      </c>
      <c r="C61" s="203">
        <v>1.11243902439024</v>
      </c>
      <c r="D61" s="203" t="s">
        <v>11</v>
      </c>
      <c r="E61" s="204">
        <f>'[1]H. Pekerjaan Paving'!$F$94</f>
        <v>91582.399999999994</v>
      </c>
      <c r="F61" s="205">
        <f t="shared" si="5"/>
        <v>101879.83570731671</v>
      </c>
    </row>
    <row r="62" spans="1:6" s="31" customFormat="1">
      <c r="A62" s="40" t="s">
        <v>863</v>
      </c>
      <c r="B62" s="51"/>
      <c r="C62" s="54"/>
      <c r="D62" s="54"/>
      <c r="E62" s="55" t="s">
        <v>369</v>
      </c>
      <c r="F62" s="56">
        <f>SUM(F56:F61)</f>
        <v>2455412.8370081298</v>
      </c>
    </row>
    <row r="63" spans="1:6" s="31" customFormat="1">
      <c r="A63" s="40" t="s">
        <v>863</v>
      </c>
      <c r="B63" s="51" t="s">
        <v>894</v>
      </c>
      <c r="C63" s="54"/>
      <c r="D63" s="54"/>
      <c r="E63" s="55"/>
      <c r="F63" s="56"/>
    </row>
    <row r="64" spans="1:6" s="18" customFormat="1">
      <c r="A64" s="34" t="s">
        <v>227</v>
      </c>
      <c r="B64" s="146" t="s">
        <v>228</v>
      </c>
      <c r="C64" s="203">
        <v>100</v>
      </c>
      <c r="D64" s="203" t="s">
        <v>82</v>
      </c>
      <c r="E64" s="204" t="e">
        <f>'[2]23. Biaya Operasional Kegiatan'!#REF!</f>
        <v>#REF!</v>
      </c>
      <c r="F64" s="205" t="e">
        <f>C64*E64</f>
        <v>#REF!</v>
      </c>
    </row>
    <row r="65" spans="1:6" s="18" customFormat="1">
      <c r="A65" s="34" t="s">
        <v>27</v>
      </c>
      <c r="B65" s="146" t="s">
        <v>559</v>
      </c>
      <c r="C65" s="203">
        <v>1</v>
      </c>
      <c r="D65" s="203" t="s">
        <v>9</v>
      </c>
      <c r="E65" s="204">
        <f>'[1]A. Pekerjaan Tanah'!$F$43</f>
        <v>9500</v>
      </c>
      <c r="F65" s="205">
        <f>C65*E65</f>
        <v>9500</v>
      </c>
    </row>
    <row r="66" spans="1:6" s="31" customFormat="1">
      <c r="A66" s="40" t="s">
        <v>863</v>
      </c>
      <c r="B66" s="51"/>
      <c r="C66" s="54"/>
      <c r="D66" s="54"/>
      <c r="E66" s="55" t="s">
        <v>369</v>
      </c>
      <c r="F66" s="56" t="e">
        <f>SUM(F64:F65)</f>
        <v>#REF!</v>
      </c>
    </row>
    <row r="67" spans="1:6" s="31" customFormat="1" ht="13.5" thickBot="1">
      <c r="A67" s="43" t="s">
        <v>863</v>
      </c>
      <c r="B67" s="52"/>
      <c r="C67" s="59"/>
      <c r="D67" s="59"/>
      <c r="E67" s="60" t="s">
        <v>375</v>
      </c>
      <c r="F67" s="61" t="e">
        <f>SUM(F66,F62,F54,F48)</f>
        <v>#REF!</v>
      </c>
    </row>
    <row r="68" spans="1:6" s="31" customFormat="1" ht="25.5">
      <c r="A68" s="40" t="s">
        <v>846</v>
      </c>
      <c r="B68" s="51" t="s">
        <v>942</v>
      </c>
      <c r="C68" s="54"/>
      <c r="D68" s="54" t="s">
        <v>7</v>
      </c>
      <c r="E68" s="55"/>
      <c r="F68" s="56"/>
    </row>
    <row r="69" spans="1:6" s="31" customFormat="1">
      <c r="A69" s="40"/>
      <c r="B69" s="51" t="s">
        <v>18</v>
      </c>
      <c r="C69" s="54"/>
      <c r="D69" s="54"/>
      <c r="E69" s="55"/>
      <c r="F69" s="56"/>
    </row>
    <row r="70" spans="1:6" s="31" customFormat="1" ht="25.5">
      <c r="A70" s="34" t="s">
        <v>850</v>
      </c>
      <c r="B70" s="146" t="s">
        <v>896</v>
      </c>
      <c r="C70" s="203">
        <v>5.7182865543183503E-3</v>
      </c>
      <c r="D70" s="203" t="s">
        <v>580</v>
      </c>
      <c r="E70" s="204">
        <f>'[1]A. Pekerjaan Tanah'!$F$37</f>
        <v>77200</v>
      </c>
      <c r="F70" s="205">
        <f>C70*E70</f>
        <v>441.45172199337662</v>
      </c>
    </row>
    <row r="71" spans="1:6" s="31" customFormat="1">
      <c r="A71" s="34" t="s">
        <v>27</v>
      </c>
      <c r="B71" s="146" t="s">
        <v>559</v>
      </c>
      <c r="C71" s="203">
        <v>1</v>
      </c>
      <c r="D71" s="203" t="s">
        <v>9</v>
      </c>
      <c r="E71" s="204">
        <f>'[1]A. Pekerjaan Tanah'!$F$43</f>
        <v>9500</v>
      </c>
      <c r="F71" s="205">
        <f>C71*E71</f>
        <v>9500</v>
      </c>
    </row>
    <row r="72" spans="1:6" s="18" customFormat="1">
      <c r="A72" s="40"/>
      <c r="B72" s="51"/>
      <c r="C72" s="54"/>
      <c r="D72" s="54"/>
      <c r="E72" s="55" t="s">
        <v>369</v>
      </c>
      <c r="F72" s="56">
        <f>SUM(F70:F71)</f>
        <v>9941.4517219933769</v>
      </c>
    </row>
    <row r="73" spans="1:6" s="18" customFormat="1">
      <c r="A73" s="40"/>
      <c r="B73" s="51" t="s">
        <v>943</v>
      </c>
      <c r="C73" s="54"/>
      <c r="D73" s="54"/>
      <c r="E73" s="55"/>
      <c r="F73" s="56"/>
    </row>
    <row r="74" spans="1:6" s="31" customFormat="1">
      <c r="A74" s="34" t="s">
        <v>22</v>
      </c>
      <c r="B74" s="146" t="s">
        <v>109</v>
      </c>
      <c r="C74" s="203">
        <v>3.2684168058662002E-4</v>
      </c>
      <c r="D74" s="203" t="s">
        <v>8</v>
      </c>
      <c r="E74" s="204">
        <f>'[1]A. Pekerjaan Tanah'!$F$150</f>
        <v>86500</v>
      </c>
      <c r="F74" s="205">
        <f>C74*E74</f>
        <v>28.27180537074263</v>
      </c>
    </row>
    <row r="75" spans="1:6" s="31" customFormat="1">
      <c r="A75" s="34" t="s">
        <v>14</v>
      </c>
      <c r="B75" s="146" t="s">
        <v>460</v>
      </c>
      <c r="C75" s="203">
        <v>2.2956364592516502E-5</v>
      </c>
      <c r="D75" s="203" t="s">
        <v>8</v>
      </c>
      <c r="E75" s="204">
        <f>'[1]A. Pekerjaan Tanah'!$F$215</f>
        <v>154600</v>
      </c>
      <c r="F75" s="205">
        <f t="shared" ref="F75:F79" si="6">C75*E75</f>
        <v>3.5490539660030511</v>
      </c>
    </row>
    <row r="76" spans="1:6" s="31" customFormat="1">
      <c r="A76" s="34" t="s">
        <v>14</v>
      </c>
      <c r="B76" s="146" t="s">
        <v>460</v>
      </c>
      <c r="C76" s="203">
        <v>2.4426107068287199E-5</v>
      </c>
      <c r="D76" s="203" t="s">
        <v>8</v>
      </c>
      <c r="E76" s="204">
        <f>'[1]A. Pekerjaan Tanah'!$F$215</f>
        <v>154600</v>
      </c>
      <c r="F76" s="205">
        <f t="shared" si="6"/>
        <v>3.7762761527572009</v>
      </c>
    </row>
    <row r="77" spans="1:6" s="31" customFormat="1">
      <c r="A77" s="34" t="s">
        <v>665</v>
      </c>
      <c r="B77" s="146" t="s">
        <v>666</v>
      </c>
      <c r="C77" s="203">
        <v>1.88550794244589E-5</v>
      </c>
      <c r="D77" s="203" t="s">
        <v>8</v>
      </c>
      <c r="E77" s="204">
        <f>'[1]C. Struktur'!$F$191</f>
        <v>1136764.144736842</v>
      </c>
      <c r="F77" s="205">
        <f t="shared" si="6"/>
        <v>21.433778235890248</v>
      </c>
    </row>
    <row r="78" spans="1:6" s="18" customFormat="1" ht="25.5">
      <c r="A78" s="34" t="s">
        <v>33</v>
      </c>
      <c r="B78" s="146" t="s">
        <v>112</v>
      </c>
      <c r="C78" s="203">
        <v>7.3266691378598401E-5</v>
      </c>
      <c r="D78" s="203" t="s">
        <v>8</v>
      </c>
      <c r="E78" s="204">
        <f>'[1]C. Struktur'!$F$335</f>
        <v>4481840</v>
      </c>
      <c r="F78" s="205">
        <f t="shared" si="6"/>
        <v>328.36958808825744</v>
      </c>
    </row>
    <row r="79" spans="1:6" s="18" customFormat="1" ht="25.5">
      <c r="A79" s="34" t="s">
        <v>24</v>
      </c>
      <c r="B79" s="146" t="s">
        <v>113</v>
      </c>
      <c r="C79" s="203">
        <v>2.48042827974914E-2</v>
      </c>
      <c r="D79" s="203" t="s">
        <v>8</v>
      </c>
      <c r="E79" s="204">
        <f>'[1]C. Struktur'!$F$443</f>
        <v>5411360</v>
      </c>
      <c r="F79" s="205">
        <f t="shared" si="6"/>
        <v>134224.90375903307</v>
      </c>
    </row>
    <row r="80" spans="1:6" s="31" customFormat="1">
      <c r="A80" s="40"/>
      <c r="B80" s="51"/>
      <c r="C80" s="54"/>
      <c r="D80" s="54"/>
      <c r="E80" s="55" t="s">
        <v>369</v>
      </c>
      <c r="F80" s="56">
        <f>SUM(F74:F79)</f>
        <v>134610.30426084672</v>
      </c>
    </row>
    <row r="81" spans="1:6" s="31" customFormat="1">
      <c r="A81" s="40"/>
      <c r="B81" s="51" t="s">
        <v>890</v>
      </c>
      <c r="C81" s="54"/>
      <c r="D81" s="54"/>
      <c r="E81" s="55"/>
      <c r="F81" s="56"/>
    </row>
    <row r="82" spans="1:6" s="31" customFormat="1" ht="38.25">
      <c r="A82" s="34" t="s">
        <v>891</v>
      </c>
      <c r="B82" s="146" t="s">
        <v>960</v>
      </c>
      <c r="C82" s="203">
        <v>0.836191568153975</v>
      </c>
      <c r="D82" s="203" t="s">
        <v>9</v>
      </c>
      <c r="E82" s="204">
        <f>'[1]D PD'!$F$450</f>
        <v>15110</v>
      </c>
      <c r="F82" s="205">
        <f>C82*E82</f>
        <v>12634.854594806562</v>
      </c>
    </row>
    <row r="83" spans="1:6" s="31" customFormat="1">
      <c r="A83" s="34" t="s">
        <v>891</v>
      </c>
      <c r="B83" s="146" t="s">
        <v>957</v>
      </c>
      <c r="C83" s="203">
        <v>0.126914118738819</v>
      </c>
      <c r="D83" s="203" t="s">
        <v>9</v>
      </c>
      <c r="E83" s="204">
        <f>'[1]D PD'!$F$450</f>
        <v>15110</v>
      </c>
      <c r="F83" s="205">
        <f t="shared" ref="F83:F85" si="7">C83*E83</f>
        <v>1917.672334143555</v>
      </c>
    </row>
    <row r="84" spans="1:6" s="31" customFormat="1" ht="25.5">
      <c r="A84" s="34" t="s">
        <v>891</v>
      </c>
      <c r="B84" s="146" t="s">
        <v>958</v>
      </c>
      <c r="C84" s="203">
        <v>1.2958247676065799</v>
      </c>
      <c r="D84" s="203" t="s">
        <v>9</v>
      </c>
      <c r="E84" s="204">
        <f>'[1]D PD'!$F$450</f>
        <v>15110</v>
      </c>
      <c r="F84" s="205">
        <f t="shared" si="7"/>
        <v>19579.912238535424</v>
      </c>
    </row>
    <row r="85" spans="1:6" s="31" customFormat="1" ht="38.25">
      <c r="A85" s="34" t="s">
        <v>600</v>
      </c>
      <c r="B85" s="146" t="s">
        <v>959</v>
      </c>
      <c r="C85" s="203">
        <v>4.8819406201790698E-2</v>
      </c>
      <c r="D85" s="203" t="s">
        <v>9</v>
      </c>
      <c r="E85" s="204">
        <f>'[1]E. PL'!$F$121</f>
        <v>373321.33</v>
      </c>
      <c r="F85" s="205">
        <f t="shared" si="7"/>
        <v>18225.325653062751</v>
      </c>
    </row>
    <row r="86" spans="1:6" s="31" customFormat="1">
      <c r="A86" s="40"/>
      <c r="B86" s="51"/>
      <c r="C86" s="54"/>
      <c r="D86" s="54"/>
      <c r="E86" s="55" t="s">
        <v>369</v>
      </c>
      <c r="F86" s="56">
        <f>SUM(F82:F85)</f>
        <v>52357.764820548298</v>
      </c>
    </row>
    <row r="87" spans="1:6" s="31" customFormat="1" ht="25.5">
      <c r="A87" s="40"/>
      <c r="B87" s="51" t="s">
        <v>944</v>
      </c>
      <c r="C87" s="54"/>
      <c r="D87" s="54"/>
      <c r="E87" s="55"/>
      <c r="F87" s="56"/>
    </row>
    <row r="88" spans="1:6" s="31" customFormat="1">
      <c r="A88" s="34" t="s">
        <v>257</v>
      </c>
      <c r="B88" s="146" t="s">
        <v>950</v>
      </c>
      <c r="C88" s="203">
        <v>0.41398638524317899</v>
      </c>
      <c r="D88" s="203" t="s">
        <v>35</v>
      </c>
      <c r="E88" s="204">
        <f>'[2]20.01 Bahan Bangunan'!$I$160</f>
        <v>17000</v>
      </c>
      <c r="F88" s="205">
        <f>C88*E88</f>
        <v>7037.7685491340426</v>
      </c>
    </row>
    <row r="89" spans="1:6" s="31" customFormat="1">
      <c r="A89" s="34" t="s">
        <v>841</v>
      </c>
      <c r="B89" s="146" t="s">
        <v>899</v>
      </c>
      <c r="C89" s="203">
        <v>8.2092910672675601E-3</v>
      </c>
      <c r="D89" s="203" t="s">
        <v>23</v>
      </c>
      <c r="E89" s="204">
        <f>'[2]20.01 Bahan Bangunan'!$I$170</f>
        <v>50000</v>
      </c>
      <c r="F89" s="205">
        <f t="shared" ref="F89:F98" si="8">C89*E89</f>
        <v>410.464553363378</v>
      </c>
    </row>
    <row r="90" spans="1:6" s="31" customFormat="1">
      <c r="A90" s="34" t="s">
        <v>293</v>
      </c>
      <c r="B90" s="146" t="s">
        <v>294</v>
      </c>
      <c r="C90" s="203">
        <v>2.9605033913170199E-2</v>
      </c>
      <c r="D90" s="203" t="s">
        <v>35</v>
      </c>
      <c r="E90" s="204">
        <f>'[2]20.01 Bahan Bangunan'!$I$289</f>
        <v>31000</v>
      </c>
      <c r="F90" s="205">
        <f t="shared" si="8"/>
        <v>917.75605130827614</v>
      </c>
    </row>
    <row r="91" spans="1:6" s="18" customFormat="1">
      <c r="A91" s="34" t="s">
        <v>946</v>
      </c>
      <c r="B91" s="146" t="s">
        <v>951</v>
      </c>
      <c r="C91" s="203">
        <v>4.6647230320699701E-2</v>
      </c>
      <c r="D91" s="203" t="s">
        <v>37</v>
      </c>
      <c r="E91" s="204">
        <f>'[2]20.01 Bahan Bangunan'!$I$427</f>
        <v>4000</v>
      </c>
      <c r="F91" s="205">
        <f t="shared" si="8"/>
        <v>186.58892128279879</v>
      </c>
    </row>
    <row r="92" spans="1:6" s="18" customFormat="1">
      <c r="A92" s="240" t="s">
        <v>1789</v>
      </c>
      <c r="B92" s="146" t="s">
        <v>952</v>
      </c>
      <c r="C92" s="203">
        <v>5.8275058275058297E-3</v>
      </c>
      <c r="D92" s="203" t="s">
        <v>23</v>
      </c>
      <c r="E92" s="204">
        <f>'[2]20.01 Bahan Bangunan'!$I$632</f>
        <v>366400</v>
      </c>
      <c r="F92" s="205">
        <f t="shared" si="8"/>
        <v>2135.1981351981358</v>
      </c>
    </row>
    <row r="93" spans="1:6" s="18" customFormat="1">
      <c r="A93" s="34" t="s">
        <v>947</v>
      </c>
      <c r="B93" s="146" t="s">
        <v>953</v>
      </c>
      <c r="C93" s="203">
        <v>3.5530586379688102E-3</v>
      </c>
      <c r="D93" s="203" t="s">
        <v>148</v>
      </c>
      <c r="E93" s="204">
        <f>'[2]20.05 Pipa'!$I$30</f>
        <v>174800</v>
      </c>
      <c r="F93" s="205">
        <f t="shared" si="8"/>
        <v>621.07464991694803</v>
      </c>
    </row>
    <row r="94" spans="1:6" s="18" customFormat="1">
      <c r="A94" s="34" t="s">
        <v>948</v>
      </c>
      <c r="B94" s="146" t="s">
        <v>954</v>
      </c>
      <c r="C94" s="203">
        <v>2.4305643677483599E-2</v>
      </c>
      <c r="D94" s="203" t="s">
        <v>148</v>
      </c>
      <c r="E94" s="204">
        <f>'[2]20.05 Pipa'!$I$31</f>
        <v>186300</v>
      </c>
      <c r="F94" s="205">
        <f t="shared" si="8"/>
        <v>4528.1414171151946</v>
      </c>
    </row>
    <row r="95" spans="1:6" s="31" customFormat="1">
      <c r="A95" s="34" t="s">
        <v>949</v>
      </c>
      <c r="B95" s="146" t="s">
        <v>955</v>
      </c>
      <c r="C95" s="203">
        <v>1.3913340802138401E-2</v>
      </c>
      <c r="D95" s="203" t="s">
        <v>148</v>
      </c>
      <c r="E95" s="204">
        <f>'[2]20.05 Pipa'!$I$32</f>
        <v>239000</v>
      </c>
      <c r="F95" s="205">
        <f t="shared" si="8"/>
        <v>3325.2884517110779</v>
      </c>
    </row>
    <row r="96" spans="1:6" s="254" customFormat="1">
      <c r="A96" s="273" t="s">
        <v>1794</v>
      </c>
      <c r="B96" s="146" t="s">
        <v>945</v>
      </c>
      <c r="C96" s="203">
        <v>2.91545189504373E-3</v>
      </c>
      <c r="D96" s="203" t="s">
        <v>37</v>
      </c>
      <c r="E96" s="204" t="e">
        <f>'[2]23. Biaya Operasional Kegiatan'!#REF!</f>
        <v>#REF!</v>
      </c>
      <c r="F96" s="205" t="e">
        <f t="shared" si="8"/>
        <v>#REF!</v>
      </c>
    </row>
    <row r="97" spans="1:6" s="254" customFormat="1" ht="25.5">
      <c r="A97" s="273" t="s">
        <v>1795</v>
      </c>
      <c r="B97" s="146" t="s">
        <v>956</v>
      </c>
      <c r="C97" s="203">
        <v>2.91545189504373E-3</v>
      </c>
      <c r="D97" s="203" t="s">
        <v>37</v>
      </c>
      <c r="E97" s="204" t="e">
        <f>'[2]23. Biaya Operasional Kegiatan'!#REF!</f>
        <v>#REF!</v>
      </c>
      <c r="F97" s="205" t="e">
        <f t="shared" si="8"/>
        <v>#REF!</v>
      </c>
    </row>
    <row r="98" spans="1:6" s="31" customFormat="1">
      <c r="A98" s="34" t="s">
        <v>871</v>
      </c>
      <c r="B98" s="146" t="s">
        <v>845</v>
      </c>
      <c r="C98" s="203">
        <v>1.41367901987069E-2</v>
      </c>
      <c r="D98" s="203" t="s">
        <v>9</v>
      </c>
      <c r="E98" s="204">
        <f>'[1]D PD'!$F$352</f>
        <v>38500</v>
      </c>
      <c r="F98" s="205">
        <f t="shared" si="8"/>
        <v>544.26642265021565</v>
      </c>
    </row>
    <row r="99" spans="1:6" s="31" customFormat="1">
      <c r="A99" s="40"/>
      <c r="B99" s="51"/>
      <c r="C99" s="54"/>
      <c r="D99" s="54"/>
      <c r="E99" s="55" t="s">
        <v>369</v>
      </c>
      <c r="F99" s="56" t="e">
        <f>SUM(F88:F98)</f>
        <v>#REF!</v>
      </c>
    </row>
    <row r="100" spans="1:6" s="31" customFormat="1" ht="13.5" thickBot="1">
      <c r="A100" s="43"/>
      <c r="B100" s="52"/>
      <c r="C100" s="59"/>
      <c r="D100" s="59"/>
      <c r="E100" s="60" t="s">
        <v>375</v>
      </c>
      <c r="F100" s="61" t="e">
        <f>SUM(F99,F86,F80,F72)</f>
        <v>#REF!</v>
      </c>
    </row>
    <row r="101" spans="1:6" s="31" customFormat="1" ht="25.5">
      <c r="A101" s="40" t="s">
        <v>847</v>
      </c>
      <c r="B101" s="51" t="s">
        <v>856</v>
      </c>
      <c r="C101" s="54"/>
      <c r="D101" s="54" t="s">
        <v>7</v>
      </c>
      <c r="E101" s="55"/>
      <c r="F101" s="56"/>
    </row>
    <row r="102" spans="1:6" s="31" customFormat="1">
      <c r="A102" s="40"/>
      <c r="B102" s="51" t="s">
        <v>895</v>
      </c>
      <c r="C102" s="54"/>
      <c r="D102" s="54"/>
      <c r="E102" s="55"/>
      <c r="F102" s="56"/>
    </row>
    <row r="103" spans="1:6" s="31" customFormat="1" ht="25.5">
      <c r="A103" s="34" t="s">
        <v>850</v>
      </c>
      <c r="B103" s="146" t="s">
        <v>896</v>
      </c>
      <c r="C103" s="203">
        <v>4.9586776859504099E-2</v>
      </c>
      <c r="D103" s="203" t="s">
        <v>580</v>
      </c>
      <c r="E103" s="204">
        <f>'[1]A. Pekerjaan Tanah'!$F$37</f>
        <v>77200</v>
      </c>
      <c r="F103" s="205">
        <f>C103*E103</f>
        <v>3828.0991735537164</v>
      </c>
    </row>
    <row r="104" spans="1:6" s="31" customFormat="1">
      <c r="A104" s="34" t="s">
        <v>27</v>
      </c>
      <c r="B104" s="146" t="s">
        <v>559</v>
      </c>
      <c r="C104" s="203">
        <v>0.05</v>
      </c>
      <c r="D104" s="203" t="s">
        <v>9</v>
      </c>
      <c r="E104" s="204">
        <f>'[1]A. Pekerjaan Tanah'!$F$43</f>
        <v>9500</v>
      </c>
      <c r="F104" s="205">
        <f t="shared" ref="F104:F114" si="9">C104*E104</f>
        <v>475</v>
      </c>
    </row>
    <row r="105" spans="1:6" s="31" customFormat="1">
      <c r="A105" s="34" t="s">
        <v>22</v>
      </c>
      <c r="B105" s="146" t="s">
        <v>109</v>
      </c>
      <c r="C105" s="203">
        <v>1.27272727272727E-2</v>
      </c>
      <c r="D105" s="203" t="s">
        <v>8</v>
      </c>
      <c r="E105" s="204">
        <f>'[1]A. Pekerjaan Tanah'!$F$150</f>
        <v>86500</v>
      </c>
      <c r="F105" s="205">
        <f t="shared" si="9"/>
        <v>1100.9090909090885</v>
      </c>
    </row>
    <row r="106" spans="1:6" s="31" customFormat="1">
      <c r="A106" s="34" t="s">
        <v>14</v>
      </c>
      <c r="B106" s="146" t="s">
        <v>460</v>
      </c>
      <c r="C106" s="203">
        <v>4.7727272727272696E-3</v>
      </c>
      <c r="D106" s="203" t="s">
        <v>8</v>
      </c>
      <c r="E106" s="204">
        <f>'[1]A. Pekerjaan Tanah'!$F$215</f>
        <v>154600</v>
      </c>
      <c r="F106" s="205">
        <f t="shared" si="9"/>
        <v>737.86363636363592</v>
      </c>
    </row>
    <row r="107" spans="1:6" s="18" customFormat="1">
      <c r="A107" s="34" t="s">
        <v>32</v>
      </c>
      <c r="B107" s="146" t="s">
        <v>571</v>
      </c>
      <c r="C107" s="203">
        <v>1.29586776859504E-4</v>
      </c>
      <c r="D107" s="203" t="s">
        <v>8</v>
      </c>
      <c r="E107" s="204">
        <f>'[1]C. Struktur'!$F$23</f>
        <v>937146.54605263146</v>
      </c>
      <c r="F107" s="205">
        <f t="shared" si="9"/>
        <v>121.44180034797725</v>
      </c>
    </row>
    <row r="108" spans="1:6" s="18" customFormat="1">
      <c r="A108" s="34" t="s">
        <v>665</v>
      </c>
      <c r="B108" s="146" t="s">
        <v>666</v>
      </c>
      <c r="C108" s="203">
        <v>4.7727272727272696E-3</v>
      </c>
      <c r="D108" s="203" t="s">
        <v>8</v>
      </c>
      <c r="E108" s="204">
        <f>'[1]C. Struktur'!$F$191</f>
        <v>1136764.144736842</v>
      </c>
      <c r="F108" s="205">
        <f t="shared" si="9"/>
        <v>5425.4652362440156</v>
      </c>
    </row>
    <row r="109" spans="1:6" s="31" customFormat="1" ht="25.5">
      <c r="A109" s="34" t="s">
        <v>572</v>
      </c>
      <c r="B109" s="146" t="s">
        <v>573</v>
      </c>
      <c r="C109" s="203">
        <v>9.5454545454545393E-3</v>
      </c>
      <c r="D109" s="203" t="s">
        <v>8</v>
      </c>
      <c r="E109" s="204">
        <f>'[1]C. Struktur'!$F$355</f>
        <v>5467090</v>
      </c>
      <c r="F109" s="205">
        <f t="shared" si="9"/>
        <v>52185.859090909056</v>
      </c>
    </row>
    <row r="110" spans="1:6" s="31" customFormat="1" ht="25.5">
      <c r="A110" s="34" t="s">
        <v>24</v>
      </c>
      <c r="B110" s="146" t="s">
        <v>113</v>
      </c>
      <c r="C110" s="203">
        <v>0.03</v>
      </c>
      <c r="D110" s="203" t="s">
        <v>8</v>
      </c>
      <c r="E110" s="204">
        <f>'[1]C. Struktur'!$F$443</f>
        <v>5411360</v>
      </c>
      <c r="F110" s="205">
        <f t="shared" si="9"/>
        <v>162340.79999999999</v>
      </c>
    </row>
    <row r="111" spans="1:6" s="31" customFormat="1">
      <c r="A111" s="34" t="s">
        <v>891</v>
      </c>
      <c r="B111" s="146" t="s">
        <v>897</v>
      </c>
      <c r="C111" s="203">
        <v>1</v>
      </c>
      <c r="D111" s="203" t="s">
        <v>9</v>
      </c>
      <c r="E111" s="204">
        <f>'[1]D PD'!$F$450</f>
        <v>15110</v>
      </c>
      <c r="F111" s="205">
        <f t="shared" si="9"/>
        <v>15110</v>
      </c>
    </row>
    <row r="112" spans="1:6" s="31" customFormat="1">
      <c r="A112" s="34" t="s">
        <v>891</v>
      </c>
      <c r="B112" s="146" t="s">
        <v>897</v>
      </c>
      <c r="C112" s="203">
        <v>1</v>
      </c>
      <c r="D112" s="203" t="s">
        <v>9</v>
      </c>
      <c r="E112" s="204">
        <f>'[1]D PD'!$F$450</f>
        <v>15110</v>
      </c>
      <c r="F112" s="205">
        <f t="shared" si="9"/>
        <v>15110</v>
      </c>
    </row>
    <row r="113" spans="1:6" s="31" customFormat="1">
      <c r="A113" s="34" t="s">
        <v>891</v>
      </c>
      <c r="B113" s="146" t="s">
        <v>897</v>
      </c>
      <c r="C113" s="203">
        <v>0.06</v>
      </c>
      <c r="D113" s="203" t="s">
        <v>9</v>
      </c>
      <c r="E113" s="204">
        <f>'[1]D PD'!$F$450</f>
        <v>15110</v>
      </c>
      <c r="F113" s="205">
        <f t="shared" si="9"/>
        <v>906.6</v>
      </c>
    </row>
    <row r="114" spans="1:6" s="31" customFormat="1" ht="25.5">
      <c r="A114" s="34" t="s">
        <v>600</v>
      </c>
      <c r="B114" s="146" t="s">
        <v>601</v>
      </c>
      <c r="C114" s="203">
        <v>0.2</v>
      </c>
      <c r="D114" s="203" t="s">
        <v>9</v>
      </c>
      <c r="E114" s="204">
        <f>'[1]E. PL'!$F$121</f>
        <v>373321.33</v>
      </c>
      <c r="F114" s="205">
        <f t="shared" si="9"/>
        <v>74664.266000000003</v>
      </c>
    </row>
    <row r="115" spans="1:6" s="31" customFormat="1">
      <c r="A115" s="40"/>
      <c r="B115" s="51"/>
      <c r="C115" s="54"/>
      <c r="D115" s="54"/>
      <c r="E115" s="55" t="s">
        <v>369</v>
      </c>
      <c r="F115" s="56">
        <f>SUM(F103:F114)</f>
        <v>332006.30402832746</v>
      </c>
    </row>
    <row r="116" spans="1:6" s="31" customFormat="1" ht="25.5">
      <c r="A116" s="40"/>
      <c r="B116" s="51" t="s">
        <v>857</v>
      </c>
      <c r="C116" s="54"/>
      <c r="D116" s="54"/>
      <c r="E116" s="55"/>
      <c r="F116" s="56"/>
    </row>
    <row r="117" spans="1:6" s="31" customFormat="1">
      <c r="A117" s="34" t="s">
        <v>854</v>
      </c>
      <c r="B117" s="146" t="s">
        <v>898</v>
      </c>
      <c r="C117" s="203">
        <v>8.2644628099173608E-3</v>
      </c>
      <c r="D117" s="203" t="s">
        <v>23</v>
      </c>
      <c r="E117" s="204">
        <f>'[2]02.06 Alat Kantor&amp;RT'!$H$2734</f>
        <v>55208</v>
      </c>
      <c r="F117" s="205">
        <f>C117*E117</f>
        <v>456.26446280991763</v>
      </c>
    </row>
    <row r="118" spans="1:6" s="31" customFormat="1">
      <c r="A118" s="34" t="s">
        <v>841</v>
      </c>
      <c r="B118" s="146" t="s">
        <v>899</v>
      </c>
      <c r="C118" s="203">
        <v>4.0547520661157001E-2</v>
      </c>
      <c r="D118" s="203" t="s">
        <v>23</v>
      </c>
      <c r="E118" s="204">
        <f>'[2]20.01 Bahan Bangunan'!$I$170</f>
        <v>50000</v>
      </c>
      <c r="F118" s="205">
        <f t="shared" ref="F118:F131" si="10">C118*E118</f>
        <v>2027.37603305785</v>
      </c>
    </row>
    <row r="119" spans="1:6" s="31" customFormat="1">
      <c r="A119" s="34" t="s">
        <v>293</v>
      </c>
      <c r="B119" s="146" t="s">
        <v>294</v>
      </c>
      <c r="C119" s="203">
        <v>1.4253913223140499E-2</v>
      </c>
      <c r="D119" s="203" t="s">
        <v>35</v>
      </c>
      <c r="E119" s="204">
        <f>'[2]20.01 Bahan Bangunan'!$I$284</f>
        <v>475000</v>
      </c>
      <c r="F119" s="205">
        <f t="shared" si="10"/>
        <v>6770.6087809917371</v>
      </c>
    </row>
    <row r="120" spans="1:6" s="31" customFormat="1">
      <c r="A120" s="34" t="s">
        <v>293</v>
      </c>
      <c r="B120" s="146" t="s">
        <v>294</v>
      </c>
      <c r="C120" s="203">
        <v>4.1520661157024803E-2</v>
      </c>
      <c r="D120" s="203" t="s">
        <v>35</v>
      </c>
      <c r="E120" s="204">
        <f>'[2]20.01 Bahan Bangunan'!$I$284</f>
        <v>475000</v>
      </c>
      <c r="F120" s="205">
        <f t="shared" si="10"/>
        <v>19722.314049586781</v>
      </c>
    </row>
    <row r="121" spans="1:6" s="31" customFormat="1">
      <c r="A121" s="34" t="s">
        <v>27</v>
      </c>
      <c r="B121" s="146" t="s">
        <v>559</v>
      </c>
      <c r="C121" s="203">
        <v>4.1322314049586804E-3</v>
      </c>
      <c r="D121" s="203" t="s">
        <v>9</v>
      </c>
      <c r="E121" s="204">
        <f>'[1]A. Pekerjaan Tanah'!$F$43</f>
        <v>9500</v>
      </c>
      <c r="F121" s="205">
        <f t="shared" si="10"/>
        <v>39.256198347107464</v>
      </c>
    </row>
    <row r="122" spans="1:6" s="31" customFormat="1">
      <c r="A122" s="34" t="s">
        <v>22</v>
      </c>
      <c r="B122" s="146" t="s">
        <v>109</v>
      </c>
      <c r="C122" s="203">
        <v>2.9752066115702499E-3</v>
      </c>
      <c r="D122" s="203" t="s">
        <v>8</v>
      </c>
      <c r="E122" s="204">
        <f>'[1]A. Pekerjaan Tanah'!$F$150</f>
        <v>86500</v>
      </c>
      <c r="F122" s="205">
        <f t="shared" si="10"/>
        <v>257.35537190082664</v>
      </c>
    </row>
    <row r="123" spans="1:6" s="31" customFormat="1">
      <c r="A123" s="34" t="s">
        <v>538</v>
      </c>
      <c r="B123" s="146" t="s">
        <v>539</v>
      </c>
      <c r="C123" s="203">
        <v>7.4380165289256205E-4</v>
      </c>
      <c r="D123" s="203" t="s">
        <v>8</v>
      </c>
      <c r="E123" s="204">
        <f>'[1]A. Pekerjaan Tanah'!$F$194</f>
        <v>14260</v>
      </c>
      <c r="F123" s="205">
        <f t="shared" si="10"/>
        <v>10.606611570247935</v>
      </c>
    </row>
    <row r="124" spans="1:6" s="18" customFormat="1">
      <c r="A124" s="34" t="s">
        <v>14</v>
      </c>
      <c r="B124" s="146" t="s">
        <v>460</v>
      </c>
      <c r="C124" s="203">
        <v>1.48760330578512E-4</v>
      </c>
      <c r="D124" s="203" t="s">
        <v>8</v>
      </c>
      <c r="E124" s="204">
        <f>'[1]A. Pekerjaan Tanah'!$F$215</f>
        <v>154600</v>
      </c>
      <c r="F124" s="205">
        <f t="shared" si="10"/>
        <v>22.998347107437954</v>
      </c>
    </row>
    <row r="125" spans="1:6" s="18" customFormat="1">
      <c r="A125" s="34" t="s">
        <v>665</v>
      </c>
      <c r="B125" s="146" t="s">
        <v>666</v>
      </c>
      <c r="C125" s="203">
        <v>1.48760330578512E-4</v>
      </c>
      <c r="D125" s="203" t="s">
        <v>8</v>
      </c>
      <c r="E125" s="204">
        <f>'[1]C. Struktur'!$F$191</f>
        <v>1136764.144736842</v>
      </c>
      <c r="F125" s="205">
        <f t="shared" si="10"/>
        <v>169.10540996085209</v>
      </c>
    </row>
    <row r="126" spans="1:6" s="18" customFormat="1" ht="25.5">
      <c r="A126" s="34" t="s">
        <v>33</v>
      </c>
      <c r="B126" s="146" t="s">
        <v>112</v>
      </c>
      <c r="C126" s="203">
        <v>9.5661157024793395E-4</v>
      </c>
      <c r="D126" s="203" t="s">
        <v>8</v>
      </c>
      <c r="E126" s="204">
        <f>'[1]C. Struktur'!$F$335</f>
        <v>4481840</v>
      </c>
      <c r="F126" s="205">
        <f t="shared" si="10"/>
        <v>4287.38</v>
      </c>
    </row>
    <row r="127" spans="1:6" s="31" customFormat="1">
      <c r="A127" s="34" t="s">
        <v>871</v>
      </c>
      <c r="B127" s="146" t="s">
        <v>845</v>
      </c>
      <c r="C127" s="203">
        <v>3.3057851239669402E-2</v>
      </c>
      <c r="D127" s="203" t="s">
        <v>9</v>
      </c>
      <c r="E127" s="204">
        <f>'[1]D PD'!$F$352</f>
        <v>38500</v>
      </c>
      <c r="F127" s="205">
        <f t="shared" si="10"/>
        <v>1272.7272727272721</v>
      </c>
    </row>
    <row r="128" spans="1:6" s="31" customFormat="1">
      <c r="A128" s="34" t="s">
        <v>651</v>
      </c>
      <c r="B128" s="146" t="s">
        <v>652</v>
      </c>
      <c r="C128" s="203">
        <v>8.2644628099173608E-3</v>
      </c>
      <c r="D128" s="203" t="s">
        <v>26</v>
      </c>
      <c r="E128" s="204">
        <f>'[1]G.Pekerjaan Finishing'!$F$540</f>
        <v>273110</v>
      </c>
      <c r="F128" s="205">
        <f t="shared" si="10"/>
        <v>2257.1074380165305</v>
      </c>
    </row>
    <row r="129" spans="1:6" s="31" customFormat="1">
      <c r="A129" s="34" t="s">
        <v>892</v>
      </c>
      <c r="B129" s="146" t="s">
        <v>900</v>
      </c>
      <c r="C129" s="203">
        <v>1.6528925619834701E-2</v>
      </c>
      <c r="D129" s="203" t="s">
        <v>11</v>
      </c>
      <c r="E129" s="204">
        <f>'[1]G.Pekerjaan Finishing'!$F$1028</f>
        <v>454464.96</v>
      </c>
      <c r="F129" s="205">
        <f t="shared" si="10"/>
        <v>7511.8175206611531</v>
      </c>
    </row>
    <row r="130" spans="1:6" s="31" customFormat="1">
      <c r="A130" s="34" t="s">
        <v>893</v>
      </c>
      <c r="B130" s="146" t="s">
        <v>901</v>
      </c>
      <c r="C130" s="203">
        <v>5.6198347107437999E-2</v>
      </c>
      <c r="D130" s="203" t="s">
        <v>11</v>
      </c>
      <c r="E130" s="204">
        <f>'[1]G.Pekerjaan Finishing'!$F$1044</f>
        <v>923887.28</v>
      </c>
      <c r="F130" s="205">
        <f t="shared" si="10"/>
        <v>51920.938049586759</v>
      </c>
    </row>
    <row r="131" spans="1:6" s="31" customFormat="1">
      <c r="A131" s="34" t="s">
        <v>902</v>
      </c>
      <c r="B131" s="146" t="s">
        <v>853</v>
      </c>
      <c r="C131" s="203">
        <v>8.2644629999999997E-3</v>
      </c>
      <c r="D131" s="203" t="s">
        <v>23</v>
      </c>
      <c r="E131" s="204">
        <f>'[2]02.06 Alat Kantor&amp;RT'!$H$2574</f>
        <v>1321181</v>
      </c>
      <c r="F131" s="205">
        <f t="shared" si="10"/>
        <v>10918.851490802999</v>
      </c>
    </row>
    <row r="132" spans="1:6" s="31" customFormat="1">
      <c r="A132" s="40"/>
      <c r="B132" s="51"/>
      <c r="C132" s="54"/>
      <c r="D132" s="54"/>
      <c r="E132" s="55" t="s">
        <v>369</v>
      </c>
      <c r="F132" s="56">
        <f>SUM(F117:F131)</f>
        <v>107644.70703712747</v>
      </c>
    </row>
    <row r="133" spans="1:6" s="31" customFormat="1" ht="13.5" thickBot="1">
      <c r="A133" s="43"/>
      <c r="B133" s="52"/>
      <c r="C133" s="59"/>
      <c r="D133" s="59"/>
      <c r="E133" s="60" t="s">
        <v>375</v>
      </c>
      <c r="F133" s="61">
        <f>SUM(F132,F115)</f>
        <v>439651.01106545492</v>
      </c>
    </row>
    <row r="134" spans="1:6" s="31" customFormat="1" ht="25.5">
      <c r="A134" s="40" t="s">
        <v>851</v>
      </c>
      <c r="B134" s="51" t="s">
        <v>1115</v>
      </c>
      <c r="C134" s="54"/>
      <c r="D134" s="54" t="s">
        <v>7</v>
      </c>
      <c r="E134" s="55"/>
      <c r="F134" s="56"/>
    </row>
    <row r="135" spans="1:6" s="31" customFormat="1">
      <c r="A135" s="34" t="s">
        <v>1101</v>
      </c>
      <c r="B135" s="146" t="s">
        <v>1102</v>
      </c>
      <c r="C135" s="203">
        <v>1.6000000000000001E-3</v>
      </c>
      <c r="D135" s="203" t="s">
        <v>23</v>
      </c>
      <c r="E135" s="204">
        <f>'[2]02.06 Alat Kantor&amp;RT'!$H$2571</f>
        <v>2000363</v>
      </c>
      <c r="F135" s="205">
        <f>C135*E135</f>
        <v>3200.5808000000002</v>
      </c>
    </row>
    <row r="136" spans="1:6" s="31" customFormat="1">
      <c r="A136" s="34" t="s">
        <v>854</v>
      </c>
      <c r="B136" s="146" t="s">
        <v>898</v>
      </c>
      <c r="C136" s="203">
        <v>1.6000000000000001E-3</v>
      </c>
      <c r="D136" s="203" t="s">
        <v>23</v>
      </c>
      <c r="E136" s="204">
        <f>'[2]02.06 Alat Kantor&amp;RT'!$H$2734</f>
        <v>55208</v>
      </c>
      <c r="F136" s="205">
        <f t="shared" ref="F136:F158" si="11">C136*E136</f>
        <v>88.332800000000006</v>
      </c>
    </row>
    <row r="137" spans="1:6" s="31" customFormat="1">
      <c r="A137" s="34" t="s">
        <v>1103</v>
      </c>
      <c r="B137" s="146" t="s">
        <v>1104</v>
      </c>
      <c r="C137" s="203">
        <v>8.9999999999999993E-3</v>
      </c>
      <c r="D137" s="203" t="s">
        <v>23</v>
      </c>
      <c r="E137" s="204">
        <f>'[2]05.18 Bercorak Kebudayaan'!$I$87</f>
        <v>785200</v>
      </c>
      <c r="F137" s="205">
        <f t="shared" si="11"/>
        <v>7066.7999999999993</v>
      </c>
    </row>
    <row r="138" spans="1:6" s="31" customFormat="1">
      <c r="A138" s="34" t="s">
        <v>1105</v>
      </c>
      <c r="B138" s="146" t="s">
        <v>1106</v>
      </c>
      <c r="C138" s="203">
        <v>0.52</v>
      </c>
      <c r="D138" s="203" t="s">
        <v>35</v>
      </c>
      <c r="E138" s="204">
        <f>'[2]20.01 Bahan Bangunan'!$I$171</f>
        <v>9000</v>
      </c>
      <c r="F138" s="205">
        <f t="shared" si="11"/>
        <v>4680</v>
      </c>
    </row>
    <row r="139" spans="1:6" s="31" customFormat="1">
      <c r="A139" s="34" t="s">
        <v>259</v>
      </c>
      <c r="B139" s="146" t="s">
        <v>260</v>
      </c>
      <c r="C139" s="203">
        <v>0.3</v>
      </c>
      <c r="D139" s="203" t="s">
        <v>17</v>
      </c>
      <c r="E139" s="204">
        <f>'[2]20.01 Bahan Bangunan'!$I$285</f>
        <v>43000</v>
      </c>
      <c r="F139" s="205">
        <f t="shared" si="11"/>
        <v>12900</v>
      </c>
    </row>
    <row r="140" spans="1:6" s="31" customFormat="1">
      <c r="A140" s="34" t="s">
        <v>293</v>
      </c>
      <c r="B140" s="146" t="s">
        <v>294</v>
      </c>
      <c r="C140" s="203">
        <v>0.26300000000000001</v>
      </c>
      <c r="D140" s="203" t="s">
        <v>35</v>
      </c>
      <c r="E140" s="204">
        <f>'[2]20.01 Bahan Bangunan'!$I$289</f>
        <v>31000</v>
      </c>
      <c r="F140" s="205">
        <f t="shared" si="11"/>
        <v>8153</v>
      </c>
    </row>
    <row r="141" spans="1:6" s="31" customFormat="1">
      <c r="A141" s="34" t="s">
        <v>151</v>
      </c>
      <c r="B141" s="146" t="s">
        <v>261</v>
      </c>
      <c r="C141" s="203">
        <v>1.03</v>
      </c>
      <c r="D141" s="203" t="s">
        <v>152</v>
      </c>
      <c r="E141" s="204">
        <f>'[2]20.01 Bahan Bangunan'!$I$423</f>
        <v>11000</v>
      </c>
      <c r="F141" s="205">
        <f t="shared" si="11"/>
        <v>11330</v>
      </c>
    </row>
    <row r="142" spans="1:6" s="31" customFormat="1">
      <c r="A142" s="34" t="s">
        <v>22</v>
      </c>
      <c r="B142" s="146" t="s">
        <v>109</v>
      </c>
      <c r="C142" s="203">
        <v>2.0840000000000001E-2</v>
      </c>
      <c r="D142" s="203" t="s">
        <v>8</v>
      </c>
      <c r="E142" s="204">
        <f>'[1]A. Pekerjaan Tanah'!$F$150</f>
        <v>86500</v>
      </c>
      <c r="F142" s="205">
        <f t="shared" si="11"/>
        <v>1802.66</v>
      </c>
    </row>
    <row r="143" spans="1:6" s="31" customFormat="1">
      <c r="A143" s="34" t="s">
        <v>538</v>
      </c>
      <c r="B143" s="146" t="s">
        <v>539</v>
      </c>
      <c r="C143" s="203">
        <v>4.1349999999999998E-3</v>
      </c>
      <c r="D143" s="203" t="s">
        <v>8</v>
      </c>
      <c r="E143" s="204">
        <f>'[1]A. Pekerjaan Tanah'!$F$194</f>
        <v>14260</v>
      </c>
      <c r="F143" s="205">
        <f t="shared" si="11"/>
        <v>58.9651</v>
      </c>
    </row>
    <row r="144" spans="1:6" s="31" customFormat="1">
      <c r="A144" s="34" t="s">
        <v>14</v>
      </c>
      <c r="B144" s="146" t="s">
        <v>460</v>
      </c>
      <c r="C144" s="203">
        <v>2.3E-3</v>
      </c>
      <c r="D144" s="203" t="s">
        <v>8</v>
      </c>
      <c r="E144" s="204">
        <f>'[1]A. Pekerjaan Tanah'!$F$215</f>
        <v>154600</v>
      </c>
      <c r="F144" s="205">
        <f t="shared" si="11"/>
        <v>355.58</v>
      </c>
    </row>
    <row r="145" spans="1:6" s="31" customFormat="1">
      <c r="A145" s="34" t="s">
        <v>461</v>
      </c>
      <c r="B145" s="146" t="s">
        <v>462</v>
      </c>
      <c r="C145" s="203">
        <v>6.7030000000000006E-2</v>
      </c>
      <c r="D145" s="203" t="s">
        <v>8</v>
      </c>
      <c r="E145" s="204">
        <f>'[1]A. Pekerjaan Tanah'!$F$227</f>
        <v>152462.72</v>
      </c>
      <c r="F145" s="205">
        <f t="shared" si="11"/>
        <v>10219.576121600001</v>
      </c>
    </row>
    <row r="146" spans="1:6" s="31" customFormat="1">
      <c r="A146" s="34" t="s">
        <v>1107</v>
      </c>
      <c r="B146" s="146" t="s">
        <v>1108</v>
      </c>
      <c r="C146" s="203">
        <v>1.32E-3</v>
      </c>
      <c r="D146" s="203" t="s">
        <v>8</v>
      </c>
      <c r="E146" s="204">
        <f>'[1]C. Struktur'!$F$51</f>
        <v>1020673.8486842106</v>
      </c>
      <c r="F146" s="205">
        <f t="shared" si="11"/>
        <v>1347.2894802631579</v>
      </c>
    </row>
    <row r="147" spans="1:6" s="31" customFormat="1">
      <c r="A147" s="34" t="s">
        <v>842</v>
      </c>
      <c r="B147" s="146" t="s">
        <v>843</v>
      </c>
      <c r="C147" s="203">
        <v>6.9999999999999999E-4</v>
      </c>
      <c r="D147" s="203" t="s">
        <v>8</v>
      </c>
      <c r="E147" s="204">
        <f>'[1]C. Struktur'!$F$79</f>
        <v>1065252.4671052631</v>
      </c>
      <c r="F147" s="205">
        <f t="shared" si="11"/>
        <v>745.67672697368414</v>
      </c>
    </row>
    <row r="148" spans="1:6" s="31" customFormat="1">
      <c r="A148" s="34" t="s">
        <v>1109</v>
      </c>
      <c r="B148" s="146" t="s">
        <v>1110</v>
      </c>
      <c r="C148" s="203">
        <v>0.17399999999999999</v>
      </c>
      <c r="D148" s="203" t="s">
        <v>8</v>
      </c>
      <c r="E148" s="204">
        <f>'[1]C. Struktur'!$F$121</f>
        <v>1156738.8157894737</v>
      </c>
      <c r="F148" s="205">
        <f t="shared" si="11"/>
        <v>201272.5539473684</v>
      </c>
    </row>
    <row r="149" spans="1:6" s="31" customFormat="1" ht="25.5">
      <c r="A149" s="34" t="s">
        <v>33</v>
      </c>
      <c r="B149" s="146" t="s">
        <v>112</v>
      </c>
      <c r="C149" s="203">
        <v>4.4400000000000004E-3</v>
      </c>
      <c r="D149" s="203" t="s">
        <v>8</v>
      </c>
      <c r="E149" s="204">
        <f>'[1]C. Struktur'!$F$335</f>
        <v>4481840</v>
      </c>
      <c r="F149" s="205">
        <f t="shared" si="11"/>
        <v>19899.369600000002</v>
      </c>
    </row>
    <row r="150" spans="1:6" s="31" customFormat="1" ht="25.5">
      <c r="A150" s="34" t="s">
        <v>572</v>
      </c>
      <c r="B150" s="146" t="s">
        <v>573</v>
      </c>
      <c r="C150" s="203">
        <v>7.7999999999999996E-3</v>
      </c>
      <c r="D150" s="203" t="s">
        <v>8</v>
      </c>
      <c r="E150" s="204">
        <f>'[1]C. Struktur'!$F$355</f>
        <v>5467090</v>
      </c>
      <c r="F150" s="205">
        <f t="shared" si="11"/>
        <v>42643.301999999996</v>
      </c>
    </row>
    <row r="151" spans="1:6" s="57" customFormat="1" ht="25.5">
      <c r="A151" s="34" t="s">
        <v>36</v>
      </c>
      <c r="B151" s="146" t="s">
        <v>309</v>
      </c>
      <c r="C151" s="203">
        <v>0.23655000000000001</v>
      </c>
      <c r="D151" s="203" t="s">
        <v>9</v>
      </c>
      <c r="E151" s="204">
        <f>'[1]D PD'!$F$340</f>
        <v>76975</v>
      </c>
      <c r="F151" s="205">
        <f t="shared" si="11"/>
        <v>18208.436250000002</v>
      </c>
    </row>
    <row r="152" spans="1:6" s="57" customFormat="1" ht="25.5">
      <c r="A152" s="34" t="s">
        <v>600</v>
      </c>
      <c r="B152" s="146" t="s">
        <v>601</v>
      </c>
      <c r="C152" s="203">
        <v>0.5</v>
      </c>
      <c r="D152" s="203" t="s">
        <v>9</v>
      </c>
      <c r="E152" s="204">
        <f>'[1]E. PL'!$F$121</f>
        <v>373321.33</v>
      </c>
      <c r="F152" s="205">
        <f t="shared" si="11"/>
        <v>186660.66500000001</v>
      </c>
    </row>
    <row r="153" spans="1:6" s="18" customFormat="1">
      <c r="A153" s="34" t="s">
        <v>640</v>
      </c>
      <c r="B153" s="146" t="s">
        <v>641</v>
      </c>
      <c r="C153" s="203">
        <v>5.0000000000000001E-3</v>
      </c>
      <c r="D153" s="203" t="s">
        <v>639</v>
      </c>
      <c r="E153" s="204">
        <f>'[1]G.Pekerjaan Finishing'!$F$277</f>
        <v>67138.5</v>
      </c>
      <c r="F153" s="205">
        <f t="shared" si="11"/>
        <v>335.6925</v>
      </c>
    </row>
    <row r="154" spans="1:6" s="18" customFormat="1">
      <c r="A154" s="34" t="s">
        <v>1111</v>
      </c>
      <c r="B154" s="146" t="s">
        <v>1112</v>
      </c>
      <c r="C154" s="203">
        <v>1.6000000000000001E-3</v>
      </c>
      <c r="D154" s="203" t="s">
        <v>23</v>
      </c>
      <c r="E154" s="204">
        <f>'[1]G.Pekerjaan Finishing'!$F$286</f>
        <v>33001</v>
      </c>
      <c r="F154" s="205">
        <f t="shared" si="11"/>
        <v>52.801600000000001</v>
      </c>
    </row>
    <row r="155" spans="1:6" s="31" customFormat="1">
      <c r="A155" s="34" t="s">
        <v>978</v>
      </c>
      <c r="B155" s="146" t="s">
        <v>979</v>
      </c>
      <c r="C155" s="203">
        <v>0.34699999999999998</v>
      </c>
      <c r="D155" s="203" t="s">
        <v>9</v>
      </c>
      <c r="E155" s="204">
        <f>'[1]G.Pekerjaan Finishing'!$F$433</f>
        <v>65000</v>
      </c>
      <c r="F155" s="205">
        <f t="shared" si="11"/>
        <v>22555</v>
      </c>
    </row>
    <row r="156" spans="1:6" s="31" customFormat="1">
      <c r="A156" s="34" t="s">
        <v>653</v>
      </c>
      <c r="B156" s="146" t="s">
        <v>654</v>
      </c>
      <c r="C156" s="203">
        <v>2.3999999999999998E-3</v>
      </c>
      <c r="D156" s="203" t="s">
        <v>26</v>
      </c>
      <c r="E156" s="204">
        <f>'[1]G.Pekerjaan Finishing'!$F$555</f>
        <v>367100</v>
      </c>
      <c r="F156" s="205">
        <f t="shared" si="11"/>
        <v>881.04</v>
      </c>
    </row>
    <row r="157" spans="1:6" s="31" customFormat="1">
      <c r="A157" s="34" t="s">
        <v>1113</v>
      </c>
      <c r="B157" s="146" t="s">
        <v>1114</v>
      </c>
      <c r="C157" s="203">
        <v>0.48599999999999999</v>
      </c>
      <c r="D157" s="203" t="s">
        <v>11</v>
      </c>
      <c r="E157" s="204">
        <f>'[1]G.Pekerjaan Finishing'!$F$898</f>
        <v>129324</v>
      </c>
      <c r="F157" s="205">
        <f t="shared" si="11"/>
        <v>62851.464</v>
      </c>
    </row>
    <row r="158" spans="1:6" s="31" customFormat="1">
      <c r="A158" s="34" t="s">
        <v>1010</v>
      </c>
      <c r="B158" s="146" t="s">
        <v>1011</v>
      </c>
      <c r="C158" s="203">
        <v>0.02</v>
      </c>
      <c r="D158" s="203" t="s">
        <v>9</v>
      </c>
      <c r="E158" s="204">
        <f>'[1]J.Fasilitas Jalan '!$F$933</f>
        <v>65110</v>
      </c>
      <c r="F158" s="205">
        <f t="shared" si="11"/>
        <v>1302.2</v>
      </c>
    </row>
    <row r="159" spans="1:6" s="31" customFormat="1">
      <c r="A159" s="53"/>
      <c r="B159" s="51"/>
      <c r="C159" s="54"/>
      <c r="D159" s="54"/>
      <c r="E159" s="55" t="s">
        <v>369</v>
      </c>
      <c r="F159" s="56">
        <f>SUM(F135:F158)</f>
        <v>618610.98592620529</v>
      </c>
    </row>
    <row r="160" spans="1:6" s="31" customFormat="1" ht="13.5" thickBot="1">
      <c r="A160" s="58"/>
      <c r="B160" s="52"/>
      <c r="C160" s="59"/>
      <c r="D160" s="59"/>
      <c r="E160" s="60" t="s">
        <v>375</v>
      </c>
      <c r="F160" s="61">
        <f>SUM(F159)</f>
        <v>618610.98592620529</v>
      </c>
    </row>
    <row r="161" spans="1:6" s="31" customFormat="1" ht="25.5">
      <c r="A161" s="40" t="s">
        <v>852</v>
      </c>
      <c r="B161" s="51" t="s">
        <v>858</v>
      </c>
      <c r="C161" s="54"/>
      <c r="D161" s="54" t="s">
        <v>7</v>
      </c>
      <c r="E161" s="55"/>
      <c r="F161" s="56"/>
    </row>
    <row r="162" spans="1:6" s="31" customFormat="1">
      <c r="A162" s="40"/>
      <c r="B162" s="51" t="s">
        <v>895</v>
      </c>
      <c r="C162" s="54"/>
      <c r="D162" s="54"/>
      <c r="E162" s="55"/>
      <c r="F162" s="56"/>
    </row>
    <row r="163" spans="1:6" s="18" customFormat="1" ht="25.5">
      <c r="A163" s="34" t="s">
        <v>850</v>
      </c>
      <c r="B163" s="146" t="s">
        <v>896</v>
      </c>
      <c r="C163" s="203">
        <v>9.0334236675700105E-2</v>
      </c>
      <c r="D163" s="203" t="s">
        <v>580</v>
      </c>
      <c r="E163" s="204">
        <f>'[1]A. Pekerjaan Tanah'!$F$37</f>
        <v>77200</v>
      </c>
      <c r="F163" s="205">
        <f>C163*E163</f>
        <v>6973.8030713640483</v>
      </c>
    </row>
    <row r="164" spans="1:6" s="18" customFormat="1">
      <c r="A164" s="34" t="s">
        <v>27</v>
      </c>
      <c r="B164" s="146" t="s">
        <v>559</v>
      </c>
      <c r="C164" s="203">
        <v>7.5278530563083401E-3</v>
      </c>
      <c r="D164" s="203" t="s">
        <v>9</v>
      </c>
      <c r="E164" s="204">
        <f>'[1]A. Pekerjaan Tanah'!$F$43</f>
        <v>9500</v>
      </c>
      <c r="F164" s="205">
        <f t="shared" ref="F164:F170" si="12">C164*E164</f>
        <v>71.514604034929235</v>
      </c>
    </row>
    <row r="165" spans="1:6" s="31" customFormat="1">
      <c r="A165" s="34" t="s">
        <v>538</v>
      </c>
      <c r="B165" s="146" t="s">
        <v>539</v>
      </c>
      <c r="C165" s="203">
        <v>8.8956639566395698E-2</v>
      </c>
      <c r="D165" s="203" t="s">
        <v>8</v>
      </c>
      <c r="E165" s="204">
        <f>'[1]A. Pekerjaan Tanah'!$F$194</f>
        <v>14260</v>
      </c>
      <c r="F165" s="205">
        <f t="shared" si="12"/>
        <v>1268.5216802168027</v>
      </c>
    </row>
    <row r="166" spans="1:6" s="31" customFormat="1" ht="25.5">
      <c r="A166" s="34" t="s">
        <v>572</v>
      </c>
      <c r="B166" s="146" t="s">
        <v>573</v>
      </c>
      <c r="C166" s="203">
        <v>4.2682926829268296E-3</v>
      </c>
      <c r="D166" s="203" t="s">
        <v>8</v>
      </c>
      <c r="E166" s="204">
        <f>'[1]C. Struktur'!$F$355</f>
        <v>5467090</v>
      </c>
      <c r="F166" s="205">
        <f t="shared" si="12"/>
        <v>23335.140243902442</v>
      </c>
    </row>
    <row r="167" spans="1:6" s="31" customFormat="1" ht="25.5">
      <c r="A167" s="34" t="s">
        <v>572</v>
      </c>
      <c r="B167" s="146" t="s">
        <v>573</v>
      </c>
      <c r="C167" s="203">
        <v>1.10433604336043E-2</v>
      </c>
      <c r="D167" s="203" t="s">
        <v>8</v>
      </c>
      <c r="E167" s="204">
        <f>'[1]C. Struktur'!$F$355</f>
        <v>5467090</v>
      </c>
      <c r="F167" s="205">
        <f t="shared" si="12"/>
        <v>60375.045392953733</v>
      </c>
    </row>
    <row r="168" spans="1:6" s="31" customFormat="1" ht="25.5">
      <c r="A168" s="34" t="s">
        <v>24</v>
      </c>
      <c r="B168" s="146" t="s">
        <v>113</v>
      </c>
      <c r="C168" s="203">
        <v>2.5000000000000001E-2</v>
      </c>
      <c r="D168" s="203" t="s">
        <v>8</v>
      </c>
      <c r="E168" s="204">
        <f>'[1]C. Struktur'!$F$443</f>
        <v>5411360</v>
      </c>
      <c r="F168" s="205">
        <f t="shared" si="12"/>
        <v>135284</v>
      </c>
    </row>
    <row r="169" spans="1:6" s="31" customFormat="1">
      <c r="A169" s="34" t="s">
        <v>871</v>
      </c>
      <c r="B169" s="146" t="s">
        <v>845</v>
      </c>
      <c r="C169" s="203">
        <v>7.5278530563083401E-3</v>
      </c>
      <c r="D169" s="203" t="s">
        <v>9</v>
      </c>
      <c r="E169" s="204">
        <f>'[1]D PD'!$F$352</f>
        <v>38500</v>
      </c>
      <c r="F169" s="205">
        <f t="shared" si="12"/>
        <v>289.82234266787111</v>
      </c>
    </row>
    <row r="170" spans="1:6" s="31" customFormat="1" ht="25.5">
      <c r="A170" s="34" t="s">
        <v>600</v>
      </c>
      <c r="B170" s="146" t="s">
        <v>601</v>
      </c>
      <c r="C170" s="203">
        <v>0.1</v>
      </c>
      <c r="D170" s="203" t="s">
        <v>9</v>
      </c>
      <c r="E170" s="204">
        <f>'[1]E. PL'!$F$121</f>
        <v>373321.33</v>
      </c>
      <c r="F170" s="205">
        <f t="shared" si="12"/>
        <v>37332.133000000002</v>
      </c>
    </row>
    <row r="171" spans="1:6" s="31" customFormat="1">
      <c r="A171" s="40"/>
      <c r="B171" s="51"/>
      <c r="C171" s="54"/>
      <c r="D171" s="54"/>
      <c r="E171" s="55" t="s">
        <v>369</v>
      </c>
      <c r="F171" s="56">
        <f>SUM(F163:F170)</f>
        <v>264929.98033513984</v>
      </c>
    </row>
    <row r="172" spans="1:6" s="31" customFormat="1" ht="25.5">
      <c r="A172" s="40"/>
      <c r="B172" s="51" t="s">
        <v>903</v>
      </c>
      <c r="C172" s="54"/>
      <c r="D172" s="54"/>
      <c r="E172" s="55"/>
      <c r="F172" s="56"/>
    </row>
    <row r="173" spans="1:6" s="31" customFormat="1">
      <c r="A173" s="34" t="s">
        <v>854</v>
      </c>
      <c r="B173" s="146" t="s">
        <v>898</v>
      </c>
      <c r="C173" s="203">
        <v>1.5055706112616699E-2</v>
      </c>
      <c r="D173" s="203" t="s">
        <v>23</v>
      </c>
      <c r="E173" s="204">
        <f>'[2]02.06 Alat Kantor&amp;RT'!$H$2734</f>
        <v>55208</v>
      </c>
      <c r="F173" s="205">
        <f>C173*E173</f>
        <v>831.19542306534277</v>
      </c>
    </row>
    <row r="174" spans="1:6" s="31" customFormat="1">
      <c r="A174" s="34" t="s">
        <v>293</v>
      </c>
      <c r="B174" s="146" t="s">
        <v>294</v>
      </c>
      <c r="C174" s="203">
        <v>0.15127973501957201</v>
      </c>
      <c r="D174" s="203" t="s">
        <v>35</v>
      </c>
      <c r="E174" s="204">
        <f>'[2]20.01 Bahan Bangunan'!$I$289</f>
        <v>31000</v>
      </c>
      <c r="F174" s="205">
        <f t="shared" ref="F174:F186" si="13">C174*E174</f>
        <v>4689.6717856067326</v>
      </c>
    </row>
    <row r="175" spans="1:6" s="31" customFormat="1">
      <c r="A175" s="34" t="s">
        <v>293</v>
      </c>
      <c r="B175" s="146" t="s">
        <v>294</v>
      </c>
      <c r="C175" s="203">
        <v>4.72749171936164E-2</v>
      </c>
      <c r="D175" s="203" t="s">
        <v>35</v>
      </c>
      <c r="E175" s="204">
        <f>E174</f>
        <v>31000</v>
      </c>
      <c r="F175" s="205">
        <f t="shared" si="13"/>
        <v>1465.5224330021083</v>
      </c>
    </row>
    <row r="176" spans="1:6" s="31" customFormat="1">
      <c r="A176" s="34" t="s">
        <v>22</v>
      </c>
      <c r="B176" s="146" t="s">
        <v>109</v>
      </c>
      <c r="C176" s="203">
        <v>8.3408611863896396E-3</v>
      </c>
      <c r="D176" s="203" t="s">
        <v>8</v>
      </c>
      <c r="E176" s="204">
        <f>'[1]A. Pekerjaan Tanah'!$F$150</f>
        <v>86500</v>
      </c>
      <c r="F176" s="205">
        <f t="shared" si="13"/>
        <v>721.48449262270378</v>
      </c>
    </row>
    <row r="177" spans="1:6" s="31" customFormat="1">
      <c r="A177" s="34" t="s">
        <v>538</v>
      </c>
      <c r="B177" s="146" t="s">
        <v>539</v>
      </c>
      <c r="C177" s="203">
        <v>1.1141222523336301E-3</v>
      </c>
      <c r="D177" s="203" t="s">
        <v>8</v>
      </c>
      <c r="E177" s="204">
        <f>'[1]A. Pekerjaan Tanah'!$F$194</f>
        <v>14260</v>
      </c>
      <c r="F177" s="205">
        <f t="shared" si="13"/>
        <v>15.887383318277564</v>
      </c>
    </row>
    <row r="178" spans="1:6" s="31" customFormat="1">
      <c r="A178" s="34" t="s">
        <v>665</v>
      </c>
      <c r="B178" s="146" t="s">
        <v>666</v>
      </c>
      <c r="C178" s="203">
        <v>2.0852152965974099E-3</v>
      </c>
      <c r="D178" s="203" t="s">
        <v>8</v>
      </c>
      <c r="E178" s="204">
        <f>'[1]C. Struktur'!$F$191</f>
        <v>1136764.144736842</v>
      </c>
      <c r="F178" s="205">
        <f t="shared" si="13"/>
        <v>2370.397983228735</v>
      </c>
    </row>
    <row r="179" spans="1:6" s="18" customFormat="1" ht="25.5">
      <c r="A179" s="34" t="s">
        <v>33</v>
      </c>
      <c r="B179" s="146" t="s">
        <v>112</v>
      </c>
      <c r="C179" s="203">
        <v>2.7363745859680798E-3</v>
      </c>
      <c r="D179" s="203" t="s">
        <v>8</v>
      </c>
      <c r="E179" s="204">
        <f>'[1]C. Struktur'!$F$335</f>
        <v>4481840</v>
      </c>
      <c r="F179" s="205">
        <f t="shared" si="13"/>
        <v>12263.993074375179</v>
      </c>
    </row>
    <row r="180" spans="1:6" s="18" customFormat="1" ht="25.5">
      <c r="A180" s="34" t="s">
        <v>572</v>
      </c>
      <c r="B180" s="146" t="s">
        <v>573</v>
      </c>
      <c r="C180" s="203">
        <v>5.5706112616681698E-4</v>
      </c>
      <c r="D180" s="203" t="s">
        <v>8</v>
      </c>
      <c r="E180" s="204">
        <f>'[1]C. Struktur'!$F$355</f>
        <v>5467090</v>
      </c>
      <c r="F180" s="205">
        <f t="shared" si="13"/>
        <v>3045.5033122553436</v>
      </c>
    </row>
    <row r="181" spans="1:6" s="31" customFormat="1">
      <c r="A181" s="34" t="s">
        <v>871</v>
      </c>
      <c r="B181" s="146" t="s">
        <v>845</v>
      </c>
      <c r="C181" s="203">
        <v>2.8452958446251099E-2</v>
      </c>
      <c r="D181" s="203" t="s">
        <v>9</v>
      </c>
      <c r="E181" s="204">
        <f>'[1]D PD'!$F$352</f>
        <v>38500</v>
      </c>
      <c r="F181" s="205">
        <f t="shared" si="13"/>
        <v>1095.4389001806674</v>
      </c>
    </row>
    <row r="182" spans="1:6" s="31" customFormat="1">
      <c r="A182" s="34" t="s">
        <v>871</v>
      </c>
      <c r="B182" s="146" t="s">
        <v>845</v>
      </c>
      <c r="C182" s="203">
        <v>0.120445648900933</v>
      </c>
      <c r="D182" s="203" t="s">
        <v>9</v>
      </c>
      <c r="E182" s="204">
        <f>E181</f>
        <v>38500</v>
      </c>
      <c r="F182" s="205">
        <f t="shared" si="13"/>
        <v>4637.1574826859205</v>
      </c>
    </row>
    <row r="183" spans="1:6" s="31" customFormat="1">
      <c r="A183" s="34" t="s">
        <v>651</v>
      </c>
      <c r="B183" s="146" t="s">
        <v>652</v>
      </c>
      <c r="C183" s="203">
        <v>1.5055706112616699E-2</v>
      </c>
      <c r="D183" s="203" t="s">
        <v>26</v>
      </c>
      <c r="E183" s="204">
        <f>'[1]G.Pekerjaan Finishing'!$F$540</f>
        <v>273110</v>
      </c>
      <c r="F183" s="205">
        <f t="shared" si="13"/>
        <v>4111.8638964167467</v>
      </c>
    </row>
    <row r="184" spans="1:6" s="31" customFormat="1">
      <c r="A184" s="34" t="s">
        <v>892</v>
      </c>
      <c r="B184" s="146" t="s">
        <v>900</v>
      </c>
      <c r="C184" s="203">
        <v>5.4953327311050897E-2</v>
      </c>
      <c r="D184" s="203" t="s">
        <v>11</v>
      </c>
      <c r="E184" s="204">
        <f>'[1]G.Pekerjaan Finishing'!$F$1028</f>
        <v>454464.96</v>
      </c>
      <c r="F184" s="205">
        <f t="shared" si="13"/>
        <v>24974.361698283654</v>
      </c>
    </row>
    <row r="185" spans="1:6" s="31" customFormat="1">
      <c r="A185" s="34" t="s">
        <v>892</v>
      </c>
      <c r="B185" s="146" t="s">
        <v>900</v>
      </c>
      <c r="C185" s="203">
        <v>6.02228244504667E-2</v>
      </c>
      <c r="D185" s="203" t="s">
        <v>11</v>
      </c>
      <c r="E185" s="204">
        <f>E184</f>
        <v>454464.96</v>
      </c>
      <c r="F185" s="205">
        <f t="shared" si="13"/>
        <v>27369.163504968372</v>
      </c>
    </row>
    <row r="186" spans="1:6" s="31" customFormat="1">
      <c r="A186" s="244" t="s">
        <v>1790</v>
      </c>
      <c r="B186" s="146" t="s">
        <v>853</v>
      </c>
      <c r="C186" s="203">
        <v>1.5055706E-2</v>
      </c>
      <c r="D186" s="203" t="s">
        <v>23</v>
      </c>
      <c r="E186" s="204">
        <f>'[2]02.06 Alat Kantor&amp;RT'!$H$2574</f>
        <v>1321181</v>
      </c>
      <c r="F186" s="205">
        <f t="shared" si="13"/>
        <v>19891.312708786001</v>
      </c>
    </row>
    <row r="187" spans="1:6" s="31" customFormat="1">
      <c r="A187" s="40"/>
      <c r="B187" s="51"/>
      <c r="C187" s="54"/>
      <c r="D187" s="54"/>
      <c r="E187" s="55" t="s">
        <v>369</v>
      </c>
      <c r="F187" s="56">
        <f>SUM(F173:F186)</f>
        <v>107482.95407879578</v>
      </c>
    </row>
    <row r="188" spans="1:6" s="31" customFormat="1">
      <c r="A188" s="40"/>
      <c r="B188" s="51" t="s">
        <v>859</v>
      </c>
      <c r="C188" s="54"/>
      <c r="D188" s="54"/>
      <c r="E188" s="55"/>
      <c r="F188" s="56"/>
    </row>
    <row r="189" spans="1:6" s="31" customFormat="1">
      <c r="A189" s="34" t="s">
        <v>27</v>
      </c>
      <c r="B189" s="146" t="s">
        <v>559</v>
      </c>
      <c r="C189" s="203">
        <v>0.1</v>
      </c>
      <c r="D189" s="203" t="s">
        <v>9</v>
      </c>
      <c r="E189" s="204">
        <f>'[1]A. Pekerjaan Tanah'!$F$43</f>
        <v>9500</v>
      </c>
      <c r="F189" s="205">
        <f>C189*E189</f>
        <v>950</v>
      </c>
    </row>
    <row r="190" spans="1:6" s="18" customFormat="1">
      <c r="A190" s="34" t="s">
        <v>22</v>
      </c>
      <c r="B190" s="146" t="s">
        <v>109</v>
      </c>
      <c r="C190" s="203">
        <v>1.12917795844625E-3</v>
      </c>
      <c r="D190" s="203" t="s">
        <v>8</v>
      </c>
      <c r="E190" s="204">
        <f>'[1]A. Pekerjaan Tanah'!$F$150</f>
        <v>86500</v>
      </c>
      <c r="F190" s="205">
        <f t="shared" ref="F190:F197" si="14">C190*E190</f>
        <v>97.673893405600623</v>
      </c>
    </row>
    <row r="191" spans="1:6" s="18" customFormat="1" ht="25.5">
      <c r="A191" s="34" t="s">
        <v>24</v>
      </c>
      <c r="B191" s="146" t="s">
        <v>113</v>
      </c>
      <c r="C191" s="203">
        <v>2.0000000000000001E-4</v>
      </c>
      <c r="D191" s="203" t="s">
        <v>8</v>
      </c>
      <c r="E191" s="204">
        <f>'[1]C. Struktur'!$F$443</f>
        <v>5411360</v>
      </c>
      <c r="F191" s="205">
        <f t="shared" si="14"/>
        <v>1082.2720000000002</v>
      </c>
    </row>
    <row r="192" spans="1:6" s="18" customFormat="1" ht="25.5">
      <c r="A192" s="34" t="s">
        <v>860</v>
      </c>
      <c r="B192" s="146" t="s">
        <v>861</v>
      </c>
      <c r="C192" s="203">
        <v>1.12917795844625E-3</v>
      </c>
      <c r="D192" s="203" t="s">
        <v>9</v>
      </c>
      <c r="E192" s="204">
        <f>'[1]D PD'!$F$49</f>
        <v>14156885</v>
      </c>
      <c r="F192" s="205">
        <f t="shared" si="14"/>
        <v>15985.642502258339</v>
      </c>
    </row>
    <row r="193" spans="1:6" s="31" customFormat="1" ht="25.5">
      <c r="A193" s="34" t="s">
        <v>586</v>
      </c>
      <c r="B193" s="146" t="s">
        <v>587</v>
      </c>
      <c r="C193" s="203">
        <v>1.20445648900933E-2</v>
      </c>
      <c r="D193" s="203" t="s">
        <v>9</v>
      </c>
      <c r="E193" s="204">
        <f>'[1]D PD'!$F$115</f>
        <v>7074900</v>
      </c>
      <c r="F193" s="205">
        <f t="shared" si="14"/>
        <v>85214.092140921086</v>
      </c>
    </row>
    <row r="194" spans="1:6" s="31" customFormat="1">
      <c r="A194" s="34" t="s">
        <v>588</v>
      </c>
      <c r="B194" s="146" t="s">
        <v>589</v>
      </c>
      <c r="C194" s="203">
        <v>3.5380909364649202E-2</v>
      </c>
      <c r="D194" s="203" t="s">
        <v>9</v>
      </c>
      <c r="E194" s="204">
        <f>'[1]D PD'!$F$207</f>
        <v>69858</v>
      </c>
      <c r="F194" s="205">
        <f t="shared" si="14"/>
        <v>2471.6395663956641</v>
      </c>
    </row>
    <row r="195" spans="1:6" s="31" customFormat="1">
      <c r="A195" s="34" t="s">
        <v>590</v>
      </c>
      <c r="B195" s="146" t="s">
        <v>591</v>
      </c>
      <c r="C195" s="203">
        <v>0.2</v>
      </c>
      <c r="D195" s="203" t="s">
        <v>11</v>
      </c>
      <c r="E195" s="204">
        <f>'[1]D PD'!$F$231</f>
        <v>23040</v>
      </c>
      <c r="F195" s="205">
        <f t="shared" si="14"/>
        <v>4608</v>
      </c>
    </row>
    <row r="196" spans="1:6" s="31" customFormat="1">
      <c r="A196" s="34" t="s">
        <v>848</v>
      </c>
      <c r="B196" s="146" t="s">
        <v>849</v>
      </c>
      <c r="C196" s="203">
        <v>3.5380909364649202E-2</v>
      </c>
      <c r="D196" s="203" t="s">
        <v>9</v>
      </c>
      <c r="E196" s="204">
        <f>'[1]D PD'!$F$263</f>
        <v>42625</v>
      </c>
      <c r="F196" s="205">
        <f t="shared" si="14"/>
        <v>1508.1112616681721</v>
      </c>
    </row>
    <row r="197" spans="1:6" s="31" customFormat="1">
      <c r="A197" s="34" t="s">
        <v>632</v>
      </c>
      <c r="B197" s="146" t="s">
        <v>633</v>
      </c>
      <c r="C197" s="203">
        <v>3.5380909364649202E-2</v>
      </c>
      <c r="D197" s="203" t="s">
        <v>9</v>
      </c>
      <c r="E197" s="204">
        <f>'[1]D PD'!$F$171</f>
        <v>84406.8</v>
      </c>
      <c r="F197" s="205">
        <f t="shared" si="14"/>
        <v>2986.3893405600725</v>
      </c>
    </row>
    <row r="198" spans="1:6" s="31" customFormat="1">
      <c r="A198" s="40"/>
      <c r="B198" s="51"/>
      <c r="C198" s="54"/>
      <c r="D198" s="54"/>
      <c r="E198" s="55" t="s">
        <v>369</v>
      </c>
      <c r="F198" s="56">
        <f>SUM(F189:F197)</f>
        <v>114903.82070520894</v>
      </c>
    </row>
    <row r="199" spans="1:6" s="31" customFormat="1" ht="13.5" thickBot="1">
      <c r="A199" s="43"/>
      <c r="B199" s="52"/>
      <c r="C199" s="59"/>
      <c r="D199" s="59"/>
      <c r="E199" s="60" t="s">
        <v>375</v>
      </c>
      <c r="F199" s="61">
        <f>SUM(F198,F187,F171)</f>
        <v>487316.75511914457</v>
      </c>
    </row>
    <row r="200" spans="1:6" s="31" customFormat="1" ht="25.5">
      <c r="A200" s="40" t="s">
        <v>1116</v>
      </c>
      <c r="B200" s="51" t="s">
        <v>1117</v>
      </c>
      <c r="C200" s="54"/>
      <c r="D200" s="54" t="s">
        <v>7</v>
      </c>
      <c r="E200" s="55"/>
      <c r="F200" s="56"/>
    </row>
    <row r="201" spans="1:6" s="31" customFormat="1">
      <c r="A201" s="34" t="s">
        <v>130</v>
      </c>
      <c r="B201" s="146" t="s">
        <v>245</v>
      </c>
      <c r="C201" s="203">
        <v>4.0000000000000001E-3</v>
      </c>
      <c r="D201" s="203" t="s">
        <v>23</v>
      </c>
      <c r="E201" s="204">
        <f>'[2]02.06 Alat Kantor&amp;RT'!$H$2721</f>
        <v>171392</v>
      </c>
      <c r="F201" s="205">
        <f>C201*E201</f>
        <v>685.56799999999998</v>
      </c>
    </row>
    <row r="202" spans="1:6" s="31" customFormat="1">
      <c r="A202" s="34" t="s">
        <v>1103</v>
      </c>
      <c r="B202" s="146" t="s">
        <v>1104</v>
      </c>
      <c r="C202" s="203">
        <v>0.02</v>
      </c>
      <c r="D202" s="203" t="s">
        <v>23</v>
      </c>
      <c r="E202" s="204">
        <f>'[2]05.18 Bercorak Kebudayaan'!$I$87</f>
        <v>785200</v>
      </c>
      <c r="F202" s="205">
        <f t="shared" ref="F202:F227" si="15">C202*E202</f>
        <v>15704</v>
      </c>
    </row>
    <row r="203" spans="1:6" s="31" customFormat="1">
      <c r="A203" s="34" t="s">
        <v>1105</v>
      </c>
      <c r="B203" s="146" t="s">
        <v>1106</v>
      </c>
      <c r="C203" s="203">
        <v>1.05</v>
      </c>
      <c r="D203" s="203" t="s">
        <v>35</v>
      </c>
      <c r="E203" s="204">
        <f>'[2]20.01 Bahan Bangunan'!$I$171</f>
        <v>9000</v>
      </c>
      <c r="F203" s="205">
        <f t="shared" si="15"/>
        <v>9450</v>
      </c>
    </row>
    <row r="204" spans="1:6" s="31" customFormat="1">
      <c r="A204" s="34" t="s">
        <v>259</v>
      </c>
      <c r="B204" s="146" t="s">
        <v>260</v>
      </c>
      <c r="C204" s="203">
        <v>5.1999999999999998E-2</v>
      </c>
      <c r="D204" s="203" t="s">
        <v>17</v>
      </c>
      <c r="E204" s="204">
        <f>'[2]20.01 Bahan Bangunan'!$I$285</f>
        <v>43000</v>
      </c>
      <c r="F204" s="205">
        <f t="shared" si="15"/>
        <v>2236</v>
      </c>
    </row>
    <row r="205" spans="1:6" s="31" customFormat="1">
      <c r="A205" s="34" t="s">
        <v>293</v>
      </c>
      <c r="B205" s="146" t="s">
        <v>294</v>
      </c>
      <c r="C205" s="203">
        <v>0.49</v>
      </c>
      <c r="D205" s="203" t="s">
        <v>35</v>
      </c>
      <c r="E205" s="204">
        <f>'[2]20.01 Bahan Bangunan'!$I$289</f>
        <v>31000</v>
      </c>
      <c r="F205" s="205">
        <f t="shared" si="15"/>
        <v>15190</v>
      </c>
    </row>
    <row r="206" spans="1:6" s="31" customFormat="1">
      <c r="A206" s="34" t="s">
        <v>151</v>
      </c>
      <c r="B206" s="146" t="s">
        <v>261</v>
      </c>
      <c r="C206" s="203">
        <v>2.0760000000000001</v>
      </c>
      <c r="D206" s="203" t="s">
        <v>152</v>
      </c>
      <c r="E206" s="204">
        <f>'[2]20.01 Bahan Bangunan'!$I$423</f>
        <v>11000</v>
      </c>
      <c r="F206" s="205">
        <f t="shared" si="15"/>
        <v>22836</v>
      </c>
    </row>
    <row r="207" spans="1:6" s="31" customFormat="1">
      <c r="A207" s="34" t="s">
        <v>22</v>
      </c>
      <c r="B207" s="146" t="s">
        <v>109</v>
      </c>
      <c r="C207" s="203">
        <v>3.9E-2</v>
      </c>
      <c r="D207" s="203" t="s">
        <v>8</v>
      </c>
      <c r="E207" s="204">
        <f>'[1]A. Pekerjaan Tanah'!$F$150</f>
        <v>86500</v>
      </c>
      <c r="F207" s="205">
        <f t="shared" si="15"/>
        <v>3373.5</v>
      </c>
    </row>
    <row r="208" spans="1:6" s="31" customFormat="1">
      <c r="A208" s="34" t="s">
        <v>538</v>
      </c>
      <c r="B208" s="146" t="s">
        <v>539</v>
      </c>
      <c r="C208" s="203">
        <v>6.8399999999999997E-3</v>
      </c>
      <c r="D208" s="203" t="s">
        <v>8</v>
      </c>
      <c r="E208" s="204">
        <f>'[1]A. Pekerjaan Tanah'!$F$194</f>
        <v>14260</v>
      </c>
      <c r="F208" s="205">
        <f t="shared" si="15"/>
        <v>97.538399999999996</v>
      </c>
    </row>
    <row r="209" spans="1:6" s="31" customFormat="1">
      <c r="A209" s="34" t="s">
        <v>14</v>
      </c>
      <c r="B209" s="146" t="s">
        <v>460</v>
      </c>
      <c r="C209" s="203">
        <v>6.2199999999999998E-3</v>
      </c>
      <c r="D209" s="203" t="s">
        <v>8</v>
      </c>
      <c r="E209" s="204">
        <f>'[1]A. Pekerjaan Tanah'!$F$215</f>
        <v>154600</v>
      </c>
      <c r="F209" s="205">
        <f t="shared" si="15"/>
        <v>961.61199999999997</v>
      </c>
    </row>
    <row r="210" spans="1:6" s="31" customFormat="1">
      <c r="A210" s="34" t="s">
        <v>461</v>
      </c>
      <c r="B210" s="146" t="s">
        <v>462</v>
      </c>
      <c r="C210" s="203">
        <v>0.06</v>
      </c>
      <c r="D210" s="203" t="s">
        <v>8</v>
      </c>
      <c r="E210" s="204">
        <f>'[1]A. Pekerjaan Tanah'!$F$227</f>
        <v>152462.72</v>
      </c>
      <c r="F210" s="205">
        <f t="shared" si="15"/>
        <v>9147.7631999999994</v>
      </c>
    </row>
    <row r="211" spans="1:6" s="31" customFormat="1">
      <c r="A211" s="34" t="s">
        <v>1107</v>
      </c>
      <c r="B211" s="146" t="s">
        <v>1108</v>
      </c>
      <c r="C211" s="203">
        <v>8.0000000000000004E-4</v>
      </c>
      <c r="D211" s="203" t="s">
        <v>8</v>
      </c>
      <c r="E211" s="204">
        <f>'[1]C. Struktur'!$F$51</f>
        <v>1020673.8486842106</v>
      </c>
      <c r="F211" s="205">
        <f t="shared" si="15"/>
        <v>816.53907894736847</v>
      </c>
    </row>
    <row r="212" spans="1:6" s="31" customFormat="1">
      <c r="A212" s="34" t="s">
        <v>464</v>
      </c>
      <c r="B212" s="146" t="s">
        <v>465</v>
      </c>
      <c r="C212" s="203">
        <v>1.1999999999999999E-3</v>
      </c>
      <c r="D212" s="203" t="s">
        <v>8</v>
      </c>
      <c r="E212" s="204">
        <f>'[1]D PD'!$F$183</f>
        <v>76030.8</v>
      </c>
      <c r="F212" s="205">
        <f t="shared" si="15"/>
        <v>91.236959999999996</v>
      </c>
    </row>
    <row r="213" spans="1:6" s="31" customFormat="1">
      <c r="A213" s="34" t="s">
        <v>156</v>
      </c>
      <c r="B213" s="146" t="s">
        <v>157</v>
      </c>
      <c r="C213" s="203">
        <v>0.17</v>
      </c>
      <c r="D213" s="203" t="s">
        <v>8</v>
      </c>
      <c r="E213" s="204">
        <f>'[1]C. Struktur'!$F$107</f>
        <v>1136764.144736842</v>
      </c>
      <c r="F213" s="205">
        <f t="shared" si="15"/>
        <v>193249.90460526315</v>
      </c>
    </row>
    <row r="214" spans="1:6" s="31" customFormat="1">
      <c r="A214" s="34" t="s">
        <v>665</v>
      </c>
      <c r="B214" s="146" t="s">
        <v>666</v>
      </c>
      <c r="C214" s="203">
        <v>3.7000000000000002E-3</v>
      </c>
      <c r="D214" s="203" t="s">
        <v>8</v>
      </c>
      <c r="E214" s="204">
        <f>'[1]C. Struktur'!$F$191</f>
        <v>1136764.144736842</v>
      </c>
      <c r="F214" s="205">
        <f t="shared" si="15"/>
        <v>4206.0273355263153</v>
      </c>
    </row>
    <row r="215" spans="1:6" s="31" customFormat="1" ht="25.5">
      <c r="A215" s="34" t="s">
        <v>33</v>
      </c>
      <c r="B215" s="146" t="s">
        <v>112</v>
      </c>
      <c r="C215" s="203">
        <v>7.3600000000000002E-3</v>
      </c>
      <c r="D215" s="203" t="s">
        <v>8</v>
      </c>
      <c r="E215" s="204">
        <f>'[1]C. Struktur'!$F$335</f>
        <v>4481840</v>
      </c>
      <c r="F215" s="205">
        <f t="shared" si="15"/>
        <v>32986.342400000001</v>
      </c>
    </row>
    <row r="216" spans="1:6" s="31" customFormat="1" ht="25.5">
      <c r="A216" s="34" t="s">
        <v>572</v>
      </c>
      <c r="B216" s="146" t="s">
        <v>573</v>
      </c>
      <c r="C216" s="203">
        <v>1.0999999999999999E-2</v>
      </c>
      <c r="D216" s="203" t="s">
        <v>8</v>
      </c>
      <c r="E216" s="204">
        <f>'[1]C. Struktur'!$F$355</f>
        <v>5467090</v>
      </c>
      <c r="F216" s="205">
        <f t="shared" si="15"/>
        <v>60137.99</v>
      </c>
    </row>
    <row r="217" spans="1:6" s="31" customFormat="1">
      <c r="A217" s="34" t="s">
        <v>39</v>
      </c>
      <c r="B217" s="146" t="s">
        <v>56</v>
      </c>
      <c r="C217" s="203">
        <v>7.0000000000000007E-2</v>
      </c>
      <c r="D217" s="203" t="s">
        <v>9</v>
      </c>
      <c r="E217" s="204">
        <f>'[1]D PD'!$F$219</f>
        <v>68362.8</v>
      </c>
      <c r="F217" s="205">
        <f t="shared" si="15"/>
        <v>4785.3960000000006</v>
      </c>
    </row>
    <row r="218" spans="1:6" s="31" customFormat="1">
      <c r="A218" s="34" t="s">
        <v>590</v>
      </c>
      <c r="B218" s="146" t="s">
        <v>591</v>
      </c>
      <c r="C218" s="203">
        <v>0.21</v>
      </c>
      <c r="D218" s="203" t="s">
        <v>11</v>
      </c>
      <c r="E218" s="204">
        <f>'[1]D PD'!$F$231</f>
        <v>23040</v>
      </c>
      <c r="F218" s="205">
        <f t="shared" si="15"/>
        <v>4838.3999999999996</v>
      </c>
    </row>
    <row r="219" spans="1:6" s="31" customFormat="1" ht="25.5">
      <c r="A219" s="34" t="s">
        <v>36</v>
      </c>
      <c r="B219" s="146" t="s">
        <v>309</v>
      </c>
      <c r="C219" s="203">
        <v>2.5999999999999999E-2</v>
      </c>
      <c r="D219" s="203" t="s">
        <v>9</v>
      </c>
      <c r="E219" s="204">
        <f>'[1]D PD'!$F$340</f>
        <v>76975</v>
      </c>
      <c r="F219" s="205">
        <f t="shared" si="15"/>
        <v>2001.35</v>
      </c>
    </row>
    <row r="220" spans="1:6" s="18" customFormat="1">
      <c r="A220" s="34" t="s">
        <v>871</v>
      </c>
      <c r="B220" s="146" t="s">
        <v>845</v>
      </c>
      <c r="C220" s="203">
        <v>0.93</v>
      </c>
      <c r="D220" s="203" t="s">
        <v>9</v>
      </c>
      <c r="E220" s="204">
        <f>'[1]D PD'!$F$352</f>
        <v>38500</v>
      </c>
      <c r="F220" s="205">
        <f t="shared" si="15"/>
        <v>35805</v>
      </c>
    </row>
    <row r="221" spans="1:6" s="18" customFormat="1" ht="25.5">
      <c r="A221" s="34" t="s">
        <v>600</v>
      </c>
      <c r="B221" s="146" t="s">
        <v>601</v>
      </c>
      <c r="C221" s="203">
        <v>0.5</v>
      </c>
      <c r="D221" s="203" t="s">
        <v>9</v>
      </c>
      <c r="E221" s="204">
        <f>'[1]E. PL'!$F$121</f>
        <v>373321.33</v>
      </c>
      <c r="F221" s="205">
        <f t="shared" si="15"/>
        <v>186660.66500000001</v>
      </c>
    </row>
    <row r="222" spans="1:6" s="74" customFormat="1">
      <c r="A222" s="34" t="s">
        <v>640</v>
      </c>
      <c r="B222" s="146" t="s">
        <v>641</v>
      </c>
      <c r="C222" s="203">
        <v>1.2E-2</v>
      </c>
      <c r="D222" s="203" t="s">
        <v>639</v>
      </c>
      <c r="E222" s="204">
        <f>'[1]G.Pekerjaan Finishing'!$F$277</f>
        <v>67138.5</v>
      </c>
      <c r="F222" s="205">
        <f t="shared" si="15"/>
        <v>805.66200000000003</v>
      </c>
    </row>
    <row r="223" spans="1:6" s="74" customFormat="1">
      <c r="A223" s="34" t="s">
        <v>1111</v>
      </c>
      <c r="B223" s="146" t="s">
        <v>1112</v>
      </c>
      <c r="C223" s="203">
        <v>6.0000000000000001E-3</v>
      </c>
      <c r="D223" s="203" t="s">
        <v>23</v>
      </c>
      <c r="E223" s="204">
        <f>'[1]G.Pekerjaan Finishing'!$F$286</f>
        <v>33001</v>
      </c>
      <c r="F223" s="205">
        <f t="shared" si="15"/>
        <v>198.006</v>
      </c>
    </row>
    <row r="224" spans="1:6">
      <c r="A224" s="34" t="s">
        <v>978</v>
      </c>
      <c r="B224" s="146" t="s">
        <v>979</v>
      </c>
      <c r="C224" s="203">
        <v>0.55100000000000005</v>
      </c>
      <c r="D224" s="203" t="s">
        <v>9</v>
      </c>
      <c r="E224" s="204">
        <f>'[1]G.Pekerjaan Finishing'!$F$433</f>
        <v>65000</v>
      </c>
      <c r="F224" s="205">
        <f t="shared" si="15"/>
        <v>35815</v>
      </c>
    </row>
    <row r="225" spans="1:6">
      <c r="A225" s="34" t="s">
        <v>653</v>
      </c>
      <c r="B225" s="146" t="s">
        <v>654</v>
      </c>
      <c r="C225" s="203">
        <v>2E-3</v>
      </c>
      <c r="D225" s="203" t="s">
        <v>26</v>
      </c>
      <c r="E225" s="204">
        <f>'[1]G.Pekerjaan Finishing'!$F$555</f>
        <v>367100</v>
      </c>
      <c r="F225" s="205">
        <f t="shared" si="15"/>
        <v>734.2</v>
      </c>
    </row>
    <row r="226" spans="1:6">
      <c r="A226" s="34" t="s">
        <v>1113</v>
      </c>
      <c r="B226" s="146" t="s">
        <v>1114</v>
      </c>
      <c r="C226" s="203">
        <v>1.052</v>
      </c>
      <c r="D226" s="203" t="s">
        <v>11</v>
      </c>
      <c r="E226" s="204">
        <f>'[1]G.Pekerjaan Finishing'!$F$898</f>
        <v>129324</v>
      </c>
      <c r="F226" s="205">
        <f t="shared" si="15"/>
        <v>136048.848</v>
      </c>
    </row>
    <row r="227" spans="1:6">
      <c r="A227" s="34" t="s">
        <v>1010</v>
      </c>
      <c r="B227" s="146" t="s">
        <v>1011</v>
      </c>
      <c r="C227" s="203">
        <v>0.79400000000000004</v>
      </c>
      <c r="D227" s="203" t="s">
        <v>9</v>
      </c>
      <c r="E227" s="204">
        <f>'[1]J.Fasilitas Jalan '!$F$933</f>
        <v>65110</v>
      </c>
      <c r="F227" s="205">
        <f t="shared" si="15"/>
        <v>51697.340000000004</v>
      </c>
    </row>
    <row r="228" spans="1:6">
      <c r="A228" s="40"/>
      <c r="B228" s="51"/>
      <c r="C228" s="54"/>
      <c r="D228" s="54"/>
      <c r="E228" s="55" t="s">
        <v>369</v>
      </c>
      <c r="F228" s="56">
        <f>SUM(F201:F227)</f>
        <v>830559.88897973683</v>
      </c>
    </row>
    <row r="229" spans="1:6" ht="13.5" thickBot="1">
      <c r="A229" s="43"/>
      <c r="B229" s="52"/>
      <c r="C229" s="59"/>
      <c r="D229" s="59"/>
      <c r="E229" s="60" t="s">
        <v>375</v>
      </c>
      <c r="F229" s="61">
        <f>SUM(F228)</f>
        <v>830559.88897973683</v>
      </c>
    </row>
    <row r="230" spans="1:6" ht="30">
      <c r="A230" s="116" t="s">
        <v>1283</v>
      </c>
      <c r="B230" s="311" t="s">
        <v>1284</v>
      </c>
      <c r="C230" s="312">
        <v>169355</v>
      </c>
    </row>
    <row r="231" spans="1:6" s="31" customFormat="1" ht="25.5">
      <c r="A231" s="40" t="s">
        <v>1283</v>
      </c>
      <c r="B231" s="51" t="s">
        <v>1284</v>
      </c>
      <c r="C231" s="54"/>
      <c r="D231" s="54" t="s">
        <v>7</v>
      </c>
      <c r="E231" s="55"/>
      <c r="F231" s="56"/>
    </row>
    <row r="232" spans="1:6" s="31" customFormat="1">
      <c r="A232" s="40"/>
      <c r="B232" s="51" t="s">
        <v>18</v>
      </c>
      <c r="C232" s="54"/>
      <c r="D232" s="54"/>
      <c r="E232" s="55"/>
      <c r="F232" s="56"/>
    </row>
    <row r="233" spans="1:6" s="31" customFormat="1" ht="25.5">
      <c r="A233" s="34" t="s">
        <v>850</v>
      </c>
      <c r="B233" s="146" t="s">
        <v>896</v>
      </c>
      <c r="C233" s="203">
        <v>4.4000000000000003E-3</v>
      </c>
      <c r="D233" s="203" t="s">
        <v>580</v>
      </c>
      <c r="E233" s="204">
        <f>'[1]A. Pekerjaan Tanah'!$F$37</f>
        <v>77200</v>
      </c>
      <c r="F233" s="205">
        <f>C233*E233</f>
        <v>339.68</v>
      </c>
    </row>
    <row r="234" spans="1:6" s="31" customFormat="1">
      <c r="A234" s="34" t="s">
        <v>27</v>
      </c>
      <c r="B234" s="146" t="s">
        <v>559</v>
      </c>
      <c r="C234" s="203">
        <v>1</v>
      </c>
      <c r="D234" s="203" t="s">
        <v>9</v>
      </c>
      <c r="E234" s="204">
        <f>'[1]A. Pekerjaan Tanah'!$F$43</f>
        <v>9500</v>
      </c>
      <c r="F234" s="205">
        <f>C234*E234</f>
        <v>9500</v>
      </c>
    </row>
    <row r="235" spans="1:6" s="31" customFormat="1">
      <c r="A235" s="40"/>
      <c r="B235" s="51"/>
      <c r="C235" s="54"/>
      <c r="D235" s="54"/>
      <c r="E235" s="55" t="s">
        <v>369</v>
      </c>
      <c r="F235" s="56">
        <f>SUM(F233:F234)</f>
        <v>9839.68</v>
      </c>
    </row>
    <row r="236" spans="1:6" s="31" customFormat="1">
      <c r="A236" s="40"/>
      <c r="B236" s="51" t="s">
        <v>1352</v>
      </c>
      <c r="C236" s="54"/>
      <c r="D236" s="54"/>
      <c r="E236" s="55"/>
      <c r="F236" s="56"/>
    </row>
    <row r="237" spans="1:6" s="31" customFormat="1">
      <c r="A237" s="34" t="s">
        <v>1340</v>
      </c>
      <c r="B237" s="146" t="s">
        <v>1341</v>
      </c>
      <c r="C237" s="203">
        <v>1.0710000000000001E-2</v>
      </c>
      <c r="D237" s="203" t="s">
        <v>8</v>
      </c>
      <c r="E237" s="204">
        <f>'[1]B. Pondasi'!$F$264</f>
        <v>457470</v>
      </c>
      <c r="F237" s="205">
        <f>C237*E237</f>
        <v>4899.5037000000002</v>
      </c>
    </row>
    <row r="238" spans="1:6" s="31" customFormat="1">
      <c r="A238" s="34" t="s">
        <v>39</v>
      </c>
      <c r="B238" s="146" t="s">
        <v>56</v>
      </c>
      <c r="C238" s="203">
        <v>6.2E-2</v>
      </c>
      <c r="D238" s="203" t="s">
        <v>9</v>
      </c>
      <c r="E238" s="204">
        <f>'[1]D PD'!$F$219</f>
        <v>68362.8</v>
      </c>
      <c r="F238" s="205">
        <f t="shared" ref="F238:F239" si="16">C238*E238</f>
        <v>4238.4935999999998</v>
      </c>
    </row>
    <row r="239" spans="1:6" s="31" customFormat="1">
      <c r="A239" s="34" t="s">
        <v>848</v>
      </c>
      <c r="B239" s="146" t="s">
        <v>849</v>
      </c>
      <c r="C239" s="203">
        <v>6.2140000000000001E-2</v>
      </c>
      <c r="D239" s="203" t="s">
        <v>9</v>
      </c>
      <c r="E239" s="204">
        <f>'[1]D PD'!$F$263</f>
        <v>42625</v>
      </c>
      <c r="F239" s="205">
        <f t="shared" si="16"/>
        <v>2648.7175000000002</v>
      </c>
    </row>
    <row r="240" spans="1:6" s="31" customFormat="1">
      <c r="A240" s="40"/>
      <c r="B240" s="51"/>
      <c r="C240" s="54"/>
      <c r="D240" s="54"/>
      <c r="E240" s="55" t="s">
        <v>369</v>
      </c>
      <c r="F240" s="56">
        <f>SUM(F237:F239)</f>
        <v>11786.7148</v>
      </c>
    </row>
    <row r="241" spans="1:6" s="31" customFormat="1">
      <c r="A241" s="40"/>
      <c r="B241" s="51" t="s">
        <v>108</v>
      </c>
      <c r="C241" s="54"/>
      <c r="D241" s="54"/>
      <c r="E241" s="55"/>
      <c r="F241" s="56"/>
    </row>
    <row r="242" spans="1:6" s="31" customFormat="1">
      <c r="A242" s="34" t="s">
        <v>1342</v>
      </c>
      <c r="B242" s="146" t="s">
        <v>1343</v>
      </c>
      <c r="C242" s="203">
        <v>1</v>
      </c>
      <c r="D242" s="203" t="s">
        <v>7</v>
      </c>
      <c r="E242" s="204">
        <f>'[2]05.19 Hewan dan Tanaman'!$I$248</f>
        <v>18300</v>
      </c>
      <c r="F242" s="205">
        <f>C242*E242</f>
        <v>18300</v>
      </c>
    </row>
    <row r="243" spans="1:6" s="31" customFormat="1">
      <c r="A243" s="34" t="s">
        <v>1344</v>
      </c>
      <c r="B243" s="146" t="s">
        <v>1345</v>
      </c>
      <c r="C243" s="203">
        <v>8.0999999999999996E-3</v>
      </c>
      <c r="D243" s="203" t="s">
        <v>232</v>
      </c>
      <c r="E243" s="204">
        <f>'[2]20.01 Bahan Bangunan'!$I$64</f>
        <v>300000</v>
      </c>
      <c r="F243" s="205">
        <f t="shared" ref="F243:F252" si="17">C243*E243</f>
        <v>2430</v>
      </c>
    </row>
    <row r="244" spans="1:6" s="31" customFormat="1">
      <c r="A244" s="34" t="s">
        <v>1346</v>
      </c>
      <c r="B244" s="146" t="s">
        <v>1347</v>
      </c>
      <c r="C244" s="203">
        <v>0.08</v>
      </c>
      <c r="D244" s="203" t="s">
        <v>176</v>
      </c>
      <c r="E244" s="204">
        <f>'[2]20.05 Pipa'!$I$52</f>
        <v>93100</v>
      </c>
      <c r="F244" s="205">
        <f t="shared" si="17"/>
        <v>7448</v>
      </c>
    </row>
    <row r="245" spans="1:6" s="31" customFormat="1">
      <c r="A245" s="34" t="s">
        <v>1348</v>
      </c>
      <c r="B245" s="146" t="s">
        <v>1349</v>
      </c>
      <c r="C245" s="203">
        <v>0.03</v>
      </c>
      <c r="D245" s="203" t="s">
        <v>176</v>
      </c>
      <c r="E245" s="204">
        <f>'[2]20.05 Pipa'!$I$54</f>
        <v>554900</v>
      </c>
      <c r="F245" s="205">
        <f t="shared" si="17"/>
        <v>16647</v>
      </c>
    </row>
    <row r="246" spans="1:6" s="31" customFormat="1">
      <c r="A246" s="34" t="s">
        <v>22</v>
      </c>
      <c r="B246" s="146" t="s">
        <v>109</v>
      </c>
      <c r="C246" s="203">
        <v>1.0800000000000001E-2</v>
      </c>
      <c r="D246" s="203" t="s">
        <v>8</v>
      </c>
      <c r="E246" s="204">
        <f>'[1]A. Pekerjaan Tanah'!$F$150</f>
        <v>86500</v>
      </c>
      <c r="F246" s="205">
        <f t="shared" si="17"/>
        <v>934.2</v>
      </c>
    </row>
    <row r="247" spans="1:6" s="31" customFormat="1">
      <c r="A247" s="34" t="s">
        <v>789</v>
      </c>
      <c r="B247" s="146" t="s">
        <v>790</v>
      </c>
      <c r="C247" s="203">
        <v>0.1</v>
      </c>
      <c r="D247" s="203" t="s">
        <v>8</v>
      </c>
      <c r="E247" s="204">
        <f>'[1]A. Pekerjaan Tanah'!$F$206</f>
        <v>163400</v>
      </c>
      <c r="F247" s="205">
        <f t="shared" si="17"/>
        <v>16340</v>
      </c>
    </row>
    <row r="248" spans="1:6" s="31" customFormat="1">
      <c r="A248" s="34" t="s">
        <v>461</v>
      </c>
      <c r="B248" s="146" t="s">
        <v>462</v>
      </c>
      <c r="C248" s="203">
        <v>0.3</v>
      </c>
      <c r="D248" s="203" t="s">
        <v>8</v>
      </c>
      <c r="E248" s="204">
        <f>'[1]A. Pekerjaan Tanah'!$F$227</f>
        <v>152462.72</v>
      </c>
      <c r="F248" s="205">
        <f t="shared" si="17"/>
        <v>45738.815999999999</v>
      </c>
    </row>
    <row r="249" spans="1:6" s="31" customFormat="1">
      <c r="A249" s="34" t="s">
        <v>1350</v>
      </c>
      <c r="B249" s="146" t="s">
        <v>1351</v>
      </c>
      <c r="C249" s="203">
        <v>5.3999999999999999E-2</v>
      </c>
      <c r="D249" s="203" t="s">
        <v>35</v>
      </c>
      <c r="E249" s="204">
        <f>'[1]A. Pekerjaan Tanah'!$F$301</f>
        <v>31900</v>
      </c>
      <c r="F249" s="205">
        <f t="shared" si="17"/>
        <v>1722.6</v>
      </c>
    </row>
    <row r="250" spans="1:6" s="31" customFormat="1">
      <c r="A250" s="34" t="s">
        <v>871</v>
      </c>
      <c r="B250" s="146" t="s">
        <v>845</v>
      </c>
      <c r="C250" s="203">
        <v>2E-3</v>
      </c>
      <c r="D250" s="203" t="s">
        <v>9</v>
      </c>
      <c r="E250" s="204">
        <f>'[1]D PD'!$F$352</f>
        <v>38500</v>
      </c>
      <c r="F250" s="205">
        <f t="shared" si="17"/>
        <v>77</v>
      </c>
    </row>
    <row r="251" spans="1:6" s="31" customFormat="1">
      <c r="A251" s="34" t="s">
        <v>870</v>
      </c>
      <c r="B251" s="146" t="s">
        <v>875</v>
      </c>
      <c r="C251" s="203">
        <v>2E-3</v>
      </c>
      <c r="D251" s="203" t="s">
        <v>9</v>
      </c>
      <c r="E251" s="204">
        <f>'[1]D PD'!$F$389</f>
        <v>35050</v>
      </c>
      <c r="F251" s="205">
        <f t="shared" si="17"/>
        <v>70.100000000000009</v>
      </c>
    </row>
    <row r="252" spans="1:6" s="31" customFormat="1">
      <c r="A252" s="34" t="s">
        <v>660</v>
      </c>
      <c r="B252" s="146" t="s">
        <v>661</v>
      </c>
      <c r="C252" s="203">
        <v>3.5000000000000001E-3</v>
      </c>
      <c r="D252" s="203" t="s">
        <v>8</v>
      </c>
      <c r="E252" s="204">
        <f>'[1]G.Pekerjaan Finishing'!$F$644</f>
        <v>3165418.6289473698</v>
      </c>
      <c r="F252" s="205">
        <f t="shared" si="17"/>
        <v>11078.965201315794</v>
      </c>
    </row>
    <row r="253" spans="1:6" s="31" customFormat="1">
      <c r="A253" s="34" t="s">
        <v>1010</v>
      </c>
      <c r="B253" s="146" t="s">
        <v>1011</v>
      </c>
      <c r="C253" s="203">
        <v>5.0000000000000001E-3</v>
      </c>
      <c r="D253" s="203" t="s">
        <v>9</v>
      </c>
      <c r="E253" s="204">
        <f>'[1]J.Fasilitas Jalan '!$F$933</f>
        <v>65110</v>
      </c>
      <c r="F253" s="205">
        <f>C253*E253</f>
        <v>325.55</v>
      </c>
    </row>
    <row r="254" spans="1:6" s="31" customFormat="1">
      <c r="A254" s="40"/>
      <c r="B254" s="51"/>
      <c r="C254" s="54"/>
      <c r="D254" s="54"/>
      <c r="E254" s="55" t="s">
        <v>369</v>
      </c>
      <c r="F254" s="56">
        <f>SUM(F242:F253)</f>
        <v>121112.23120131581</v>
      </c>
    </row>
    <row r="255" spans="1:6" s="78" customFormat="1" ht="13.5" thickBot="1">
      <c r="A255" s="43"/>
      <c r="B255" s="52"/>
      <c r="C255" s="59"/>
      <c r="D255" s="59"/>
      <c r="E255" s="60" t="s">
        <v>375</v>
      </c>
      <c r="F255" s="61">
        <f>SUM(F254,F240,F235)</f>
        <v>142738.6260013158</v>
      </c>
    </row>
    <row r="256" spans="1:6" ht="15">
      <c r="A256" s="116" t="s">
        <v>1285</v>
      </c>
      <c r="B256" s="311" t="s">
        <v>1286</v>
      </c>
      <c r="C256" s="312">
        <v>1024962</v>
      </c>
    </row>
    <row r="257" spans="1:6" s="31" customFormat="1" ht="25.5">
      <c r="A257" s="40" t="s">
        <v>1285</v>
      </c>
      <c r="B257" s="51" t="s">
        <v>1286</v>
      </c>
      <c r="C257" s="54"/>
      <c r="D257" s="54" t="s">
        <v>7</v>
      </c>
      <c r="E257" s="55"/>
      <c r="F257" s="56"/>
    </row>
    <row r="258" spans="1:6" s="31" customFormat="1">
      <c r="A258" s="40"/>
      <c r="B258" s="51" t="s">
        <v>943</v>
      </c>
      <c r="C258" s="54"/>
      <c r="D258" s="54"/>
      <c r="E258" s="55"/>
      <c r="F258" s="56"/>
    </row>
    <row r="259" spans="1:6" s="31" customFormat="1">
      <c r="A259" s="34" t="s">
        <v>534</v>
      </c>
      <c r="B259" s="146" t="s">
        <v>535</v>
      </c>
      <c r="C259" s="203">
        <v>0.2</v>
      </c>
      <c r="D259" s="203" t="s">
        <v>7</v>
      </c>
      <c r="E259" s="204">
        <f>'[2]20.01 Bahan Bangunan'!$I$607</f>
        <v>827100</v>
      </c>
      <c r="F259" s="205">
        <f>E259*C259</f>
        <v>165420</v>
      </c>
    </row>
    <row r="260" spans="1:6" s="31" customFormat="1">
      <c r="A260" s="34" t="s">
        <v>464</v>
      </c>
      <c r="B260" s="146" t="s">
        <v>465</v>
      </c>
      <c r="C260" s="203">
        <v>6.4000000000000005E-4</v>
      </c>
      <c r="D260" s="203" t="s">
        <v>8</v>
      </c>
      <c r="E260" s="204">
        <f>'[1]C. Struktur'!$F$65</f>
        <v>852652.07236842113</v>
      </c>
      <c r="F260" s="205">
        <f t="shared" ref="F260:F262" si="18">E260*C260</f>
        <v>545.69732631578961</v>
      </c>
    </row>
    <row r="261" spans="1:6" s="31" customFormat="1">
      <c r="A261" s="34" t="s">
        <v>156</v>
      </c>
      <c r="B261" s="146" t="s">
        <v>157</v>
      </c>
      <c r="C261" s="203">
        <v>0.1</v>
      </c>
      <c r="D261" s="203" t="s">
        <v>8</v>
      </c>
      <c r="E261" s="204">
        <f>'[1]C. Struktur'!$F$107</f>
        <v>1136764.144736842</v>
      </c>
      <c r="F261" s="205">
        <f t="shared" si="18"/>
        <v>113676.41447368421</v>
      </c>
    </row>
    <row r="262" spans="1:6" s="31" customFormat="1" ht="25.5">
      <c r="A262" s="34" t="s">
        <v>33</v>
      </c>
      <c r="B262" s="146" t="s">
        <v>112</v>
      </c>
      <c r="C262" s="203">
        <v>5.0000000000000001E-3</v>
      </c>
      <c r="D262" s="203" t="s">
        <v>8</v>
      </c>
      <c r="E262" s="204">
        <f>'[1]C. Struktur'!$F$335</f>
        <v>4481840</v>
      </c>
      <c r="F262" s="205">
        <f t="shared" si="18"/>
        <v>22409.200000000001</v>
      </c>
    </row>
    <row r="263" spans="1:6" s="31" customFormat="1">
      <c r="A263" s="40"/>
      <c r="B263" s="51"/>
      <c r="C263" s="54"/>
      <c r="D263" s="54"/>
      <c r="E263" s="55" t="s">
        <v>369</v>
      </c>
      <c r="F263" s="56">
        <f>SUM(F259:F262)</f>
        <v>302051.31180000002</v>
      </c>
    </row>
    <row r="264" spans="1:6" s="31" customFormat="1">
      <c r="A264" s="40"/>
      <c r="B264" s="51" t="s">
        <v>1360</v>
      </c>
      <c r="C264" s="54"/>
      <c r="D264" s="54"/>
      <c r="E264" s="55"/>
      <c r="F264" s="56"/>
    </row>
    <row r="265" spans="1:6" s="31" customFormat="1">
      <c r="A265" s="34" t="s">
        <v>902</v>
      </c>
      <c r="B265" s="146" t="s">
        <v>853</v>
      </c>
      <c r="C265" s="203">
        <v>0.02</v>
      </c>
      <c r="D265" s="203" t="s">
        <v>23</v>
      </c>
      <c r="E265" s="204">
        <f>'[2]02.06 Alat Kantor&amp;RT'!$H$2574</f>
        <v>1321181</v>
      </c>
      <c r="F265" s="205">
        <f>C265*E265</f>
        <v>26423.62</v>
      </c>
    </row>
    <row r="266" spans="1:6" s="31" customFormat="1">
      <c r="A266" s="34" t="s">
        <v>854</v>
      </c>
      <c r="B266" s="146" t="s">
        <v>898</v>
      </c>
      <c r="C266" s="203">
        <v>0.01</v>
      </c>
      <c r="D266" s="203" t="s">
        <v>23</v>
      </c>
      <c r="E266" s="204">
        <f>'[2]02.06 Alat Kantor&amp;RT'!$H$2734</f>
        <v>55208</v>
      </c>
      <c r="F266" s="205">
        <f t="shared" ref="F266:F267" si="19">C266*E266</f>
        <v>552.08000000000004</v>
      </c>
    </row>
    <row r="267" spans="1:6" s="31" customFormat="1">
      <c r="A267" s="34" t="s">
        <v>653</v>
      </c>
      <c r="B267" s="146" t="s">
        <v>654</v>
      </c>
      <c r="C267" s="203">
        <v>0.01</v>
      </c>
      <c r="D267" s="203" t="s">
        <v>26</v>
      </c>
      <c r="E267" s="204">
        <f>'[1]G.Pekerjaan Finishing'!$F$555</f>
        <v>367100</v>
      </c>
      <c r="F267" s="205">
        <f t="shared" si="19"/>
        <v>3671</v>
      </c>
    </row>
    <row r="268" spans="1:6" s="31" customFormat="1">
      <c r="A268" s="40"/>
      <c r="B268" s="51"/>
      <c r="C268" s="54"/>
      <c r="D268" s="54"/>
      <c r="E268" s="55" t="s">
        <v>369</v>
      </c>
      <c r="F268" s="56">
        <f>SUM(F265:F267)</f>
        <v>30646.7</v>
      </c>
    </row>
    <row r="269" spans="1:6" s="31" customFormat="1">
      <c r="A269" s="40"/>
      <c r="B269" s="51" t="s">
        <v>1361</v>
      </c>
      <c r="C269" s="54"/>
      <c r="D269" s="54"/>
      <c r="E269" s="55"/>
      <c r="F269" s="56"/>
    </row>
    <row r="270" spans="1:6" s="31" customFormat="1">
      <c r="A270" s="34" t="s">
        <v>1105</v>
      </c>
      <c r="B270" s="146" t="s">
        <v>1106</v>
      </c>
      <c r="C270" s="203">
        <v>0.26</v>
      </c>
      <c r="D270" s="203" t="s">
        <v>35</v>
      </c>
      <c r="E270" s="204">
        <f>'[2]20.01 Bahan Bangunan'!$I$171</f>
        <v>9000</v>
      </c>
      <c r="F270" s="205">
        <f>C270*E270</f>
        <v>2340</v>
      </c>
    </row>
    <row r="271" spans="1:6" s="31" customFormat="1">
      <c r="A271" s="34" t="s">
        <v>293</v>
      </c>
      <c r="B271" s="146" t="s">
        <v>294</v>
      </c>
      <c r="C271" s="203">
        <v>0.27</v>
      </c>
      <c r="D271" s="203" t="s">
        <v>35</v>
      </c>
      <c r="E271" s="204">
        <f>'[2]20.01 Bahan Bangunan'!$I$284</f>
        <v>475000</v>
      </c>
      <c r="F271" s="205">
        <f t="shared" ref="F271:F274" si="20">C271*E271</f>
        <v>128250.00000000001</v>
      </c>
    </row>
    <row r="272" spans="1:6" s="31" customFormat="1">
      <c r="A272" s="34" t="s">
        <v>1353</v>
      </c>
      <c r="B272" s="146" t="s">
        <v>1354</v>
      </c>
      <c r="C272" s="203">
        <v>0.01</v>
      </c>
      <c r="D272" s="203" t="s">
        <v>1355</v>
      </c>
      <c r="E272" s="204">
        <f>'[2]22. Sarana Lalu Lintas'!$I$53</f>
        <v>26100</v>
      </c>
      <c r="F272" s="205">
        <f t="shared" si="20"/>
        <v>261</v>
      </c>
    </row>
    <row r="273" spans="1:6" s="31" customFormat="1">
      <c r="A273" s="34" t="s">
        <v>1356</v>
      </c>
      <c r="B273" s="146" t="s">
        <v>1357</v>
      </c>
      <c r="C273" s="203">
        <v>0.02</v>
      </c>
      <c r="D273" s="203" t="s">
        <v>11</v>
      </c>
      <c r="E273" s="204">
        <f>'[2]22. Sarana Lalu Lintas'!$I$96</f>
        <v>168300</v>
      </c>
      <c r="F273" s="205">
        <f t="shared" si="20"/>
        <v>3366</v>
      </c>
    </row>
    <row r="274" spans="1:6" s="31" customFormat="1" ht="25.5">
      <c r="A274" s="34" t="s">
        <v>600</v>
      </c>
      <c r="B274" s="146" t="s">
        <v>601</v>
      </c>
      <c r="C274" s="203">
        <v>1</v>
      </c>
      <c r="D274" s="203" t="s">
        <v>9</v>
      </c>
      <c r="E274" s="204">
        <f>'[1]E. PL'!$F$121</f>
        <v>373321.33</v>
      </c>
      <c r="F274" s="205">
        <f t="shared" si="20"/>
        <v>373321.33</v>
      </c>
    </row>
    <row r="275" spans="1:6" s="31" customFormat="1">
      <c r="A275" s="40"/>
      <c r="B275" s="51"/>
      <c r="C275" s="54"/>
      <c r="D275" s="54"/>
      <c r="E275" s="55" t="s">
        <v>369</v>
      </c>
      <c r="F275" s="56">
        <f>SUM(F270:F274)</f>
        <v>507538.33</v>
      </c>
    </row>
    <row r="276" spans="1:6" s="31" customFormat="1">
      <c r="A276" s="40"/>
      <c r="B276" s="51" t="s">
        <v>1362</v>
      </c>
      <c r="C276" s="54"/>
      <c r="D276" s="54"/>
      <c r="E276" s="55"/>
      <c r="F276" s="56"/>
    </row>
    <row r="277" spans="1:6" s="31" customFormat="1">
      <c r="A277" s="34" t="s">
        <v>1105</v>
      </c>
      <c r="B277" s="146" t="s">
        <v>1106</v>
      </c>
      <c r="C277" s="203">
        <v>0.34</v>
      </c>
      <c r="D277" s="203" t="s">
        <v>35</v>
      </c>
      <c r="E277" s="204">
        <f>'[2]20.01 Bahan Bangunan'!$I$171</f>
        <v>9000</v>
      </c>
      <c r="F277" s="205">
        <f>C277*E277</f>
        <v>3060</v>
      </c>
    </row>
    <row r="278" spans="1:6" s="31" customFormat="1">
      <c r="A278" s="34" t="s">
        <v>293</v>
      </c>
      <c r="B278" s="146" t="s">
        <v>294</v>
      </c>
      <c r="C278" s="203">
        <v>0.66</v>
      </c>
      <c r="D278" s="203" t="s">
        <v>35</v>
      </c>
      <c r="E278" s="204">
        <f>'[2]20.01 Bahan Bangunan'!$I$284</f>
        <v>475000</v>
      </c>
      <c r="F278" s="205">
        <f t="shared" ref="F278:F283" si="21">C278*E278</f>
        <v>313500</v>
      </c>
    </row>
    <row r="279" spans="1:6" s="31" customFormat="1">
      <c r="A279" s="34" t="s">
        <v>1358</v>
      </c>
      <c r="B279" s="146" t="s">
        <v>1359</v>
      </c>
      <c r="C279" s="203">
        <v>0.71</v>
      </c>
      <c r="D279" s="203" t="s">
        <v>17</v>
      </c>
      <c r="E279" s="204">
        <f>'[2]20.01 Bahan Bangunan'!$I$291</f>
        <v>10000</v>
      </c>
      <c r="F279" s="205">
        <f t="shared" si="21"/>
        <v>7100</v>
      </c>
    </row>
    <row r="280" spans="1:6" s="31" customFormat="1">
      <c r="A280" s="34" t="s">
        <v>948</v>
      </c>
      <c r="B280" s="146" t="s">
        <v>954</v>
      </c>
      <c r="C280" s="203">
        <v>0.82</v>
      </c>
      <c r="D280" s="203" t="s">
        <v>148</v>
      </c>
      <c r="E280" s="204">
        <f>'[2]20.05 Pipa'!$I$31</f>
        <v>186300</v>
      </c>
      <c r="F280" s="205">
        <f t="shared" si="21"/>
        <v>152766</v>
      </c>
    </row>
    <row r="281" spans="1:6" s="31" customFormat="1">
      <c r="A281" s="34" t="s">
        <v>948</v>
      </c>
      <c r="B281" s="146" t="s">
        <v>954</v>
      </c>
      <c r="C281" s="203">
        <v>0.04</v>
      </c>
      <c r="D281" s="203" t="s">
        <v>148</v>
      </c>
      <c r="E281" s="204">
        <f>'[2]20.05 Pipa'!$I$31</f>
        <v>186300</v>
      </c>
      <c r="F281" s="205">
        <f t="shared" si="21"/>
        <v>7452</v>
      </c>
    </row>
    <row r="282" spans="1:6" s="31" customFormat="1">
      <c r="A282" s="34" t="s">
        <v>949</v>
      </c>
      <c r="B282" s="146" t="s">
        <v>955</v>
      </c>
      <c r="C282" s="203">
        <v>0.26</v>
      </c>
      <c r="D282" s="203" t="s">
        <v>148</v>
      </c>
      <c r="E282" s="204">
        <f>'[2]20.05 Pipa'!$I$32</f>
        <v>239000</v>
      </c>
      <c r="F282" s="205">
        <f t="shared" si="21"/>
        <v>62140</v>
      </c>
    </row>
    <row r="283" spans="1:6" s="31" customFormat="1">
      <c r="A283" s="34" t="s">
        <v>978</v>
      </c>
      <c r="B283" s="146" t="s">
        <v>979</v>
      </c>
      <c r="C283" s="203">
        <v>0.76</v>
      </c>
      <c r="D283" s="203" t="s">
        <v>9</v>
      </c>
      <c r="E283" s="204">
        <f>'[1]G.Pekerjaan Finishing'!$F$433</f>
        <v>65000</v>
      </c>
      <c r="F283" s="205">
        <f t="shared" si="21"/>
        <v>49400</v>
      </c>
    </row>
    <row r="284" spans="1:6" s="31" customFormat="1">
      <c r="A284" s="40"/>
      <c r="B284" s="51"/>
      <c r="C284" s="54"/>
      <c r="D284" s="54"/>
      <c r="E284" s="55" t="s">
        <v>369</v>
      </c>
      <c r="F284" s="56">
        <f>SUM(F277:F283)</f>
        <v>595418</v>
      </c>
    </row>
    <row r="285" spans="1:6" s="31" customFormat="1">
      <c r="A285" s="40"/>
      <c r="B285" s="51" t="s">
        <v>773</v>
      </c>
      <c r="C285" s="54"/>
      <c r="D285" s="54"/>
      <c r="E285" s="55"/>
      <c r="F285" s="56"/>
    </row>
    <row r="286" spans="1:6" s="31" customFormat="1" ht="25.5">
      <c r="A286" s="34" t="s">
        <v>1122</v>
      </c>
      <c r="B286" s="146" t="s">
        <v>1123</v>
      </c>
      <c r="C286" s="203">
        <v>0.06</v>
      </c>
      <c r="D286" s="203" t="s">
        <v>8</v>
      </c>
      <c r="E286" s="204">
        <f>'[1]B. Pondasi'!$F$168</f>
        <v>987050</v>
      </c>
      <c r="F286" s="205">
        <f>C286*E286</f>
        <v>59223</v>
      </c>
    </row>
    <row r="287" spans="1:6" s="31" customFormat="1">
      <c r="A287" s="34" t="s">
        <v>1340</v>
      </c>
      <c r="B287" s="146" t="s">
        <v>1341</v>
      </c>
      <c r="C287" s="203">
        <v>0.02</v>
      </c>
      <c r="D287" s="203" t="s">
        <v>8</v>
      </c>
      <c r="E287" s="204">
        <f>'[1]B. Pondasi'!$F$264</f>
        <v>457470</v>
      </c>
      <c r="F287" s="205">
        <f t="shared" ref="F287:F289" si="22">C287*E287</f>
        <v>9149.4</v>
      </c>
    </row>
    <row r="288" spans="1:6" s="31" customFormat="1">
      <c r="A288" s="34" t="s">
        <v>588</v>
      </c>
      <c r="B288" s="146" t="s">
        <v>589</v>
      </c>
      <c r="C288" s="203">
        <v>0.28000000000000003</v>
      </c>
      <c r="D288" s="203" t="s">
        <v>9</v>
      </c>
      <c r="E288" s="204">
        <f>'[1]D PD'!$F$207</f>
        <v>69858</v>
      </c>
      <c r="F288" s="205">
        <f t="shared" si="22"/>
        <v>19560.240000000002</v>
      </c>
    </row>
    <row r="289" spans="1:6" s="31" customFormat="1">
      <c r="A289" s="34" t="s">
        <v>848</v>
      </c>
      <c r="B289" s="146" t="s">
        <v>849</v>
      </c>
      <c r="C289" s="203">
        <v>0.28000000000000003</v>
      </c>
      <c r="D289" s="203" t="s">
        <v>9</v>
      </c>
      <c r="E289" s="204">
        <f>'[1]D PD'!$F$263</f>
        <v>42625</v>
      </c>
      <c r="F289" s="205">
        <f t="shared" si="22"/>
        <v>11935.000000000002</v>
      </c>
    </row>
    <row r="290" spans="1:6" s="31" customFormat="1">
      <c r="A290" s="40"/>
      <c r="B290" s="51"/>
      <c r="C290" s="54"/>
      <c r="D290" s="54"/>
      <c r="E290" s="55" t="s">
        <v>369</v>
      </c>
      <c r="F290" s="56">
        <f>SUM(F286:F289)</f>
        <v>99867.64</v>
      </c>
    </row>
    <row r="291" spans="1:6" s="31" customFormat="1">
      <c r="A291" s="40"/>
      <c r="B291" s="51" t="s">
        <v>18</v>
      </c>
      <c r="C291" s="54"/>
      <c r="D291" s="54"/>
      <c r="E291" s="55"/>
      <c r="F291" s="56"/>
    </row>
    <row r="292" spans="1:6" s="31" customFormat="1" ht="25.5">
      <c r="A292" s="34" t="s">
        <v>850</v>
      </c>
      <c r="B292" s="146" t="s">
        <v>896</v>
      </c>
      <c r="C292" s="203">
        <v>0.1</v>
      </c>
      <c r="D292" s="203" t="s">
        <v>580</v>
      </c>
      <c r="E292" s="204">
        <f>'[1]A. Pekerjaan Tanah'!$F$37</f>
        <v>77200</v>
      </c>
      <c r="F292" s="205">
        <f>C292*E292</f>
        <v>7720</v>
      </c>
    </row>
    <row r="293" spans="1:6" s="31" customFormat="1">
      <c r="A293" s="34" t="s">
        <v>27</v>
      </c>
      <c r="B293" s="146" t="s">
        <v>559</v>
      </c>
      <c r="C293" s="203">
        <v>1</v>
      </c>
      <c r="D293" s="203" t="s">
        <v>9</v>
      </c>
      <c r="E293" s="204">
        <f>'[1]A. Pekerjaan Tanah'!$F$43</f>
        <v>9500</v>
      </c>
      <c r="F293" s="205">
        <f t="shared" ref="F293:F295" si="23">C293*E293</f>
        <v>9500</v>
      </c>
    </row>
    <row r="294" spans="1:6" s="31" customFormat="1">
      <c r="A294" s="34" t="s">
        <v>538</v>
      </c>
      <c r="B294" s="146" t="s">
        <v>539</v>
      </c>
      <c r="C294" s="203">
        <v>2E-3</v>
      </c>
      <c r="D294" s="203" t="s">
        <v>8</v>
      </c>
      <c r="E294" s="204">
        <f>'[1]A. Pekerjaan Tanah'!$F$194</f>
        <v>14260</v>
      </c>
      <c r="F294" s="205">
        <f t="shared" si="23"/>
        <v>28.52</v>
      </c>
    </row>
    <row r="295" spans="1:6" s="31" customFormat="1">
      <c r="A295" s="34" t="s">
        <v>14</v>
      </c>
      <c r="B295" s="146" t="s">
        <v>460</v>
      </c>
      <c r="C295" s="203">
        <v>7.2000000000000005E-4</v>
      </c>
      <c r="D295" s="203" t="s">
        <v>8</v>
      </c>
      <c r="E295" s="204">
        <f>'[1]A. Pekerjaan Tanah'!$F$215</f>
        <v>154600</v>
      </c>
      <c r="F295" s="205">
        <f t="shared" si="23"/>
        <v>111.31200000000001</v>
      </c>
    </row>
    <row r="296" spans="1:6" s="31" customFormat="1">
      <c r="A296" s="40"/>
      <c r="B296" s="51"/>
      <c r="C296" s="54"/>
      <c r="D296" s="54"/>
      <c r="E296" s="55" t="s">
        <v>369</v>
      </c>
      <c r="F296" s="56">
        <f>SUM(F292:F295)</f>
        <v>17359.832000000002</v>
      </c>
    </row>
    <row r="297" spans="1:6" s="78" customFormat="1" ht="13.5" thickBot="1">
      <c r="A297" s="43"/>
      <c r="B297" s="52"/>
      <c r="C297" s="59"/>
      <c r="D297" s="59"/>
      <c r="E297" s="60" t="s">
        <v>375</v>
      </c>
      <c r="F297" s="61">
        <f>SUM(F296,F290,F284,F275,F268,F263)</f>
        <v>1552881.8138000001</v>
      </c>
    </row>
    <row r="298" spans="1:6" s="93" customFormat="1" ht="15">
      <c r="A298" s="116" t="s">
        <v>1556</v>
      </c>
      <c r="B298" s="311" t="s">
        <v>1557</v>
      </c>
      <c r="C298" s="312"/>
      <c r="D298" s="299" t="s">
        <v>26</v>
      </c>
      <c r="E298" s="302"/>
      <c r="F298" s="302">
        <v>635395.18628947367</v>
      </c>
    </row>
    <row r="299" spans="1:6" s="173" customFormat="1">
      <c r="A299" s="53" t="s">
        <v>1556</v>
      </c>
      <c r="B299" s="51" t="s">
        <v>1557</v>
      </c>
      <c r="C299" s="54"/>
      <c r="D299" s="54" t="s">
        <v>26</v>
      </c>
      <c r="E299" s="55"/>
      <c r="F299" s="56"/>
    </row>
    <row r="300" spans="1:6" s="31" customFormat="1">
      <c r="A300" s="34" t="s">
        <v>1427</v>
      </c>
      <c r="B300" s="146" t="s">
        <v>1428</v>
      </c>
      <c r="C300" s="203">
        <v>2</v>
      </c>
      <c r="D300" s="203" t="s">
        <v>23</v>
      </c>
      <c r="E300" s="204">
        <f>'[2]20.01 Bahan Bangunan'!$I$218</f>
        <v>240000</v>
      </c>
      <c r="F300" s="205">
        <f>C300*E300</f>
        <v>480000</v>
      </c>
    </row>
    <row r="301" spans="1:6" s="31" customFormat="1" ht="25.5">
      <c r="A301" s="34" t="s">
        <v>1090</v>
      </c>
      <c r="B301" s="146" t="s">
        <v>1091</v>
      </c>
      <c r="C301" s="203">
        <v>1</v>
      </c>
      <c r="D301" s="203" t="s">
        <v>8</v>
      </c>
      <c r="E301" s="204">
        <f>'[1]A. Pekerjaan Tanah'!$F$130</f>
        <v>17700</v>
      </c>
      <c r="F301" s="205">
        <f t="shared" ref="F301:F303" si="24">C301*E301</f>
        <v>17700</v>
      </c>
    </row>
    <row r="302" spans="1:6" s="31" customFormat="1">
      <c r="A302" s="34" t="s">
        <v>12</v>
      </c>
      <c r="B302" s="146" t="s">
        <v>13</v>
      </c>
      <c r="C302" s="203">
        <v>1</v>
      </c>
      <c r="D302" s="203" t="s">
        <v>8</v>
      </c>
      <c r="E302" s="204">
        <f>'[1]A. Pekerjaan Tanah'!$F$156</f>
        <v>115120</v>
      </c>
      <c r="F302" s="205">
        <f t="shared" si="24"/>
        <v>115120</v>
      </c>
    </row>
    <row r="303" spans="1:6" s="31" customFormat="1">
      <c r="A303" s="34" t="s">
        <v>660</v>
      </c>
      <c r="B303" s="146" t="s">
        <v>661</v>
      </c>
      <c r="C303" s="203">
        <v>0.01</v>
      </c>
      <c r="D303" s="203" t="s">
        <v>8</v>
      </c>
      <c r="E303" s="204">
        <f>'[1]G.Pekerjaan Finishing'!$F$644</f>
        <v>3165418.6289473698</v>
      </c>
      <c r="F303" s="205">
        <f t="shared" si="24"/>
        <v>31654.186289473699</v>
      </c>
    </row>
    <row r="304" spans="1:6" s="31" customFormat="1">
      <c r="A304" s="40"/>
      <c r="B304" s="51"/>
      <c r="C304" s="54"/>
      <c r="D304" s="54"/>
      <c r="E304" s="55" t="s">
        <v>369</v>
      </c>
      <c r="F304" s="56">
        <f>SUM(F300:F303)</f>
        <v>644474.18628947367</v>
      </c>
    </row>
    <row r="305" spans="1:7" s="138" customFormat="1" ht="13.5" thickBot="1">
      <c r="A305" s="58"/>
      <c r="B305" s="52"/>
      <c r="C305" s="59"/>
      <c r="D305" s="59"/>
      <c r="E305" s="60" t="s">
        <v>375</v>
      </c>
      <c r="F305" s="61">
        <f>SUM(F304)</f>
        <v>644474.18628947367</v>
      </c>
      <c r="G305" s="173"/>
    </row>
  </sheetData>
  <mergeCells count="10">
    <mergeCell ref="A1:F1"/>
    <mergeCell ref="A2:F2"/>
    <mergeCell ref="A3:F3"/>
    <mergeCell ref="A4:F4"/>
    <mergeCell ref="A6:A7"/>
    <mergeCell ref="B6:B7"/>
    <mergeCell ref="C6:C7"/>
    <mergeCell ref="D6:D7"/>
    <mergeCell ref="E6:E7"/>
    <mergeCell ref="F6:F7"/>
  </mergeCells>
  <pageMargins left="0.22" right="0.22" top="0.75" bottom="0.75" header="0.3" footer="0.3"/>
  <pageSetup paperSize="14"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S930"/>
  <sheetViews>
    <sheetView tabSelected="1" view="pageBreakPreview" topLeftCell="A563" zoomScale="90" zoomScaleSheetLayoutView="90" workbookViewId="0">
      <selection activeCell="B532" sqref="B532"/>
    </sheetView>
  </sheetViews>
  <sheetFormatPr defaultRowHeight="12.75"/>
  <cols>
    <col min="1" max="1" width="22" style="175" bestFit="1" customWidth="1"/>
    <col min="2" max="2" width="47.7109375" style="175" customWidth="1"/>
    <col min="3" max="3" width="11" style="21" customWidth="1"/>
    <col min="4" max="4" width="10.5703125" style="21" customWidth="1"/>
    <col min="5" max="5" width="17.28515625" style="119" customWidth="1"/>
    <col min="6" max="6" width="22" style="119" customWidth="1"/>
    <col min="7" max="7" width="49.85546875" bestFit="1" customWidth="1"/>
    <col min="8" max="8" width="48.85546875" bestFit="1" customWidth="1"/>
    <col min="9" max="9" width="18.7109375" bestFit="1" customWidth="1"/>
    <col min="10" max="10" width="85.140625" bestFit="1" customWidth="1"/>
    <col min="11" max="11" width="8.7109375" bestFit="1" customWidth="1"/>
    <col min="12" max="12" width="7" bestFit="1" customWidth="1"/>
    <col min="13" max="14" width="13" bestFit="1" customWidth="1"/>
  </cols>
  <sheetData>
    <row r="2" spans="1:19" ht="24.75">
      <c r="A2" s="348" t="s">
        <v>0</v>
      </c>
      <c r="B2" s="348"/>
      <c r="C2" s="348"/>
      <c r="D2" s="348"/>
      <c r="E2" s="348"/>
      <c r="F2" s="348"/>
    </row>
    <row r="3" spans="1:19" ht="24.75">
      <c r="A3" s="348" t="s">
        <v>140</v>
      </c>
      <c r="B3" s="348"/>
      <c r="C3" s="348"/>
      <c r="D3" s="348"/>
      <c r="E3" s="348"/>
      <c r="F3" s="348"/>
    </row>
    <row r="5" spans="1:19" ht="7.9" customHeight="1"/>
    <row r="6" spans="1:19" s="2" customFormat="1" ht="13.5" thickBot="1">
      <c r="A6" s="6">
        <v>28.04</v>
      </c>
      <c r="B6" s="6" t="s">
        <v>141</v>
      </c>
      <c r="C6" s="135"/>
      <c r="D6" s="135"/>
      <c r="E6" s="136"/>
      <c r="F6" s="136"/>
    </row>
    <row r="7" spans="1:19" s="1" customFormat="1">
      <c r="A7" s="376" t="s">
        <v>1</v>
      </c>
      <c r="B7" s="378" t="s">
        <v>2</v>
      </c>
      <c r="C7" s="378" t="s">
        <v>3</v>
      </c>
      <c r="D7" s="378" t="s">
        <v>4</v>
      </c>
      <c r="E7" s="380" t="s">
        <v>142</v>
      </c>
      <c r="F7" s="382" t="s">
        <v>143</v>
      </c>
    </row>
    <row r="8" spans="1:19" s="1" customFormat="1" ht="13.5" thickBot="1">
      <c r="A8" s="377"/>
      <c r="B8" s="379"/>
      <c r="C8" s="379"/>
      <c r="D8" s="379"/>
      <c r="E8" s="381"/>
      <c r="F8" s="383"/>
    </row>
    <row r="9" spans="1:19" s="1" customFormat="1">
      <c r="A9" s="37" t="s">
        <v>144</v>
      </c>
      <c r="B9" s="7" t="s">
        <v>145</v>
      </c>
      <c r="C9" s="22"/>
      <c r="D9" s="22"/>
      <c r="E9" s="38"/>
      <c r="F9" s="39"/>
    </row>
    <row r="10" spans="1:19" s="1" customFormat="1" ht="25.5">
      <c r="A10" s="40" t="s">
        <v>146</v>
      </c>
      <c r="B10" s="8" t="s">
        <v>147</v>
      </c>
      <c r="C10" s="23"/>
      <c r="D10" s="23" t="s">
        <v>37</v>
      </c>
      <c r="E10" s="41"/>
      <c r="F10" s="42"/>
    </row>
    <row r="11" spans="1:19">
      <c r="A11" s="34" t="s">
        <v>257</v>
      </c>
      <c r="B11" s="9" t="s">
        <v>258</v>
      </c>
      <c r="C11" s="24">
        <v>1.6319999999999999</v>
      </c>
      <c r="D11" s="24" t="s">
        <v>35</v>
      </c>
      <c r="E11" s="35">
        <f>'[2]20.01 Bahan Bangunan'!$I$158</f>
        <v>12000</v>
      </c>
      <c r="F11" s="36">
        <f>E11*C11</f>
        <v>19584</v>
      </c>
      <c r="S11" t="s">
        <v>941</v>
      </c>
    </row>
    <row r="12" spans="1:19">
      <c r="A12" s="34" t="s">
        <v>259</v>
      </c>
      <c r="B12" s="9" t="s">
        <v>260</v>
      </c>
      <c r="C12" s="24">
        <v>0.9</v>
      </c>
      <c r="D12" s="24" t="s">
        <v>17</v>
      </c>
      <c r="E12" s="35">
        <f>'[2]20.01 Bahan Bangunan'!$I$285</f>
        <v>43000</v>
      </c>
      <c r="F12" s="36">
        <f t="shared" ref="F12:F22" si="0">E12*C12</f>
        <v>38700</v>
      </c>
    </row>
    <row r="13" spans="1:19">
      <c r="A13" s="34" t="s">
        <v>149</v>
      </c>
      <c r="B13" s="9" t="s">
        <v>150</v>
      </c>
      <c r="C13" s="24">
        <v>0.82500000000000007</v>
      </c>
      <c r="D13" s="24" t="s">
        <v>9</v>
      </c>
      <c r="E13" s="35">
        <f>'[2]20.01 Bahan Bangunan'!$I$288</f>
        <v>370000</v>
      </c>
      <c r="F13" s="36">
        <f t="shared" si="0"/>
        <v>305250</v>
      </c>
    </row>
    <row r="14" spans="1:19">
      <c r="A14" s="34" t="s">
        <v>151</v>
      </c>
      <c r="B14" s="9" t="s">
        <v>261</v>
      </c>
      <c r="C14" s="24">
        <v>6</v>
      </c>
      <c r="D14" s="24" t="s">
        <v>152</v>
      </c>
      <c r="E14" s="35">
        <f>'[2]20.01 Bahan Bangunan'!$I$423</f>
        <v>11000</v>
      </c>
      <c r="F14" s="36">
        <f t="shared" si="0"/>
        <v>66000</v>
      </c>
    </row>
    <row r="15" spans="1:19">
      <c r="A15" s="34" t="s">
        <v>262</v>
      </c>
      <c r="B15" s="9" t="s">
        <v>263</v>
      </c>
      <c r="C15" s="24">
        <v>3</v>
      </c>
      <c r="D15" s="24" t="s">
        <v>148</v>
      </c>
      <c r="E15" s="35">
        <f>'[2]20.05 Pipa'!$I$21</f>
        <v>215300</v>
      </c>
      <c r="F15" s="36">
        <f t="shared" si="0"/>
        <v>645900</v>
      </c>
    </row>
    <row r="16" spans="1:19">
      <c r="A16" s="34" t="s">
        <v>264</v>
      </c>
      <c r="B16" s="9" t="s">
        <v>265</v>
      </c>
      <c r="C16" s="24">
        <v>0.82500000000000007</v>
      </c>
      <c r="D16" s="24" t="s">
        <v>7</v>
      </c>
      <c r="E16" s="35">
        <f>'[2]22. Sarana Lalu Lintas'!$I$16</f>
        <v>269700</v>
      </c>
      <c r="F16" s="36">
        <f t="shared" si="0"/>
        <v>222502.50000000003</v>
      </c>
    </row>
    <row r="17" spans="1:6">
      <c r="A17" s="34" t="s">
        <v>266</v>
      </c>
      <c r="B17" s="9" t="s">
        <v>267</v>
      </c>
      <c r="C17" s="24">
        <v>0.70125000000000004</v>
      </c>
      <c r="D17" s="24" t="s">
        <v>7</v>
      </c>
      <c r="E17" s="35">
        <f>'[2]22. Sarana Lalu Lintas'!$I$17</f>
        <v>269700</v>
      </c>
      <c r="F17" s="36">
        <f t="shared" si="0"/>
        <v>189127.125</v>
      </c>
    </row>
    <row r="18" spans="1:6" ht="25.5">
      <c r="A18" s="34" t="s">
        <v>90</v>
      </c>
      <c r="B18" s="9" t="s">
        <v>91</v>
      </c>
      <c r="C18" s="24">
        <v>0.05</v>
      </c>
      <c r="D18" s="24" t="s">
        <v>153</v>
      </c>
      <c r="E18" s="35" t="e">
        <f>'[2]23. Biaya Operasional Kegiatan'!#REF!</f>
        <v>#REF!</v>
      </c>
      <c r="F18" s="36" t="e">
        <f t="shared" si="0"/>
        <v>#REF!</v>
      </c>
    </row>
    <row r="19" spans="1:6" ht="25.5">
      <c r="A19" s="34" t="s">
        <v>103</v>
      </c>
      <c r="B19" s="9" t="s">
        <v>104</v>
      </c>
      <c r="C19" s="24">
        <v>0.5</v>
      </c>
      <c r="D19" s="24" t="s">
        <v>153</v>
      </c>
      <c r="E19" s="35" t="e">
        <f>'[2]23. Biaya Operasional Kegiatan'!#REF!</f>
        <v>#REF!</v>
      </c>
      <c r="F19" s="36" t="e">
        <f t="shared" si="0"/>
        <v>#REF!</v>
      </c>
    </row>
    <row r="20" spans="1:6" ht="25.5">
      <c r="A20" s="34" t="s">
        <v>88</v>
      </c>
      <c r="B20" s="9" t="s">
        <v>89</v>
      </c>
      <c r="C20" s="24">
        <v>1.5</v>
      </c>
      <c r="D20" s="24" t="s">
        <v>153</v>
      </c>
      <c r="E20" s="35" t="e">
        <f>'[2]23. Biaya Operasional Kegiatan'!#REF!</f>
        <v>#REF!</v>
      </c>
      <c r="F20" s="36" t="e">
        <f t="shared" si="0"/>
        <v>#REF!</v>
      </c>
    </row>
    <row r="21" spans="1:6" ht="14.45" customHeight="1">
      <c r="A21" s="34" t="s">
        <v>154</v>
      </c>
      <c r="B21" s="9" t="s">
        <v>155</v>
      </c>
      <c r="C21" s="24">
        <v>6</v>
      </c>
      <c r="D21" s="24" t="s">
        <v>93</v>
      </c>
      <c r="E21" s="35" t="e">
        <f>'[2]23. Biaya Operasional Kegiatan'!#REF!</f>
        <v>#REF!</v>
      </c>
      <c r="F21" s="36" t="e">
        <f t="shared" si="0"/>
        <v>#REF!</v>
      </c>
    </row>
    <row r="22" spans="1:6">
      <c r="A22" s="34" t="s">
        <v>156</v>
      </c>
      <c r="B22" s="9" t="s">
        <v>157</v>
      </c>
      <c r="C22" s="24">
        <v>0.12</v>
      </c>
      <c r="D22" s="24" t="s">
        <v>8</v>
      </c>
      <c r="E22" s="35">
        <f>'[1]C. Struktur'!$F$107</f>
        <v>1136764.144736842</v>
      </c>
      <c r="F22" s="36">
        <f t="shared" si="0"/>
        <v>136411.69736842104</v>
      </c>
    </row>
    <row r="23" spans="1:6" s="1" customFormat="1">
      <c r="A23" s="40"/>
      <c r="B23" s="8"/>
      <c r="C23" s="23"/>
      <c r="D23" s="23"/>
      <c r="E23" s="41" t="s">
        <v>15</v>
      </c>
      <c r="F23" s="42" t="e">
        <f>SUM(F11:F22)</f>
        <v>#REF!</v>
      </c>
    </row>
    <row r="24" spans="1:6" s="1" customFormat="1" ht="13.5" thickBot="1">
      <c r="A24" s="43"/>
      <c r="B24" s="12"/>
      <c r="C24" s="30"/>
      <c r="D24" s="30"/>
      <c r="E24" s="44" t="s">
        <v>158</v>
      </c>
      <c r="F24" s="45" t="e">
        <f>SUM(F23)</f>
        <v>#REF!</v>
      </c>
    </row>
    <row r="25" spans="1:6" s="1" customFormat="1" ht="25.5">
      <c r="A25" s="40" t="s">
        <v>159</v>
      </c>
      <c r="B25" s="8" t="s">
        <v>160</v>
      </c>
      <c r="C25" s="23"/>
      <c r="D25" s="23" t="s">
        <v>37</v>
      </c>
      <c r="E25" s="41"/>
      <c r="F25" s="42"/>
    </row>
    <row r="26" spans="1:6">
      <c r="A26" s="34" t="s">
        <v>257</v>
      </c>
      <c r="B26" s="9" t="s">
        <v>258</v>
      </c>
      <c r="C26" s="24">
        <v>0.5</v>
      </c>
      <c r="D26" s="24" t="s">
        <v>35</v>
      </c>
      <c r="E26" s="35">
        <f>'[2]20.01 Bahan Bangunan'!$I$158</f>
        <v>12000</v>
      </c>
      <c r="F26" s="36">
        <f t="shared" ref="F26:F37" si="1">E26*C26</f>
        <v>6000</v>
      </c>
    </row>
    <row r="27" spans="1:6">
      <c r="A27" s="34" t="s">
        <v>259</v>
      </c>
      <c r="B27" s="9" t="s">
        <v>260</v>
      </c>
      <c r="C27" s="24">
        <v>0.7</v>
      </c>
      <c r="D27" s="24" t="s">
        <v>17</v>
      </c>
      <c r="E27" s="35">
        <f>'[2]20.01 Bahan Bangunan'!$I$285</f>
        <v>43000</v>
      </c>
      <c r="F27" s="36">
        <f t="shared" si="1"/>
        <v>30099.999999999996</v>
      </c>
    </row>
    <row r="28" spans="1:6">
      <c r="A28" s="34" t="s">
        <v>149</v>
      </c>
      <c r="B28" s="9" t="s">
        <v>150</v>
      </c>
      <c r="C28" s="24">
        <v>0.54</v>
      </c>
      <c r="D28" s="24" t="s">
        <v>9</v>
      </c>
      <c r="E28" s="35">
        <f>'[2]20.01 Bahan Bangunan'!$I$288</f>
        <v>370000</v>
      </c>
      <c r="F28" s="36">
        <f t="shared" si="1"/>
        <v>199800</v>
      </c>
    </row>
    <row r="29" spans="1:6">
      <c r="A29" s="34" t="s">
        <v>151</v>
      </c>
      <c r="B29" s="9" t="s">
        <v>261</v>
      </c>
      <c r="C29" s="24">
        <v>4</v>
      </c>
      <c r="D29" s="24" t="s">
        <v>152</v>
      </c>
      <c r="E29" s="35">
        <f>'[2]20.01 Bahan Bangunan'!$I$423</f>
        <v>11000</v>
      </c>
      <c r="F29" s="36">
        <f t="shared" si="1"/>
        <v>44000</v>
      </c>
    </row>
    <row r="30" spans="1:6">
      <c r="A30" s="34" t="s">
        <v>262</v>
      </c>
      <c r="B30" s="9" t="s">
        <v>263</v>
      </c>
      <c r="C30" s="24">
        <v>3</v>
      </c>
      <c r="D30" s="24" t="s">
        <v>148</v>
      </c>
      <c r="E30" s="35">
        <f>'[2]20.05 Pipa'!$I$21</f>
        <v>215300</v>
      </c>
      <c r="F30" s="36">
        <f t="shared" si="1"/>
        <v>645900</v>
      </c>
    </row>
    <row r="31" spans="1:6">
      <c r="A31" s="34" t="s">
        <v>264</v>
      </c>
      <c r="B31" s="9" t="s">
        <v>265</v>
      </c>
      <c r="C31" s="24">
        <v>0.54</v>
      </c>
      <c r="D31" s="24" t="s">
        <v>7</v>
      </c>
      <c r="E31" s="35">
        <f>'[2]22. Sarana Lalu Lintas'!$I$16</f>
        <v>269700</v>
      </c>
      <c r="F31" s="36">
        <f t="shared" si="1"/>
        <v>145638</v>
      </c>
    </row>
    <row r="32" spans="1:6">
      <c r="A32" s="34" t="s">
        <v>266</v>
      </c>
      <c r="B32" s="9" t="s">
        <v>267</v>
      </c>
      <c r="C32" s="24">
        <v>0.45900000000000002</v>
      </c>
      <c r="D32" s="24" t="s">
        <v>7</v>
      </c>
      <c r="E32" s="35">
        <f>'[2]22. Sarana Lalu Lintas'!$I$17</f>
        <v>269700</v>
      </c>
      <c r="F32" s="36">
        <f t="shared" si="1"/>
        <v>123792.3</v>
      </c>
    </row>
    <row r="33" spans="1:6" ht="25.5">
      <c r="A33" s="34" t="s">
        <v>90</v>
      </c>
      <c r="B33" s="9" t="s">
        <v>91</v>
      </c>
      <c r="C33" s="24">
        <v>0.05</v>
      </c>
      <c r="D33" s="24" t="s">
        <v>153</v>
      </c>
      <c r="E33" s="35" t="e">
        <f>'[2]23. Biaya Operasional Kegiatan'!#REF!</f>
        <v>#REF!</v>
      </c>
      <c r="F33" s="36" t="e">
        <f t="shared" si="1"/>
        <v>#REF!</v>
      </c>
    </row>
    <row r="34" spans="1:6" ht="25.5">
      <c r="A34" s="34" t="s">
        <v>103</v>
      </c>
      <c r="B34" s="9" t="s">
        <v>104</v>
      </c>
      <c r="C34" s="24">
        <v>0.5</v>
      </c>
      <c r="D34" s="24" t="s">
        <v>153</v>
      </c>
      <c r="E34" s="35" t="e">
        <f>'[2]23. Biaya Operasional Kegiatan'!#REF!</f>
        <v>#REF!</v>
      </c>
      <c r="F34" s="36" t="e">
        <f t="shared" si="1"/>
        <v>#REF!</v>
      </c>
    </row>
    <row r="35" spans="1:6" ht="25.5">
      <c r="A35" s="34" t="s">
        <v>88</v>
      </c>
      <c r="B35" s="9" t="s">
        <v>89</v>
      </c>
      <c r="C35" s="24">
        <v>1.5</v>
      </c>
      <c r="D35" s="24" t="s">
        <v>153</v>
      </c>
      <c r="E35" s="35" t="e">
        <f>'[2]23. Biaya Operasional Kegiatan'!#REF!</f>
        <v>#REF!</v>
      </c>
      <c r="F35" s="36" t="e">
        <f t="shared" si="1"/>
        <v>#REF!</v>
      </c>
    </row>
    <row r="36" spans="1:6" ht="17.45" customHeight="1">
      <c r="A36" s="34" t="s">
        <v>154</v>
      </c>
      <c r="B36" s="9" t="s">
        <v>155</v>
      </c>
      <c r="C36" s="24">
        <v>6</v>
      </c>
      <c r="D36" s="24" t="s">
        <v>93</v>
      </c>
      <c r="E36" s="35" t="e">
        <f>'[2]23. Biaya Operasional Kegiatan'!#REF!</f>
        <v>#REF!</v>
      </c>
      <c r="F36" s="36" t="e">
        <f t="shared" si="1"/>
        <v>#REF!</v>
      </c>
    </row>
    <row r="37" spans="1:6">
      <c r="A37" s="34" t="s">
        <v>156</v>
      </c>
      <c r="B37" s="9" t="s">
        <v>157</v>
      </c>
      <c r="C37" s="24">
        <v>0.12</v>
      </c>
      <c r="D37" s="24" t="s">
        <v>8</v>
      </c>
      <c r="E37" s="35">
        <f>'[1]C. Struktur'!$F$107</f>
        <v>1136764.144736842</v>
      </c>
      <c r="F37" s="36">
        <f t="shared" si="1"/>
        <v>136411.69736842104</v>
      </c>
    </row>
    <row r="38" spans="1:6" s="1" customFormat="1">
      <c r="A38" s="40"/>
      <c r="B38" s="8"/>
      <c r="C38" s="23"/>
      <c r="D38" s="23"/>
      <c r="E38" s="41" t="s">
        <v>15</v>
      </c>
      <c r="F38" s="42" t="e">
        <f>SUM(F26:F37)</f>
        <v>#REF!</v>
      </c>
    </row>
    <row r="39" spans="1:6" s="1" customFormat="1" ht="13.5" thickBot="1">
      <c r="A39" s="43"/>
      <c r="B39" s="12"/>
      <c r="C39" s="30"/>
      <c r="D39" s="30"/>
      <c r="E39" s="44" t="s">
        <v>158</v>
      </c>
      <c r="F39" s="45" t="e">
        <f>SUM(F38)</f>
        <v>#REF!</v>
      </c>
    </row>
    <row r="40" spans="1:6" s="1" customFormat="1" ht="29.45" customHeight="1">
      <c r="A40" s="40" t="s">
        <v>161</v>
      </c>
      <c r="B40" s="8" t="s">
        <v>327</v>
      </c>
      <c r="C40" s="23"/>
      <c r="D40" s="23" t="s">
        <v>37</v>
      </c>
      <c r="E40" s="41"/>
      <c r="F40" s="42"/>
    </row>
    <row r="41" spans="1:6">
      <c r="A41" s="34" t="s">
        <v>257</v>
      </c>
      <c r="B41" s="9" t="s">
        <v>258</v>
      </c>
      <c r="C41" s="24">
        <v>1.6319999999999999</v>
      </c>
      <c r="D41" s="24" t="s">
        <v>35</v>
      </c>
      <c r="E41" s="35">
        <f>'[2]20.01 Bahan Bangunan'!$I$158</f>
        <v>12000</v>
      </c>
      <c r="F41" s="36">
        <f t="shared" ref="F41:F52" si="2">E41*C41</f>
        <v>19584</v>
      </c>
    </row>
    <row r="42" spans="1:6">
      <c r="A42" s="34" t="s">
        <v>221</v>
      </c>
      <c r="B42" s="9" t="s">
        <v>222</v>
      </c>
      <c r="C42" s="24">
        <v>0.82500000000000007</v>
      </c>
      <c r="D42" s="24" t="s">
        <v>7</v>
      </c>
      <c r="E42" s="35">
        <f>'[2]20.01 Bahan Bangunan'!$I$247</f>
        <v>355000</v>
      </c>
      <c r="F42" s="36">
        <f t="shared" si="2"/>
        <v>292875</v>
      </c>
    </row>
    <row r="43" spans="1:6">
      <c r="A43" s="34" t="s">
        <v>259</v>
      </c>
      <c r="B43" s="9" t="s">
        <v>260</v>
      </c>
      <c r="C43" s="24">
        <v>0.9</v>
      </c>
      <c r="D43" s="24" t="s">
        <v>17</v>
      </c>
      <c r="E43" s="35">
        <f>'[2]20.01 Bahan Bangunan'!$I$285</f>
        <v>43000</v>
      </c>
      <c r="F43" s="36">
        <f t="shared" si="2"/>
        <v>38700</v>
      </c>
    </row>
    <row r="44" spans="1:6">
      <c r="A44" s="34" t="s">
        <v>151</v>
      </c>
      <c r="B44" s="9" t="s">
        <v>261</v>
      </c>
      <c r="C44" s="24">
        <v>6</v>
      </c>
      <c r="D44" s="24" t="s">
        <v>152</v>
      </c>
      <c r="E44" s="35">
        <f>'[2]20.01 Bahan Bangunan'!$I$423</f>
        <v>11000</v>
      </c>
      <c r="F44" s="36">
        <f t="shared" si="2"/>
        <v>66000</v>
      </c>
    </row>
    <row r="45" spans="1:6">
      <c r="A45" s="34" t="s">
        <v>262</v>
      </c>
      <c r="B45" s="9" t="s">
        <v>263</v>
      </c>
      <c r="C45" s="24">
        <v>3</v>
      </c>
      <c r="D45" s="24" t="s">
        <v>148</v>
      </c>
      <c r="E45" s="35">
        <f>'[2]20.05 Pipa'!$I$21</f>
        <v>215300</v>
      </c>
      <c r="F45" s="36">
        <f t="shared" si="2"/>
        <v>645900</v>
      </c>
    </row>
    <row r="46" spans="1:6">
      <c r="A46" s="34" t="s">
        <v>264</v>
      </c>
      <c r="B46" s="9" t="s">
        <v>265</v>
      </c>
      <c r="C46" s="24">
        <v>0.82500000000000007</v>
      </c>
      <c r="D46" s="24" t="s">
        <v>7</v>
      </c>
      <c r="E46" s="35">
        <f>'[2]22. Sarana Lalu Lintas'!$I$16</f>
        <v>269700</v>
      </c>
      <c r="F46" s="36">
        <f t="shared" si="2"/>
        <v>222502.50000000003</v>
      </c>
    </row>
    <row r="47" spans="1:6">
      <c r="A47" s="34" t="s">
        <v>266</v>
      </c>
      <c r="B47" s="9" t="s">
        <v>267</v>
      </c>
      <c r="C47" s="24">
        <v>0.70125000000000004</v>
      </c>
      <c r="D47" s="24" t="s">
        <v>7</v>
      </c>
      <c r="E47" s="35">
        <f>'[2]22. Sarana Lalu Lintas'!$I$17</f>
        <v>269700</v>
      </c>
      <c r="F47" s="36">
        <f t="shared" si="2"/>
        <v>189127.125</v>
      </c>
    </row>
    <row r="48" spans="1:6" ht="25.5">
      <c r="A48" s="34" t="s">
        <v>90</v>
      </c>
      <c r="B48" s="9" t="s">
        <v>91</v>
      </c>
      <c r="C48" s="24">
        <v>0.05</v>
      </c>
      <c r="D48" s="24" t="s">
        <v>153</v>
      </c>
      <c r="E48" s="35" t="e">
        <f>'[2]23. Biaya Operasional Kegiatan'!#REF!</f>
        <v>#REF!</v>
      </c>
      <c r="F48" s="36" t="e">
        <f t="shared" si="2"/>
        <v>#REF!</v>
      </c>
    </row>
    <row r="49" spans="1:6" ht="25.5">
      <c r="A49" s="34" t="s">
        <v>103</v>
      </c>
      <c r="B49" s="9" t="s">
        <v>104</v>
      </c>
      <c r="C49" s="24">
        <v>0.5</v>
      </c>
      <c r="D49" s="24" t="s">
        <v>153</v>
      </c>
      <c r="E49" s="35" t="e">
        <f>'[2]23. Biaya Operasional Kegiatan'!#REF!</f>
        <v>#REF!</v>
      </c>
      <c r="F49" s="36" t="e">
        <f t="shared" si="2"/>
        <v>#REF!</v>
      </c>
    </row>
    <row r="50" spans="1:6" ht="25.5">
      <c r="A50" s="34" t="s">
        <v>88</v>
      </c>
      <c r="B50" s="9" t="s">
        <v>89</v>
      </c>
      <c r="C50" s="24">
        <v>1.5</v>
      </c>
      <c r="D50" s="24" t="s">
        <v>153</v>
      </c>
      <c r="E50" s="35" t="e">
        <f>'[2]23. Biaya Operasional Kegiatan'!#REF!</f>
        <v>#REF!</v>
      </c>
      <c r="F50" s="36" t="e">
        <f t="shared" si="2"/>
        <v>#REF!</v>
      </c>
    </row>
    <row r="51" spans="1:6" ht="14.45" customHeight="1">
      <c r="A51" s="34" t="s">
        <v>154</v>
      </c>
      <c r="B51" s="9" t="s">
        <v>155</v>
      </c>
      <c r="C51" s="24">
        <v>6</v>
      </c>
      <c r="D51" s="24" t="s">
        <v>93</v>
      </c>
      <c r="E51" s="35" t="e">
        <f>'[2]23. Biaya Operasional Kegiatan'!#REF!</f>
        <v>#REF!</v>
      </c>
      <c r="F51" s="36" t="e">
        <f t="shared" si="2"/>
        <v>#REF!</v>
      </c>
    </row>
    <row r="52" spans="1:6">
      <c r="A52" s="34" t="s">
        <v>156</v>
      </c>
      <c r="B52" s="9" t="s">
        <v>157</v>
      </c>
      <c r="C52" s="24">
        <v>0.12</v>
      </c>
      <c r="D52" s="24" t="s">
        <v>8</v>
      </c>
      <c r="E52" s="35">
        <f>'[1]C. Struktur'!$F$107</f>
        <v>1136764.144736842</v>
      </c>
      <c r="F52" s="36">
        <f t="shared" si="2"/>
        <v>136411.69736842104</v>
      </c>
    </row>
    <row r="53" spans="1:6" s="1" customFormat="1">
      <c r="A53" s="40"/>
      <c r="B53" s="8"/>
      <c r="C53" s="23"/>
      <c r="D53" s="23"/>
      <c r="E53" s="41" t="s">
        <v>15</v>
      </c>
      <c r="F53" s="42" t="e">
        <f>SUM(F41:F52)</f>
        <v>#REF!</v>
      </c>
    </row>
    <row r="54" spans="1:6" s="1" customFormat="1" ht="13.5" thickBot="1">
      <c r="A54" s="43"/>
      <c r="B54" s="12"/>
      <c r="C54" s="30"/>
      <c r="D54" s="30"/>
      <c r="E54" s="44" t="s">
        <v>158</v>
      </c>
      <c r="F54" s="45" t="e">
        <f>SUM(F53)</f>
        <v>#REF!</v>
      </c>
    </row>
    <row r="55" spans="1:6" s="1" customFormat="1" ht="38.25">
      <c r="A55" s="40" t="s">
        <v>162</v>
      </c>
      <c r="B55" s="8" t="s">
        <v>328</v>
      </c>
      <c r="C55" s="23"/>
      <c r="D55" s="23" t="s">
        <v>37</v>
      </c>
      <c r="E55" s="41"/>
      <c r="F55" s="42"/>
    </row>
    <row r="56" spans="1:6">
      <c r="A56" s="34" t="s">
        <v>257</v>
      </c>
      <c r="B56" s="9" t="s">
        <v>258</v>
      </c>
      <c r="C56" s="24">
        <v>0.5</v>
      </c>
      <c r="D56" s="24" t="s">
        <v>35</v>
      </c>
      <c r="E56" s="35">
        <f>'[2]20.01 Bahan Bangunan'!$I$158</f>
        <v>12000</v>
      </c>
      <c r="F56" s="36">
        <f t="shared" ref="F56:F67" si="3">E56*C56</f>
        <v>6000</v>
      </c>
    </row>
    <row r="57" spans="1:6">
      <c r="A57" s="34" t="s">
        <v>221</v>
      </c>
      <c r="B57" s="9" t="s">
        <v>222</v>
      </c>
      <c r="C57" s="24">
        <v>0.54</v>
      </c>
      <c r="D57" s="24" t="s">
        <v>7</v>
      </c>
      <c r="E57" s="35">
        <f>'[2]20.01 Bahan Bangunan'!$I$247</f>
        <v>355000</v>
      </c>
      <c r="F57" s="36">
        <f t="shared" si="3"/>
        <v>191700</v>
      </c>
    </row>
    <row r="58" spans="1:6">
      <c r="A58" s="34" t="s">
        <v>259</v>
      </c>
      <c r="B58" s="9" t="s">
        <v>260</v>
      </c>
      <c r="C58" s="24">
        <v>0.7</v>
      </c>
      <c r="D58" s="24" t="s">
        <v>17</v>
      </c>
      <c r="E58" s="35">
        <f>'[2]20.01 Bahan Bangunan'!$I$285</f>
        <v>43000</v>
      </c>
      <c r="F58" s="36">
        <f t="shared" si="3"/>
        <v>30099.999999999996</v>
      </c>
    </row>
    <row r="59" spans="1:6">
      <c r="A59" s="34" t="s">
        <v>151</v>
      </c>
      <c r="B59" s="9" t="s">
        <v>261</v>
      </c>
      <c r="C59" s="24">
        <v>4</v>
      </c>
      <c r="D59" s="24" t="s">
        <v>152</v>
      </c>
      <c r="E59" s="35">
        <f>'[2]20.01 Bahan Bangunan'!$I$423</f>
        <v>11000</v>
      </c>
      <c r="F59" s="36">
        <f t="shared" si="3"/>
        <v>44000</v>
      </c>
    </row>
    <row r="60" spans="1:6">
      <c r="A60" s="34" t="s">
        <v>262</v>
      </c>
      <c r="B60" s="9" t="s">
        <v>263</v>
      </c>
      <c r="C60" s="24">
        <v>3</v>
      </c>
      <c r="D60" s="24" t="s">
        <v>148</v>
      </c>
      <c r="E60" s="35">
        <f>'[2]20.05 Pipa'!$I$21</f>
        <v>215300</v>
      </c>
      <c r="F60" s="36">
        <f t="shared" si="3"/>
        <v>645900</v>
      </c>
    </row>
    <row r="61" spans="1:6">
      <c r="A61" s="34" t="s">
        <v>264</v>
      </c>
      <c r="B61" s="9" t="s">
        <v>265</v>
      </c>
      <c r="C61" s="24">
        <v>0.54</v>
      </c>
      <c r="D61" s="24" t="s">
        <v>7</v>
      </c>
      <c r="E61" s="35">
        <f>'[2]22. Sarana Lalu Lintas'!$I$16</f>
        <v>269700</v>
      </c>
      <c r="F61" s="36">
        <f t="shared" si="3"/>
        <v>145638</v>
      </c>
    </row>
    <row r="62" spans="1:6">
      <c r="A62" s="34" t="s">
        <v>266</v>
      </c>
      <c r="B62" s="9" t="s">
        <v>267</v>
      </c>
      <c r="C62" s="24">
        <v>0.45900000000000002</v>
      </c>
      <c r="D62" s="24" t="s">
        <v>7</v>
      </c>
      <c r="E62" s="35">
        <f>'[2]22. Sarana Lalu Lintas'!$I$17</f>
        <v>269700</v>
      </c>
      <c r="F62" s="36">
        <f t="shared" si="3"/>
        <v>123792.3</v>
      </c>
    </row>
    <row r="63" spans="1:6" ht="25.5">
      <c r="A63" s="34" t="s">
        <v>90</v>
      </c>
      <c r="B63" s="9" t="s">
        <v>91</v>
      </c>
      <c r="C63" s="24">
        <v>0.05</v>
      </c>
      <c r="D63" s="24" t="s">
        <v>153</v>
      </c>
      <c r="E63" s="35" t="e">
        <f>'[2]23. Biaya Operasional Kegiatan'!#REF!</f>
        <v>#REF!</v>
      </c>
      <c r="F63" s="36" t="e">
        <f t="shared" si="3"/>
        <v>#REF!</v>
      </c>
    </row>
    <row r="64" spans="1:6" ht="25.5">
      <c r="A64" s="34" t="s">
        <v>103</v>
      </c>
      <c r="B64" s="9" t="s">
        <v>104</v>
      </c>
      <c r="C64" s="24">
        <v>0.5</v>
      </c>
      <c r="D64" s="24" t="s">
        <v>153</v>
      </c>
      <c r="E64" s="35" t="e">
        <f>'[2]23. Biaya Operasional Kegiatan'!#REF!</f>
        <v>#REF!</v>
      </c>
      <c r="F64" s="36" t="e">
        <f t="shared" si="3"/>
        <v>#REF!</v>
      </c>
    </row>
    <row r="65" spans="1:6" ht="25.5">
      <c r="A65" s="34" t="s">
        <v>88</v>
      </c>
      <c r="B65" s="9" t="s">
        <v>89</v>
      </c>
      <c r="C65" s="24">
        <v>1.5</v>
      </c>
      <c r="D65" s="24" t="s">
        <v>153</v>
      </c>
      <c r="E65" s="35" t="e">
        <f>'[2]23. Biaya Operasional Kegiatan'!#REF!</f>
        <v>#REF!</v>
      </c>
      <c r="F65" s="36" t="e">
        <f t="shared" si="3"/>
        <v>#REF!</v>
      </c>
    </row>
    <row r="66" spans="1:6" ht="15.6" customHeight="1">
      <c r="A66" s="34" t="s">
        <v>154</v>
      </c>
      <c r="B66" s="9" t="s">
        <v>155</v>
      </c>
      <c r="C66" s="24">
        <v>6</v>
      </c>
      <c r="D66" s="24" t="s">
        <v>93</v>
      </c>
      <c r="E66" s="35" t="e">
        <f>'[2]23. Biaya Operasional Kegiatan'!#REF!</f>
        <v>#REF!</v>
      </c>
      <c r="F66" s="36" t="e">
        <f t="shared" si="3"/>
        <v>#REF!</v>
      </c>
    </row>
    <row r="67" spans="1:6">
      <c r="A67" s="34" t="s">
        <v>156</v>
      </c>
      <c r="B67" s="9" t="s">
        <v>157</v>
      </c>
      <c r="C67" s="24">
        <v>0.12</v>
      </c>
      <c r="D67" s="24" t="s">
        <v>8</v>
      </c>
      <c r="E67" s="35">
        <f>'[1]C. Struktur'!$F$107</f>
        <v>1136764.144736842</v>
      </c>
      <c r="F67" s="36">
        <f t="shared" si="3"/>
        <v>136411.69736842104</v>
      </c>
    </row>
    <row r="68" spans="1:6" s="1" customFormat="1">
      <c r="A68" s="40"/>
      <c r="B68" s="8"/>
      <c r="C68" s="23"/>
      <c r="D68" s="23"/>
      <c r="E68" s="41" t="s">
        <v>15</v>
      </c>
      <c r="F68" s="42" t="e">
        <f>SUM(F56:F67)</f>
        <v>#REF!</v>
      </c>
    </row>
    <row r="69" spans="1:6" s="1" customFormat="1" ht="13.5" thickBot="1">
      <c r="A69" s="43"/>
      <c r="B69" s="12"/>
      <c r="C69" s="30"/>
      <c r="D69" s="30"/>
      <c r="E69" s="44" t="s">
        <v>158</v>
      </c>
      <c r="F69" s="45" t="e">
        <f>SUM(F68)</f>
        <v>#REF!</v>
      </c>
    </row>
    <row r="70" spans="1:6" s="1" customFormat="1" ht="25.5">
      <c r="A70" s="40" t="s">
        <v>167</v>
      </c>
      <c r="B70" s="8" t="s">
        <v>329</v>
      </c>
      <c r="C70" s="23"/>
      <c r="D70" s="23" t="s">
        <v>37</v>
      </c>
      <c r="E70" s="41"/>
      <c r="F70" s="42"/>
    </row>
    <row r="71" spans="1:6">
      <c r="A71" s="34" t="s">
        <v>149</v>
      </c>
      <c r="B71" s="9" t="s">
        <v>150</v>
      </c>
      <c r="C71" s="24">
        <v>0.82500000000000007</v>
      </c>
      <c r="D71" s="24" t="s">
        <v>9</v>
      </c>
      <c r="E71" s="35">
        <f>'[2]20.01 Bahan Bangunan'!$I$288</f>
        <v>370000</v>
      </c>
      <c r="F71" s="36">
        <f t="shared" ref="F71:F78" si="4">E71*C71</f>
        <v>305250</v>
      </c>
    </row>
    <row r="72" spans="1:6">
      <c r="A72" s="34" t="s">
        <v>268</v>
      </c>
      <c r="B72" s="9" t="s">
        <v>269</v>
      </c>
      <c r="C72" s="24">
        <v>1</v>
      </c>
      <c r="D72" s="24" t="s">
        <v>37</v>
      </c>
      <c r="E72" s="35">
        <f>'[2]20.01 Bahan Bangunan'!$I$541</f>
        <v>88900</v>
      </c>
      <c r="F72" s="36">
        <f t="shared" si="4"/>
        <v>88900</v>
      </c>
    </row>
    <row r="73" spans="1:6">
      <c r="A73" s="34" t="s">
        <v>264</v>
      </c>
      <c r="B73" s="9" t="s">
        <v>265</v>
      </c>
      <c r="C73" s="24">
        <v>0.82500000000000007</v>
      </c>
      <c r="D73" s="24" t="s">
        <v>7</v>
      </c>
      <c r="E73" s="35">
        <f>'[2]22. Sarana Lalu Lintas'!$I$16</f>
        <v>269700</v>
      </c>
      <c r="F73" s="36">
        <f t="shared" si="4"/>
        <v>222502.50000000003</v>
      </c>
    </row>
    <row r="74" spans="1:6">
      <c r="A74" s="34" t="s">
        <v>266</v>
      </c>
      <c r="B74" s="9" t="s">
        <v>267</v>
      </c>
      <c r="C74" s="24">
        <v>0.70125000000000004</v>
      </c>
      <c r="D74" s="24" t="s">
        <v>7</v>
      </c>
      <c r="E74" s="35">
        <f>'[2]22. Sarana Lalu Lintas'!$I$17</f>
        <v>269700</v>
      </c>
      <c r="F74" s="36">
        <f t="shared" si="4"/>
        <v>189127.125</v>
      </c>
    </row>
    <row r="75" spans="1:6" ht="25.5">
      <c r="A75" s="34" t="s">
        <v>90</v>
      </c>
      <c r="B75" s="9" t="s">
        <v>91</v>
      </c>
      <c r="C75" s="24">
        <v>0.05</v>
      </c>
      <c r="D75" s="24" t="s">
        <v>153</v>
      </c>
      <c r="E75" s="35" t="e">
        <f>'[2]23. Biaya Operasional Kegiatan'!#REF!</f>
        <v>#REF!</v>
      </c>
      <c r="F75" s="36" t="e">
        <f t="shared" si="4"/>
        <v>#REF!</v>
      </c>
    </row>
    <row r="76" spans="1:6" ht="25.5">
      <c r="A76" s="34" t="s">
        <v>103</v>
      </c>
      <c r="B76" s="9" t="s">
        <v>104</v>
      </c>
      <c r="C76" s="24">
        <v>0.5</v>
      </c>
      <c r="D76" s="24" t="s">
        <v>153</v>
      </c>
      <c r="E76" s="35" t="e">
        <f>'[2]23. Biaya Operasional Kegiatan'!#REF!</f>
        <v>#REF!</v>
      </c>
      <c r="F76" s="36" t="e">
        <f t="shared" si="4"/>
        <v>#REF!</v>
      </c>
    </row>
    <row r="77" spans="1:6" ht="25.5">
      <c r="A77" s="34" t="s">
        <v>88</v>
      </c>
      <c r="B77" s="9" t="s">
        <v>89</v>
      </c>
      <c r="C77" s="24">
        <v>1.5</v>
      </c>
      <c r="D77" s="24" t="s">
        <v>153</v>
      </c>
      <c r="E77" s="35" t="e">
        <f>'[2]23. Biaya Operasional Kegiatan'!#REF!</f>
        <v>#REF!</v>
      </c>
      <c r="F77" s="36" t="e">
        <f t="shared" si="4"/>
        <v>#REF!</v>
      </c>
    </row>
    <row r="78" spans="1:6" ht="13.9" customHeight="1">
      <c r="A78" s="34" t="s">
        <v>154</v>
      </c>
      <c r="B78" s="9" t="s">
        <v>155</v>
      </c>
      <c r="C78" s="24">
        <v>6</v>
      </c>
      <c r="D78" s="24" t="s">
        <v>93</v>
      </c>
      <c r="E78" s="35" t="e">
        <f>'[2]23. Biaya Operasional Kegiatan'!#REF!</f>
        <v>#REF!</v>
      </c>
      <c r="F78" s="36" t="e">
        <f t="shared" si="4"/>
        <v>#REF!</v>
      </c>
    </row>
    <row r="79" spans="1:6" s="1" customFormat="1">
      <c r="A79" s="40"/>
      <c r="B79" s="8"/>
      <c r="C79" s="23"/>
      <c r="D79" s="23"/>
      <c r="E79" s="41" t="s">
        <v>15</v>
      </c>
      <c r="F79" s="42" t="e">
        <f>SUM(F71:F78)</f>
        <v>#REF!</v>
      </c>
    </row>
    <row r="80" spans="1:6" s="1" customFormat="1" ht="13.5" thickBot="1">
      <c r="A80" s="43"/>
      <c r="B80" s="12"/>
      <c r="C80" s="30"/>
      <c r="D80" s="30"/>
      <c r="E80" s="44" t="s">
        <v>158</v>
      </c>
      <c r="F80" s="45" t="e">
        <f>SUM(F79)</f>
        <v>#REF!</v>
      </c>
    </row>
    <row r="81" spans="1:6" s="1" customFormat="1" ht="25.5">
      <c r="A81" s="40" t="s">
        <v>168</v>
      </c>
      <c r="B81" s="8" t="s">
        <v>330</v>
      </c>
      <c r="C81" s="23"/>
      <c r="D81" s="23" t="s">
        <v>37</v>
      </c>
      <c r="E81" s="41"/>
      <c r="F81" s="42"/>
    </row>
    <row r="82" spans="1:6">
      <c r="A82" s="34" t="s">
        <v>149</v>
      </c>
      <c r="B82" s="9" t="s">
        <v>150</v>
      </c>
      <c r="C82" s="24">
        <v>0.54</v>
      </c>
      <c r="D82" s="24" t="s">
        <v>9</v>
      </c>
      <c r="E82" s="35">
        <f>'[2]20.01 Bahan Bangunan'!$I$288</f>
        <v>370000</v>
      </c>
      <c r="F82" s="36">
        <f t="shared" ref="F82:F89" si="5">E82*C82</f>
        <v>199800</v>
      </c>
    </row>
    <row r="83" spans="1:6">
      <c r="A83" s="34" t="s">
        <v>268</v>
      </c>
      <c r="B83" s="9" t="s">
        <v>269</v>
      </c>
      <c r="C83" s="24">
        <v>1</v>
      </c>
      <c r="D83" s="24" t="s">
        <v>37</v>
      </c>
      <c r="E83" s="35">
        <f>'[2]20.01 Bahan Bangunan'!$I$541</f>
        <v>88900</v>
      </c>
      <c r="F83" s="36">
        <f t="shared" si="5"/>
        <v>88900</v>
      </c>
    </row>
    <row r="84" spans="1:6">
      <c r="A84" s="34" t="s">
        <v>264</v>
      </c>
      <c r="B84" s="9" t="s">
        <v>265</v>
      </c>
      <c r="C84" s="24">
        <v>0.54</v>
      </c>
      <c r="D84" s="24" t="s">
        <v>7</v>
      </c>
      <c r="E84" s="35">
        <f>'[2]22. Sarana Lalu Lintas'!$I$16</f>
        <v>269700</v>
      </c>
      <c r="F84" s="36">
        <f t="shared" si="5"/>
        <v>145638</v>
      </c>
    </row>
    <row r="85" spans="1:6">
      <c r="A85" s="34" t="s">
        <v>266</v>
      </c>
      <c r="B85" s="9" t="s">
        <v>267</v>
      </c>
      <c r="C85" s="24">
        <v>0.45900000000000002</v>
      </c>
      <c r="D85" s="24" t="s">
        <v>7</v>
      </c>
      <c r="E85" s="35">
        <f>'[2]22. Sarana Lalu Lintas'!$I$17</f>
        <v>269700</v>
      </c>
      <c r="F85" s="36">
        <f t="shared" si="5"/>
        <v>123792.3</v>
      </c>
    </row>
    <row r="86" spans="1:6" ht="25.5">
      <c r="A86" s="34" t="s">
        <v>90</v>
      </c>
      <c r="B86" s="9" t="s">
        <v>91</v>
      </c>
      <c r="C86" s="24">
        <v>0.05</v>
      </c>
      <c r="D86" s="24" t="s">
        <v>153</v>
      </c>
      <c r="E86" s="35" t="e">
        <f>'[2]23. Biaya Operasional Kegiatan'!#REF!</f>
        <v>#REF!</v>
      </c>
      <c r="F86" s="36" t="e">
        <f t="shared" si="5"/>
        <v>#REF!</v>
      </c>
    </row>
    <row r="87" spans="1:6" ht="25.5">
      <c r="A87" s="34" t="s">
        <v>103</v>
      </c>
      <c r="B87" s="9" t="s">
        <v>104</v>
      </c>
      <c r="C87" s="24">
        <v>0.5</v>
      </c>
      <c r="D87" s="24" t="s">
        <v>153</v>
      </c>
      <c r="E87" s="35" t="e">
        <f>'[2]23. Biaya Operasional Kegiatan'!#REF!</f>
        <v>#REF!</v>
      </c>
      <c r="F87" s="36" t="e">
        <f t="shared" si="5"/>
        <v>#REF!</v>
      </c>
    </row>
    <row r="88" spans="1:6" ht="25.5">
      <c r="A88" s="34" t="s">
        <v>88</v>
      </c>
      <c r="B88" s="9" t="s">
        <v>89</v>
      </c>
      <c r="C88" s="24">
        <v>1.5</v>
      </c>
      <c r="D88" s="24" t="s">
        <v>153</v>
      </c>
      <c r="E88" s="35" t="e">
        <f>'[2]23. Biaya Operasional Kegiatan'!#REF!</f>
        <v>#REF!</v>
      </c>
      <c r="F88" s="36" t="e">
        <f t="shared" si="5"/>
        <v>#REF!</v>
      </c>
    </row>
    <row r="89" spans="1:6" ht="13.9" customHeight="1">
      <c r="A89" s="34" t="s">
        <v>154</v>
      </c>
      <c r="B89" s="9" t="s">
        <v>155</v>
      </c>
      <c r="C89" s="24">
        <v>6</v>
      </c>
      <c r="D89" s="24" t="s">
        <v>93</v>
      </c>
      <c r="E89" s="35" t="e">
        <f>'[2]23. Biaya Operasional Kegiatan'!#REF!</f>
        <v>#REF!</v>
      </c>
      <c r="F89" s="36" t="e">
        <f t="shared" si="5"/>
        <v>#REF!</v>
      </c>
    </row>
    <row r="90" spans="1:6" s="1" customFormat="1">
      <c r="A90" s="40"/>
      <c r="B90" s="8"/>
      <c r="C90" s="23"/>
      <c r="D90" s="23"/>
      <c r="E90" s="41" t="s">
        <v>15</v>
      </c>
      <c r="F90" s="42" t="e">
        <f>SUM(F82:F89)</f>
        <v>#REF!</v>
      </c>
    </row>
    <row r="91" spans="1:6" s="1" customFormat="1" ht="13.5" thickBot="1">
      <c r="A91" s="43"/>
      <c r="B91" s="12"/>
      <c r="C91" s="30"/>
      <c r="D91" s="30"/>
      <c r="E91" s="44" t="s">
        <v>158</v>
      </c>
      <c r="F91" s="45" t="e">
        <f>SUM(F90)</f>
        <v>#REF!</v>
      </c>
    </row>
    <row r="92" spans="1:6" s="1" customFormat="1" ht="27.6" customHeight="1">
      <c r="A92" s="40" t="s">
        <v>171</v>
      </c>
      <c r="B92" s="8" t="s">
        <v>331</v>
      </c>
      <c r="C92" s="23"/>
      <c r="D92" s="23" t="s">
        <v>37</v>
      </c>
      <c r="E92" s="41"/>
      <c r="F92" s="42"/>
    </row>
    <row r="93" spans="1:6" ht="6.6" customHeight="1">
      <c r="A93" s="34"/>
      <c r="B93" s="9"/>
      <c r="C93" s="24"/>
      <c r="D93" s="24"/>
      <c r="E93" s="35"/>
      <c r="F93" s="36"/>
    </row>
    <row r="94" spans="1:6">
      <c r="A94" s="34" t="s">
        <v>221</v>
      </c>
      <c r="B94" s="9" t="s">
        <v>222</v>
      </c>
      <c r="C94" s="24">
        <v>0.82500000000000007</v>
      </c>
      <c r="D94" s="24" t="s">
        <v>7</v>
      </c>
      <c r="E94" s="35">
        <f>'[2]20.01 Bahan Bangunan'!$I$288</f>
        <v>370000</v>
      </c>
      <c r="F94" s="36">
        <f t="shared" ref="F94:F101" si="6">E94*C94</f>
        <v>305250</v>
      </c>
    </row>
    <row r="95" spans="1:6">
      <c r="A95" s="34" t="s">
        <v>268</v>
      </c>
      <c r="B95" s="9" t="s">
        <v>269</v>
      </c>
      <c r="C95" s="24">
        <v>1</v>
      </c>
      <c r="D95" s="24" t="s">
        <v>37</v>
      </c>
      <c r="E95" s="35">
        <f>'[2]20.01 Bahan Bangunan'!$I$541</f>
        <v>88900</v>
      </c>
      <c r="F95" s="36">
        <f t="shared" si="6"/>
        <v>88900</v>
      </c>
    </row>
    <row r="96" spans="1:6">
      <c r="A96" s="34" t="s">
        <v>264</v>
      </c>
      <c r="B96" s="9" t="s">
        <v>265</v>
      </c>
      <c r="C96" s="24">
        <v>0.82500000000000007</v>
      </c>
      <c r="D96" s="24" t="s">
        <v>7</v>
      </c>
      <c r="E96" s="35">
        <f>'[2]22. Sarana Lalu Lintas'!$I$16</f>
        <v>269700</v>
      </c>
      <c r="F96" s="36">
        <f t="shared" si="6"/>
        <v>222502.50000000003</v>
      </c>
    </row>
    <row r="97" spans="1:6">
      <c r="A97" s="34" t="s">
        <v>266</v>
      </c>
      <c r="B97" s="9" t="s">
        <v>267</v>
      </c>
      <c r="C97" s="24">
        <v>0.70125000000000004</v>
      </c>
      <c r="D97" s="24" t="s">
        <v>7</v>
      </c>
      <c r="E97" s="35">
        <f>'[2]22. Sarana Lalu Lintas'!$I$17</f>
        <v>269700</v>
      </c>
      <c r="F97" s="36">
        <f t="shared" si="6"/>
        <v>189127.125</v>
      </c>
    </row>
    <row r="98" spans="1:6" ht="25.5">
      <c r="A98" s="34" t="s">
        <v>90</v>
      </c>
      <c r="B98" s="9" t="s">
        <v>91</v>
      </c>
      <c r="C98" s="24">
        <v>0.05</v>
      </c>
      <c r="D98" s="24" t="s">
        <v>153</v>
      </c>
      <c r="E98" s="35" t="e">
        <f>'[2]23. Biaya Operasional Kegiatan'!#REF!</f>
        <v>#REF!</v>
      </c>
      <c r="F98" s="36" t="e">
        <f t="shared" si="6"/>
        <v>#REF!</v>
      </c>
    </row>
    <row r="99" spans="1:6" ht="25.5">
      <c r="A99" s="34" t="s">
        <v>103</v>
      </c>
      <c r="B99" s="9" t="s">
        <v>104</v>
      </c>
      <c r="C99" s="24">
        <v>0.5</v>
      </c>
      <c r="D99" s="24" t="s">
        <v>153</v>
      </c>
      <c r="E99" s="35" t="e">
        <f>'[2]23. Biaya Operasional Kegiatan'!#REF!</f>
        <v>#REF!</v>
      </c>
      <c r="F99" s="36" t="e">
        <f t="shared" si="6"/>
        <v>#REF!</v>
      </c>
    </row>
    <row r="100" spans="1:6" ht="25.5">
      <c r="A100" s="34" t="s">
        <v>88</v>
      </c>
      <c r="B100" s="9" t="s">
        <v>89</v>
      </c>
      <c r="C100" s="24">
        <v>1.5</v>
      </c>
      <c r="D100" s="24" t="s">
        <v>153</v>
      </c>
      <c r="E100" s="35" t="e">
        <f>'[2]23. Biaya Operasional Kegiatan'!#REF!</f>
        <v>#REF!</v>
      </c>
      <c r="F100" s="36" t="e">
        <f t="shared" si="6"/>
        <v>#REF!</v>
      </c>
    </row>
    <row r="101" spans="1:6" ht="13.9" customHeight="1">
      <c r="A101" s="34" t="s">
        <v>154</v>
      </c>
      <c r="B101" s="9" t="s">
        <v>155</v>
      </c>
      <c r="C101" s="24">
        <v>6</v>
      </c>
      <c r="D101" s="24" t="s">
        <v>93</v>
      </c>
      <c r="E101" s="35" t="e">
        <f>'[2]23. Biaya Operasional Kegiatan'!#REF!</f>
        <v>#REF!</v>
      </c>
      <c r="F101" s="36" t="e">
        <f t="shared" si="6"/>
        <v>#REF!</v>
      </c>
    </row>
    <row r="102" spans="1:6" s="1" customFormat="1">
      <c r="A102" s="40"/>
      <c r="B102" s="8"/>
      <c r="C102" s="23"/>
      <c r="D102" s="23"/>
      <c r="E102" s="41" t="s">
        <v>15</v>
      </c>
      <c r="F102" s="42" t="e">
        <f>SUM(F94:F101)</f>
        <v>#REF!</v>
      </c>
    </row>
    <row r="103" spans="1:6" s="1" customFormat="1" ht="13.5" thickBot="1">
      <c r="A103" s="43"/>
      <c r="B103" s="12"/>
      <c r="C103" s="30"/>
      <c r="D103" s="30"/>
      <c r="E103" s="44" t="s">
        <v>158</v>
      </c>
      <c r="F103" s="45" t="e">
        <f>SUM(F102)</f>
        <v>#REF!</v>
      </c>
    </row>
    <row r="104" spans="1:6" s="1" customFormat="1" ht="25.5">
      <c r="A104" s="40" t="s">
        <v>174</v>
      </c>
      <c r="B104" s="8" t="s">
        <v>332</v>
      </c>
      <c r="C104" s="23"/>
      <c r="D104" s="23" t="s">
        <v>37</v>
      </c>
      <c r="E104" s="41"/>
      <c r="F104" s="42"/>
    </row>
    <row r="105" spans="1:6">
      <c r="A105" s="34" t="s">
        <v>221</v>
      </c>
      <c r="B105" s="9" t="s">
        <v>222</v>
      </c>
      <c r="C105" s="24">
        <v>0.54</v>
      </c>
      <c r="D105" s="24" t="s">
        <v>7</v>
      </c>
      <c r="E105" s="35">
        <f>'[2]20.01 Bahan Bangunan'!$I$288</f>
        <v>370000</v>
      </c>
      <c r="F105" s="36">
        <f t="shared" ref="F105:F112" si="7">E105*C105</f>
        <v>199800</v>
      </c>
    </row>
    <row r="106" spans="1:6">
      <c r="A106" s="34" t="s">
        <v>268</v>
      </c>
      <c r="B106" s="9" t="s">
        <v>269</v>
      </c>
      <c r="C106" s="24">
        <v>1</v>
      </c>
      <c r="D106" s="24" t="s">
        <v>37</v>
      </c>
      <c r="E106" s="35">
        <f>'[2]20.01 Bahan Bangunan'!$I$541</f>
        <v>88900</v>
      </c>
      <c r="F106" s="36">
        <f t="shared" si="7"/>
        <v>88900</v>
      </c>
    </row>
    <row r="107" spans="1:6">
      <c r="A107" s="34" t="s">
        <v>264</v>
      </c>
      <c r="B107" s="9" t="s">
        <v>265</v>
      </c>
      <c r="C107" s="24">
        <v>0.54</v>
      </c>
      <c r="D107" s="24" t="s">
        <v>7</v>
      </c>
      <c r="E107" s="35">
        <f>'[2]22. Sarana Lalu Lintas'!$I$16</f>
        <v>269700</v>
      </c>
      <c r="F107" s="36">
        <f t="shared" si="7"/>
        <v>145638</v>
      </c>
    </row>
    <row r="108" spans="1:6">
      <c r="A108" s="34" t="s">
        <v>266</v>
      </c>
      <c r="B108" s="9" t="s">
        <v>267</v>
      </c>
      <c r="C108" s="24">
        <v>0.45900000000000002</v>
      </c>
      <c r="D108" s="24" t="s">
        <v>7</v>
      </c>
      <c r="E108" s="35">
        <f>'[2]22. Sarana Lalu Lintas'!$I$17</f>
        <v>269700</v>
      </c>
      <c r="F108" s="36">
        <f t="shared" si="7"/>
        <v>123792.3</v>
      </c>
    </row>
    <row r="109" spans="1:6" ht="25.5">
      <c r="A109" s="34" t="s">
        <v>90</v>
      </c>
      <c r="B109" s="9" t="s">
        <v>91</v>
      </c>
      <c r="C109" s="24">
        <v>0.05</v>
      </c>
      <c r="D109" s="24" t="s">
        <v>153</v>
      </c>
      <c r="E109" s="35" t="e">
        <f>'[2]23. Biaya Operasional Kegiatan'!#REF!</f>
        <v>#REF!</v>
      </c>
      <c r="F109" s="36" t="e">
        <f t="shared" si="7"/>
        <v>#REF!</v>
      </c>
    </row>
    <row r="110" spans="1:6" ht="25.5">
      <c r="A110" s="34" t="s">
        <v>103</v>
      </c>
      <c r="B110" s="9" t="s">
        <v>104</v>
      </c>
      <c r="C110" s="24">
        <v>0.5</v>
      </c>
      <c r="D110" s="24" t="s">
        <v>153</v>
      </c>
      <c r="E110" s="35" t="e">
        <f>'[2]23. Biaya Operasional Kegiatan'!#REF!</f>
        <v>#REF!</v>
      </c>
      <c r="F110" s="36" t="e">
        <f t="shared" si="7"/>
        <v>#REF!</v>
      </c>
    </row>
    <row r="111" spans="1:6" ht="25.5">
      <c r="A111" s="34" t="s">
        <v>88</v>
      </c>
      <c r="B111" s="9" t="s">
        <v>89</v>
      </c>
      <c r="C111" s="24">
        <v>1.5</v>
      </c>
      <c r="D111" s="24" t="s">
        <v>153</v>
      </c>
      <c r="E111" s="35" t="e">
        <f>'[2]23. Biaya Operasional Kegiatan'!#REF!</f>
        <v>#REF!</v>
      </c>
      <c r="F111" s="36" t="e">
        <f t="shared" si="7"/>
        <v>#REF!</v>
      </c>
    </row>
    <row r="112" spans="1:6" ht="13.9" customHeight="1">
      <c r="A112" s="34" t="s">
        <v>154</v>
      </c>
      <c r="B112" s="9" t="s">
        <v>155</v>
      </c>
      <c r="C112" s="24">
        <v>6</v>
      </c>
      <c r="D112" s="24" t="s">
        <v>93</v>
      </c>
      <c r="E112" s="35" t="e">
        <f>'[2]23. Biaya Operasional Kegiatan'!#REF!</f>
        <v>#REF!</v>
      </c>
      <c r="F112" s="36" t="e">
        <f t="shared" si="7"/>
        <v>#REF!</v>
      </c>
    </row>
    <row r="113" spans="1:6" s="1" customFormat="1">
      <c r="A113" s="40"/>
      <c r="B113" s="8"/>
      <c r="C113" s="23"/>
      <c r="D113" s="23"/>
      <c r="E113" s="41" t="s">
        <v>15</v>
      </c>
      <c r="F113" s="42" t="e">
        <f>SUM(F105:F112)</f>
        <v>#REF!</v>
      </c>
    </row>
    <row r="114" spans="1:6" s="1" customFormat="1" ht="13.5" thickBot="1">
      <c r="A114" s="43"/>
      <c r="B114" s="12"/>
      <c r="C114" s="30"/>
      <c r="D114" s="30"/>
      <c r="E114" s="44" t="s">
        <v>158</v>
      </c>
      <c r="F114" s="45" t="e">
        <f>SUM(F113)</f>
        <v>#REF!</v>
      </c>
    </row>
    <row r="115" spans="1:6" s="1" customFormat="1" ht="25.5">
      <c r="A115" s="40" t="s">
        <v>177</v>
      </c>
      <c r="B115" s="8" t="s">
        <v>333</v>
      </c>
      <c r="C115" s="23"/>
      <c r="D115" s="23" t="s">
        <v>37</v>
      </c>
      <c r="E115" s="41"/>
      <c r="F115" s="42"/>
    </row>
    <row r="116" spans="1:6">
      <c r="A116" s="34" t="s">
        <v>221</v>
      </c>
      <c r="B116" s="9" t="s">
        <v>222</v>
      </c>
      <c r="C116" s="24">
        <v>0.36</v>
      </c>
      <c r="D116" s="24" t="s">
        <v>7</v>
      </c>
      <c r="E116" s="35">
        <f>'[2]20.01 Bahan Bangunan'!$I$288</f>
        <v>370000</v>
      </c>
      <c r="F116" s="36">
        <f t="shared" ref="F116:F124" si="8">E116*C116</f>
        <v>133200</v>
      </c>
    </row>
    <row r="117" spans="1:6">
      <c r="A117" s="34" t="s">
        <v>259</v>
      </c>
      <c r="B117" s="9" t="s">
        <v>260</v>
      </c>
      <c r="C117" s="24">
        <v>1.3</v>
      </c>
      <c r="D117" s="24" t="s">
        <v>17</v>
      </c>
      <c r="E117" s="35">
        <f>'[2]20.01 Bahan Bangunan'!$I$285</f>
        <v>43000</v>
      </c>
      <c r="F117" s="36">
        <f t="shared" si="8"/>
        <v>55900</v>
      </c>
    </row>
    <row r="118" spans="1:6">
      <c r="A118" s="34" t="s">
        <v>151</v>
      </c>
      <c r="B118" s="9" t="s">
        <v>261</v>
      </c>
      <c r="C118" s="24">
        <v>6</v>
      </c>
      <c r="D118" s="24" t="s">
        <v>152</v>
      </c>
      <c r="E118" s="35">
        <f>'[2]20.01 Bahan Bangunan'!$I$423</f>
        <v>11000</v>
      </c>
      <c r="F118" s="36">
        <f t="shared" si="8"/>
        <v>66000</v>
      </c>
    </row>
    <row r="119" spans="1:6">
      <c r="A119" s="34" t="s">
        <v>262</v>
      </c>
      <c r="B119" s="9" t="s">
        <v>263</v>
      </c>
      <c r="C119" s="24">
        <v>2.7</v>
      </c>
      <c r="D119" s="24" t="s">
        <v>148</v>
      </c>
      <c r="E119" s="35">
        <f>'[2]20.05 Pipa'!$I$21</f>
        <v>215300</v>
      </c>
      <c r="F119" s="36">
        <f t="shared" si="8"/>
        <v>581310</v>
      </c>
    </row>
    <row r="120" spans="1:6">
      <c r="A120" s="34" t="s">
        <v>264</v>
      </c>
      <c r="B120" s="9" t="s">
        <v>265</v>
      </c>
      <c r="C120" s="24">
        <v>0.36</v>
      </c>
      <c r="D120" s="24" t="s">
        <v>7</v>
      </c>
      <c r="E120" s="35">
        <f>'[2]22. Sarana Lalu Lintas'!$I$16</f>
        <v>269700</v>
      </c>
      <c r="F120" s="36">
        <f t="shared" si="8"/>
        <v>97092</v>
      </c>
    </row>
    <row r="121" spans="1:6">
      <c r="A121" s="34" t="s">
        <v>266</v>
      </c>
      <c r="B121" s="9" t="s">
        <v>267</v>
      </c>
      <c r="C121" s="24">
        <v>0.30599999999999999</v>
      </c>
      <c r="D121" s="24" t="s">
        <v>7</v>
      </c>
      <c r="E121" s="35">
        <f>'[2]22. Sarana Lalu Lintas'!$I$17</f>
        <v>269700</v>
      </c>
      <c r="F121" s="36">
        <f t="shared" si="8"/>
        <v>82528.2</v>
      </c>
    </row>
    <row r="122" spans="1:6" ht="25.5">
      <c r="A122" s="34" t="s">
        <v>90</v>
      </c>
      <c r="B122" s="9" t="s">
        <v>91</v>
      </c>
      <c r="C122" s="24">
        <v>0.05</v>
      </c>
      <c r="D122" s="24" t="s">
        <v>153</v>
      </c>
      <c r="E122" s="35" t="e">
        <f>'[2]23. Biaya Operasional Kegiatan'!#REF!</f>
        <v>#REF!</v>
      </c>
      <c r="F122" s="36" t="e">
        <f t="shared" si="8"/>
        <v>#REF!</v>
      </c>
    </row>
    <row r="123" spans="1:6" ht="25.5">
      <c r="A123" s="34" t="s">
        <v>103</v>
      </c>
      <c r="B123" s="9" t="s">
        <v>104</v>
      </c>
      <c r="C123" s="24">
        <v>0.5</v>
      </c>
      <c r="D123" s="24" t="s">
        <v>153</v>
      </c>
      <c r="E123" s="35" t="e">
        <f>'[2]23. Biaya Operasional Kegiatan'!#REF!</f>
        <v>#REF!</v>
      </c>
      <c r="F123" s="36" t="e">
        <f t="shared" si="8"/>
        <v>#REF!</v>
      </c>
    </row>
    <row r="124" spans="1:6" ht="25.5">
      <c r="A124" s="34" t="s">
        <v>88</v>
      </c>
      <c r="B124" s="9" t="s">
        <v>89</v>
      </c>
      <c r="C124" s="24">
        <v>1.5</v>
      </c>
      <c r="D124" s="24" t="s">
        <v>153</v>
      </c>
      <c r="E124" s="35" t="e">
        <f>'[2]23. Biaya Operasional Kegiatan'!#REF!</f>
        <v>#REF!</v>
      </c>
      <c r="F124" s="36" t="e">
        <f t="shared" si="8"/>
        <v>#REF!</v>
      </c>
    </row>
    <row r="125" spans="1:6" s="1" customFormat="1">
      <c r="A125" s="40"/>
      <c r="B125" s="8"/>
      <c r="C125" s="23"/>
      <c r="D125" s="23"/>
      <c r="E125" s="41" t="s">
        <v>15</v>
      </c>
      <c r="F125" s="42" t="e">
        <f>SUM(F116:F124)</f>
        <v>#REF!</v>
      </c>
    </row>
    <row r="126" spans="1:6" s="1" customFormat="1" ht="13.5" thickBot="1">
      <c r="A126" s="43"/>
      <c r="B126" s="12"/>
      <c r="C126" s="30"/>
      <c r="D126" s="30"/>
      <c r="E126" s="44" t="s">
        <v>158</v>
      </c>
      <c r="F126" s="45" t="e">
        <f>SUM(F125)</f>
        <v>#REF!</v>
      </c>
    </row>
    <row r="127" spans="1:6" s="1" customFormat="1">
      <c r="A127" s="40" t="s">
        <v>179</v>
      </c>
      <c r="B127" s="8" t="s">
        <v>269</v>
      </c>
      <c r="C127" s="23"/>
      <c r="D127" s="23" t="s">
        <v>37</v>
      </c>
      <c r="E127" s="41"/>
      <c r="F127" s="42"/>
    </row>
    <row r="128" spans="1:6">
      <c r="A128" s="34" t="s">
        <v>270</v>
      </c>
      <c r="B128" s="9" t="s">
        <v>271</v>
      </c>
      <c r="C128" s="24">
        <v>1.14069023027385</v>
      </c>
      <c r="D128" s="24" t="s">
        <v>17</v>
      </c>
      <c r="E128" s="35">
        <f>'[2]20.01 Bahan Bangunan'!$I$290</f>
        <v>24000</v>
      </c>
      <c r="F128" s="36">
        <f t="shared" ref="F128:F133" si="9">E128*C128</f>
        <v>27376.565526572398</v>
      </c>
    </row>
    <row r="129" spans="1:6">
      <c r="A129" s="34" t="s">
        <v>272</v>
      </c>
      <c r="B129" s="9" t="s">
        <v>273</v>
      </c>
      <c r="C129" s="24">
        <v>2</v>
      </c>
      <c r="D129" s="24" t="s">
        <v>152</v>
      </c>
      <c r="E129" s="35">
        <f>'[2]20.01 Bahan Bangunan'!$I$425</f>
        <v>6000</v>
      </c>
      <c r="F129" s="36">
        <f t="shared" si="9"/>
        <v>12000</v>
      </c>
    </row>
    <row r="130" spans="1:6">
      <c r="A130" s="34" t="s">
        <v>274</v>
      </c>
      <c r="B130" s="9" t="s">
        <v>275</v>
      </c>
      <c r="C130" s="24">
        <v>2</v>
      </c>
      <c r="D130" s="24" t="s">
        <v>152</v>
      </c>
      <c r="E130" s="35">
        <f>'[2]20.01 Bahan Bangunan'!$I$426</f>
        <v>5000</v>
      </c>
      <c r="F130" s="36">
        <f t="shared" si="9"/>
        <v>10000</v>
      </c>
    </row>
    <row r="131" spans="1:6">
      <c r="A131" s="34" t="s">
        <v>276</v>
      </c>
      <c r="B131" s="9" t="s">
        <v>277</v>
      </c>
      <c r="C131" s="24">
        <v>0.53726509845898496</v>
      </c>
      <c r="D131" s="24" t="s">
        <v>35</v>
      </c>
      <c r="E131" s="35">
        <f>'[2]20.05 Pipa'!$I$22</f>
        <v>10200</v>
      </c>
      <c r="F131" s="36">
        <f t="shared" si="9"/>
        <v>5480.1040042816467</v>
      </c>
    </row>
    <row r="132" spans="1:6" ht="25.5">
      <c r="A132" s="34" t="s">
        <v>88</v>
      </c>
      <c r="B132" s="9" t="s">
        <v>89</v>
      </c>
      <c r="C132" s="24">
        <v>0.15</v>
      </c>
      <c r="D132" s="24" t="s">
        <v>153</v>
      </c>
      <c r="E132" s="35" t="e">
        <f>'[2]23. Biaya Operasional Kegiatan'!#REF!</f>
        <v>#REF!</v>
      </c>
      <c r="F132" s="36" t="e">
        <f t="shared" si="9"/>
        <v>#REF!</v>
      </c>
    </row>
    <row r="133" spans="1:6">
      <c r="A133" s="34" t="s">
        <v>278</v>
      </c>
      <c r="B133" s="9" t="s">
        <v>279</v>
      </c>
      <c r="C133" s="24">
        <v>6.8</v>
      </c>
      <c r="D133" s="24" t="s">
        <v>280</v>
      </c>
      <c r="E133" s="35">
        <f>'[1]C. Struktur'!$F$534</f>
        <v>3452.4</v>
      </c>
      <c r="F133" s="36">
        <f t="shared" si="9"/>
        <v>23476.32</v>
      </c>
    </row>
    <row r="134" spans="1:6" s="1" customFormat="1">
      <c r="A134" s="40"/>
      <c r="B134" s="8"/>
      <c r="C134" s="23"/>
      <c r="D134" s="23"/>
      <c r="E134" s="41" t="s">
        <v>15</v>
      </c>
      <c r="F134" s="42" t="e">
        <f>SUM(F128:F133)</f>
        <v>#REF!</v>
      </c>
    </row>
    <row r="135" spans="1:6" s="1" customFormat="1" ht="13.5" thickBot="1">
      <c r="A135" s="43"/>
      <c r="B135" s="12"/>
      <c r="C135" s="30"/>
      <c r="D135" s="30"/>
      <c r="E135" s="44" t="s">
        <v>158</v>
      </c>
      <c r="F135" s="45" t="e">
        <f>SUM(F134)</f>
        <v>#REF!</v>
      </c>
    </row>
    <row r="136" spans="1:6" s="1" customFormat="1" ht="25.5">
      <c r="A136" s="40" t="s">
        <v>181</v>
      </c>
      <c r="B136" s="8" t="s">
        <v>334</v>
      </c>
      <c r="C136" s="23"/>
      <c r="D136" s="23" t="s">
        <v>37</v>
      </c>
      <c r="E136" s="41"/>
      <c r="F136" s="42"/>
    </row>
    <row r="137" spans="1:6">
      <c r="A137" s="34" t="s">
        <v>281</v>
      </c>
      <c r="B137" s="9" t="s">
        <v>282</v>
      </c>
      <c r="C137" s="24">
        <v>75</v>
      </c>
      <c r="D137" s="24" t="s">
        <v>35</v>
      </c>
      <c r="E137" s="35">
        <f>'[2]20.01 Bahan Bangunan'!$I$160</f>
        <v>17000</v>
      </c>
      <c r="F137" s="36">
        <f t="shared" ref="F137:F150" si="10">E137*C137</f>
        <v>1275000</v>
      </c>
    </row>
    <row r="138" spans="1:6">
      <c r="A138" s="34" t="s">
        <v>149</v>
      </c>
      <c r="B138" s="9" t="s">
        <v>150</v>
      </c>
      <c r="C138" s="24">
        <v>6</v>
      </c>
      <c r="D138" s="24" t="s">
        <v>9</v>
      </c>
      <c r="E138" s="35">
        <f>'[2]20.01 Bahan Bangunan'!$I$288</f>
        <v>370000</v>
      </c>
      <c r="F138" s="36">
        <f t="shared" si="10"/>
        <v>2220000</v>
      </c>
    </row>
    <row r="139" spans="1:6">
      <c r="A139" s="34" t="s">
        <v>163</v>
      </c>
      <c r="B139" s="9" t="s">
        <v>164</v>
      </c>
      <c r="C139" s="24">
        <v>8</v>
      </c>
      <c r="D139" s="24" t="s">
        <v>23</v>
      </c>
      <c r="E139" s="35">
        <f>'[2]20.01 Bahan Bangunan'!$I$538</f>
        <v>41800</v>
      </c>
      <c r="F139" s="36">
        <f t="shared" si="10"/>
        <v>334400</v>
      </c>
    </row>
    <row r="140" spans="1:6">
      <c r="A140" s="34" t="s">
        <v>283</v>
      </c>
      <c r="B140" s="9" t="s">
        <v>284</v>
      </c>
      <c r="C140" s="24">
        <v>5.0999999999999996</v>
      </c>
      <c r="D140" s="24" t="s">
        <v>7</v>
      </c>
      <c r="E140" s="35">
        <f>'[2]22. Sarana Lalu Lintas'!$I$18</f>
        <v>394700</v>
      </c>
      <c r="F140" s="36">
        <f t="shared" si="10"/>
        <v>2012969.9999999998</v>
      </c>
    </row>
    <row r="141" spans="1:6">
      <c r="A141" s="34" t="s">
        <v>285</v>
      </c>
      <c r="B141" s="9" t="s">
        <v>286</v>
      </c>
      <c r="C141" s="24">
        <v>6</v>
      </c>
      <c r="D141" s="24" t="s">
        <v>7</v>
      </c>
      <c r="E141" s="35">
        <f>'[2]22. Sarana Lalu Lintas'!$I$19</f>
        <v>394700</v>
      </c>
      <c r="F141" s="36">
        <f t="shared" si="10"/>
        <v>2368200</v>
      </c>
    </row>
    <row r="142" spans="1:6" ht="25.5">
      <c r="A142" s="34" t="s">
        <v>165</v>
      </c>
      <c r="B142" s="9" t="s">
        <v>287</v>
      </c>
      <c r="C142" s="24">
        <v>1</v>
      </c>
      <c r="D142" s="24" t="s">
        <v>37</v>
      </c>
      <c r="E142" s="35">
        <f>'[2]22. Sarana Lalu Lintas'!$I$46</f>
        <v>12642500</v>
      </c>
      <c r="F142" s="36">
        <f t="shared" si="10"/>
        <v>12642500</v>
      </c>
    </row>
    <row r="143" spans="1:6" ht="25.5">
      <c r="A143" s="34" t="s">
        <v>90</v>
      </c>
      <c r="B143" s="9" t="s">
        <v>91</v>
      </c>
      <c r="C143" s="24">
        <v>0.5</v>
      </c>
      <c r="D143" s="24" t="s">
        <v>153</v>
      </c>
      <c r="E143" s="35" t="e">
        <f>'[2]23. Biaya Operasional Kegiatan'!#REF!</f>
        <v>#REF!</v>
      </c>
      <c r="F143" s="36" t="e">
        <f t="shared" si="10"/>
        <v>#REF!</v>
      </c>
    </row>
    <row r="144" spans="1:6" ht="25.5">
      <c r="A144" s="34" t="s">
        <v>88</v>
      </c>
      <c r="B144" s="9" t="s">
        <v>89</v>
      </c>
      <c r="C144" s="24">
        <v>3.5</v>
      </c>
      <c r="D144" s="24" t="s">
        <v>153</v>
      </c>
      <c r="E144" s="35" t="e">
        <f>'[2]23. Biaya Operasional Kegiatan'!#REF!</f>
        <v>#REF!</v>
      </c>
      <c r="F144" s="36" t="e">
        <f t="shared" si="10"/>
        <v>#REF!</v>
      </c>
    </row>
    <row r="145" spans="1:6" ht="25.5">
      <c r="A145" s="34" t="s">
        <v>166</v>
      </c>
      <c r="B145" s="9" t="s">
        <v>288</v>
      </c>
      <c r="C145" s="24">
        <v>11</v>
      </c>
      <c r="D145" s="24" t="s">
        <v>93</v>
      </c>
      <c r="E145" s="35" t="e">
        <f>'[2]23. Biaya Operasional Kegiatan'!#REF!</f>
        <v>#REF!</v>
      </c>
      <c r="F145" s="36" t="e">
        <f t="shared" si="10"/>
        <v>#REF!</v>
      </c>
    </row>
    <row r="146" spans="1:6">
      <c r="A146" s="34" t="s">
        <v>12</v>
      </c>
      <c r="B146" s="9" t="s">
        <v>13</v>
      </c>
      <c r="C146" s="24">
        <v>1.47</v>
      </c>
      <c r="D146" s="24" t="s">
        <v>8</v>
      </c>
      <c r="E146" s="35">
        <f>'[1]A. Pekerjaan Tanah'!$F$156</f>
        <v>115120</v>
      </c>
      <c r="F146" s="36">
        <f t="shared" si="10"/>
        <v>169226.4</v>
      </c>
    </row>
    <row r="147" spans="1:6" ht="25.5">
      <c r="A147" s="34" t="s">
        <v>289</v>
      </c>
      <c r="B147" s="9" t="s">
        <v>290</v>
      </c>
      <c r="C147" s="24">
        <v>1</v>
      </c>
      <c r="D147" s="24" t="s">
        <v>26</v>
      </c>
      <c r="E147" s="35">
        <f>'[1]B. Pondasi'!$F$285</f>
        <v>154320</v>
      </c>
      <c r="F147" s="36">
        <f t="shared" si="10"/>
        <v>154320</v>
      </c>
    </row>
    <row r="148" spans="1:6" ht="25.5">
      <c r="A148" s="34" t="s">
        <v>34</v>
      </c>
      <c r="B148" s="9" t="s">
        <v>291</v>
      </c>
      <c r="C148" s="24">
        <v>0.25</v>
      </c>
      <c r="D148" s="24" t="s">
        <v>8</v>
      </c>
      <c r="E148" s="35">
        <f>'[1]B. Pondasi'!$F$307</f>
        <v>1195513.5</v>
      </c>
      <c r="F148" s="36">
        <f t="shared" si="10"/>
        <v>298878.375</v>
      </c>
    </row>
    <row r="149" spans="1:6">
      <c r="A149" s="34" t="s">
        <v>156</v>
      </c>
      <c r="B149" s="9" t="s">
        <v>157</v>
      </c>
      <c r="C149" s="24">
        <v>0.85</v>
      </c>
      <c r="D149" s="24" t="s">
        <v>8</v>
      </c>
      <c r="E149" s="35">
        <f>'[1]C. Struktur'!$F$107</f>
        <v>1136764.144736842</v>
      </c>
      <c r="F149" s="36">
        <f t="shared" si="10"/>
        <v>966249.52302631573</v>
      </c>
    </row>
    <row r="150" spans="1:6" ht="25.5">
      <c r="A150" s="34" t="s">
        <v>230</v>
      </c>
      <c r="B150" s="9" t="s">
        <v>231</v>
      </c>
      <c r="C150" s="24">
        <v>68.819999999999993</v>
      </c>
      <c r="D150" s="24" t="s">
        <v>16</v>
      </c>
      <c r="E150" s="35">
        <f>'[1]C. Struktur'!$F$203</f>
        <v>15471</v>
      </c>
      <c r="F150" s="36">
        <f t="shared" si="10"/>
        <v>1064714.22</v>
      </c>
    </row>
    <row r="151" spans="1:6" s="1" customFormat="1">
      <c r="A151" s="40"/>
      <c r="B151" s="8"/>
      <c r="C151" s="23"/>
      <c r="D151" s="23"/>
      <c r="E151" s="41" t="s">
        <v>15</v>
      </c>
      <c r="F151" s="42" t="e">
        <f>SUM(F137:F150)</f>
        <v>#REF!</v>
      </c>
    </row>
    <row r="152" spans="1:6" s="1" customFormat="1" ht="13.5" thickBot="1">
      <c r="A152" s="43"/>
      <c r="B152" s="12"/>
      <c r="C152" s="30"/>
      <c r="D152" s="30"/>
      <c r="E152" s="44" t="s">
        <v>158</v>
      </c>
      <c r="F152" s="45" t="e">
        <f>SUM(F151)</f>
        <v>#REF!</v>
      </c>
    </row>
    <row r="153" spans="1:6" s="1" customFormat="1">
      <c r="A153" s="40" t="s">
        <v>182</v>
      </c>
      <c r="B153" s="8" t="s">
        <v>335</v>
      </c>
      <c r="C153" s="23"/>
      <c r="D153" s="23" t="s">
        <v>37</v>
      </c>
      <c r="E153" s="41"/>
      <c r="F153" s="42"/>
    </row>
    <row r="154" spans="1:6">
      <c r="A154" s="34" t="s">
        <v>281</v>
      </c>
      <c r="B154" s="9" t="s">
        <v>282</v>
      </c>
      <c r="C154" s="24">
        <v>75</v>
      </c>
      <c r="D154" s="24" t="s">
        <v>35</v>
      </c>
      <c r="E154" s="35">
        <f>'[2]20.01 Bahan Bangunan'!$I$160</f>
        <v>17000</v>
      </c>
      <c r="F154" s="36">
        <f t="shared" ref="F154:F161" si="11">E154*C154</f>
        <v>1275000</v>
      </c>
    </row>
    <row r="155" spans="1:6">
      <c r="A155" s="34" t="s">
        <v>149</v>
      </c>
      <c r="B155" s="9" t="s">
        <v>150</v>
      </c>
      <c r="C155" s="24">
        <v>6</v>
      </c>
      <c r="D155" s="24" t="s">
        <v>9</v>
      </c>
      <c r="E155" s="35">
        <f>'[2]20.01 Bahan Bangunan'!$I$288</f>
        <v>370000</v>
      </c>
      <c r="F155" s="36">
        <f t="shared" si="11"/>
        <v>2220000</v>
      </c>
    </row>
    <row r="156" spans="1:6">
      <c r="A156" s="34" t="s">
        <v>163</v>
      </c>
      <c r="B156" s="9" t="s">
        <v>164</v>
      </c>
      <c r="C156" s="24">
        <v>8</v>
      </c>
      <c r="D156" s="24" t="s">
        <v>23</v>
      </c>
      <c r="E156" s="35">
        <f>'[2]20.01 Bahan Bangunan'!$I$538</f>
        <v>41800</v>
      </c>
      <c r="F156" s="36">
        <f t="shared" si="11"/>
        <v>334400</v>
      </c>
    </row>
    <row r="157" spans="1:6">
      <c r="A157" s="34" t="s">
        <v>283</v>
      </c>
      <c r="B157" s="9" t="s">
        <v>284</v>
      </c>
      <c r="C157" s="24">
        <v>5.0999999999999996</v>
      </c>
      <c r="D157" s="24" t="s">
        <v>7</v>
      </c>
      <c r="E157" s="35">
        <f>'[2]22. Sarana Lalu Lintas'!$I$18</f>
        <v>394700</v>
      </c>
      <c r="F157" s="36">
        <f t="shared" si="11"/>
        <v>2012969.9999999998</v>
      </c>
    </row>
    <row r="158" spans="1:6">
      <c r="A158" s="34" t="s">
        <v>285</v>
      </c>
      <c r="B158" s="9" t="s">
        <v>286</v>
      </c>
      <c r="C158" s="24">
        <v>6</v>
      </c>
      <c r="D158" s="24" t="s">
        <v>7</v>
      </c>
      <c r="E158" s="35">
        <f>'[2]22. Sarana Lalu Lintas'!$I$19</f>
        <v>394700</v>
      </c>
      <c r="F158" s="36">
        <f t="shared" si="11"/>
        <v>2368200</v>
      </c>
    </row>
    <row r="159" spans="1:6" ht="25.5">
      <c r="A159" s="34" t="s">
        <v>90</v>
      </c>
      <c r="B159" s="9" t="s">
        <v>91</v>
      </c>
      <c r="C159" s="24">
        <v>0.5</v>
      </c>
      <c r="D159" s="24" t="s">
        <v>153</v>
      </c>
      <c r="E159" s="35" t="e">
        <f>'[2]23. Biaya Operasional Kegiatan'!#REF!</f>
        <v>#REF!</v>
      </c>
      <c r="F159" s="36" t="e">
        <f t="shared" si="11"/>
        <v>#REF!</v>
      </c>
    </row>
    <row r="160" spans="1:6" ht="25.5">
      <c r="A160" s="34" t="s">
        <v>88</v>
      </c>
      <c r="B160" s="9" t="s">
        <v>89</v>
      </c>
      <c r="C160" s="24">
        <v>2</v>
      </c>
      <c r="D160" s="24" t="s">
        <v>153</v>
      </c>
      <c r="E160" s="35" t="e">
        <f>'[2]23. Biaya Operasional Kegiatan'!#REF!</f>
        <v>#REF!</v>
      </c>
      <c r="F160" s="36" t="e">
        <f t="shared" si="11"/>
        <v>#REF!</v>
      </c>
    </row>
    <row r="161" spans="1:6" ht="25.5">
      <c r="A161" s="34" t="s">
        <v>166</v>
      </c>
      <c r="B161" s="9" t="s">
        <v>288</v>
      </c>
      <c r="C161" s="24">
        <v>8</v>
      </c>
      <c r="D161" s="24" t="s">
        <v>93</v>
      </c>
      <c r="E161" s="35" t="e">
        <f>'[2]23. Biaya Operasional Kegiatan'!#REF!</f>
        <v>#REF!</v>
      </c>
      <c r="F161" s="36" t="e">
        <f t="shared" si="11"/>
        <v>#REF!</v>
      </c>
    </row>
    <row r="162" spans="1:6" s="1" customFormat="1">
      <c r="A162" s="40"/>
      <c r="B162" s="8"/>
      <c r="C162" s="23"/>
      <c r="D162" s="23"/>
      <c r="E162" s="41" t="s">
        <v>15</v>
      </c>
      <c r="F162" s="42" t="e">
        <f>SUM(F154:F161)</f>
        <v>#REF!</v>
      </c>
    </row>
    <row r="163" spans="1:6" s="1" customFormat="1" ht="13.5" thickBot="1">
      <c r="A163" s="43"/>
      <c r="B163" s="12"/>
      <c r="C163" s="30"/>
      <c r="D163" s="30"/>
      <c r="E163" s="44" t="s">
        <v>158</v>
      </c>
      <c r="F163" s="45" t="e">
        <f>SUM(F162)</f>
        <v>#REF!</v>
      </c>
    </row>
    <row r="164" spans="1:6" s="1" customFormat="1" ht="38.25">
      <c r="A164" s="40" t="s">
        <v>183</v>
      </c>
      <c r="B164" s="8" t="s">
        <v>336</v>
      </c>
      <c r="C164" s="23"/>
      <c r="D164" s="23" t="s">
        <v>37</v>
      </c>
      <c r="E164" s="41"/>
      <c r="F164" s="42"/>
    </row>
    <row r="165" spans="1:6">
      <c r="A165" s="34" t="s">
        <v>281</v>
      </c>
      <c r="B165" s="9" t="s">
        <v>282</v>
      </c>
      <c r="C165" s="24">
        <v>32.64</v>
      </c>
      <c r="D165" s="24" t="s">
        <v>35</v>
      </c>
      <c r="E165" s="35">
        <f>'[2]20.01 Bahan Bangunan'!$I$160</f>
        <v>17000</v>
      </c>
      <c r="F165" s="36">
        <f t="shared" ref="F165:F178" si="12">E165*C165</f>
        <v>554880</v>
      </c>
    </row>
    <row r="166" spans="1:6">
      <c r="A166" s="34" t="s">
        <v>149</v>
      </c>
      <c r="B166" s="9" t="s">
        <v>150</v>
      </c>
      <c r="C166" s="24">
        <v>4.32</v>
      </c>
      <c r="D166" s="24" t="s">
        <v>9</v>
      </c>
      <c r="E166" s="35">
        <f>'[2]20.01 Bahan Bangunan'!$I$288</f>
        <v>370000</v>
      </c>
      <c r="F166" s="36">
        <f t="shared" si="12"/>
        <v>1598400</v>
      </c>
    </row>
    <row r="167" spans="1:6">
      <c r="A167" s="34" t="s">
        <v>163</v>
      </c>
      <c r="B167" s="9" t="s">
        <v>164</v>
      </c>
      <c r="C167" s="24">
        <v>8</v>
      </c>
      <c r="D167" s="24" t="s">
        <v>23</v>
      </c>
      <c r="E167" s="35">
        <f>'[2]20.01 Bahan Bangunan'!$I$538</f>
        <v>41800</v>
      </c>
      <c r="F167" s="36">
        <f t="shared" si="12"/>
        <v>334400</v>
      </c>
    </row>
    <row r="168" spans="1:6">
      <c r="A168" s="34" t="s">
        <v>283</v>
      </c>
      <c r="B168" s="9" t="s">
        <v>284</v>
      </c>
      <c r="C168" s="24">
        <v>3.6720000000000002</v>
      </c>
      <c r="D168" s="24" t="s">
        <v>7</v>
      </c>
      <c r="E168" s="35">
        <f>'[2]22. Sarana Lalu Lintas'!$I$18</f>
        <v>394700</v>
      </c>
      <c r="F168" s="36">
        <f t="shared" si="12"/>
        <v>1449338.4000000001</v>
      </c>
    </row>
    <row r="169" spans="1:6">
      <c r="A169" s="34" t="s">
        <v>285</v>
      </c>
      <c r="B169" s="9" t="s">
        <v>286</v>
      </c>
      <c r="C169" s="24">
        <v>4.32</v>
      </c>
      <c r="D169" s="24" t="s">
        <v>7</v>
      </c>
      <c r="E169" s="35">
        <f>'[2]22. Sarana Lalu Lintas'!$I$19</f>
        <v>394700</v>
      </c>
      <c r="F169" s="36">
        <f t="shared" si="12"/>
        <v>1705104</v>
      </c>
    </row>
    <row r="170" spans="1:6">
      <c r="A170" s="34" t="s">
        <v>169</v>
      </c>
      <c r="B170" s="9" t="s">
        <v>170</v>
      </c>
      <c r="C170" s="24">
        <v>1</v>
      </c>
      <c r="D170" s="24" t="s">
        <v>37</v>
      </c>
      <c r="E170" s="35">
        <f>'[2]22. Sarana Lalu Lintas'!$I$49</f>
        <v>12040500</v>
      </c>
      <c r="F170" s="36">
        <f t="shared" si="12"/>
        <v>12040500</v>
      </c>
    </row>
    <row r="171" spans="1:6" ht="25.5">
      <c r="A171" s="34" t="s">
        <v>90</v>
      </c>
      <c r="B171" s="9" t="s">
        <v>91</v>
      </c>
      <c r="C171" s="24">
        <v>0.5</v>
      </c>
      <c r="D171" s="24" t="s">
        <v>153</v>
      </c>
      <c r="E171" s="35" t="e">
        <f>'[2]23. Biaya Operasional Kegiatan'!#REF!</f>
        <v>#REF!</v>
      </c>
      <c r="F171" s="36" t="e">
        <f t="shared" si="12"/>
        <v>#REF!</v>
      </c>
    </row>
    <row r="172" spans="1:6" ht="25.5">
      <c r="A172" s="34" t="s">
        <v>88</v>
      </c>
      <c r="B172" s="9" t="s">
        <v>89</v>
      </c>
      <c r="C172" s="24">
        <v>3.5</v>
      </c>
      <c r="D172" s="24" t="s">
        <v>153</v>
      </c>
      <c r="E172" s="35" t="e">
        <f>'[2]23. Biaya Operasional Kegiatan'!#REF!</f>
        <v>#REF!</v>
      </c>
      <c r="F172" s="36" t="e">
        <f t="shared" si="12"/>
        <v>#REF!</v>
      </c>
    </row>
    <row r="173" spans="1:6" ht="25.5">
      <c r="A173" s="34" t="s">
        <v>166</v>
      </c>
      <c r="B173" s="9" t="s">
        <v>288</v>
      </c>
      <c r="C173" s="24">
        <v>12</v>
      </c>
      <c r="D173" s="24" t="s">
        <v>93</v>
      </c>
      <c r="E173" s="35" t="e">
        <f>'[2]23. Biaya Operasional Kegiatan'!#REF!</f>
        <v>#REF!</v>
      </c>
      <c r="F173" s="36" t="e">
        <f t="shared" si="12"/>
        <v>#REF!</v>
      </c>
    </row>
    <row r="174" spans="1:6">
      <c r="A174" s="34" t="s">
        <v>12</v>
      </c>
      <c r="B174" s="9" t="s">
        <v>13</v>
      </c>
      <c r="C174" s="24">
        <v>0.94500000000000006</v>
      </c>
      <c r="D174" s="24" t="s">
        <v>8</v>
      </c>
      <c r="E174" s="35">
        <f>'[1]A. Pekerjaan Tanah'!$F$156</f>
        <v>115120</v>
      </c>
      <c r="F174" s="36">
        <f t="shared" si="12"/>
        <v>108788.40000000001</v>
      </c>
    </row>
    <row r="175" spans="1:6" ht="25.5">
      <c r="A175" s="34" t="s">
        <v>289</v>
      </c>
      <c r="B175" s="9" t="s">
        <v>290</v>
      </c>
      <c r="C175" s="24">
        <v>1</v>
      </c>
      <c r="D175" s="24" t="s">
        <v>26</v>
      </c>
      <c r="E175" s="35">
        <f>'[1]B. Pondasi'!$F$285</f>
        <v>154320</v>
      </c>
      <c r="F175" s="36">
        <f t="shared" si="12"/>
        <v>154320</v>
      </c>
    </row>
    <row r="176" spans="1:6" ht="25.5">
      <c r="A176" s="34" t="s">
        <v>34</v>
      </c>
      <c r="B176" s="9" t="s">
        <v>291</v>
      </c>
      <c r="C176" s="24">
        <v>0.15</v>
      </c>
      <c r="D176" s="24" t="s">
        <v>8</v>
      </c>
      <c r="E176" s="35">
        <f>'[1]B. Pondasi'!$F$307</f>
        <v>1195513.5</v>
      </c>
      <c r="F176" s="36">
        <f t="shared" si="12"/>
        <v>179327.02499999999</v>
      </c>
    </row>
    <row r="177" spans="1:6">
      <c r="A177" s="34" t="s">
        <v>156</v>
      </c>
      <c r="B177" s="9" t="s">
        <v>157</v>
      </c>
      <c r="C177" s="24">
        <v>0.8</v>
      </c>
      <c r="D177" s="24" t="s">
        <v>8</v>
      </c>
      <c r="E177" s="35">
        <f>'[1]C. Struktur'!$F$107</f>
        <v>1136764.144736842</v>
      </c>
      <c r="F177" s="36">
        <f t="shared" si="12"/>
        <v>909411.31578947371</v>
      </c>
    </row>
    <row r="178" spans="1:6" ht="25.5">
      <c r="A178" s="34" t="s">
        <v>230</v>
      </c>
      <c r="B178" s="9" t="s">
        <v>231</v>
      </c>
      <c r="C178" s="24">
        <v>58</v>
      </c>
      <c r="D178" s="24" t="s">
        <v>16</v>
      </c>
      <c r="E178" s="35">
        <f>'[1]C. Struktur'!$F$203</f>
        <v>15471</v>
      </c>
      <c r="F178" s="36">
        <f t="shared" si="12"/>
        <v>897318</v>
      </c>
    </row>
    <row r="179" spans="1:6" s="1" customFormat="1">
      <c r="A179" s="40"/>
      <c r="B179" s="8"/>
      <c r="C179" s="23"/>
      <c r="D179" s="23"/>
      <c r="E179" s="41" t="s">
        <v>15</v>
      </c>
      <c r="F179" s="42" t="e">
        <f>SUM(F165:F178)</f>
        <v>#REF!</v>
      </c>
    </row>
    <row r="180" spans="1:6" s="1" customFormat="1" ht="13.5" thickBot="1">
      <c r="A180" s="43"/>
      <c r="B180" s="12"/>
      <c r="C180" s="30"/>
      <c r="D180" s="30"/>
      <c r="E180" s="44" t="s">
        <v>158</v>
      </c>
      <c r="F180" s="45" t="e">
        <f>SUM(F179)</f>
        <v>#REF!</v>
      </c>
    </row>
    <row r="181" spans="1:6" s="1" customFormat="1" ht="38.25">
      <c r="A181" s="40" t="s">
        <v>185</v>
      </c>
      <c r="B181" s="8" t="s">
        <v>337</v>
      </c>
      <c r="C181" s="23"/>
      <c r="D181" s="23" t="s">
        <v>37</v>
      </c>
      <c r="E181" s="41"/>
      <c r="F181" s="42"/>
    </row>
    <row r="182" spans="1:6">
      <c r="A182" s="34" t="s">
        <v>149</v>
      </c>
      <c r="B182" s="9" t="s">
        <v>150</v>
      </c>
      <c r="C182" s="24">
        <v>2.4700000000000002</v>
      </c>
      <c r="D182" s="24" t="s">
        <v>9</v>
      </c>
      <c r="E182" s="35">
        <f>'[2]20.01 Bahan Bangunan'!$I$288</f>
        <v>370000</v>
      </c>
      <c r="F182" s="36">
        <f t="shared" ref="F182:F194" si="13">E182*C182</f>
        <v>913900.00000000012</v>
      </c>
    </row>
    <row r="183" spans="1:6">
      <c r="A183" s="34" t="s">
        <v>163</v>
      </c>
      <c r="B183" s="9" t="s">
        <v>164</v>
      </c>
      <c r="C183" s="24">
        <v>10</v>
      </c>
      <c r="D183" s="24" t="s">
        <v>23</v>
      </c>
      <c r="E183" s="35">
        <f>'[2]20.01 Bahan Bangunan'!$I$538</f>
        <v>41800</v>
      </c>
      <c r="F183" s="36">
        <f t="shared" si="13"/>
        <v>418000</v>
      </c>
    </row>
    <row r="184" spans="1:6">
      <c r="A184" s="34" t="s">
        <v>264</v>
      </c>
      <c r="B184" s="9" t="s">
        <v>265</v>
      </c>
      <c r="C184" s="24">
        <v>2.0994999999999999</v>
      </c>
      <c r="D184" s="24" t="s">
        <v>7</v>
      </c>
      <c r="E184" s="35">
        <f>'[2]22. Sarana Lalu Lintas'!$I$16</f>
        <v>269700</v>
      </c>
      <c r="F184" s="36">
        <f t="shared" si="13"/>
        <v>566235.15</v>
      </c>
    </row>
    <row r="185" spans="1:6">
      <c r="A185" s="34" t="s">
        <v>266</v>
      </c>
      <c r="B185" s="9" t="s">
        <v>267</v>
      </c>
      <c r="C185" s="24">
        <v>2.4700000000000002</v>
      </c>
      <c r="D185" s="24" t="s">
        <v>7</v>
      </c>
      <c r="E185" s="35">
        <f>'[2]22. Sarana Lalu Lintas'!$I$17</f>
        <v>269700</v>
      </c>
      <c r="F185" s="36">
        <f t="shared" si="13"/>
        <v>666159</v>
      </c>
    </row>
    <row r="186" spans="1:6">
      <c r="A186" s="34" t="s">
        <v>172</v>
      </c>
      <c r="B186" s="9" t="s">
        <v>173</v>
      </c>
      <c r="C186" s="24">
        <v>1</v>
      </c>
      <c r="D186" s="24" t="s">
        <v>37</v>
      </c>
      <c r="E186" s="35">
        <f>'[2]22. Sarana Lalu Lintas'!$I$50</f>
        <v>11438400</v>
      </c>
      <c r="F186" s="36">
        <f t="shared" si="13"/>
        <v>11438400</v>
      </c>
    </row>
    <row r="187" spans="1:6" ht="25.5">
      <c r="A187" s="34" t="s">
        <v>90</v>
      </c>
      <c r="B187" s="9" t="s">
        <v>91</v>
      </c>
      <c r="C187" s="24">
        <v>0.5</v>
      </c>
      <c r="D187" s="24" t="s">
        <v>153</v>
      </c>
      <c r="E187" s="35" t="e">
        <f>'[2]23. Biaya Operasional Kegiatan'!#REF!</f>
        <v>#REF!</v>
      </c>
      <c r="F187" s="36" t="e">
        <f t="shared" si="13"/>
        <v>#REF!</v>
      </c>
    </row>
    <row r="188" spans="1:6" ht="25.5">
      <c r="A188" s="34" t="s">
        <v>88</v>
      </c>
      <c r="B188" s="9" t="s">
        <v>89</v>
      </c>
      <c r="C188" s="24">
        <v>3.5</v>
      </c>
      <c r="D188" s="24" t="s">
        <v>153</v>
      </c>
      <c r="E188" s="35" t="e">
        <f>'[2]23. Biaya Operasional Kegiatan'!#REF!</f>
        <v>#REF!</v>
      </c>
      <c r="F188" s="36" t="e">
        <f t="shared" si="13"/>
        <v>#REF!</v>
      </c>
    </row>
    <row r="189" spans="1:6" ht="25.5">
      <c r="A189" s="34" t="s">
        <v>166</v>
      </c>
      <c r="B189" s="9" t="s">
        <v>288</v>
      </c>
      <c r="C189" s="24">
        <v>12</v>
      </c>
      <c r="D189" s="24" t="s">
        <v>93</v>
      </c>
      <c r="E189" s="35" t="e">
        <f>'[2]23. Biaya Operasional Kegiatan'!#REF!</f>
        <v>#REF!</v>
      </c>
      <c r="F189" s="36" t="e">
        <f t="shared" si="13"/>
        <v>#REF!</v>
      </c>
    </row>
    <row r="190" spans="1:6">
      <c r="A190" s="34" t="s">
        <v>12</v>
      </c>
      <c r="B190" s="9" t="s">
        <v>13</v>
      </c>
      <c r="C190" s="24">
        <v>0.94500000000000006</v>
      </c>
      <c r="D190" s="24" t="s">
        <v>8</v>
      </c>
      <c r="E190" s="35">
        <f>'[1]A. Pekerjaan Tanah'!$F$156</f>
        <v>115120</v>
      </c>
      <c r="F190" s="36">
        <f t="shared" si="13"/>
        <v>108788.40000000001</v>
      </c>
    </row>
    <row r="191" spans="1:6" ht="25.5">
      <c r="A191" s="34" t="s">
        <v>289</v>
      </c>
      <c r="B191" s="9" t="s">
        <v>290</v>
      </c>
      <c r="C191" s="24">
        <v>1</v>
      </c>
      <c r="D191" s="24" t="s">
        <v>26</v>
      </c>
      <c r="E191" s="35">
        <f>'[1]B. Pondasi'!$F$285</f>
        <v>154320</v>
      </c>
      <c r="F191" s="36">
        <f t="shared" si="13"/>
        <v>154320</v>
      </c>
    </row>
    <row r="192" spans="1:6" ht="25.5">
      <c r="A192" s="34" t="s">
        <v>34</v>
      </c>
      <c r="B192" s="9" t="s">
        <v>291</v>
      </c>
      <c r="C192" s="24">
        <v>0.15</v>
      </c>
      <c r="D192" s="24" t="s">
        <v>8</v>
      </c>
      <c r="E192" s="35">
        <f>'[1]B. Pondasi'!$F$307</f>
        <v>1195513.5</v>
      </c>
      <c r="F192" s="36">
        <f t="shared" si="13"/>
        <v>179327.02499999999</v>
      </c>
    </row>
    <row r="193" spans="1:6">
      <c r="A193" s="34" t="s">
        <v>156</v>
      </c>
      <c r="B193" s="9" t="s">
        <v>157</v>
      </c>
      <c r="C193" s="24">
        <v>0.8</v>
      </c>
      <c r="D193" s="24" t="s">
        <v>8</v>
      </c>
      <c r="E193" s="35">
        <f>'[1]C. Struktur'!$F$107</f>
        <v>1136764.144736842</v>
      </c>
      <c r="F193" s="36">
        <f t="shared" si="13"/>
        <v>909411.31578947371</v>
      </c>
    </row>
    <row r="194" spans="1:6" ht="25.5">
      <c r="A194" s="34" t="s">
        <v>230</v>
      </c>
      <c r="B194" s="9" t="s">
        <v>231</v>
      </c>
      <c r="C194" s="24">
        <v>58</v>
      </c>
      <c r="D194" s="24" t="s">
        <v>16</v>
      </c>
      <c r="E194" s="35">
        <f>'[1]C. Struktur'!$F$203</f>
        <v>15471</v>
      </c>
      <c r="F194" s="36">
        <f t="shared" si="13"/>
        <v>897318</v>
      </c>
    </row>
    <row r="195" spans="1:6" s="1" customFormat="1">
      <c r="A195" s="40"/>
      <c r="B195" s="8"/>
      <c r="C195" s="23"/>
      <c r="D195" s="23"/>
      <c r="E195" s="41" t="s">
        <v>15</v>
      </c>
      <c r="F195" s="42" t="e">
        <f>SUM(F182:F194)</f>
        <v>#REF!</v>
      </c>
    </row>
    <row r="196" spans="1:6" s="1" customFormat="1" ht="13.5" thickBot="1">
      <c r="A196" s="43"/>
      <c r="B196" s="12"/>
      <c r="C196" s="30"/>
      <c r="D196" s="30"/>
      <c r="E196" s="44" t="s">
        <v>158</v>
      </c>
      <c r="F196" s="45" t="e">
        <f>SUM(F195)</f>
        <v>#REF!</v>
      </c>
    </row>
    <row r="197" spans="1:6" s="1" customFormat="1" ht="30" customHeight="1">
      <c r="A197" s="40" t="s">
        <v>190</v>
      </c>
      <c r="B197" s="8" t="s">
        <v>338</v>
      </c>
      <c r="C197" s="23"/>
      <c r="D197" s="23" t="s">
        <v>37</v>
      </c>
      <c r="E197" s="41"/>
      <c r="F197" s="42"/>
    </row>
    <row r="198" spans="1:6">
      <c r="A198" s="34" t="s">
        <v>257</v>
      </c>
      <c r="B198" s="9" t="s">
        <v>258</v>
      </c>
      <c r="C198" s="24">
        <v>3.2</v>
      </c>
      <c r="D198" s="24" t="s">
        <v>35</v>
      </c>
      <c r="E198" s="35">
        <f>'[2]20.01 Bahan Bangunan'!$I$158</f>
        <v>12000</v>
      </c>
      <c r="F198" s="36">
        <f t="shared" ref="F198:F207" si="14">E198*C198</f>
        <v>38400</v>
      </c>
    </row>
    <row r="199" spans="1:6">
      <c r="A199" s="34" t="s">
        <v>259</v>
      </c>
      <c r="B199" s="9" t="s">
        <v>260</v>
      </c>
      <c r="C199" s="24">
        <v>0.60000000000000009</v>
      </c>
      <c r="D199" s="24" t="s">
        <v>17</v>
      </c>
      <c r="E199" s="35">
        <f>'[2]20.01 Bahan Bangunan'!$I$285</f>
        <v>43000</v>
      </c>
      <c r="F199" s="36">
        <f t="shared" si="14"/>
        <v>25800.000000000004</v>
      </c>
    </row>
    <row r="200" spans="1:6">
      <c r="A200" s="34" t="s">
        <v>149</v>
      </c>
      <c r="B200" s="9" t="s">
        <v>150</v>
      </c>
      <c r="C200" s="24">
        <v>0.22500000000000001</v>
      </c>
      <c r="D200" s="24" t="s">
        <v>9</v>
      </c>
      <c r="E200" s="35">
        <f>E166</f>
        <v>370000</v>
      </c>
      <c r="F200" s="36">
        <f t="shared" si="14"/>
        <v>83250</v>
      </c>
    </row>
    <row r="201" spans="1:6">
      <c r="A201" s="34" t="s">
        <v>292</v>
      </c>
      <c r="B201" s="9" t="s">
        <v>180</v>
      </c>
      <c r="C201" s="24">
        <v>3</v>
      </c>
      <c r="D201" s="24" t="s">
        <v>148</v>
      </c>
      <c r="E201" s="35">
        <f>'[2]20.05 Pipa'!$I$15</f>
        <v>666600</v>
      </c>
      <c r="F201" s="36">
        <f t="shared" si="14"/>
        <v>1999800</v>
      </c>
    </row>
    <row r="202" spans="1:6">
      <c r="A202" s="34" t="s">
        <v>264</v>
      </c>
      <c r="B202" s="9" t="s">
        <v>265</v>
      </c>
      <c r="C202" s="24">
        <v>0.19125</v>
      </c>
      <c r="D202" s="24" t="s">
        <v>7</v>
      </c>
      <c r="E202" s="35">
        <f>'[2]22. Sarana Lalu Lintas'!$I$16</f>
        <v>269700</v>
      </c>
      <c r="F202" s="36">
        <f t="shared" si="14"/>
        <v>51580.125</v>
      </c>
    </row>
    <row r="203" spans="1:6">
      <c r="A203" s="34" t="s">
        <v>266</v>
      </c>
      <c r="B203" s="9" t="s">
        <v>267</v>
      </c>
      <c r="C203" s="24">
        <v>0.22500000000000001</v>
      </c>
      <c r="D203" s="24" t="s">
        <v>7</v>
      </c>
      <c r="E203" s="35">
        <f>'[2]22. Sarana Lalu Lintas'!$I$17</f>
        <v>269700</v>
      </c>
      <c r="F203" s="36">
        <f t="shared" si="14"/>
        <v>60682.5</v>
      </c>
    </row>
    <row r="204" spans="1:6" ht="25.5">
      <c r="A204" s="34" t="s">
        <v>90</v>
      </c>
      <c r="B204" s="9" t="s">
        <v>91</v>
      </c>
      <c r="C204" s="24">
        <v>0.05</v>
      </c>
      <c r="D204" s="24" t="s">
        <v>153</v>
      </c>
      <c r="E204" s="35" t="e">
        <f>'[2]23. Biaya Operasional Kegiatan'!#REF!</f>
        <v>#REF!</v>
      </c>
      <c r="F204" s="36" t="e">
        <f t="shared" si="14"/>
        <v>#REF!</v>
      </c>
    </row>
    <row r="205" spans="1:6" ht="25.5">
      <c r="A205" s="34" t="s">
        <v>88</v>
      </c>
      <c r="B205" s="9" t="s">
        <v>89</v>
      </c>
      <c r="C205" s="24">
        <v>3.5</v>
      </c>
      <c r="D205" s="24" t="s">
        <v>153</v>
      </c>
      <c r="E205" s="35" t="e">
        <f>'[2]23. Biaya Operasional Kegiatan'!#REF!</f>
        <v>#REF!</v>
      </c>
      <c r="F205" s="36" t="e">
        <f t="shared" si="14"/>
        <v>#REF!</v>
      </c>
    </row>
    <row r="206" spans="1:6" ht="13.15" customHeight="1">
      <c r="A206" s="34" t="s">
        <v>154</v>
      </c>
      <c r="B206" s="9" t="s">
        <v>155</v>
      </c>
      <c r="C206" s="24">
        <v>6</v>
      </c>
      <c r="D206" s="24" t="s">
        <v>93</v>
      </c>
      <c r="E206" s="35" t="e">
        <f>'[2]23. Biaya Operasional Kegiatan'!#REF!</f>
        <v>#REF!</v>
      </c>
      <c r="F206" s="36" t="e">
        <f t="shared" si="14"/>
        <v>#REF!</v>
      </c>
    </row>
    <row r="207" spans="1:6">
      <c r="A207" s="34" t="s">
        <v>156</v>
      </c>
      <c r="B207" s="9" t="s">
        <v>157</v>
      </c>
      <c r="C207" s="24">
        <v>7.4999999999999997E-2</v>
      </c>
      <c r="D207" s="24" t="s">
        <v>8</v>
      </c>
      <c r="E207" s="35">
        <f>'[1]C. Struktur'!$F$107</f>
        <v>1136764.144736842</v>
      </c>
      <c r="F207" s="36">
        <f t="shared" si="14"/>
        <v>85257.310855263146</v>
      </c>
    </row>
    <row r="208" spans="1:6" s="1" customFormat="1">
      <c r="A208" s="40"/>
      <c r="B208" s="8"/>
      <c r="C208" s="23"/>
      <c r="D208" s="23"/>
      <c r="E208" s="41" t="s">
        <v>15</v>
      </c>
      <c r="F208" s="42" t="e">
        <f>SUM(F198:F207)</f>
        <v>#REF!</v>
      </c>
    </row>
    <row r="209" spans="1:6" s="1" customFormat="1" ht="13.5" thickBot="1">
      <c r="A209" s="43"/>
      <c r="B209" s="12"/>
      <c r="C209" s="30"/>
      <c r="D209" s="30"/>
      <c r="E209" s="44" t="s">
        <v>158</v>
      </c>
      <c r="F209" s="45" t="e">
        <f>SUM(F208)</f>
        <v>#REF!</v>
      </c>
    </row>
    <row r="210" spans="1:6" s="1" customFormat="1" ht="16.899999999999999" customHeight="1">
      <c r="A210" s="40" t="s">
        <v>193</v>
      </c>
      <c r="B210" s="8" t="s">
        <v>339</v>
      </c>
      <c r="C210" s="23"/>
      <c r="D210" s="23" t="s">
        <v>37</v>
      </c>
      <c r="E210" s="41"/>
      <c r="F210" s="42"/>
    </row>
    <row r="211" spans="1:6">
      <c r="A211" s="34" t="s">
        <v>257</v>
      </c>
      <c r="B211" s="9" t="s">
        <v>258</v>
      </c>
      <c r="C211" s="24">
        <v>1.25</v>
      </c>
      <c r="D211" s="24" t="s">
        <v>35</v>
      </c>
      <c r="E211" s="35">
        <f>'[2]20.01 Bahan Bangunan'!$I$158</f>
        <v>12000</v>
      </c>
      <c r="F211" s="36">
        <f t="shared" ref="F211:F220" si="15">E211*C211</f>
        <v>15000</v>
      </c>
    </row>
    <row r="212" spans="1:6">
      <c r="A212" s="34" t="s">
        <v>259</v>
      </c>
      <c r="B212" s="9" t="s">
        <v>260</v>
      </c>
      <c r="C212" s="24">
        <v>1.78</v>
      </c>
      <c r="D212" s="24" t="s">
        <v>17</v>
      </c>
      <c r="E212" s="35">
        <f>'[2]20.01 Bahan Bangunan'!$I$285</f>
        <v>43000</v>
      </c>
      <c r="F212" s="36">
        <f t="shared" si="15"/>
        <v>76540</v>
      </c>
    </row>
    <row r="213" spans="1:6">
      <c r="A213" s="34" t="s">
        <v>149</v>
      </c>
      <c r="B213" s="9" t="s">
        <v>150</v>
      </c>
      <c r="C213" s="24">
        <v>1.08</v>
      </c>
      <c r="D213" s="24" t="s">
        <v>9</v>
      </c>
      <c r="E213" s="35">
        <f>E200</f>
        <v>370000</v>
      </c>
      <c r="F213" s="36">
        <f t="shared" si="15"/>
        <v>399600</v>
      </c>
    </row>
    <row r="214" spans="1:6">
      <c r="A214" s="34" t="s">
        <v>262</v>
      </c>
      <c r="B214" s="9" t="s">
        <v>263</v>
      </c>
      <c r="C214" s="24">
        <v>7</v>
      </c>
      <c r="D214" s="24" t="s">
        <v>148</v>
      </c>
      <c r="E214" s="35">
        <f>'[2]20.05 Pipa'!$I$21</f>
        <v>215300</v>
      </c>
      <c r="F214" s="36">
        <f t="shared" si="15"/>
        <v>1507100</v>
      </c>
    </row>
    <row r="215" spans="1:6">
      <c r="A215" s="34" t="s">
        <v>264</v>
      </c>
      <c r="B215" s="9" t="s">
        <v>265</v>
      </c>
      <c r="C215" s="24">
        <v>0.8640000000000001</v>
      </c>
      <c r="D215" s="24" t="s">
        <v>7</v>
      </c>
      <c r="E215" s="35">
        <f>'[2]22. Sarana Lalu Lintas'!$I$16</f>
        <v>269700</v>
      </c>
      <c r="F215" s="36">
        <f t="shared" si="15"/>
        <v>233020.80000000002</v>
      </c>
    </row>
    <row r="216" spans="1:6">
      <c r="A216" s="34" t="s">
        <v>266</v>
      </c>
      <c r="B216" s="9" t="s">
        <v>267</v>
      </c>
      <c r="C216" s="24">
        <v>1.08</v>
      </c>
      <c r="D216" s="24" t="s">
        <v>7</v>
      </c>
      <c r="E216" s="35">
        <f>'[2]22. Sarana Lalu Lintas'!$I$17</f>
        <v>269700</v>
      </c>
      <c r="F216" s="36">
        <f t="shared" si="15"/>
        <v>291276</v>
      </c>
    </row>
    <row r="217" spans="1:6" ht="25.5">
      <c r="A217" s="34" t="s">
        <v>90</v>
      </c>
      <c r="B217" s="9" t="s">
        <v>91</v>
      </c>
      <c r="C217" s="24">
        <v>0.75</v>
      </c>
      <c r="D217" s="24" t="s">
        <v>153</v>
      </c>
      <c r="E217" s="35" t="e">
        <f>'[2]23. Biaya Operasional Kegiatan'!#REF!</f>
        <v>#REF!</v>
      </c>
      <c r="F217" s="36" t="e">
        <f t="shared" si="15"/>
        <v>#REF!</v>
      </c>
    </row>
    <row r="218" spans="1:6" ht="25.5">
      <c r="A218" s="34" t="s">
        <v>103</v>
      </c>
      <c r="B218" s="9" t="s">
        <v>104</v>
      </c>
      <c r="C218" s="24">
        <v>1.5</v>
      </c>
      <c r="D218" s="24" t="s">
        <v>153</v>
      </c>
      <c r="E218" s="35" t="e">
        <f>'[2]23. Biaya Operasional Kegiatan'!#REF!</f>
        <v>#REF!</v>
      </c>
      <c r="F218" s="36" t="e">
        <f t="shared" si="15"/>
        <v>#REF!</v>
      </c>
    </row>
    <row r="219" spans="1:6" ht="25.5">
      <c r="A219" s="34" t="s">
        <v>88</v>
      </c>
      <c r="B219" s="9" t="s">
        <v>89</v>
      </c>
      <c r="C219" s="24">
        <v>2.5</v>
      </c>
      <c r="D219" s="24" t="s">
        <v>153</v>
      </c>
      <c r="E219" s="35" t="e">
        <f>'[2]23. Biaya Operasional Kegiatan'!#REF!</f>
        <v>#REF!</v>
      </c>
      <c r="F219" s="36" t="e">
        <f t="shared" si="15"/>
        <v>#REF!</v>
      </c>
    </row>
    <row r="220" spans="1:6">
      <c r="A220" s="34" t="s">
        <v>156</v>
      </c>
      <c r="B220" s="9" t="s">
        <v>157</v>
      </c>
      <c r="C220" s="24">
        <v>0.35</v>
      </c>
      <c r="D220" s="24" t="s">
        <v>8</v>
      </c>
      <c r="E220" s="35">
        <f>'[1]C. Struktur'!$F$107</f>
        <v>1136764.144736842</v>
      </c>
      <c r="F220" s="36">
        <f t="shared" si="15"/>
        <v>397867.45065789466</v>
      </c>
    </row>
    <row r="221" spans="1:6" s="1" customFormat="1">
      <c r="A221" s="40"/>
      <c r="B221" s="8"/>
      <c r="C221" s="23"/>
      <c r="D221" s="23"/>
      <c r="E221" s="41" t="s">
        <v>15</v>
      </c>
      <c r="F221" s="42" t="e">
        <f>SUM(F211:F220)</f>
        <v>#REF!</v>
      </c>
    </row>
    <row r="222" spans="1:6" s="1" customFormat="1" ht="13.5" thickBot="1">
      <c r="A222" s="43"/>
      <c r="B222" s="12"/>
      <c r="C222" s="30"/>
      <c r="D222" s="30"/>
      <c r="E222" s="44" t="s">
        <v>158</v>
      </c>
      <c r="F222" s="45" t="e">
        <f>SUM(F221)</f>
        <v>#REF!</v>
      </c>
    </row>
    <row r="223" spans="1:6" s="1" customFormat="1">
      <c r="A223" s="40" t="s">
        <v>203</v>
      </c>
      <c r="B223" s="8" t="s">
        <v>340</v>
      </c>
      <c r="C223" s="23"/>
      <c r="D223" s="23" t="s">
        <v>37</v>
      </c>
      <c r="E223" s="41"/>
      <c r="F223" s="42"/>
    </row>
    <row r="224" spans="1:6">
      <c r="A224" s="34" t="s">
        <v>257</v>
      </c>
      <c r="B224" s="9" t="s">
        <v>258</v>
      </c>
      <c r="C224" s="24">
        <v>6.85</v>
      </c>
      <c r="D224" s="24" t="s">
        <v>35</v>
      </c>
      <c r="E224" s="35">
        <f>'[2]20.01 Bahan Bangunan'!$I$158</f>
        <v>12000</v>
      </c>
      <c r="F224" s="36">
        <f t="shared" ref="F224:F233" si="16">E224*C224</f>
        <v>82200</v>
      </c>
    </row>
    <row r="225" spans="1:6">
      <c r="A225" s="34" t="s">
        <v>259</v>
      </c>
      <c r="B225" s="9" t="s">
        <v>260</v>
      </c>
      <c r="C225" s="24">
        <v>1.35</v>
      </c>
      <c r="D225" s="24" t="s">
        <v>17</v>
      </c>
      <c r="E225" s="35">
        <f>'[2]20.01 Bahan Bangunan'!$I$285</f>
        <v>43000</v>
      </c>
      <c r="F225" s="36">
        <f t="shared" si="16"/>
        <v>58050.000000000007</v>
      </c>
    </row>
    <row r="226" spans="1:6">
      <c r="A226" s="34" t="s">
        <v>149</v>
      </c>
      <c r="B226" s="9" t="s">
        <v>150</v>
      </c>
      <c r="C226" s="24">
        <v>0.72</v>
      </c>
      <c r="D226" s="24" t="s">
        <v>9</v>
      </c>
      <c r="E226" s="35">
        <f>E213</f>
        <v>370000</v>
      </c>
      <c r="F226" s="36">
        <f t="shared" si="16"/>
        <v>266400</v>
      </c>
    </row>
    <row r="227" spans="1:6">
      <c r="A227" s="34" t="s">
        <v>151</v>
      </c>
      <c r="B227" s="9" t="s">
        <v>261</v>
      </c>
      <c r="C227" s="24">
        <v>6</v>
      </c>
      <c r="D227" s="24" t="s">
        <v>152</v>
      </c>
      <c r="E227" s="35">
        <f>'[2]20.01 Bahan Bangunan'!$I$423</f>
        <v>11000</v>
      </c>
      <c r="F227" s="36">
        <f t="shared" si="16"/>
        <v>66000</v>
      </c>
    </row>
    <row r="228" spans="1:6">
      <c r="A228" s="34" t="s">
        <v>262</v>
      </c>
      <c r="B228" s="9" t="s">
        <v>263</v>
      </c>
      <c r="C228" s="24">
        <v>3.5</v>
      </c>
      <c r="D228" s="24" t="s">
        <v>148</v>
      </c>
      <c r="E228" s="35">
        <f>'[2]20.05 Pipa'!$I$21</f>
        <v>215300</v>
      </c>
      <c r="F228" s="36">
        <f t="shared" si="16"/>
        <v>753550</v>
      </c>
    </row>
    <row r="229" spans="1:6">
      <c r="A229" s="34" t="s">
        <v>264</v>
      </c>
      <c r="B229" s="9" t="s">
        <v>265</v>
      </c>
      <c r="C229" s="24">
        <v>0.61199999999999999</v>
      </c>
      <c r="D229" s="24" t="s">
        <v>7</v>
      </c>
      <c r="E229" s="35">
        <f>'[2]22. Sarana Lalu Lintas'!$I$16</f>
        <v>269700</v>
      </c>
      <c r="F229" s="36">
        <f t="shared" si="16"/>
        <v>165056.4</v>
      </c>
    </row>
    <row r="230" spans="1:6">
      <c r="A230" s="34" t="s">
        <v>266</v>
      </c>
      <c r="B230" s="9" t="s">
        <v>267</v>
      </c>
      <c r="C230" s="24">
        <v>0.72</v>
      </c>
      <c r="D230" s="24" t="s">
        <v>7</v>
      </c>
      <c r="E230" s="35">
        <f>'[2]22. Sarana Lalu Lintas'!$I$17</f>
        <v>269700</v>
      </c>
      <c r="F230" s="36">
        <f t="shared" si="16"/>
        <v>194184</v>
      </c>
    </row>
    <row r="231" spans="1:6" ht="25.5">
      <c r="A231" s="34" t="s">
        <v>90</v>
      </c>
      <c r="B231" s="9" t="s">
        <v>91</v>
      </c>
      <c r="C231" s="24">
        <v>1</v>
      </c>
      <c r="D231" s="24" t="s">
        <v>153</v>
      </c>
      <c r="E231" s="35" t="e">
        <f>'[2]23. Biaya Operasional Kegiatan'!#REF!</f>
        <v>#REF!</v>
      </c>
      <c r="F231" s="36" t="e">
        <f t="shared" si="16"/>
        <v>#REF!</v>
      </c>
    </row>
    <row r="232" spans="1:6" ht="25.5">
      <c r="A232" s="34" t="s">
        <v>88</v>
      </c>
      <c r="B232" s="9" t="s">
        <v>89</v>
      </c>
      <c r="C232" s="24">
        <v>2.5</v>
      </c>
      <c r="D232" s="24" t="s">
        <v>153</v>
      </c>
      <c r="E232" s="35" t="e">
        <f>'[2]23. Biaya Operasional Kegiatan'!#REF!</f>
        <v>#REF!</v>
      </c>
      <c r="F232" s="36" t="e">
        <f t="shared" si="16"/>
        <v>#REF!</v>
      </c>
    </row>
    <row r="233" spans="1:6">
      <c r="A233" s="34" t="s">
        <v>156</v>
      </c>
      <c r="B233" s="9" t="s">
        <v>157</v>
      </c>
      <c r="C233" s="24">
        <v>0.35</v>
      </c>
      <c r="D233" s="24" t="s">
        <v>8</v>
      </c>
      <c r="E233" s="35">
        <f>'[1]C. Struktur'!$F$107</f>
        <v>1136764.144736842</v>
      </c>
      <c r="F233" s="36">
        <f t="shared" si="16"/>
        <v>397867.45065789466</v>
      </c>
    </row>
    <row r="234" spans="1:6" s="1" customFormat="1">
      <c r="A234" s="40"/>
      <c r="B234" s="8"/>
      <c r="C234" s="23"/>
      <c r="D234" s="23"/>
      <c r="E234" s="41" t="s">
        <v>15</v>
      </c>
      <c r="F234" s="42" t="e">
        <f>SUM(F224:F233)</f>
        <v>#REF!</v>
      </c>
    </row>
    <row r="235" spans="1:6" s="1" customFormat="1" ht="13.5" thickBot="1">
      <c r="A235" s="43"/>
      <c r="B235" s="12"/>
      <c r="C235" s="30"/>
      <c r="D235" s="30"/>
      <c r="E235" s="44" t="s">
        <v>158</v>
      </c>
      <c r="F235" s="45" t="e">
        <f>SUM(F234)</f>
        <v>#REF!</v>
      </c>
    </row>
    <row r="236" spans="1:6" s="1" customFormat="1" ht="27.6" customHeight="1">
      <c r="A236" s="40" t="s">
        <v>204</v>
      </c>
      <c r="B236" s="8" t="s">
        <v>341</v>
      </c>
      <c r="C236" s="23"/>
      <c r="D236" s="23" t="s">
        <v>37</v>
      </c>
      <c r="E236" s="41"/>
      <c r="F236" s="42"/>
    </row>
    <row r="237" spans="1:6">
      <c r="A237" s="34" t="s">
        <v>259</v>
      </c>
      <c r="B237" s="9" t="s">
        <v>260</v>
      </c>
      <c r="C237" s="24">
        <v>1.5</v>
      </c>
      <c r="D237" s="24" t="s">
        <v>17</v>
      </c>
      <c r="E237" s="35">
        <f>'[2]20.01 Bahan Bangunan'!$I$285</f>
        <v>43000</v>
      </c>
      <c r="F237" s="36">
        <f t="shared" ref="F237:F243" si="17">E237*C237</f>
        <v>64500</v>
      </c>
    </row>
    <row r="238" spans="1:6">
      <c r="A238" s="34" t="s">
        <v>293</v>
      </c>
      <c r="B238" s="9" t="s">
        <v>294</v>
      </c>
      <c r="C238" s="24">
        <v>5.68</v>
      </c>
      <c r="D238" s="24" t="s">
        <v>35</v>
      </c>
      <c r="E238" s="35">
        <f>'[2]20.01 Bahan Bangunan'!$I$284</f>
        <v>475000</v>
      </c>
      <c r="F238" s="36">
        <f t="shared" si="17"/>
        <v>2698000</v>
      </c>
    </row>
    <row r="239" spans="1:6">
      <c r="A239" s="34" t="s">
        <v>151</v>
      </c>
      <c r="B239" s="9" t="s">
        <v>261</v>
      </c>
      <c r="C239" s="24">
        <v>8</v>
      </c>
      <c r="D239" s="24" t="s">
        <v>152</v>
      </c>
      <c r="E239" s="35">
        <f>'[2]20.01 Bahan Bangunan'!$I$423</f>
        <v>11000</v>
      </c>
      <c r="F239" s="36">
        <f t="shared" si="17"/>
        <v>88000</v>
      </c>
    </row>
    <row r="240" spans="1:6">
      <c r="A240" s="34" t="s">
        <v>184</v>
      </c>
      <c r="B240" s="9" t="s">
        <v>295</v>
      </c>
      <c r="C240" s="24">
        <v>4</v>
      </c>
      <c r="D240" s="24" t="s">
        <v>152</v>
      </c>
      <c r="E240" s="35">
        <f>'[2]20.01 Bahan Bangunan'!$I$424</f>
        <v>10000</v>
      </c>
      <c r="F240" s="36">
        <f t="shared" si="17"/>
        <v>40000</v>
      </c>
    </row>
    <row r="241" spans="1:6">
      <c r="A241" s="34" t="s">
        <v>262</v>
      </c>
      <c r="B241" s="9" t="s">
        <v>263</v>
      </c>
      <c r="C241" s="24">
        <v>3</v>
      </c>
      <c r="D241" s="24" t="s">
        <v>148</v>
      </c>
      <c r="E241" s="35">
        <f>'[2]20.05 Pipa'!$I$21</f>
        <v>215300</v>
      </c>
      <c r="F241" s="36">
        <f t="shared" si="17"/>
        <v>645900</v>
      </c>
    </row>
    <row r="242" spans="1:6" ht="25.5">
      <c r="A242" s="34" t="s">
        <v>90</v>
      </c>
      <c r="B242" s="9" t="s">
        <v>91</v>
      </c>
      <c r="C242" s="24">
        <v>8.5000000000000006E-2</v>
      </c>
      <c r="D242" s="24" t="s">
        <v>153</v>
      </c>
      <c r="E242" s="35" t="e">
        <f>'[2]23. Biaya Operasional Kegiatan'!#REF!</f>
        <v>#REF!</v>
      </c>
      <c r="F242" s="36" t="e">
        <f t="shared" si="17"/>
        <v>#REF!</v>
      </c>
    </row>
    <row r="243" spans="1:6" ht="25.5">
      <c r="A243" s="34" t="s">
        <v>88</v>
      </c>
      <c r="B243" s="9" t="s">
        <v>89</v>
      </c>
      <c r="C243" s="24">
        <v>0.85</v>
      </c>
      <c r="D243" s="24" t="s">
        <v>153</v>
      </c>
      <c r="E243" s="35" t="e">
        <f>'[2]23. Biaya Operasional Kegiatan'!#REF!</f>
        <v>#REF!</v>
      </c>
      <c r="F243" s="36" t="e">
        <f t="shared" si="17"/>
        <v>#REF!</v>
      </c>
    </row>
    <row r="244" spans="1:6" s="261" customFormat="1">
      <c r="A244" s="260"/>
      <c r="B244" s="245"/>
      <c r="C244" s="246"/>
      <c r="D244" s="246"/>
      <c r="E244" s="247" t="s">
        <v>15</v>
      </c>
      <c r="F244" s="248" t="e">
        <f>SUM(F237:F243)</f>
        <v>#REF!</v>
      </c>
    </row>
    <row r="245" spans="1:6" s="261" customFormat="1" ht="13.5" thickBot="1">
      <c r="A245" s="262"/>
      <c r="B245" s="263"/>
      <c r="C245" s="264"/>
      <c r="D245" s="264"/>
      <c r="E245" s="265" t="s">
        <v>158</v>
      </c>
      <c r="F245" s="266" t="e">
        <f>SUM(F244)</f>
        <v>#REF!</v>
      </c>
    </row>
    <row r="246" spans="1:6" s="1" customFormat="1">
      <c r="A246" s="40" t="s">
        <v>216</v>
      </c>
      <c r="B246" s="8" t="s">
        <v>342</v>
      </c>
      <c r="C246" s="23"/>
      <c r="D246" s="23" t="s">
        <v>37</v>
      </c>
      <c r="E246" s="41"/>
      <c r="F246" s="42"/>
    </row>
    <row r="247" spans="1:6">
      <c r="A247" s="34" t="s">
        <v>296</v>
      </c>
      <c r="B247" s="9" t="s">
        <v>297</v>
      </c>
      <c r="C247" s="24">
        <v>1</v>
      </c>
      <c r="D247" s="24" t="s">
        <v>37</v>
      </c>
      <c r="E247" s="35">
        <f>'[2]02.07 Alat Studio'!$I$33</f>
        <v>320000</v>
      </c>
      <c r="F247" s="36">
        <f t="shared" ref="F247:F255" si="18">E247*C247</f>
        <v>320000</v>
      </c>
    </row>
    <row r="248" spans="1:6">
      <c r="A248" s="34" t="s">
        <v>257</v>
      </c>
      <c r="B248" s="9" t="s">
        <v>258</v>
      </c>
      <c r="C248" s="24">
        <v>0.5</v>
      </c>
      <c r="D248" s="24" t="s">
        <v>35</v>
      </c>
      <c r="E248" s="35">
        <f>'[2]20.01 Bahan Bangunan'!$I$158</f>
        <v>12000</v>
      </c>
      <c r="F248" s="36">
        <f t="shared" si="18"/>
        <v>6000</v>
      </c>
    </row>
    <row r="249" spans="1:6">
      <c r="A249" s="34" t="s">
        <v>259</v>
      </c>
      <c r="B249" s="9" t="s">
        <v>260</v>
      </c>
      <c r="C249" s="24">
        <v>0.7</v>
      </c>
      <c r="D249" s="24" t="s">
        <v>17</v>
      </c>
      <c r="E249" s="35">
        <f>'[2]20.01 Bahan Bangunan'!$I$285</f>
        <v>43000</v>
      </c>
      <c r="F249" s="36">
        <f t="shared" si="18"/>
        <v>30099.999999999996</v>
      </c>
    </row>
    <row r="250" spans="1:6">
      <c r="A250" s="34" t="s">
        <v>298</v>
      </c>
      <c r="B250" s="9" t="s">
        <v>299</v>
      </c>
      <c r="C250" s="24">
        <v>1</v>
      </c>
      <c r="D250" s="24" t="s">
        <v>37</v>
      </c>
      <c r="E250" s="35">
        <f>'[2]20.02 Suku Cadang'!$I$727</f>
        <v>639100</v>
      </c>
      <c r="F250" s="36">
        <f t="shared" si="18"/>
        <v>639100</v>
      </c>
    </row>
    <row r="251" spans="1:6">
      <c r="A251" s="34" t="s">
        <v>262</v>
      </c>
      <c r="B251" s="9" t="s">
        <v>263</v>
      </c>
      <c r="C251" s="24">
        <v>3</v>
      </c>
      <c r="D251" s="24" t="s">
        <v>148</v>
      </c>
      <c r="E251" s="35">
        <f>'[2]20.05 Pipa'!$I$21</f>
        <v>215300</v>
      </c>
      <c r="F251" s="36">
        <f t="shared" si="18"/>
        <v>645900</v>
      </c>
    </row>
    <row r="252" spans="1:6">
      <c r="A252" s="34" t="s">
        <v>300</v>
      </c>
      <c r="B252" s="9" t="s">
        <v>301</v>
      </c>
      <c r="C252" s="24">
        <v>1</v>
      </c>
      <c r="D252" s="24" t="s">
        <v>37</v>
      </c>
      <c r="E252" s="35">
        <f>'[2]22. Sarana Lalu Lintas'!$I$12</f>
        <v>3769200</v>
      </c>
      <c r="F252" s="36">
        <f t="shared" si="18"/>
        <v>3769200</v>
      </c>
    </row>
    <row r="253" spans="1:6" ht="25.5">
      <c r="A253" s="34" t="s">
        <v>90</v>
      </c>
      <c r="B253" s="9" t="s">
        <v>91</v>
      </c>
      <c r="C253" s="24">
        <v>0.05</v>
      </c>
      <c r="D253" s="24" t="s">
        <v>153</v>
      </c>
      <c r="E253" s="35" t="e">
        <f>'[2]23. Biaya Operasional Kegiatan'!#REF!</f>
        <v>#REF!</v>
      </c>
      <c r="F253" s="36" t="e">
        <f t="shared" si="18"/>
        <v>#REF!</v>
      </c>
    </row>
    <row r="254" spans="1:6" ht="25.5">
      <c r="A254" s="34" t="s">
        <v>88</v>
      </c>
      <c r="B254" s="9" t="s">
        <v>89</v>
      </c>
      <c r="C254" s="24">
        <v>3.5</v>
      </c>
      <c r="D254" s="24" t="s">
        <v>153</v>
      </c>
      <c r="E254" s="35" t="e">
        <f>'[2]23. Biaya Operasional Kegiatan'!#REF!</f>
        <v>#REF!</v>
      </c>
      <c r="F254" s="36" t="e">
        <f t="shared" si="18"/>
        <v>#REF!</v>
      </c>
    </row>
    <row r="255" spans="1:6">
      <c r="A255" s="34" t="s">
        <v>156</v>
      </c>
      <c r="B255" s="9" t="s">
        <v>157</v>
      </c>
      <c r="C255" s="24">
        <v>0.12</v>
      </c>
      <c r="D255" s="24" t="s">
        <v>8</v>
      </c>
      <c r="E255" s="35">
        <f>'[1]C. Struktur'!$F$107</f>
        <v>1136764.144736842</v>
      </c>
      <c r="F255" s="36">
        <f t="shared" si="18"/>
        <v>136411.69736842104</v>
      </c>
    </row>
    <row r="256" spans="1:6" s="1" customFormat="1">
      <c r="A256" s="40"/>
      <c r="B256" s="8"/>
      <c r="C256" s="23"/>
      <c r="D256" s="23"/>
      <c r="E256" s="41" t="s">
        <v>15</v>
      </c>
      <c r="F256" s="42" t="e">
        <f>SUM(F247:F255)</f>
        <v>#REF!</v>
      </c>
    </row>
    <row r="257" spans="1:6" s="1" customFormat="1" ht="13.5" thickBot="1">
      <c r="A257" s="43"/>
      <c r="B257" s="12"/>
      <c r="C257" s="30"/>
      <c r="D257" s="30"/>
      <c r="E257" s="44" t="s">
        <v>158</v>
      </c>
      <c r="F257" s="45" t="e">
        <f>SUM(F256)</f>
        <v>#REF!</v>
      </c>
    </row>
    <row r="258" spans="1:6" s="1" customFormat="1">
      <c r="A258" s="40" t="s">
        <v>220</v>
      </c>
      <c r="B258" s="8" t="s">
        <v>343</v>
      </c>
      <c r="C258" s="23"/>
      <c r="D258" s="23" t="s">
        <v>37</v>
      </c>
      <c r="E258" s="41"/>
      <c r="F258" s="42"/>
    </row>
    <row r="259" spans="1:6">
      <c r="A259" s="34" t="s">
        <v>257</v>
      </c>
      <c r="B259" s="9" t="s">
        <v>258</v>
      </c>
      <c r="C259" s="24">
        <v>0.75</v>
      </c>
      <c r="D259" s="24" t="s">
        <v>35</v>
      </c>
      <c r="E259" s="35">
        <f>'[2]20.01 Bahan Bangunan'!$I$158</f>
        <v>12000</v>
      </c>
      <c r="F259" s="36">
        <f t="shared" ref="F259:F264" si="19">E259*C259</f>
        <v>9000</v>
      </c>
    </row>
    <row r="260" spans="1:6">
      <c r="A260" s="34" t="s">
        <v>302</v>
      </c>
      <c r="B260" s="9" t="s">
        <v>303</v>
      </c>
      <c r="C260" s="24">
        <v>6.2640000000000002</v>
      </c>
      <c r="D260" s="24" t="s">
        <v>23</v>
      </c>
      <c r="E260" s="35">
        <f>'[2]20.01 Bahan Bangunan'!$I$181</f>
        <v>16500</v>
      </c>
      <c r="F260" s="36">
        <f t="shared" si="19"/>
        <v>103356</v>
      </c>
    </row>
    <row r="261" spans="1:6">
      <c r="A261" s="34" t="s">
        <v>151</v>
      </c>
      <c r="B261" s="9" t="s">
        <v>261</v>
      </c>
      <c r="C261" s="24">
        <v>4</v>
      </c>
      <c r="D261" s="24" t="s">
        <v>152</v>
      </c>
      <c r="E261" s="35">
        <f>'[2]20.01 Bahan Bangunan'!$I$423</f>
        <v>11000</v>
      </c>
      <c r="F261" s="36">
        <f t="shared" si="19"/>
        <v>44000</v>
      </c>
    </row>
    <row r="262" spans="1:6">
      <c r="A262" s="34" t="s">
        <v>262</v>
      </c>
      <c r="B262" s="9" t="s">
        <v>263</v>
      </c>
      <c r="C262" s="24">
        <v>3</v>
      </c>
      <c r="D262" s="24" t="s">
        <v>148</v>
      </c>
      <c r="E262" s="35">
        <f>'[2]20.05 Pipa'!$I$21</f>
        <v>215300</v>
      </c>
      <c r="F262" s="36">
        <f t="shared" si="19"/>
        <v>645900</v>
      </c>
    </row>
    <row r="263" spans="1:6" ht="25.5">
      <c r="A263" s="34" t="s">
        <v>90</v>
      </c>
      <c r="B263" s="9" t="s">
        <v>91</v>
      </c>
      <c r="C263" s="24">
        <v>0.05</v>
      </c>
      <c r="D263" s="24" t="s">
        <v>153</v>
      </c>
      <c r="E263" s="35">
        <v>158000</v>
      </c>
      <c r="F263" s="36">
        <f t="shared" si="19"/>
        <v>7900</v>
      </c>
    </row>
    <row r="264" spans="1:6" ht="25.5">
      <c r="A264" s="34" t="s">
        <v>88</v>
      </c>
      <c r="B264" s="9" t="s">
        <v>89</v>
      </c>
      <c r="C264" s="24">
        <v>1.5</v>
      </c>
      <c r="D264" s="24" t="s">
        <v>153</v>
      </c>
      <c r="E264" s="35" t="e">
        <f>'[2]23. Biaya Operasional Kegiatan'!#REF!</f>
        <v>#REF!</v>
      </c>
      <c r="F264" s="36" t="e">
        <f t="shared" si="19"/>
        <v>#REF!</v>
      </c>
    </row>
    <row r="265" spans="1:6" s="1" customFormat="1">
      <c r="A265" s="40"/>
      <c r="B265" s="8"/>
      <c r="C265" s="23"/>
      <c r="D265" s="23"/>
      <c r="E265" s="41" t="s">
        <v>15</v>
      </c>
      <c r="F265" s="42" t="e">
        <f>SUM(F259:F264)</f>
        <v>#REF!</v>
      </c>
    </row>
    <row r="266" spans="1:6" s="1" customFormat="1" ht="13.5" thickBot="1">
      <c r="A266" s="43"/>
      <c r="B266" s="12"/>
      <c r="C266" s="30"/>
      <c r="D266" s="30"/>
      <c r="E266" s="44" t="s">
        <v>158</v>
      </c>
      <c r="F266" s="45" t="e">
        <f>SUM(F265)</f>
        <v>#REF!</v>
      </c>
    </row>
    <row r="267" spans="1:6" s="1" customFormat="1" ht="25.5">
      <c r="A267" s="40" t="s">
        <v>223</v>
      </c>
      <c r="B267" s="8" t="s">
        <v>344</v>
      </c>
      <c r="C267" s="23"/>
      <c r="D267" s="23" t="s">
        <v>37</v>
      </c>
      <c r="E267" s="41"/>
      <c r="F267" s="42"/>
    </row>
    <row r="268" spans="1:6">
      <c r="A268" s="34" t="s">
        <v>149</v>
      </c>
      <c r="B268" s="9" t="s">
        <v>150</v>
      </c>
      <c r="C268" s="24">
        <v>0.27</v>
      </c>
      <c r="D268" s="24" t="s">
        <v>9</v>
      </c>
      <c r="E268" s="35">
        <f>'[2]20.01 Bahan Bangunan'!$I$288</f>
        <v>370000</v>
      </c>
      <c r="F268" s="36">
        <f t="shared" ref="F268:F277" si="20">E268*C268</f>
        <v>99900</v>
      </c>
    </row>
    <row r="269" spans="1:6">
      <c r="A269" s="34" t="s">
        <v>304</v>
      </c>
      <c r="B269" s="9" t="s">
        <v>305</v>
      </c>
      <c r="C269" s="24">
        <v>4.4000000000000004</v>
      </c>
      <c r="D269" s="24" t="s">
        <v>148</v>
      </c>
      <c r="E269" s="35">
        <f>'[2]20.05 Pipa'!$I$28</f>
        <v>78500</v>
      </c>
      <c r="F269" s="36">
        <f t="shared" si="20"/>
        <v>345400</v>
      </c>
    </row>
    <row r="270" spans="1:6">
      <c r="A270" s="34" t="s">
        <v>306</v>
      </c>
      <c r="B270" s="9" t="s">
        <v>1567</v>
      </c>
      <c r="C270" s="24">
        <v>5.4</v>
      </c>
      <c r="D270" s="24" t="s">
        <v>148</v>
      </c>
      <c r="E270" s="35">
        <f>'[2]20.05 Pipa'!$I$29</f>
        <v>47100</v>
      </c>
      <c r="F270" s="36">
        <f t="shared" si="20"/>
        <v>254340.00000000003</v>
      </c>
    </row>
    <row r="271" spans="1:6">
      <c r="A271" s="34" t="s">
        <v>307</v>
      </c>
      <c r="B271" s="9" t="s">
        <v>308</v>
      </c>
      <c r="C271" s="24">
        <v>2</v>
      </c>
      <c r="D271" s="24" t="s">
        <v>37</v>
      </c>
      <c r="E271" s="35">
        <f>'[2]20.05 Pipa'!$I$93</f>
        <v>65000</v>
      </c>
      <c r="F271" s="36">
        <f t="shared" si="20"/>
        <v>130000</v>
      </c>
    </row>
    <row r="272" spans="1:6">
      <c r="A272" s="34" t="s">
        <v>266</v>
      </c>
      <c r="B272" s="9" t="s">
        <v>267</v>
      </c>
      <c r="C272" s="24">
        <v>0.54</v>
      </c>
      <c r="D272" s="24" t="s">
        <v>7</v>
      </c>
      <c r="E272" s="35">
        <f>'[2]22. Sarana Lalu Lintas'!$I$17</f>
        <v>269700</v>
      </c>
      <c r="F272" s="36">
        <f t="shared" si="20"/>
        <v>145638</v>
      </c>
    </row>
    <row r="273" spans="1:6" ht="25.5">
      <c r="A273" s="34" t="s">
        <v>90</v>
      </c>
      <c r="B273" s="9" t="s">
        <v>91</v>
      </c>
      <c r="C273" s="24">
        <v>0.05</v>
      </c>
      <c r="D273" s="24" t="s">
        <v>153</v>
      </c>
      <c r="E273" s="35" t="e">
        <f>'[2]23. Biaya Operasional Kegiatan'!#REF!</f>
        <v>#REF!</v>
      </c>
      <c r="F273" s="36" t="e">
        <f t="shared" si="20"/>
        <v>#REF!</v>
      </c>
    </row>
    <row r="274" spans="1:6" ht="25.5">
      <c r="A274" s="34" t="s">
        <v>103</v>
      </c>
      <c r="B274" s="9" t="s">
        <v>104</v>
      </c>
      <c r="C274" s="24">
        <v>0.56000000000000016</v>
      </c>
      <c r="D274" s="24" t="s">
        <v>153</v>
      </c>
      <c r="E274" s="35" t="e">
        <f>'[2]23. Biaya Operasional Kegiatan'!#REF!</f>
        <v>#REF!</v>
      </c>
      <c r="F274" s="36" t="e">
        <f t="shared" si="20"/>
        <v>#REF!</v>
      </c>
    </row>
    <row r="275" spans="1:6" ht="25.5">
      <c r="A275" s="34" t="s">
        <v>88</v>
      </c>
      <c r="B275" s="9" t="s">
        <v>89</v>
      </c>
      <c r="C275" s="24">
        <v>0.56000000000000016</v>
      </c>
      <c r="D275" s="24" t="s">
        <v>153</v>
      </c>
      <c r="E275" s="35" t="e">
        <f>'[2]23. Biaya Operasional Kegiatan'!#REF!</f>
        <v>#REF!</v>
      </c>
      <c r="F275" s="36" t="e">
        <f t="shared" si="20"/>
        <v>#REF!</v>
      </c>
    </row>
    <row r="276" spans="1:6" ht="13.9" customHeight="1">
      <c r="A276" s="34" t="s">
        <v>154</v>
      </c>
      <c r="B276" s="9" t="s">
        <v>155</v>
      </c>
      <c r="C276" s="24">
        <v>6</v>
      </c>
      <c r="D276" s="24" t="s">
        <v>93</v>
      </c>
      <c r="E276" s="35" t="e">
        <f>'[2]23. Biaya Operasional Kegiatan'!#REF!</f>
        <v>#REF!</v>
      </c>
      <c r="F276" s="36" t="e">
        <f t="shared" si="20"/>
        <v>#REF!</v>
      </c>
    </row>
    <row r="277" spans="1:6" ht="25.5">
      <c r="A277" s="34" t="s">
        <v>36</v>
      </c>
      <c r="B277" s="9" t="s">
        <v>309</v>
      </c>
      <c r="C277" s="24">
        <v>1.9792000000000001</v>
      </c>
      <c r="D277" s="24" t="s">
        <v>9</v>
      </c>
      <c r="E277" s="35">
        <f>'[1]D PD'!$F$340</f>
        <v>76975</v>
      </c>
      <c r="F277" s="36">
        <f t="shared" si="20"/>
        <v>152348.92000000001</v>
      </c>
    </row>
    <row r="278" spans="1:6" s="1" customFormat="1">
      <c r="A278" s="40"/>
      <c r="B278" s="8"/>
      <c r="C278" s="23"/>
      <c r="D278" s="23"/>
      <c r="E278" s="41" t="s">
        <v>15</v>
      </c>
      <c r="F278" s="42" t="e">
        <f>SUM(F268:F277)</f>
        <v>#REF!</v>
      </c>
    </row>
    <row r="279" spans="1:6" s="261" customFormat="1" ht="13.5" thickBot="1">
      <c r="A279" s="262"/>
      <c r="B279" s="263"/>
      <c r="C279" s="264"/>
      <c r="D279" s="264"/>
      <c r="E279" s="265" t="s">
        <v>158</v>
      </c>
      <c r="F279" s="266" t="e">
        <f>SUM(F278)</f>
        <v>#REF!</v>
      </c>
    </row>
    <row r="280" spans="1:6" s="1" customFormat="1" ht="25.5">
      <c r="A280" s="40" t="s">
        <v>224</v>
      </c>
      <c r="B280" s="8" t="s">
        <v>345</v>
      </c>
      <c r="C280" s="23"/>
      <c r="D280" s="23" t="s">
        <v>37</v>
      </c>
      <c r="E280" s="41"/>
      <c r="F280" s="42"/>
    </row>
    <row r="281" spans="1:6">
      <c r="A281" s="34" t="s">
        <v>310</v>
      </c>
      <c r="B281" s="9" t="s">
        <v>311</v>
      </c>
      <c r="C281" s="24">
        <v>7.25</v>
      </c>
      <c r="D281" s="24" t="s">
        <v>35</v>
      </c>
      <c r="E281" s="35">
        <f>'[2]20.01 Bahan Bangunan'!$I$159</f>
        <v>22000</v>
      </c>
      <c r="F281" s="36">
        <f t="shared" ref="F281:F292" si="21">E281*C281</f>
        <v>159500</v>
      </c>
    </row>
    <row r="282" spans="1:6">
      <c r="A282" s="34" t="s">
        <v>178</v>
      </c>
      <c r="B282" s="9" t="s">
        <v>312</v>
      </c>
      <c r="C282" s="24">
        <v>39.6</v>
      </c>
      <c r="D282" s="24" t="s">
        <v>313</v>
      </c>
      <c r="E282" s="35">
        <f>'[2]20.01 Bahan Bangunan'!$I$165</f>
        <v>110000</v>
      </c>
      <c r="F282" s="36">
        <f t="shared" si="21"/>
        <v>4356000</v>
      </c>
    </row>
    <row r="283" spans="1:6">
      <c r="A283" s="34" t="s">
        <v>175</v>
      </c>
      <c r="B283" s="9" t="s">
        <v>314</v>
      </c>
      <c r="C283" s="24">
        <v>8.8000000000000007</v>
      </c>
      <c r="D283" s="24" t="s">
        <v>23</v>
      </c>
      <c r="E283" s="35">
        <f>'[2]20.01 Bahan Bangunan'!$I$169</f>
        <v>60000</v>
      </c>
      <c r="F283" s="36">
        <f t="shared" si="21"/>
        <v>528000</v>
      </c>
    </row>
    <row r="284" spans="1:6">
      <c r="A284" s="34" t="s">
        <v>149</v>
      </c>
      <c r="B284" s="9" t="s">
        <v>150</v>
      </c>
      <c r="C284" s="24">
        <v>0.58695000000000008</v>
      </c>
      <c r="D284" s="24" t="s">
        <v>9</v>
      </c>
      <c r="E284" s="35">
        <f>'[2]20.01 Bahan Bangunan'!$I$288</f>
        <v>370000</v>
      </c>
      <c r="F284" s="36">
        <f t="shared" si="21"/>
        <v>217171.50000000003</v>
      </c>
    </row>
    <row r="285" spans="1:6">
      <c r="A285" s="34" t="s">
        <v>307</v>
      </c>
      <c r="B285" s="9" t="s">
        <v>308</v>
      </c>
      <c r="C285" s="24">
        <v>2</v>
      </c>
      <c r="D285" s="24" t="s">
        <v>37</v>
      </c>
      <c r="E285" s="35">
        <f>'[2]20.05 Pipa'!$I$93</f>
        <v>65000</v>
      </c>
      <c r="F285" s="36">
        <f t="shared" si="21"/>
        <v>130000</v>
      </c>
    </row>
    <row r="286" spans="1:6">
      <c r="A286" s="34" t="s">
        <v>264</v>
      </c>
      <c r="B286" s="9" t="s">
        <v>265</v>
      </c>
      <c r="C286" s="24">
        <v>1.0831575</v>
      </c>
      <c r="D286" s="24" t="s">
        <v>7</v>
      </c>
      <c r="E286" s="35">
        <f>'[2]22. Sarana Lalu Lintas'!$I$16</f>
        <v>269700</v>
      </c>
      <c r="F286" s="36">
        <f t="shared" si="21"/>
        <v>292127.57775</v>
      </c>
    </row>
    <row r="287" spans="1:6">
      <c r="A287" s="34" t="s">
        <v>266</v>
      </c>
      <c r="B287" s="9" t="s">
        <v>267</v>
      </c>
      <c r="C287" s="24">
        <v>0.49320000000000003</v>
      </c>
      <c r="D287" s="24" t="s">
        <v>7</v>
      </c>
      <c r="E287" s="35">
        <f>'[2]22. Sarana Lalu Lintas'!$I$17</f>
        <v>269700</v>
      </c>
      <c r="F287" s="36">
        <f t="shared" si="21"/>
        <v>133016.04</v>
      </c>
    </row>
    <row r="288" spans="1:6" ht="25.5">
      <c r="A288" s="34" t="s">
        <v>90</v>
      </c>
      <c r="B288" s="9" t="s">
        <v>91</v>
      </c>
      <c r="C288" s="24">
        <v>0.05</v>
      </c>
      <c r="D288" s="24" t="s">
        <v>153</v>
      </c>
      <c r="E288" s="35" t="e">
        <f>'[2]23. Biaya Operasional Kegiatan'!#REF!</f>
        <v>#REF!</v>
      </c>
      <c r="F288" s="36" t="e">
        <f t="shared" si="21"/>
        <v>#REF!</v>
      </c>
    </row>
    <row r="289" spans="1:6" ht="25.5">
      <c r="A289" s="34" t="s">
        <v>103</v>
      </c>
      <c r="B289" s="9" t="s">
        <v>104</v>
      </c>
      <c r="C289" s="24">
        <v>0.56000000000000016</v>
      </c>
      <c r="D289" s="24" t="s">
        <v>153</v>
      </c>
      <c r="E289" s="35" t="e">
        <f>'[2]23. Biaya Operasional Kegiatan'!#REF!</f>
        <v>#REF!</v>
      </c>
      <c r="F289" s="36" t="e">
        <f t="shared" si="21"/>
        <v>#REF!</v>
      </c>
    </row>
    <row r="290" spans="1:6" ht="25.5">
      <c r="A290" s="34" t="s">
        <v>88</v>
      </c>
      <c r="B290" s="9" t="s">
        <v>89</v>
      </c>
      <c r="C290" s="24">
        <v>0.56000000000000016</v>
      </c>
      <c r="D290" s="24" t="s">
        <v>153</v>
      </c>
      <c r="E290" s="35" t="e">
        <f>'[2]23. Biaya Operasional Kegiatan'!#REF!</f>
        <v>#REF!</v>
      </c>
      <c r="F290" s="36" t="e">
        <f t="shared" si="21"/>
        <v>#REF!</v>
      </c>
    </row>
    <row r="291" spans="1:6" ht="13.9" customHeight="1">
      <c r="A291" s="34" t="s">
        <v>154</v>
      </c>
      <c r="B291" s="9" t="s">
        <v>155</v>
      </c>
      <c r="C291" s="24">
        <v>3</v>
      </c>
      <c r="D291" s="24" t="s">
        <v>93</v>
      </c>
      <c r="E291" s="35" t="e">
        <f>'[2]23. Biaya Operasional Kegiatan'!#REF!</f>
        <v>#REF!</v>
      </c>
      <c r="F291" s="36" t="e">
        <f t="shared" si="21"/>
        <v>#REF!</v>
      </c>
    </row>
    <row r="292" spans="1:6" ht="25.5">
      <c r="A292" s="34" t="s">
        <v>36</v>
      </c>
      <c r="B292" s="9" t="s">
        <v>309</v>
      </c>
      <c r="C292" s="24">
        <v>2.9689999999999999</v>
      </c>
      <c r="D292" s="24" t="s">
        <v>9</v>
      </c>
      <c r="E292" s="35">
        <f>'[1]D PD'!$F$340</f>
        <v>76975</v>
      </c>
      <c r="F292" s="36">
        <f t="shared" si="21"/>
        <v>228538.77499999999</v>
      </c>
    </row>
    <row r="293" spans="1:6" s="1" customFormat="1">
      <c r="A293" s="40"/>
      <c r="B293" s="8"/>
      <c r="C293" s="23"/>
      <c r="D293" s="23"/>
      <c r="E293" s="41" t="s">
        <v>15</v>
      </c>
      <c r="F293" s="42" t="e">
        <f>SUM(F281:F292)</f>
        <v>#REF!</v>
      </c>
    </row>
    <row r="294" spans="1:6" s="1" customFormat="1" ht="13.5" thickBot="1">
      <c r="A294" s="43"/>
      <c r="B294" s="12"/>
      <c r="C294" s="30"/>
      <c r="D294" s="30"/>
      <c r="E294" s="44" t="s">
        <v>158</v>
      </c>
      <c r="F294" s="45" t="e">
        <f>SUM(F293)</f>
        <v>#REF!</v>
      </c>
    </row>
    <row r="295" spans="1:6" s="1" customFormat="1">
      <c r="A295" s="40" t="s">
        <v>346</v>
      </c>
      <c r="B295" s="8" t="s">
        <v>347</v>
      </c>
      <c r="C295" s="23"/>
      <c r="D295" s="23" t="s">
        <v>37</v>
      </c>
      <c r="E295" s="41"/>
      <c r="F295" s="42"/>
    </row>
    <row r="296" spans="1:6">
      <c r="A296" s="34" t="s">
        <v>186</v>
      </c>
      <c r="B296" s="9" t="s">
        <v>187</v>
      </c>
      <c r="C296" s="24">
        <v>0.13</v>
      </c>
      <c r="D296" s="24" t="s">
        <v>35</v>
      </c>
      <c r="E296" s="35">
        <f>'[2]02.06 Alat Kantor&amp;RT'!$H$1944</f>
        <v>37698</v>
      </c>
      <c r="F296" s="36">
        <f t="shared" ref="F296:F299" si="22">E296*C296</f>
        <v>4900.74</v>
      </c>
    </row>
    <row r="297" spans="1:6" ht="25.5">
      <c r="A297" s="34" t="s">
        <v>188</v>
      </c>
      <c r="B297" s="9" t="s">
        <v>189</v>
      </c>
      <c r="C297" s="24">
        <v>1</v>
      </c>
      <c r="D297" s="24" t="s">
        <v>37</v>
      </c>
      <c r="E297" s="35">
        <f>'[2]20.01 Bahan Bangunan'!$I$457</f>
        <v>367000</v>
      </c>
      <c r="F297" s="36">
        <f t="shared" si="22"/>
        <v>367000</v>
      </c>
    </row>
    <row r="298" spans="1:6" ht="25.5">
      <c r="A298" s="34" t="s">
        <v>90</v>
      </c>
      <c r="B298" s="9" t="s">
        <v>91</v>
      </c>
      <c r="C298" s="24">
        <v>8.3000000000000004E-2</v>
      </c>
      <c r="D298" s="24" t="s">
        <v>153</v>
      </c>
      <c r="E298" s="35" t="e">
        <f>'[2]23. Biaya Operasional Kegiatan'!#REF!</f>
        <v>#REF!</v>
      </c>
      <c r="F298" s="36" t="e">
        <f t="shared" si="22"/>
        <v>#REF!</v>
      </c>
    </row>
    <row r="299" spans="1:6" ht="25.5">
      <c r="A299" s="34" t="s">
        <v>88</v>
      </c>
      <c r="B299" s="9" t="s">
        <v>89</v>
      </c>
      <c r="C299" s="24">
        <v>1</v>
      </c>
      <c r="D299" s="24" t="s">
        <v>153</v>
      </c>
      <c r="E299" s="35" t="e">
        <f>'[2]23. Biaya Operasional Kegiatan'!#REF!</f>
        <v>#REF!</v>
      </c>
      <c r="F299" s="36" t="e">
        <f t="shared" si="22"/>
        <v>#REF!</v>
      </c>
    </row>
    <row r="300" spans="1:6" s="1" customFormat="1">
      <c r="A300" s="40"/>
      <c r="B300" s="8"/>
      <c r="C300" s="23"/>
      <c r="D300" s="23"/>
      <c r="E300" s="41" t="s">
        <v>15</v>
      </c>
      <c r="F300" s="42" t="e">
        <f>SUM(F296:F299)</f>
        <v>#REF!</v>
      </c>
    </row>
    <row r="301" spans="1:6" s="1" customFormat="1" ht="13.5" thickBot="1">
      <c r="A301" s="43"/>
      <c r="B301" s="12"/>
      <c r="C301" s="30"/>
      <c r="D301" s="30"/>
      <c r="E301" s="44" t="s">
        <v>158</v>
      </c>
      <c r="F301" s="45" t="e">
        <f>SUM(F300)</f>
        <v>#REF!</v>
      </c>
    </row>
    <row r="302" spans="1:6" s="1" customFormat="1" ht="27" customHeight="1">
      <c r="A302" s="40" t="s">
        <v>315</v>
      </c>
      <c r="B302" s="8" t="s">
        <v>1688</v>
      </c>
      <c r="C302" s="23"/>
      <c r="D302" s="23" t="s">
        <v>37</v>
      </c>
      <c r="E302" s="41"/>
      <c r="F302" s="42"/>
    </row>
    <row r="303" spans="1:6">
      <c r="A303" s="34"/>
      <c r="B303" s="9" t="s">
        <v>229</v>
      </c>
      <c r="C303" s="24"/>
      <c r="D303" s="24"/>
      <c r="E303" s="35"/>
      <c r="F303" s="36"/>
    </row>
    <row r="304" spans="1:6">
      <c r="A304" s="34" t="s">
        <v>186</v>
      </c>
      <c r="B304" s="9" t="s">
        <v>187</v>
      </c>
      <c r="C304" s="24">
        <v>0.13</v>
      </c>
      <c r="D304" s="24" t="s">
        <v>35</v>
      </c>
      <c r="E304" s="35">
        <f>'[2]02.06 Alat Kantor&amp;RT'!$H$1944</f>
        <v>37698</v>
      </c>
      <c r="F304" s="36">
        <f t="shared" ref="F304:F307" si="23">E304*C304</f>
        <v>4900.74</v>
      </c>
    </row>
    <row r="305" spans="1:6" ht="27" customHeight="1">
      <c r="A305" s="34" t="s">
        <v>191</v>
      </c>
      <c r="B305" s="9" t="s">
        <v>192</v>
      </c>
      <c r="C305" s="24">
        <v>1</v>
      </c>
      <c r="D305" s="24" t="s">
        <v>37</v>
      </c>
      <c r="E305" s="35">
        <f>'[2]20.01 Bahan Bangunan'!$I$458</f>
        <v>420000</v>
      </c>
      <c r="F305" s="36">
        <f t="shared" si="23"/>
        <v>420000</v>
      </c>
    </row>
    <row r="306" spans="1:6" ht="25.5">
      <c r="A306" s="34" t="s">
        <v>90</v>
      </c>
      <c r="B306" s="9" t="s">
        <v>91</v>
      </c>
      <c r="C306" s="24">
        <v>8.3000000000000004E-2</v>
      </c>
      <c r="D306" s="24" t="s">
        <v>153</v>
      </c>
      <c r="E306" s="35" t="e">
        <f>'[2]23. Biaya Operasional Kegiatan'!#REF!</f>
        <v>#REF!</v>
      </c>
      <c r="F306" s="36" t="e">
        <f t="shared" si="23"/>
        <v>#REF!</v>
      </c>
    </row>
    <row r="307" spans="1:6" ht="25.5">
      <c r="A307" s="34" t="s">
        <v>88</v>
      </c>
      <c r="B307" s="9" t="s">
        <v>89</v>
      </c>
      <c r="C307" s="24">
        <v>1</v>
      </c>
      <c r="D307" s="24" t="s">
        <v>153</v>
      </c>
      <c r="E307" s="35" t="e">
        <f>'[2]23. Biaya Operasional Kegiatan'!#REF!</f>
        <v>#REF!</v>
      </c>
      <c r="F307" s="36" t="e">
        <f t="shared" si="23"/>
        <v>#REF!</v>
      </c>
    </row>
    <row r="308" spans="1:6" s="1" customFormat="1">
      <c r="A308" s="40"/>
      <c r="B308" s="8"/>
      <c r="C308" s="23"/>
      <c r="D308" s="23"/>
      <c r="E308" s="41" t="s">
        <v>15</v>
      </c>
      <c r="F308" s="42" t="e">
        <f>SUM(F304:F307)</f>
        <v>#REF!</v>
      </c>
    </row>
    <row r="309" spans="1:6" s="1" customFormat="1" ht="13.5" thickBot="1">
      <c r="A309" s="43"/>
      <c r="B309" s="12"/>
      <c r="C309" s="30"/>
      <c r="D309" s="30"/>
      <c r="E309" s="44" t="s">
        <v>158</v>
      </c>
      <c r="F309" s="45" t="e">
        <f>SUM(F308,F302)</f>
        <v>#REF!</v>
      </c>
    </row>
    <row r="310" spans="1:6" s="1" customFormat="1" ht="16.149999999999999" customHeight="1">
      <c r="A310" s="40" t="s">
        <v>316</v>
      </c>
      <c r="B310" s="8" t="s">
        <v>194</v>
      </c>
      <c r="C310" s="23"/>
      <c r="D310" s="23" t="s">
        <v>9</v>
      </c>
      <c r="E310" s="41"/>
      <c r="F310" s="42"/>
    </row>
    <row r="311" spans="1:6">
      <c r="A311" s="34" t="s">
        <v>195</v>
      </c>
      <c r="B311" s="9" t="s">
        <v>196</v>
      </c>
      <c r="C311" s="24">
        <v>0.5</v>
      </c>
      <c r="D311" s="24" t="s">
        <v>35</v>
      </c>
      <c r="E311" s="35">
        <f>'[2]22. Sarana Lalu Lintas'!$I$9</f>
        <v>45300</v>
      </c>
      <c r="F311" s="36">
        <f t="shared" ref="F311:F317" si="24">E311*C311</f>
        <v>22650</v>
      </c>
    </row>
    <row r="312" spans="1:6">
      <c r="A312" s="34" t="s">
        <v>197</v>
      </c>
      <c r="B312" s="9" t="s">
        <v>198</v>
      </c>
      <c r="C312" s="24">
        <v>4.57</v>
      </c>
      <c r="D312" s="24" t="s">
        <v>35</v>
      </c>
      <c r="E312" s="35">
        <f>'[2]22. Sarana Lalu Lintas'!$I$11</f>
        <v>33000</v>
      </c>
      <c r="F312" s="36">
        <f t="shared" si="24"/>
        <v>150810</v>
      </c>
    </row>
    <row r="313" spans="1:6" ht="25.5">
      <c r="A313" s="34" t="s">
        <v>100</v>
      </c>
      <c r="B313" s="9" t="s">
        <v>237</v>
      </c>
      <c r="C313" s="24">
        <v>1.3999999999999999E-2</v>
      </c>
      <c r="D313" s="24" t="s">
        <v>153</v>
      </c>
      <c r="E313" s="35" t="e">
        <f>'[2]23. Biaya Operasional Kegiatan'!#REF!</f>
        <v>#REF!</v>
      </c>
      <c r="F313" s="36" t="e">
        <f t="shared" si="24"/>
        <v>#REF!</v>
      </c>
    </row>
    <row r="314" spans="1:6" ht="25.5">
      <c r="A314" s="34" t="s">
        <v>90</v>
      </c>
      <c r="B314" s="9" t="s">
        <v>91</v>
      </c>
      <c r="C314" s="24">
        <v>1.3999999999999999E-2</v>
      </c>
      <c r="D314" s="24" t="s">
        <v>153</v>
      </c>
      <c r="E314" s="35" t="e">
        <f>'[2]23. Biaya Operasional Kegiatan'!#REF!</f>
        <v>#REF!</v>
      </c>
      <c r="F314" s="36" t="e">
        <f t="shared" si="24"/>
        <v>#REF!</v>
      </c>
    </row>
    <row r="315" spans="1:6" ht="25.5">
      <c r="A315" s="34" t="s">
        <v>83</v>
      </c>
      <c r="B315" s="9" t="s">
        <v>238</v>
      </c>
      <c r="C315" s="24">
        <v>2.75E-2</v>
      </c>
      <c r="D315" s="24" t="s">
        <v>153</v>
      </c>
      <c r="E315" s="35" t="e">
        <f>'[2]23. Biaya Operasional Kegiatan'!#REF!</f>
        <v>#REF!</v>
      </c>
      <c r="F315" s="36" t="e">
        <f t="shared" si="24"/>
        <v>#REF!</v>
      </c>
    </row>
    <row r="316" spans="1:6" ht="25.5">
      <c r="A316" s="34" t="s">
        <v>199</v>
      </c>
      <c r="B316" s="9" t="s">
        <v>200</v>
      </c>
      <c r="C316" s="24">
        <v>1.3999999999999999E-2</v>
      </c>
      <c r="D316" s="24" t="s">
        <v>153</v>
      </c>
      <c r="E316" s="35" t="e">
        <f>'[2]23. Biaya Operasional Kegiatan'!#REF!</f>
        <v>#REF!</v>
      </c>
      <c r="F316" s="36" t="e">
        <f t="shared" si="24"/>
        <v>#REF!</v>
      </c>
    </row>
    <row r="317" spans="1:6">
      <c r="A317" s="34" t="s">
        <v>201</v>
      </c>
      <c r="B317" s="9" t="s">
        <v>202</v>
      </c>
      <c r="C317" s="24">
        <v>0.05</v>
      </c>
      <c r="D317" s="24" t="s">
        <v>93</v>
      </c>
      <c r="E317" s="35" t="e">
        <f>'[2]23. Biaya Operasional Kegiatan'!#REF!</f>
        <v>#REF!</v>
      </c>
      <c r="F317" s="36" t="e">
        <f t="shared" si="24"/>
        <v>#REF!</v>
      </c>
    </row>
    <row r="318" spans="1:6" s="1" customFormat="1">
      <c r="A318" s="40"/>
      <c r="B318" s="8"/>
      <c r="C318" s="23"/>
      <c r="D318" s="23"/>
      <c r="E318" s="41" t="s">
        <v>15</v>
      </c>
      <c r="F318" s="42" t="e">
        <f>SUM(F311:F317)</f>
        <v>#REF!</v>
      </c>
    </row>
    <row r="319" spans="1:6" s="272" customFormat="1" ht="13.5" thickBot="1">
      <c r="A319" s="267"/>
      <c r="B319" s="268"/>
      <c r="C319" s="269"/>
      <c r="D319" s="269"/>
      <c r="E319" s="270" t="s">
        <v>158</v>
      </c>
      <c r="F319" s="271" t="e">
        <f>SUM(F318)</f>
        <v>#REF!</v>
      </c>
    </row>
    <row r="320" spans="1:6" s="1" customFormat="1" ht="25.5">
      <c r="A320" s="40" t="s">
        <v>319</v>
      </c>
      <c r="B320" s="8" t="s">
        <v>320</v>
      </c>
      <c r="C320" s="23"/>
      <c r="D320" s="23" t="s">
        <v>9</v>
      </c>
      <c r="E320" s="41"/>
      <c r="F320" s="42"/>
    </row>
    <row r="321" spans="1:6">
      <c r="A321" s="34" t="s">
        <v>195</v>
      </c>
      <c r="B321" s="9" t="s">
        <v>196</v>
      </c>
      <c r="C321" s="24">
        <v>2.5</v>
      </c>
      <c r="D321" s="24" t="s">
        <v>35</v>
      </c>
      <c r="E321" s="35">
        <f>'[2]22. Sarana Lalu Lintas'!$I$9</f>
        <v>45300</v>
      </c>
      <c r="F321" s="36">
        <f t="shared" ref="F321:F327" si="25">E321*C321</f>
        <v>113250</v>
      </c>
    </row>
    <row r="322" spans="1:6">
      <c r="A322" s="34" t="s">
        <v>197</v>
      </c>
      <c r="B322" s="9" t="s">
        <v>198</v>
      </c>
      <c r="C322" s="24">
        <v>22.85</v>
      </c>
      <c r="D322" s="24" t="s">
        <v>35</v>
      </c>
      <c r="E322" s="35">
        <f>'[2]22. Sarana Lalu Lintas'!$I$11</f>
        <v>33000</v>
      </c>
      <c r="F322" s="36">
        <f t="shared" si="25"/>
        <v>754050</v>
      </c>
    </row>
    <row r="323" spans="1:6" ht="25.5">
      <c r="A323" s="34" t="s">
        <v>100</v>
      </c>
      <c r="B323" s="9" t="s">
        <v>237</v>
      </c>
      <c r="C323" s="24">
        <v>1.3999999999999999E-2</v>
      </c>
      <c r="D323" s="24" t="s">
        <v>153</v>
      </c>
      <c r="E323" s="35" t="e">
        <f>'[2]23. Biaya Operasional Kegiatan'!#REF!</f>
        <v>#REF!</v>
      </c>
      <c r="F323" s="36" t="e">
        <f t="shared" si="25"/>
        <v>#REF!</v>
      </c>
    </row>
    <row r="324" spans="1:6" ht="25.5">
      <c r="A324" s="34" t="s">
        <v>90</v>
      </c>
      <c r="B324" s="9" t="s">
        <v>91</v>
      </c>
      <c r="C324" s="24">
        <v>1.3999999999999999E-2</v>
      </c>
      <c r="D324" s="24" t="s">
        <v>153</v>
      </c>
      <c r="E324" s="35" t="e">
        <f>'[2]23. Biaya Operasional Kegiatan'!#REF!</f>
        <v>#REF!</v>
      </c>
      <c r="F324" s="36" t="e">
        <f t="shared" si="25"/>
        <v>#REF!</v>
      </c>
    </row>
    <row r="325" spans="1:6" ht="25.5">
      <c r="A325" s="34" t="s">
        <v>83</v>
      </c>
      <c r="B325" s="9" t="s">
        <v>238</v>
      </c>
      <c r="C325" s="24">
        <v>2.75E-2</v>
      </c>
      <c r="D325" s="24" t="s">
        <v>153</v>
      </c>
      <c r="E325" s="35" t="e">
        <f>'[2]23. Biaya Operasional Kegiatan'!#REF!</f>
        <v>#REF!</v>
      </c>
      <c r="F325" s="36" t="e">
        <f t="shared" si="25"/>
        <v>#REF!</v>
      </c>
    </row>
    <row r="326" spans="1:6" ht="25.5">
      <c r="A326" s="34" t="s">
        <v>199</v>
      </c>
      <c r="B326" s="9" t="s">
        <v>200</v>
      </c>
      <c r="C326" s="24">
        <v>1.3999999999999999E-2</v>
      </c>
      <c r="D326" s="24" t="s">
        <v>153</v>
      </c>
      <c r="E326" s="35" t="e">
        <f>'[2]23. Biaya Operasional Kegiatan'!#REF!</f>
        <v>#REF!</v>
      </c>
      <c r="F326" s="36" t="e">
        <f t="shared" si="25"/>
        <v>#REF!</v>
      </c>
    </row>
    <row r="327" spans="1:6">
      <c r="A327" s="34" t="s">
        <v>201</v>
      </c>
      <c r="B327" s="9" t="s">
        <v>202</v>
      </c>
      <c r="C327" s="24">
        <v>0.05</v>
      </c>
      <c r="D327" s="24" t="s">
        <v>93</v>
      </c>
      <c r="E327" s="35" t="e">
        <f>'[2]23. Biaya Operasional Kegiatan'!#REF!</f>
        <v>#REF!</v>
      </c>
      <c r="F327" s="36" t="e">
        <f t="shared" si="25"/>
        <v>#REF!</v>
      </c>
    </row>
    <row r="328" spans="1:6" s="1" customFormat="1">
      <c r="A328" s="40"/>
      <c r="B328" s="8"/>
      <c r="C328" s="23"/>
      <c r="D328" s="23"/>
      <c r="E328" s="41" t="s">
        <v>15</v>
      </c>
      <c r="F328" s="42" t="e">
        <f>SUM(F321:F327)</f>
        <v>#REF!</v>
      </c>
    </row>
    <row r="329" spans="1:6" s="1" customFormat="1" ht="13.5" thickBot="1">
      <c r="A329" s="43"/>
      <c r="B329" s="12"/>
      <c r="C329" s="30"/>
      <c r="D329" s="30"/>
      <c r="E329" s="44" t="s">
        <v>158</v>
      </c>
      <c r="F329" s="45" t="e">
        <f>SUM(F328)</f>
        <v>#REF!</v>
      </c>
    </row>
    <row r="330" spans="1:6" s="1" customFormat="1">
      <c r="A330" s="40" t="s">
        <v>317</v>
      </c>
      <c r="B330" s="8" t="s">
        <v>318</v>
      </c>
      <c r="C330" s="23"/>
      <c r="D330" s="23" t="s">
        <v>9</v>
      </c>
      <c r="E330" s="41"/>
      <c r="F330" s="42"/>
    </row>
    <row r="331" spans="1:6">
      <c r="A331" s="34" t="s">
        <v>195</v>
      </c>
      <c r="B331" s="9" t="s">
        <v>196</v>
      </c>
      <c r="C331" s="24">
        <v>1.3392999999999999</v>
      </c>
      <c r="D331" s="24" t="s">
        <v>35</v>
      </c>
      <c r="E331" s="35">
        <f>'[2]22. Sarana Lalu Lintas'!$I$9</f>
        <v>45300</v>
      </c>
      <c r="F331" s="36">
        <f t="shared" ref="F331:F341" si="26">E331*C331</f>
        <v>60670.289999999994</v>
      </c>
    </row>
    <row r="332" spans="1:6">
      <c r="A332" s="34" t="s">
        <v>205</v>
      </c>
      <c r="B332" s="9" t="s">
        <v>206</v>
      </c>
      <c r="C332" s="24">
        <v>4.1500000000000004</v>
      </c>
      <c r="D332" s="24" t="s">
        <v>35</v>
      </c>
      <c r="E332" s="35">
        <f>'[2]22. Sarana Lalu Lintas'!$I$207</f>
        <v>50900</v>
      </c>
      <c r="F332" s="36">
        <f t="shared" si="26"/>
        <v>211235.00000000003</v>
      </c>
    </row>
    <row r="333" spans="1:6">
      <c r="A333" s="34" t="s">
        <v>207</v>
      </c>
      <c r="B333" s="9" t="s">
        <v>208</v>
      </c>
      <c r="C333" s="24">
        <v>0.89280000000000004</v>
      </c>
      <c r="D333" s="24" t="s">
        <v>35</v>
      </c>
      <c r="E333" s="35">
        <f>'[2]22. Sarana Lalu Lintas'!$I$208</f>
        <v>166300</v>
      </c>
      <c r="F333" s="36">
        <f t="shared" si="26"/>
        <v>148472.64000000001</v>
      </c>
    </row>
    <row r="334" spans="1:6">
      <c r="A334" s="34" t="s">
        <v>209</v>
      </c>
      <c r="B334" s="9" t="s">
        <v>210</v>
      </c>
      <c r="C334" s="24">
        <v>6.6699999999999995E-2</v>
      </c>
      <c r="D334" s="24" t="s">
        <v>10</v>
      </c>
      <c r="E334" s="35">
        <f>'[2]22. Sarana Lalu Lintas'!$I$209</f>
        <v>10900</v>
      </c>
      <c r="F334" s="36">
        <f t="shared" si="26"/>
        <v>727.03</v>
      </c>
    </row>
    <row r="335" spans="1:6">
      <c r="A335" s="34" t="s">
        <v>211</v>
      </c>
      <c r="B335" s="9" t="s">
        <v>321</v>
      </c>
      <c r="C335" s="24">
        <v>2.5</v>
      </c>
      <c r="D335" s="24" t="s">
        <v>35</v>
      </c>
      <c r="E335" s="35">
        <f>'[2]22. Sarana Lalu Lintas'!$I$210</f>
        <v>14700</v>
      </c>
      <c r="F335" s="36">
        <f t="shared" si="26"/>
        <v>36750</v>
      </c>
    </row>
    <row r="336" spans="1:6" ht="25.5">
      <c r="A336" s="34" t="s">
        <v>100</v>
      </c>
      <c r="B336" s="9" t="s">
        <v>237</v>
      </c>
      <c r="C336" s="24">
        <v>1.3999999999999999E-2</v>
      </c>
      <c r="D336" s="24" t="s">
        <v>153</v>
      </c>
      <c r="E336" s="35" t="e">
        <f>'[2]23. Biaya Operasional Kegiatan'!#REF!</f>
        <v>#REF!</v>
      </c>
      <c r="F336" s="36" t="e">
        <f t="shared" si="26"/>
        <v>#REF!</v>
      </c>
    </row>
    <row r="337" spans="1:6" ht="25.5">
      <c r="A337" s="34" t="s">
        <v>90</v>
      </c>
      <c r="B337" s="9" t="s">
        <v>91</v>
      </c>
      <c r="C337" s="24">
        <v>1.3999999999999999E-2</v>
      </c>
      <c r="D337" s="24" t="s">
        <v>153</v>
      </c>
      <c r="E337" s="35" t="e">
        <f>'[2]23. Biaya Operasional Kegiatan'!#REF!</f>
        <v>#REF!</v>
      </c>
      <c r="F337" s="36" t="e">
        <f t="shared" si="26"/>
        <v>#REF!</v>
      </c>
    </row>
    <row r="338" spans="1:6" ht="25.5">
      <c r="A338" s="34" t="s">
        <v>88</v>
      </c>
      <c r="B338" s="9" t="s">
        <v>89</v>
      </c>
      <c r="C338" s="24">
        <v>8.4000000000000005E-2</v>
      </c>
      <c r="D338" s="24" t="s">
        <v>153</v>
      </c>
      <c r="E338" s="35" t="e">
        <f>'[2]23. Biaya Operasional Kegiatan'!#REF!</f>
        <v>#REF!</v>
      </c>
      <c r="F338" s="36" t="e">
        <f t="shared" si="26"/>
        <v>#REF!</v>
      </c>
    </row>
    <row r="339" spans="1:6" ht="25.5">
      <c r="A339" s="34" t="s">
        <v>199</v>
      </c>
      <c r="B339" s="9" t="s">
        <v>200</v>
      </c>
      <c r="C339" s="24">
        <v>1.3999999999999999E-2</v>
      </c>
      <c r="D339" s="24" t="s">
        <v>153</v>
      </c>
      <c r="E339" s="35" t="e">
        <f>E326</f>
        <v>#REF!</v>
      </c>
      <c r="F339" s="36" t="e">
        <f t="shared" si="26"/>
        <v>#REF!</v>
      </c>
    </row>
    <row r="340" spans="1:6">
      <c r="A340" s="34" t="s">
        <v>212</v>
      </c>
      <c r="B340" s="9" t="s">
        <v>213</v>
      </c>
      <c r="C340" s="24">
        <v>0.05</v>
      </c>
      <c r="D340" s="24" t="s">
        <v>93</v>
      </c>
      <c r="E340" s="35" t="e">
        <f>'[2]23. Biaya Operasional Kegiatan'!#REF!</f>
        <v>#REF!</v>
      </c>
      <c r="F340" s="36" t="e">
        <f t="shared" si="26"/>
        <v>#REF!</v>
      </c>
    </row>
    <row r="341" spans="1:6">
      <c r="A341" s="34" t="s">
        <v>214</v>
      </c>
      <c r="B341" s="9" t="s">
        <v>215</v>
      </c>
      <c r="C341" s="24">
        <v>0.5</v>
      </c>
      <c r="D341" s="24" t="s">
        <v>93</v>
      </c>
      <c r="E341" s="35" t="e">
        <f>'[2]23. Biaya Operasional Kegiatan'!#REF!</f>
        <v>#REF!</v>
      </c>
      <c r="F341" s="36" t="e">
        <f t="shared" si="26"/>
        <v>#REF!</v>
      </c>
    </row>
    <row r="342" spans="1:6" s="1" customFormat="1">
      <c r="A342" s="40"/>
      <c r="B342" s="8"/>
      <c r="C342" s="23"/>
      <c r="D342" s="23"/>
      <c r="E342" s="41" t="s">
        <v>15</v>
      </c>
      <c r="F342" s="42" t="e">
        <f>SUM(F331:F341)</f>
        <v>#REF!</v>
      </c>
    </row>
    <row r="343" spans="1:6" s="1" customFormat="1" ht="13.5" thickBot="1">
      <c r="A343" s="43"/>
      <c r="B343" s="12"/>
      <c r="C343" s="30"/>
      <c r="D343" s="30"/>
      <c r="E343" s="44" t="s">
        <v>158</v>
      </c>
      <c r="F343" s="45" t="e">
        <f>SUM(F342)</f>
        <v>#REF!</v>
      </c>
    </row>
    <row r="344" spans="1:6" s="1" customFormat="1">
      <c r="A344" s="40" t="s">
        <v>322</v>
      </c>
      <c r="B344" s="8" t="s">
        <v>323</v>
      </c>
      <c r="C344" s="23"/>
      <c r="D344" s="23" t="s">
        <v>9</v>
      </c>
      <c r="E344" s="41"/>
      <c r="F344" s="42"/>
    </row>
    <row r="345" spans="1:6">
      <c r="A345" s="34" t="s">
        <v>195</v>
      </c>
      <c r="B345" s="9" t="s">
        <v>196</v>
      </c>
      <c r="C345" s="24">
        <v>0.75</v>
      </c>
      <c r="D345" s="24" t="s">
        <v>35</v>
      </c>
      <c r="E345" s="35">
        <f>'[2]22. Sarana Lalu Lintas'!$I$9</f>
        <v>45300</v>
      </c>
      <c r="F345" s="36">
        <f t="shared" ref="F345:F351" si="27">E345*C345</f>
        <v>33975</v>
      </c>
    </row>
    <row r="346" spans="1:6">
      <c r="A346" s="34" t="s">
        <v>197</v>
      </c>
      <c r="B346" s="9" t="s">
        <v>198</v>
      </c>
      <c r="C346" s="24">
        <v>4.2549999999999999</v>
      </c>
      <c r="D346" s="24" t="s">
        <v>35</v>
      </c>
      <c r="E346" s="35">
        <f>'[2]22. Sarana Lalu Lintas'!$I$11</f>
        <v>33000</v>
      </c>
      <c r="F346" s="36">
        <f t="shared" si="27"/>
        <v>140415</v>
      </c>
    </row>
    <row r="347" spans="1:6" ht="25.5">
      <c r="A347" s="34" t="s">
        <v>100</v>
      </c>
      <c r="B347" s="9" t="s">
        <v>237</v>
      </c>
      <c r="C347" s="24">
        <v>1.3999999999999999E-2</v>
      </c>
      <c r="D347" s="24" t="s">
        <v>153</v>
      </c>
      <c r="E347" s="35" t="e">
        <f>'[2]23. Biaya Operasional Kegiatan'!#REF!</f>
        <v>#REF!</v>
      </c>
      <c r="F347" s="36" t="e">
        <f t="shared" si="27"/>
        <v>#REF!</v>
      </c>
    </row>
    <row r="348" spans="1:6" ht="25.5">
      <c r="A348" s="34" t="s">
        <v>90</v>
      </c>
      <c r="B348" s="9" t="s">
        <v>91</v>
      </c>
      <c r="C348" s="24">
        <v>1.3999999999999999E-2</v>
      </c>
      <c r="D348" s="24" t="s">
        <v>153</v>
      </c>
      <c r="E348" s="35" t="e">
        <f>'[2]23. Biaya Operasional Kegiatan'!#REF!</f>
        <v>#REF!</v>
      </c>
      <c r="F348" s="36" t="e">
        <f t="shared" si="27"/>
        <v>#REF!</v>
      </c>
    </row>
    <row r="349" spans="1:6" ht="25.5">
      <c r="A349" s="34" t="s">
        <v>83</v>
      </c>
      <c r="B349" s="9" t="s">
        <v>238</v>
      </c>
      <c r="C349" s="24">
        <v>2.75E-2</v>
      </c>
      <c r="D349" s="24" t="s">
        <v>153</v>
      </c>
      <c r="E349" s="35" t="e">
        <f>'[2]22. Sarana Lalu Lintas'!$I$14+'[2]23. Biaya Operasional Kegiatan'!#REF!</f>
        <v>#REF!</v>
      </c>
      <c r="F349" s="36" t="e">
        <f t="shared" si="27"/>
        <v>#REF!</v>
      </c>
    </row>
    <row r="350" spans="1:6" ht="25.5">
      <c r="A350" s="34" t="s">
        <v>199</v>
      </c>
      <c r="B350" s="9" t="s">
        <v>200</v>
      </c>
      <c r="C350" s="24">
        <v>1.3999999999999999E-2</v>
      </c>
      <c r="D350" s="24" t="s">
        <v>153</v>
      </c>
      <c r="E350" s="35" t="e">
        <f>'[2]23. Biaya Operasional Kegiatan'!#REF!</f>
        <v>#REF!</v>
      </c>
      <c r="F350" s="36" t="e">
        <f t="shared" si="27"/>
        <v>#REF!</v>
      </c>
    </row>
    <row r="351" spans="1:6">
      <c r="A351" s="34" t="s">
        <v>201</v>
      </c>
      <c r="B351" s="9" t="s">
        <v>202</v>
      </c>
      <c r="C351" s="24">
        <v>0.05</v>
      </c>
      <c r="D351" s="24" t="s">
        <v>93</v>
      </c>
      <c r="E351" s="35" t="e">
        <f>'[2]23. Biaya Operasional Kegiatan'!#REF!</f>
        <v>#REF!</v>
      </c>
      <c r="F351" s="36" t="e">
        <f t="shared" si="27"/>
        <v>#REF!</v>
      </c>
    </row>
    <row r="352" spans="1:6" s="1" customFormat="1">
      <c r="A352" s="40"/>
      <c r="B352" s="8"/>
      <c r="C352" s="23"/>
      <c r="D352" s="23"/>
      <c r="E352" s="41" t="s">
        <v>15</v>
      </c>
      <c r="F352" s="42" t="e">
        <f>SUM(F345:F351)</f>
        <v>#REF!</v>
      </c>
    </row>
    <row r="353" spans="1:6" s="1" customFormat="1" ht="13.5" thickBot="1">
      <c r="A353" s="43"/>
      <c r="B353" s="12"/>
      <c r="C353" s="30"/>
      <c r="D353" s="30"/>
      <c r="E353" s="44" t="s">
        <v>158</v>
      </c>
      <c r="F353" s="45" t="e">
        <f>SUM(F352)</f>
        <v>#REF!</v>
      </c>
    </row>
    <row r="354" spans="1:6" s="1" customFormat="1">
      <c r="A354" s="40" t="s">
        <v>324</v>
      </c>
      <c r="B354" s="8" t="s">
        <v>217</v>
      </c>
      <c r="C354" s="23"/>
      <c r="D354" s="23" t="s">
        <v>37</v>
      </c>
      <c r="E354" s="41"/>
      <c r="F354" s="42"/>
    </row>
    <row r="355" spans="1:6">
      <c r="A355" s="34" t="s">
        <v>262</v>
      </c>
      <c r="B355" s="9" t="s">
        <v>263</v>
      </c>
      <c r="C355" s="24">
        <v>3</v>
      </c>
      <c r="D355" s="24" t="s">
        <v>148</v>
      </c>
      <c r="E355" s="35">
        <f>'[2]20.05 Pipa'!$I$21</f>
        <v>215300</v>
      </c>
      <c r="F355" s="36">
        <f t="shared" ref="F355:F360" si="28">E355*C355</f>
        <v>645900</v>
      </c>
    </row>
    <row r="356" spans="1:6">
      <c r="A356" s="34" t="s">
        <v>218</v>
      </c>
      <c r="B356" s="9" t="s">
        <v>219</v>
      </c>
      <c r="C356" s="24">
        <v>1</v>
      </c>
      <c r="D356" s="24" t="s">
        <v>37</v>
      </c>
      <c r="E356" s="35">
        <f>'[2]22. Sarana Lalu Lintas'!$I$214</f>
        <v>1308700</v>
      </c>
      <c r="F356" s="36">
        <f t="shared" si="28"/>
        <v>1308700</v>
      </c>
    </row>
    <row r="357" spans="1:6" ht="25.5">
      <c r="A357" s="34" t="s">
        <v>90</v>
      </c>
      <c r="B357" s="9" t="s">
        <v>91</v>
      </c>
      <c r="C357" s="24">
        <v>0.05</v>
      </c>
      <c r="D357" s="24" t="s">
        <v>153</v>
      </c>
      <c r="E357" s="35" t="e">
        <f>'[2]23. Biaya Operasional Kegiatan'!#REF!</f>
        <v>#REF!</v>
      </c>
      <c r="F357" s="36" t="e">
        <f t="shared" si="28"/>
        <v>#REF!</v>
      </c>
    </row>
    <row r="358" spans="1:6" ht="25.5">
      <c r="A358" s="34" t="s">
        <v>103</v>
      </c>
      <c r="B358" s="9" t="s">
        <v>104</v>
      </c>
      <c r="C358" s="24">
        <v>0.75</v>
      </c>
      <c r="D358" s="24" t="s">
        <v>153</v>
      </c>
      <c r="E358" s="35" t="e">
        <f>'[2]23. Biaya Operasional Kegiatan'!#REF!</f>
        <v>#REF!</v>
      </c>
      <c r="F358" s="36" t="e">
        <f t="shared" si="28"/>
        <v>#REF!</v>
      </c>
    </row>
    <row r="359" spans="1:6" ht="25.5">
      <c r="A359" s="34" t="s">
        <v>88</v>
      </c>
      <c r="B359" s="9" t="s">
        <v>89</v>
      </c>
      <c r="C359" s="24">
        <v>1.5</v>
      </c>
      <c r="D359" s="24" t="s">
        <v>153</v>
      </c>
      <c r="E359" s="35" t="e">
        <f>'[2]23. Biaya Operasional Kegiatan'!#REF!</f>
        <v>#REF!</v>
      </c>
      <c r="F359" s="36" t="e">
        <f t="shared" si="28"/>
        <v>#REF!</v>
      </c>
    </row>
    <row r="360" spans="1:6">
      <c r="A360" s="34" t="s">
        <v>156</v>
      </c>
      <c r="B360" s="9" t="s">
        <v>157</v>
      </c>
      <c r="C360" s="24">
        <v>0.24</v>
      </c>
      <c r="D360" s="24" t="s">
        <v>8</v>
      </c>
      <c r="E360" s="35">
        <f>'[1]C. Struktur'!$F$107</f>
        <v>1136764.144736842</v>
      </c>
      <c r="F360" s="36">
        <f t="shared" si="28"/>
        <v>272823.39473684208</v>
      </c>
    </row>
    <row r="361" spans="1:6" s="1" customFormat="1">
      <c r="A361" s="40"/>
      <c r="B361" s="8"/>
      <c r="C361" s="23"/>
      <c r="D361" s="23"/>
      <c r="E361" s="41" t="s">
        <v>15</v>
      </c>
      <c r="F361" s="42" t="e">
        <f>SUM(F355:F360)</f>
        <v>#REF!</v>
      </c>
    </row>
    <row r="362" spans="1:6" s="1" customFormat="1" ht="13.5" thickBot="1">
      <c r="A362" s="43"/>
      <c r="B362" s="12"/>
      <c r="C362" s="30"/>
      <c r="D362" s="30"/>
      <c r="E362" s="44" t="s">
        <v>158</v>
      </c>
      <c r="F362" s="45" t="e">
        <f>SUM(F361)</f>
        <v>#REF!</v>
      </c>
    </row>
    <row r="363" spans="1:6" s="1" customFormat="1">
      <c r="A363" s="40" t="s">
        <v>325</v>
      </c>
      <c r="B363" s="8" t="s">
        <v>326</v>
      </c>
      <c r="C363" s="23"/>
      <c r="D363" s="23" t="s">
        <v>37</v>
      </c>
      <c r="E363" s="41"/>
      <c r="F363" s="42"/>
    </row>
    <row r="364" spans="1:6" ht="11.25" customHeight="1">
      <c r="A364" s="34" t="s">
        <v>225</v>
      </c>
      <c r="B364" s="9" t="s">
        <v>226</v>
      </c>
      <c r="C364" s="24">
        <v>0.5</v>
      </c>
      <c r="D364" s="24" t="s">
        <v>35</v>
      </c>
      <c r="E364" s="35" t="e">
        <f>'[2]20.11 Seragam'!#REF!</f>
        <v>#REF!</v>
      </c>
      <c r="F364" s="36" t="e">
        <f t="shared" ref="F364:F368" si="29">E364*C364</f>
        <v>#REF!</v>
      </c>
    </row>
    <row r="365" spans="1:6">
      <c r="A365" s="34" t="s">
        <v>227</v>
      </c>
      <c r="B365" s="9" t="s">
        <v>228</v>
      </c>
      <c r="C365" s="24">
        <v>0.5</v>
      </c>
      <c r="D365" s="24" t="s">
        <v>82</v>
      </c>
      <c r="E365" s="35" t="e">
        <f>'[2]23. Biaya Operasional Kegiatan'!#REF!</f>
        <v>#REF!</v>
      </c>
      <c r="F365" s="36" t="e">
        <f t="shared" si="29"/>
        <v>#REF!</v>
      </c>
    </row>
    <row r="366" spans="1:6" ht="25.5">
      <c r="A366" s="34" t="s">
        <v>90</v>
      </c>
      <c r="B366" s="9" t="s">
        <v>91</v>
      </c>
      <c r="C366" s="24">
        <v>2.0833333333333301E-2</v>
      </c>
      <c r="D366" s="24" t="s">
        <v>153</v>
      </c>
      <c r="E366" s="35" t="e">
        <f>'[2]23. Biaya Operasional Kegiatan'!#REF!</f>
        <v>#REF!</v>
      </c>
      <c r="F366" s="36" t="e">
        <f t="shared" si="29"/>
        <v>#REF!</v>
      </c>
    </row>
    <row r="367" spans="1:6" ht="25.5">
      <c r="A367" s="34" t="s">
        <v>83</v>
      </c>
      <c r="B367" s="9" t="s">
        <v>238</v>
      </c>
      <c r="C367" s="24">
        <v>9.375E-2</v>
      </c>
      <c r="D367" s="24" t="s">
        <v>153</v>
      </c>
      <c r="E367" s="35" t="e">
        <f>'[2]23. Biaya Operasional Kegiatan'!#REF!</f>
        <v>#REF!</v>
      </c>
      <c r="F367" s="36" t="e">
        <f t="shared" si="29"/>
        <v>#REF!</v>
      </c>
    </row>
    <row r="368" spans="1:6">
      <c r="A368" s="34" t="s">
        <v>154</v>
      </c>
      <c r="B368" s="9" t="s">
        <v>155</v>
      </c>
      <c r="C368" s="24">
        <v>1</v>
      </c>
      <c r="D368" s="24" t="s">
        <v>93</v>
      </c>
      <c r="E368" s="35" t="e">
        <f>'[2]23. Biaya Operasional Kegiatan'!#REF!</f>
        <v>#REF!</v>
      </c>
      <c r="F368" s="36" t="e">
        <f t="shared" si="29"/>
        <v>#REF!</v>
      </c>
    </row>
    <row r="369" spans="1:7" s="1" customFormat="1">
      <c r="A369" s="40"/>
      <c r="B369" s="8"/>
      <c r="C369" s="23"/>
      <c r="D369" s="23"/>
      <c r="E369" s="41" t="s">
        <v>15</v>
      </c>
      <c r="F369" s="42" t="e">
        <f>SUM(F364:F368)</f>
        <v>#REF!</v>
      </c>
    </row>
    <row r="370" spans="1:7" s="1" customFormat="1" ht="13.5" thickBot="1">
      <c r="A370" s="43"/>
      <c r="B370" s="12"/>
      <c r="C370" s="30"/>
      <c r="D370" s="30"/>
      <c r="E370" s="44" t="s">
        <v>158</v>
      </c>
      <c r="F370" s="45" t="e">
        <f>SUM(F369)</f>
        <v>#REF!</v>
      </c>
    </row>
    <row r="371" spans="1:7" s="74" customFormat="1" ht="30" hidden="1">
      <c r="A371" s="128" t="s">
        <v>1287</v>
      </c>
      <c r="B371" s="128" t="s">
        <v>1293</v>
      </c>
      <c r="C371" s="128"/>
      <c r="D371" s="128" t="s">
        <v>37</v>
      </c>
      <c r="E371" s="128"/>
      <c r="F371" s="128">
        <v>174850630.323578</v>
      </c>
    </row>
    <row r="372" spans="1:7" s="1" customFormat="1">
      <c r="A372" s="40" t="s">
        <v>1568</v>
      </c>
      <c r="B372" s="8" t="s">
        <v>1569</v>
      </c>
      <c r="C372" s="23"/>
      <c r="D372" s="23" t="s">
        <v>37</v>
      </c>
      <c r="E372" s="41"/>
      <c r="F372" s="42"/>
      <c r="G372" s="74" t="s">
        <v>1691</v>
      </c>
    </row>
    <row r="373" spans="1:7" s="18" customFormat="1">
      <c r="A373" s="40"/>
      <c r="B373" s="8" t="s">
        <v>1580</v>
      </c>
      <c r="C373" s="23"/>
      <c r="D373" s="23"/>
      <c r="E373" s="41"/>
      <c r="F373" s="42"/>
    </row>
    <row r="374" spans="1:7" s="142" customFormat="1">
      <c r="A374" s="34" t="s">
        <v>1570</v>
      </c>
      <c r="B374" s="9" t="s">
        <v>1571</v>
      </c>
      <c r="C374" s="24">
        <v>5</v>
      </c>
      <c r="D374" s="24" t="s">
        <v>148</v>
      </c>
      <c r="E374" s="35">
        <f>'[2]02.06 Alat Kantor&amp;RT'!$H$2414</f>
        <v>54384</v>
      </c>
      <c r="F374" s="36">
        <f t="shared" ref="F374:F376" si="30">E374*C374</f>
        <v>271920</v>
      </c>
    </row>
    <row r="375" spans="1:7" s="142" customFormat="1">
      <c r="A375" s="34" t="s">
        <v>1572</v>
      </c>
      <c r="B375" s="9" t="s">
        <v>1573</v>
      </c>
      <c r="C375" s="24">
        <v>1</v>
      </c>
      <c r="D375" s="24" t="s">
        <v>37</v>
      </c>
      <c r="E375" s="35">
        <f>'[2]02.06 Alat Kantor&amp;RT'!$H$2692</f>
        <v>2400518</v>
      </c>
      <c r="F375" s="36">
        <f t="shared" si="30"/>
        <v>2400518</v>
      </c>
    </row>
    <row r="376" spans="1:7" s="142" customFormat="1">
      <c r="A376" s="34" t="s">
        <v>1578</v>
      </c>
      <c r="B376" s="9" t="s">
        <v>1579</v>
      </c>
      <c r="C376" s="24">
        <v>0.1</v>
      </c>
      <c r="D376" s="24" t="s">
        <v>1355</v>
      </c>
      <c r="E376" s="35" t="e">
        <f>'[2]23. Biaya Operasional Kegiatan'!#REF!</f>
        <v>#REF!</v>
      </c>
      <c r="F376" s="36" t="e">
        <f t="shared" si="30"/>
        <v>#REF!</v>
      </c>
    </row>
    <row r="377" spans="1:7" s="1" customFormat="1">
      <c r="A377" s="40"/>
      <c r="B377" s="8"/>
      <c r="C377" s="23"/>
      <c r="D377" s="23"/>
      <c r="E377" s="41" t="s">
        <v>15</v>
      </c>
      <c r="F377" s="42" t="e">
        <f>SUM(F374:F376)</f>
        <v>#REF!</v>
      </c>
    </row>
    <row r="378" spans="1:7" s="18" customFormat="1">
      <c r="A378" s="40"/>
      <c r="B378" s="8" t="s">
        <v>1581</v>
      </c>
      <c r="C378" s="23"/>
      <c r="D378" s="23"/>
      <c r="E378" s="41"/>
      <c r="F378" s="42"/>
    </row>
    <row r="379" spans="1:7" s="142" customFormat="1">
      <c r="A379" s="34" t="s">
        <v>1574</v>
      </c>
      <c r="B379" s="9" t="s">
        <v>1575</v>
      </c>
      <c r="C379" s="24">
        <v>0.3</v>
      </c>
      <c r="D379" s="24" t="s">
        <v>9</v>
      </c>
      <c r="E379" s="35">
        <f>'[2]20.01 Bahan Bangunan'!$I$723</f>
        <v>378800</v>
      </c>
      <c r="F379" s="36">
        <f t="shared" ref="F379:F384" si="31">E379*C379</f>
        <v>113640</v>
      </c>
    </row>
    <row r="380" spans="1:7" s="142" customFormat="1" ht="25.5">
      <c r="A380" s="34" t="s">
        <v>1576</v>
      </c>
      <c r="B380" s="9" t="s">
        <v>1577</v>
      </c>
      <c r="C380" s="24">
        <v>1</v>
      </c>
      <c r="D380" s="24" t="s">
        <v>11</v>
      </c>
      <c r="E380" s="35">
        <f>'[2]20.05 Pipa'!$I$79</f>
        <v>48625</v>
      </c>
      <c r="F380" s="36">
        <f t="shared" si="31"/>
        <v>48625</v>
      </c>
    </row>
    <row r="381" spans="1:7" s="142" customFormat="1">
      <c r="A381" s="34" t="s">
        <v>12</v>
      </c>
      <c r="B381" s="9" t="s">
        <v>13</v>
      </c>
      <c r="C381" s="24">
        <v>0.2475</v>
      </c>
      <c r="D381" s="24" t="s">
        <v>8</v>
      </c>
      <c r="E381" s="35">
        <f>'[1]A. Pekerjaan Tanah'!$F$156</f>
        <v>115120</v>
      </c>
      <c r="F381" s="36">
        <f t="shared" si="31"/>
        <v>28492.2</v>
      </c>
    </row>
    <row r="382" spans="1:7" s="142" customFormat="1">
      <c r="A382" s="34" t="s">
        <v>156</v>
      </c>
      <c r="B382" s="9" t="s">
        <v>157</v>
      </c>
      <c r="C382" s="24">
        <v>0.27</v>
      </c>
      <c r="D382" s="24" t="s">
        <v>8</v>
      </c>
      <c r="E382" s="35">
        <f>'[1]C. Struktur'!$F$107</f>
        <v>1136764.144736842</v>
      </c>
      <c r="F382" s="36">
        <f t="shared" si="31"/>
        <v>306926.31907894736</v>
      </c>
    </row>
    <row r="383" spans="1:7" s="142" customFormat="1" ht="25.5">
      <c r="A383" s="34" t="s">
        <v>230</v>
      </c>
      <c r="B383" s="9" t="s">
        <v>231</v>
      </c>
      <c r="C383" s="24">
        <v>10.37</v>
      </c>
      <c r="D383" s="24" t="s">
        <v>16</v>
      </c>
      <c r="E383" s="35">
        <f>'[1]C. Struktur'!$F$203</f>
        <v>15471</v>
      </c>
      <c r="F383" s="36">
        <f t="shared" si="31"/>
        <v>160434.26999999999</v>
      </c>
    </row>
    <row r="384" spans="1:7" s="142" customFormat="1" ht="25.5">
      <c r="A384" s="34" t="s">
        <v>230</v>
      </c>
      <c r="B384" s="9" t="s">
        <v>231</v>
      </c>
      <c r="C384" s="24">
        <v>4</v>
      </c>
      <c r="D384" s="24" t="s">
        <v>16</v>
      </c>
      <c r="E384" s="35">
        <f>'[1]C. Struktur'!$F$203</f>
        <v>15471</v>
      </c>
      <c r="F384" s="36">
        <f t="shared" si="31"/>
        <v>61884</v>
      </c>
    </row>
    <row r="385" spans="1:7" s="1" customFormat="1">
      <c r="A385" s="40"/>
      <c r="B385" s="8"/>
      <c r="C385" s="23"/>
      <c r="D385" s="23"/>
      <c r="E385" s="41" t="s">
        <v>15</v>
      </c>
      <c r="F385" s="42">
        <f>SUM(F379:F384)</f>
        <v>720001.78907894739</v>
      </c>
    </row>
    <row r="386" spans="1:7" s="1" customFormat="1" ht="13.5" thickBot="1">
      <c r="A386" s="43"/>
      <c r="B386" s="12"/>
      <c r="C386" s="30"/>
      <c r="D386" s="30"/>
      <c r="E386" s="44" t="s">
        <v>158</v>
      </c>
      <c r="F386" s="45" t="e">
        <f>SUM(F377,F385)</f>
        <v>#REF!</v>
      </c>
    </row>
    <row r="387" spans="1:7" s="1" customFormat="1" ht="25.5">
      <c r="A387" s="40" t="s">
        <v>1582</v>
      </c>
      <c r="B387" s="8" t="s">
        <v>1583</v>
      </c>
      <c r="C387" s="23"/>
      <c r="D387" s="23" t="s">
        <v>17</v>
      </c>
      <c r="E387" s="41"/>
      <c r="F387" s="42"/>
      <c r="G387" s="74" t="s">
        <v>1691</v>
      </c>
    </row>
    <row r="388" spans="1:7" s="138" customFormat="1">
      <c r="A388" s="252" t="s">
        <v>1801</v>
      </c>
      <c r="B388" s="146" t="s">
        <v>1584</v>
      </c>
      <c r="C388" s="203">
        <v>1.05</v>
      </c>
      <c r="D388" s="203" t="s">
        <v>11</v>
      </c>
      <c r="E388" s="204" t="e">
        <f>'[2]23. Biaya Operasional Kegiatan'!#REF!</f>
        <v>#REF!</v>
      </c>
      <c r="F388" s="205" t="e">
        <f t="shared" ref="F388:F393" si="32">E388*C388</f>
        <v>#REF!</v>
      </c>
    </row>
    <row r="389" spans="1:7" s="142" customFormat="1" ht="25.5">
      <c r="A389" s="34" t="s">
        <v>90</v>
      </c>
      <c r="B389" s="9" t="s">
        <v>91</v>
      </c>
      <c r="C389" s="24">
        <v>2.5000000000000001E-2</v>
      </c>
      <c r="D389" s="24" t="s">
        <v>153</v>
      </c>
      <c r="E389" s="35" t="e">
        <f>'[2]23. Biaya Operasional Kegiatan'!#REF!</f>
        <v>#REF!</v>
      </c>
      <c r="F389" s="205" t="e">
        <f t="shared" si="32"/>
        <v>#REF!</v>
      </c>
    </row>
    <row r="390" spans="1:7" s="142" customFormat="1" ht="25.5">
      <c r="A390" s="34" t="s">
        <v>103</v>
      </c>
      <c r="B390" s="9" t="s">
        <v>104</v>
      </c>
      <c r="C390" s="24">
        <v>0.35</v>
      </c>
      <c r="D390" s="24" t="s">
        <v>153</v>
      </c>
      <c r="E390" s="35" t="e">
        <f>'[2]23. Biaya Operasional Kegiatan'!#REF!</f>
        <v>#REF!</v>
      </c>
      <c r="F390" s="205" t="e">
        <f t="shared" si="32"/>
        <v>#REF!</v>
      </c>
    </row>
    <row r="391" spans="1:7" s="142" customFormat="1" ht="25.5">
      <c r="A391" s="34" t="s">
        <v>83</v>
      </c>
      <c r="B391" s="9" t="s">
        <v>238</v>
      </c>
      <c r="C391" s="24">
        <v>0.7</v>
      </c>
      <c r="D391" s="24" t="s">
        <v>153</v>
      </c>
      <c r="E391" s="35" t="e">
        <f>'[2]23. Biaya Operasional Kegiatan'!#REF!</f>
        <v>#REF!</v>
      </c>
      <c r="F391" s="205" t="e">
        <f t="shared" si="32"/>
        <v>#REF!</v>
      </c>
    </row>
    <row r="392" spans="1:7" s="142" customFormat="1">
      <c r="A392" s="34" t="s">
        <v>1585</v>
      </c>
      <c r="B392" s="9" t="s">
        <v>1586</v>
      </c>
      <c r="C392" s="24">
        <v>0.5</v>
      </c>
      <c r="D392" s="24" t="s">
        <v>93</v>
      </c>
      <c r="E392" s="35" t="e">
        <f>'[2]23. Biaya Operasional Kegiatan'!#REF!</f>
        <v>#REF!</v>
      </c>
      <c r="F392" s="205" t="e">
        <f t="shared" si="32"/>
        <v>#REF!</v>
      </c>
    </row>
    <row r="393" spans="1:7" s="142" customFormat="1">
      <c r="A393" s="34" t="s">
        <v>1587</v>
      </c>
      <c r="B393" s="9" t="s">
        <v>1588</v>
      </c>
      <c r="C393" s="24">
        <v>1.1499999999999999</v>
      </c>
      <c r="D393" s="24" t="s">
        <v>11</v>
      </c>
      <c r="E393" s="35">
        <f>'[1]J.Fasilitas Jalan '!$F$21</f>
        <v>5500</v>
      </c>
      <c r="F393" s="205">
        <f t="shared" si="32"/>
        <v>6324.9999999999991</v>
      </c>
    </row>
    <row r="394" spans="1:7" s="1" customFormat="1">
      <c r="A394" s="40"/>
      <c r="B394" s="8"/>
      <c r="C394" s="23"/>
      <c r="D394" s="23"/>
      <c r="E394" s="41" t="s">
        <v>15</v>
      </c>
      <c r="F394" s="42" t="e">
        <f>SUM(F388:F393)</f>
        <v>#REF!</v>
      </c>
    </row>
    <row r="395" spans="1:7" s="1" customFormat="1" ht="13.5" thickBot="1">
      <c r="A395" s="43"/>
      <c r="B395" s="12"/>
      <c r="C395" s="30"/>
      <c r="D395" s="30"/>
      <c r="E395" s="44" t="s">
        <v>158</v>
      </c>
      <c r="F395" s="45" t="e">
        <f>SUM(F394)</f>
        <v>#REF!</v>
      </c>
    </row>
    <row r="396" spans="1:7" s="1" customFormat="1" ht="25.5">
      <c r="A396" s="40" t="s">
        <v>1589</v>
      </c>
      <c r="B396" s="8" t="s">
        <v>1590</v>
      </c>
      <c r="C396" s="23"/>
      <c r="D396" s="23" t="s">
        <v>37</v>
      </c>
      <c r="E396" s="41"/>
      <c r="F396" s="42"/>
      <c r="G396" s="74" t="s">
        <v>1691</v>
      </c>
    </row>
    <row r="397" spans="1:7" s="18" customFormat="1">
      <c r="A397" s="40"/>
      <c r="B397" s="8" t="s">
        <v>1595</v>
      </c>
      <c r="C397" s="23"/>
      <c r="D397" s="23"/>
      <c r="E397" s="41"/>
      <c r="F397" s="42"/>
    </row>
    <row r="398" spans="1:7" s="142" customFormat="1">
      <c r="A398" s="34" t="s">
        <v>865</v>
      </c>
      <c r="B398" s="9" t="s">
        <v>872</v>
      </c>
      <c r="C398" s="24">
        <v>4</v>
      </c>
      <c r="D398" s="24" t="s">
        <v>23</v>
      </c>
      <c r="E398" s="35">
        <f>'[2]20.01 Bahan Bangunan'!$I$174</f>
        <v>56000</v>
      </c>
      <c r="F398" s="36">
        <f t="shared" ref="F398:F402" si="33">E398*C398</f>
        <v>224000</v>
      </c>
    </row>
    <row r="399" spans="1:7" s="142" customFormat="1">
      <c r="A399" s="34" t="s">
        <v>12</v>
      </c>
      <c r="B399" s="9" t="s">
        <v>13</v>
      </c>
      <c r="C399" s="24">
        <v>0.46</v>
      </c>
      <c r="D399" s="24" t="s">
        <v>8</v>
      </c>
      <c r="E399" s="35">
        <f>'[1]A. Pekerjaan Tanah'!$F$156</f>
        <v>115120</v>
      </c>
      <c r="F399" s="36">
        <f t="shared" si="33"/>
        <v>52955.200000000004</v>
      </c>
    </row>
    <row r="400" spans="1:7" s="142" customFormat="1">
      <c r="A400" s="34" t="s">
        <v>156</v>
      </c>
      <c r="B400" s="9" t="s">
        <v>157</v>
      </c>
      <c r="C400" s="24">
        <v>0.3</v>
      </c>
      <c r="D400" s="24" t="s">
        <v>8</v>
      </c>
      <c r="E400" s="35">
        <f>'[1]C. Struktur'!$F$107</f>
        <v>1136764.144736842</v>
      </c>
      <c r="F400" s="36">
        <f t="shared" si="33"/>
        <v>341029.24342105258</v>
      </c>
    </row>
    <row r="401" spans="1:8" s="142" customFormat="1" ht="25.5">
      <c r="A401" s="34" t="s">
        <v>230</v>
      </c>
      <c r="B401" s="9" t="s">
        <v>231</v>
      </c>
      <c r="C401" s="24">
        <v>17.53</v>
      </c>
      <c r="D401" s="24" t="s">
        <v>16</v>
      </c>
      <c r="E401" s="35">
        <f>'[1]C. Struktur'!$F$203</f>
        <v>15471</v>
      </c>
      <c r="F401" s="36">
        <f t="shared" si="33"/>
        <v>271206.63</v>
      </c>
    </row>
    <row r="402" spans="1:8" s="142" customFormat="1" ht="25.5">
      <c r="A402" s="34" t="s">
        <v>1062</v>
      </c>
      <c r="B402" s="9" t="s">
        <v>1063</v>
      </c>
      <c r="C402" s="24">
        <v>1</v>
      </c>
      <c r="D402" s="24" t="s">
        <v>580</v>
      </c>
      <c r="E402" s="35">
        <f>'[1]F. Pekerjaan Atap'!$F$414</f>
        <v>96185</v>
      </c>
      <c r="F402" s="36">
        <f t="shared" si="33"/>
        <v>96185</v>
      </c>
    </row>
    <row r="403" spans="1:8" s="1" customFormat="1">
      <c r="A403" s="40"/>
      <c r="B403" s="8"/>
      <c r="C403" s="23"/>
      <c r="D403" s="23"/>
      <c r="E403" s="41" t="s">
        <v>15</v>
      </c>
      <c r="F403" s="42">
        <f>SUM(F398:F402)</f>
        <v>985376.07342105254</v>
      </c>
      <c r="G403" s="142"/>
    </row>
    <row r="404" spans="1:8" s="18" customFormat="1">
      <c r="A404" s="40"/>
      <c r="B404" s="8" t="s">
        <v>1596</v>
      </c>
      <c r="C404" s="23"/>
      <c r="D404" s="23"/>
      <c r="E404" s="41"/>
      <c r="F404" s="42"/>
    </row>
    <row r="405" spans="1:8" s="142" customFormat="1" ht="25.5">
      <c r="A405" s="34" t="s">
        <v>568</v>
      </c>
      <c r="B405" s="9" t="s">
        <v>569</v>
      </c>
      <c r="C405" s="24">
        <v>1</v>
      </c>
      <c r="D405" s="24" t="s">
        <v>26</v>
      </c>
      <c r="E405" s="35">
        <f>'[1]B. Pondasi'!$F$285</f>
        <v>154320</v>
      </c>
      <c r="F405" s="36">
        <f t="shared" ref="F405:F407" si="34">E405*C405</f>
        <v>154320</v>
      </c>
    </row>
    <row r="406" spans="1:8" s="142" customFormat="1" ht="25.5">
      <c r="A406" s="34" t="s">
        <v>34</v>
      </c>
      <c r="B406" s="9" t="s">
        <v>291</v>
      </c>
      <c r="C406" s="24">
        <v>0.19</v>
      </c>
      <c r="D406" s="24" t="s">
        <v>8</v>
      </c>
      <c r="E406" s="35">
        <f>'[1]B. Pondasi'!$F$307</f>
        <v>1195513.5</v>
      </c>
      <c r="F406" s="36">
        <f t="shared" si="34"/>
        <v>227147.565</v>
      </c>
    </row>
    <row r="407" spans="1:8" s="142" customFormat="1" ht="25.5">
      <c r="A407" s="34" t="s">
        <v>230</v>
      </c>
      <c r="B407" s="9" t="s">
        <v>231</v>
      </c>
      <c r="C407" s="24">
        <v>21.96</v>
      </c>
      <c r="D407" s="24" t="s">
        <v>16</v>
      </c>
      <c r="E407" s="35">
        <f>'[1]C. Struktur'!$F$203</f>
        <v>15471</v>
      </c>
      <c r="F407" s="36">
        <f t="shared" si="34"/>
        <v>339743.16000000003</v>
      </c>
    </row>
    <row r="408" spans="1:8" s="1" customFormat="1">
      <c r="A408" s="40"/>
      <c r="B408" s="8"/>
      <c r="C408" s="23"/>
      <c r="D408" s="23"/>
      <c r="E408" s="41" t="s">
        <v>15</v>
      </c>
      <c r="F408" s="42">
        <f>SUM(F405:F407)</f>
        <v>721210.72500000009</v>
      </c>
      <c r="G408" s="142"/>
    </row>
    <row r="409" spans="1:8" s="18" customFormat="1">
      <c r="A409" s="40"/>
      <c r="B409" s="8" t="s">
        <v>1597</v>
      </c>
      <c r="C409" s="23"/>
      <c r="D409" s="23"/>
      <c r="E409" s="41"/>
      <c r="F409" s="42"/>
      <c r="G409" s="142"/>
    </row>
    <row r="410" spans="1:8" s="138" customFormat="1">
      <c r="A410" s="341" t="s">
        <v>1802</v>
      </c>
      <c r="B410" s="342" t="s">
        <v>1591</v>
      </c>
      <c r="C410" s="203">
        <v>1</v>
      </c>
      <c r="D410" s="203" t="s">
        <v>1355</v>
      </c>
      <c r="E410" s="204" t="e">
        <f>'[2]23. Biaya Operasional Kegiatan'!#REF!</f>
        <v>#REF!</v>
      </c>
      <c r="F410" s="205" t="e">
        <f t="shared" ref="F410:F412" si="35">E410*C410</f>
        <v>#REF!</v>
      </c>
    </row>
    <row r="411" spans="1:8" s="138" customFormat="1" ht="12" customHeight="1">
      <c r="A411" s="341" t="s">
        <v>1803</v>
      </c>
      <c r="B411" s="342" t="s">
        <v>1592</v>
      </c>
      <c r="C411" s="203">
        <v>1</v>
      </c>
      <c r="D411" s="203" t="s">
        <v>1355</v>
      </c>
      <c r="E411" s="204" t="e">
        <f>'[2]23. Biaya Operasional Kegiatan'!#REF!</f>
        <v>#REF!</v>
      </c>
      <c r="F411" s="205" t="e">
        <f t="shared" si="35"/>
        <v>#REF!</v>
      </c>
    </row>
    <row r="412" spans="1:8" s="142" customFormat="1" ht="25.5">
      <c r="A412" s="34" t="s">
        <v>1593</v>
      </c>
      <c r="B412" s="9" t="s">
        <v>1594</v>
      </c>
      <c r="C412" s="24">
        <v>1</v>
      </c>
      <c r="D412" s="24" t="s">
        <v>1355</v>
      </c>
      <c r="E412" s="35" t="e">
        <f>'[2]23. Biaya Operasional Kegiatan'!#REF!</f>
        <v>#REF!</v>
      </c>
      <c r="F412" s="36" t="e">
        <f t="shared" si="35"/>
        <v>#REF!</v>
      </c>
    </row>
    <row r="413" spans="1:8" s="1" customFormat="1">
      <c r="A413" s="40"/>
      <c r="B413" s="8"/>
      <c r="C413" s="23"/>
      <c r="D413" s="23"/>
      <c r="E413" s="41" t="s">
        <v>15</v>
      </c>
      <c r="F413" s="42" t="e">
        <f>SUM(F410:F412)</f>
        <v>#REF!</v>
      </c>
    </row>
    <row r="414" spans="1:8" s="1" customFormat="1" ht="13.5" thickBot="1">
      <c r="A414" s="43"/>
      <c r="B414" s="12"/>
      <c r="C414" s="30"/>
      <c r="D414" s="30"/>
      <c r="E414" s="44" t="s">
        <v>158</v>
      </c>
      <c r="F414" s="45" t="e">
        <f>SUM(F403,F408,F413)</f>
        <v>#REF!</v>
      </c>
    </row>
    <row r="415" spans="1:8" s="1" customFormat="1" ht="25.5">
      <c r="A415" s="40" t="s">
        <v>1287</v>
      </c>
      <c r="B415" s="8" t="s">
        <v>1293</v>
      </c>
      <c r="C415" s="23"/>
      <c r="D415" s="23" t="s">
        <v>37</v>
      </c>
      <c r="E415" s="41"/>
      <c r="F415" s="42"/>
    </row>
    <row r="416" spans="1:8" s="31" customFormat="1" ht="25.5">
      <c r="A416" s="40"/>
      <c r="B416" s="8" t="s">
        <v>1405</v>
      </c>
      <c r="C416" s="23"/>
      <c r="D416" s="23"/>
      <c r="E416" s="41"/>
      <c r="F416" s="42"/>
      <c r="H416" s="97" t="s">
        <v>1405</v>
      </c>
    </row>
    <row r="417" spans="1:14" s="93" customFormat="1">
      <c r="A417" s="34" t="s">
        <v>1210</v>
      </c>
      <c r="B417" s="9" t="s">
        <v>1233</v>
      </c>
      <c r="C417" s="24">
        <v>100</v>
      </c>
      <c r="D417" s="24" t="s">
        <v>148</v>
      </c>
      <c r="E417" s="35">
        <f>'[2]02.06 Alat Kantor&amp;RT'!$H$2389</f>
        <v>20085</v>
      </c>
      <c r="F417" s="36">
        <f t="shared" ref="F417:F426" si="36">E417*C417</f>
        <v>2008500</v>
      </c>
      <c r="H417" s="93" t="s">
        <v>1405</v>
      </c>
    </row>
    <row r="418" spans="1:14" s="93" customFormat="1">
      <c r="A418" s="34" t="s">
        <v>1240</v>
      </c>
      <c r="B418" s="9" t="s">
        <v>1241</v>
      </c>
      <c r="C418" s="24">
        <v>260</v>
      </c>
      <c r="D418" s="24" t="s">
        <v>797</v>
      </c>
      <c r="E418" s="35">
        <f>'[2]02.06 Alat Kantor&amp;RT'!$H$2432</f>
        <v>77250</v>
      </c>
      <c r="F418" s="36">
        <f t="shared" si="36"/>
        <v>20085000</v>
      </c>
      <c r="H418" s="93" t="s">
        <v>1405</v>
      </c>
    </row>
    <row r="419" spans="1:14" s="93" customFormat="1" ht="25.5">
      <c r="A419" s="34" t="s">
        <v>1363</v>
      </c>
      <c r="B419" s="9" t="s">
        <v>1364</v>
      </c>
      <c r="C419" s="24">
        <v>4</v>
      </c>
      <c r="D419" s="24" t="s">
        <v>37</v>
      </c>
      <c r="E419" s="35">
        <f>'[2]02.06 Alat Kantor&amp;RT'!$H$2570</f>
        <v>13642762</v>
      </c>
      <c r="F419" s="36">
        <f t="shared" si="36"/>
        <v>54571048</v>
      </c>
      <c r="H419" s="93" t="s">
        <v>1405</v>
      </c>
    </row>
    <row r="420" spans="1:14" s="93" customFormat="1">
      <c r="A420" s="34" t="s">
        <v>1365</v>
      </c>
      <c r="B420" s="9" t="s">
        <v>1366</v>
      </c>
      <c r="C420" s="24">
        <v>3</v>
      </c>
      <c r="D420" s="24" t="s">
        <v>23</v>
      </c>
      <c r="E420" s="35">
        <f>'[2]02.06 Alat Kantor&amp;RT'!$H$2771</f>
        <v>91567</v>
      </c>
      <c r="F420" s="36">
        <f t="shared" si="36"/>
        <v>274701</v>
      </c>
      <c r="H420" s="93" t="s">
        <v>1405</v>
      </c>
    </row>
    <row r="421" spans="1:14" s="93" customFormat="1">
      <c r="A421" s="34" t="s">
        <v>1367</v>
      </c>
      <c r="B421" s="9" t="s">
        <v>1368</v>
      </c>
      <c r="C421" s="24">
        <v>5</v>
      </c>
      <c r="D421" s="24" t="s">
        <v>23</v>
      </c>
      <c r="E421" s="35">
        <f>'[2]20.05 Pipa'!$I$91</f>
        <v>88900</v>
      </c>
      <c r="F421" s="36">
        <f t="shared" si="36"/>
        <v>444500</v>
      </c>
      <c r="H421" s="93" t="s">
        <v>1405</v>
      </c>
    </row>
    <row r="422" spans="1:14" s="93" customFormat="1" ht="25.5">
      <c r="A422" s="34" t="s">
        <v>1369</v>
      </c>
      <c r="B422" s="9" t="s">
        <v>1370</v>
      </c>
      <c r="C422" s="24">
        <v>2</v>
      </c>
      <c r="D422" s="24" t="s">
        <v>37</v>
      </c>
      <c r="E422" s="35">
        <f>'[2]22. Sarana Lalu Lintas'!$I$108</f>
        <v>13851400</v>
      </c>
      <c r="F422" s="36">
        <f t="shared" si="36"/>
        <v>27702800</v>
      </c>
      <c r="H422" s="93" t="s">
        <v>1405</v>
      </c>
    </row>
    <row r="423" spans="1:14" s="93" customFormat="1">
      <c r="A423" s="34" t="s">
        <v>1371</v>
      </c>
      <c r="B423" s="9" t="s">
        <v>1372</v>
      </c>
      <c r="C423" s="24">
        <v>2</v>
      </c>
      <c r="D423" s="24" t="s">
        <v>23</v>
      </c>
      <c r="E423" s="35">
        <f>'[2]22. Sarana Lalu Lintas'!$I$211</f>
        <v>240600</v>
      </c>
      <c r="F423" s="36">
        <f t="shared" si="36"/>
        <v>481200</v>
      </c>
      <c r="H423" s="93" t="s">
        <v>1405</v>
      </c>
    </row>
    <row r="424" spans="1:14" s="93" customFormat="1">
      <c r="A424" s="34" t="s">
        <v>1373</v>
      </c>
      <c r="B424" s="9" t="s">
        <v>1374</v>
      </c>
      <c r="C424" s="24">
        <v>2</v>
      </c>
      <c r="D424" s="24" t="s">
        <v>23</v>
      </c>
      <c r="E424" s="35">
        <f>'[2]22. Sarana Lalu Lintas'!$I$212</f>
        <v>104300</v>
      </c>
      <c r="F424" s="36">
        <f t="shared" si="36"/>
        <v>208600</v>
      </c>
      <c r="H424" s="93" t="s">
        <v>1405</v>
      </c>
    </row>
    <row r="425" spans="1:14" s="93" customFormat="1">
      <c r="A425" s="34" t="s">
        <v>1375</v>
      </c>
      <c r="B425" s="9" t="s">
        <v>1376</v>
      </c>
      <c r="C425" s="24">
        <v>2</v>
      </c>
      <c r="D425" s="24" t="s">
        <v>23</v>
      </c>
      <c r="E425" s="35">
        <f>'[2]22. Sarana Lalu Lintas'!$I$213</f>
        <v>49800</v>
      </c>
      <c r="F425" s="36">
        <f t="shared" si="36"/>
        <v>99600</v>
      </c>
      <c r="H425" s="93" t="s">
        <v>1405</v>
      </c>
    </row>
    <row r="426" spans="1:14" s="93" customFormat="1" ht="25.5">
      <c r="A426" s="34" t="s">
        <v>1062</v>
      </c>
      <c r="B426" s="9" t="s">
        <v>1063</v>
      </c>
      <c r="C426" s="24">
        <v>55</v>
      </c>
      <c r="D426" s="24" t="s">
        <v>580</v>
      </c>
      <c r="E426" s="35">
        <f>'[1]F. Pekerjaan Atap'!$F$414</f>
        <v>96185</v>
      </c>
      <c r="F426" s="36">
        <f t="shared" si="36"/>
        <v>5290175</v>
      </c>
      <c r="H426" s="93" t="s">
        <v>1406</v>
      </c>
    </row>
    <row r="427" spans="1:14" s="1" customFormat="1" ht="15">
      <c r="A427" s="40"/>
      <c r="B427" s="8"/>
      <c r="C427" s="23"/>
      <c r="D427" s="23"/>
      <c r="E427" s="41" t="s">
        <v>15</v>
      </c>
      <c r="F427" s="42">
        <f>SUM(F417:F426)</f>
        <v>111166124</v>
      </c>
      <c r="H427" s="97" t="s">
        <v>1406</v>
      </c>
      <c r="I427" s="97"/>
      <c r="J427" s="97"/>
      <c r="K427" s="97"/>
      <c r="L427" s="97"/>
      <c r="M427" s="97"/>
      <c r="N427" s="97"/>
    </row>
    <row r="428" spans="1:14" s="31" customFormat="1" ht="24.6" customHeight="1">
      <c r="A428" s="40"/>
      <c r="B428" s="8" t="s">
        <v>1406</v>
      </c>
      <c r="C428" s="23"/>
      <c r="D428" s="23"/>
      <c r="E428" s="41"/>
      <c r="F428" s="42"/>
      <c r="H428" s="97" t="s">
        <v>1406</v>
      </c>
      <c r="I428" s="97"/>
      <c r="J428" s="97"/>
      <c r="K428" s="97"/>
      <c r="L428" s="97"/>
      <c r="M428" s="97"/>
      <c r="N428" s="97"/>
    </row>
    <row r="429" spans="1:14" s="93" customFormat="1">
      <c r="A429" s="34" t="s">
        <v>22</v>
      </c>
      <c r="B429" s="9" t="s">
        <v>109</v>
      </c>
      <c r="C429" s="24">
        <v>1</v>
      </c>
      <c r="D429" s="24" t="s">
        <v>8</v>
      </c>
      <c r="E429" s="35">
        <f>'[1]A. Pekerjaan Tanah'!$F$150</f>
        <v>86500</v>
      </c>
      <c r="F429" s="36">
        <f t="shared" ref="F429:F432" si="37">E429*C429</f>
        <v>86500</v>
      </c>
      <c r="H429" s="93" t="s">
        <v>1406</v>
      </c>
    </row>
    <row r="430" spans="1:14" s="93" customFormat="1">
      <c r="A430" s="34" t="s">
        <v>12</v>
      </c>
      <c r="B430" s="9" t="s">
        <v>13</v>
      </c>
      <c r="C430" s="24">
        <v>2.5499999999999998</v>
      </c>
      <c r="D430" s="24" t="s">
        <v>8</v>
      </c>
      <c r="E430" s="35">
        <f>'[1]A. Pekerjaan Tanah'!$F$156</f>
        <v>115120</v>
      </c>
      <c r="F430" s="36">
        <f t="shared" si="37"/>
        <v>293556</v>
      </c>
      <c r="H430" s="93" t="s">
        <v>1407</v>
      </c>
    </row>
    <row r="431" spans="1:14" s="93" customFormat="1">
      <c r="A431" s="34" t="s">
        <v>538</v>
      </c>
      <c r="B431" s="9" t="s">
        <v>539</v>
      </c>
      <c r="C431" s="24">
        <v>3.55</v>
      </c>
      <c r="D431" s="24" t="s">
        <v>8</v>
      </c>
      <c r="E431" s="35">
        <f>'[1]A. Pekerjaan Tanah'!$F$194</f>
        <v>14260</v>
      </c>
      <c r="F431" s="36">
        <f t="shared" si="37"/>
        <v>50623</v>
      </c>
      <c r="H431" s="93" t="s">
        <v>1407</v>
      </c>
    </row>
    <row r="432" spans="1:14" s="93" customFormat="1">
      <c r="A432" s="34" t="s">
        <v>1377</v>
      </c>
      <c r="B432" s="9" t="s">
        <v>1378</v>
      </c>
      <c r="C432" s="24">
        <v>30</v>
      </c>
      <c r="D432" s="24" t="s">
        <v>11</v>
      </c>
      <c r="E432" s="35">
        <f>'[1]J.Fasilitas Jalan '!$F$31</f>
        <v>245950</v>
      </c>
      <c r="F432" s="36">
        <f t="shared" si="37"/>
        <v>7378500</v>
      </c>
      <c r="H432" s="93" t="s">
        <v>1407</v>
      </c>
    </row>
    <row r="433" spans="1:14" s="1" customFormat="1" ht="15">
      <c r="A433" s="40"/>
      <c r="B433" s="8"/>
      <c r="C433" s="23"/>
      <c r="D433" s="23"/>
      <c r="E433" s="41" t="s">
        <v>15</v>
      </c>
      <c r="F433" s="42">
        <f>SUM(F429:F432)</f>
        <v>7809179</v>
      </c>
      <c r="H433" s="97" t="s">
        <v>1407</v>
      </c>
      <c r="I433" s="97"/>
      <c r="J433" s="97"/>
      <c r="K433" s="97"/>
      <c r="L433" s="97"/>
      <c r="M433" s="97"/>
      <c r="N433" s="97"/>
    </row>
    <row r="434" spans="1:14" s="31" customFormat="1" ht="24.6" customHeight="1">
      <c r="A434" s="40"/>
      <c r="B434" s="8" t="s">
        <v>1407</v>
      </c>
      <c r="C434" s="23"/>
      <c r="D434" s="23"/>
      <c r="E434" s="41"/>
      <c r="F434" s="42"/>
      <c r="H434" s="97" t="s">
        <v>1407</v>
      </c>
      <c r="I434" s="97"/>
      <c r="J434" s="97"/>
      <c r="K434" s="97"/>
      <c r="L434" s="97"/>
      <c r="M434" s="97"/>
      <c r="N434" s="97"/>
    </row>
    <row r="435" spans="1:14" s="93" customFormat="1">
      <c r="A435" s="34" t="s">
        <v>257</v>
      </c>
      <c r="B435" s="9" t="s">
        <v>950</v>
      </c>
      <c r="C435" s="24">
        <v>47.04</v>
      </c>
      <c r="D435" s="24" t="s">
        <v>35</v>
      </c>
      <c r="E435" s="35">
        <f>'[2]20.01 Bahan Bangunan'!$I$160</f>
        <v>17000</v>
      </c>
      <c r="F435" s="36">
        <f t="shared" ref="F435:F440" si="38">E435*C435</f>
        <v>799680</v>
      </c>
      <c r="H435" s="93" t="s">
        <v>1407</v>
      </c>
    </row>
    <row r="436" spans="1:14" s="93" customFormat="1">
      <c r="A436" s="34" t="s">
        <v>1379</v>
      </c>
      <c r="B436" s="9" t="s">
        <v>1380</v>
      </c>
      <c r="C436" s="24">
        <v>7.59</v>
      </c>
      <c r="D436" s="24" t="s">
        <v>7</v>
      </c>
      <c r="E436" s="35">
        <f>'[2]20.01 Bahan Bangunan'!$I$177</f>
        <v>38000</v>
      </c>
      <c r="F436" s="36">
        <f t="shared" si="38"/>
        <v>288420</v>
      </c>
      <c r="H436" s="93" t="s">
        <v>1408</v>
      </c>
    </row>
    <row r="437" spans="1:14" s="93" customFormat="1">
      <c r="A437" s="34" t="s">
        <v>12</v>
      </c>
      <c r="B437" s="9" t="s">
        <v>13</v>
      </c>
      <c r="C437" s="24">
        <v>1.1879999999999999</v>
      </c>
      <c r="D437" s="24" t="s">
        <v>8</v>
      </c>
      <c r="E437" s="35">
        <f>'[1]A. Pekerjaan Tanah'!$F$156</f>
        <v>115120</v>
      </c>
      <c r="F437" s="36">
        <f t="shared" si="38"/>
        <v>136762.56</v>
      </c>
      <c r="H437" s="93" t="s">
        <v>1408</v>
      </c>
    </row>
    <row r="438" spans="1:14" s="93" customFormat="1" ht="25.5">
      <c r="A438" s="34" t="s">
        <v>34</v>
      </c>
      <c r="B438" s="9" t="s">
        <v>291</v>
      </c>
      <c r="C438" s="24">
        <v>0.5</v>
      </c>
      <c r="D438" s="24" t="s">
        <v>8</v>
      </c>
      <c r="E438" s="35">
        <f>'[1]B. Pondasi'!$F$307</f>
        <v>1195513.5</v>
      </c>
      <c r="F438" s="36">
        <f t="shared" si="38"/>
        <v>597756.75</v>
      </c>
      <c r="H438" s="93" t="s">
        <v>1408</v>
      </c>
    </row>
    <row r="439" spans="1:14" s="93" customFormat="1" ht="25.5">
      <c r="A439" s="34" t="s">
        <v>230</v>
      </c>
      <c r="B439" s="9" t="s">
        <v>231</v>
      </c>
      <c r="C439" s="24">
        <v>0.63449999999999995</v>
      </c>
      <c r="D439" s="24" t="s">
        <v>16</v>
      </c>
      <c r="E439" s="35">
        <f>'[1]C. Struktur'!$F$203</f>
        <v>15471</v>
      </c>
      <c r="F439" s="36">
        <f t="shared" si="38"/>
        <v>9816.3494999999984</v>
      </c>
      <c r="H439" s="93" t="s">
        <v>1408</v>
      </c>
    </row>
    <row r="440" spans="1:14" s="93" customFormat="1">
      <c r="A440" s="34" t="s">
        <v>967</v>
      </c>
      <c r="B440" s="9" t="s">
        <v>968</v>
      </c>
      <c r="C440" s="24">
        <v>0.81</v>
      </c>
      <c r="D440" s="24" t="s">
        <v>9</v>
      </c>
      <c r="E440" s="35">
        <f>'[1]C. Struktur'!$F$240</f>
        <v>208920</v>
      </c>
      <c r="F440" s="36">
        <f t="shared" si="38"/>
        <v>169225.2</v>
      </c>
      <c r="H440" s="93" t="s">
        <v>1408</v>
      </c>
    </row>
    <row r="441" spans="1:14" s="1" customFormat="1" ht="15">
      <c r="A441" s="40"/>
      <c r="B441" s="8"/>
      <c r="C441" s="23"/>
      <c r="D441" s="23"/>
      <c r="E441" s="41" t="s">
        <v>15</v>
      </c>
      <c r="F441" s="42">
        <f>SUM(F435:F440)</f>
        <v>2001660.8595</v>
      </c>
      <c r="H441" s="97" t="s">
        <v>1409</v>
      </c>
      <c r="I441" s="97"/>
      <c r="J441" s="97"/>
      <c r="K441" s="97"/>
      <c r="L441" s="97"/>
      <c r="M441" s="97"/>
      <c r="N441" s="97"/>
    </row>
    <row r="442" spans="1:14" s="31" customFormat="1" ht="17.45" customHeight="1">
      <c r="A442" s="40"/>
      <c r="B442" s="8" t="s">
        <v>1408</v>
      </c>
      <c r="C442" s="23"/>
      <c r="D442" s="23"/>
      <c r="E442" s="41"/>
      <c r="F442" s="42"/>
      <c r="H442" s="97" t="s">
        <v>1409</v>
      </c>
      <c r="I442" s="97"/>
      <c r="J442" s="97"/>
      <c r="K442" s="97"/>
      <c r="L442" s="97"/>
      <c r="M442" s="97"/>
      <c r="N442" s="97"/>
    </row>
    <row r="443" spans="1:14" s="93" customFormat="1">
      <c r="A443" s="34" t="s">
        <v>266</v>
      </c>
      <c r="B443" s="9" t="s">
        <v>267</v>
      </c>
      <c r="C443" s="24">
        <v>1.6919999999999999</v>
      </c>
      <c r="D443" s="24" t="s">
        <v>7</v>
      </c>
      <c r="E443" s="35">
        <f>'[2]22. Sarana Lalu Lintas'!$I$16</f>
        <v>269700</v>
      </c>
      <c r="F443" s="36">
        <f t="shared" ref="F443:F448" si="39">E443*C443</f>
        <v>456332.39999999997</v>
      </c>
      <c r="H443" s="93" t="s">
        <v>1409</v>
      </c>
    </row>
    <row r="444" spans="1:14" s="93" customFormat="1">
      <c r="A444" s="34" t="s">
        <v>12</v>
      </c>
      <c r="B444" s="9" t="s">
        <v>13</v>
      </c>
      <c r="C444" s="24">
        <v>1.1797500000000001</v>
      </c>
      <c r="D444" s="24" t="s">
        <v>8</v>
      </c>
      <c r="E444" s="35">
        <f>'[1]A. Pekerjaan Tanah'!$F$156</f>
        <v>115120</v>
      </c>
      <c r="F444" s="36">
        <f t="shared" si="39"/>
        <v>135812.82</v>
      </c>
      <c r="H444" s="93" t="s">
        <v>1409</v>
      </c>
    </row>
    <row r="445" spans="1:14" s="93" customFormat="1" ht="25.5">
      <c r="A445" s="34" t="s">
        <v>230</v>
      </c>
      <c r="B445" s="9" t="s">
        <v>231</v>
      </c>
      <c r="C445" s="24">
        <v>0.66825000000000001</v>
      </c>
      <c r="D445" s="24" t="s">
        <v>16</v>
      </c>
      <c r="E445" s="35">
        <f>'[1]C. Struktur'!$F$203</f>
        <v>15471</v>
      </c>
      <c r="F445" s="36">
        <f t="shared" si="39"/>
        <v>10338.49575</v>
      </c>
      <c r="H445" s="93" t="s">
        <v>1409</v>
      </c>
    </row>
    <row r="446" spans="1:14" s="93" customFormat="1" ht="25.5">
      <c r="A446" s="34" t="s">
        <v>230</v>
      </c>
      <c r="B446" s="9" t="s">
        <v>231</v>
      </c>
      <c r="C446" s="24">
        <v>11.16</v>
      </c>
      <c r="D446" s="24" t="s">
        <v>16</v>
      </c>
      <c r="E446" s="35">
        <f>'[1]C. Struktur'!$F$203</f>
        <v>15471</v>
      </c>
      <c r="F446" s="36">
        <f t="shared" si="39"/>
        <v>172656.36000000002</v>
      </c>
      <c r="H446" s="93" t="s">
        <v>1409</v>
      </c>
    </row>
    <row r="447" spans="1:14" s="93" customFormat="1">
      <c r="A447" s="34" t="s">
        <v>871</v>
      </c>
      <c r="B447" s="9" t="s">
        <v>845</v>
      </c>
      <c r="C447" s="24">
        <v>3.3839999999999999</v>
      </c>
      <c r="D447" s="24" t="s">
        <v>9</v>
      </c>
      <c r="E447" s="35">
        <f>'[1]D PD'!$F$352</f>
        <v>38500</v>
      </c>
      <c r="F447" s="36">
        <f t="shared" si="39"/>
        <v>130284</v>
      </c>
      <c r="H447" s="93" t="s">
        <v>1409</v>
      </c>
    </row>
    <row r="448" spans="1:14" s="93" customFormat="1">
      <c r="A448" s="34" t="s">
        <v>1381</v>
      </c>
      <c r="B448" s="9" t="s">
        <v>1382</v>
      </c>
      <c r="C448" s="24">
        <v>2.5</v>
      </c>
      <c r="D448" s="24" t="s">
        <v>11</v>
      </c>
      <c r="E448" s="35">
        <f>'[1]G.Pekerjaan Finishing'!$F$1052</f>
        <v>1328223.82</v>
      </c>
      <c r="F448" s="36">
        <f t="shared" si="39"/>
        <v>3320559.5500000003</v>
      </c>
      <c r="H448" s="93" t="s">
        <v>1410</v>
      </c>
    </row>
    <row r="449" spans="1:14" s="31" customFormat="1" ht="18" customHeight="1">
      <c r="A449" s="40"/>
      <c r="B449" s="8"/>
      <c r="C449" s="23"/>
      <c r="D449" s="23"/>
      <c r="E449" s="41" t="s">
        <v>15</v>
      </c>
      <c r="F449" s="42">
        <f>SUM(F443:F448)</f>
        <v>4225983.6257500006</v>
      </c>
      <c r="H449" s="97" t="s">
        <v>1410</v>
      </c>
      <c r="I449" s="97"/>
      <c r="J449" s="97"/>
      <c r="K449" s="97"/>
      <c r="L449" s="97"/>
      <c r="M449" s="97"/>
      <c r="N449" s="97"/>
    </row>
    <row r="450" spans="1:14" s="93" customFormat="1" ht="18" customHeight="1">
      <c r="A450" s="40"/>
      <c r="B450" s="8" t="s">
        <v>1409</v>
      </c>
      <c r="C450" s="23"/>
      <c r="D450" s="23"/>
      <c r="E450" s="41"/>
      <c r="F450" s="42"/>
      <c r="H450" s="93" t="s">
        <v>1410</v>
      </c>
    </row>
    <row r="451" spans="1:14" s="138" customFormat="1">
      <c r="A451" s="252" t="s">
        <v>1383</v>
      </c>
      <c r="B451" s="146" t="s">
        <v>1384</v>
      </c>
      <c r="C451" s="203">
        <v>1</v>
      </c>
      <c r="D451" s="203" t="s">
        <v>37</v>
      </c>
      <c r="E451" s="204">
        <f>'[2]02.06 Alat Kantor&amp;RT'!$H$1607</f>
        <v>0</v>
      </c>
      <c r="F451" s="205">
        <f t="shared" ref="F451:F457" si="40">E451*C451</f>
        <v>0</v>
      </c>
      <c r="H451" s="138" t="s">
        <v>1410</v>
      </c>
    </row>
    <row r="452" spans="1:14" s="93" customFormat="1">
      <c r="A452" s="34" t="s">
        <v>1210</v>
      </c>
      <c r="B452" s="9" t="s">
        <v>1233</v>
      </c>
      <c r="C452" s="24">
        <v>75</v>
      </c>
      <c r="D452" s="24" t="s">
        <v>148</v>
      </c>
      <c r="E452" s="35">
        <f>'[2]02.06 Alat Kantor&amp;RT'!$H$2389</f>
        <v>20085</v>
      </c>
      <c r="F452" s="36">
        <f t="shared" si="40"/>
        <v>1506375</v>
      </c>
      <c r="H452" s="93" t="s">
        <v>1411</v>
      </c>
    </row>
    <row r="453" spans="1:14" s="93" customFormat="1">
      <c r="A453" s="34" t="s">
        <v>1385</v>
      </c>
      <c r="B453" s="9" t="s">
        <v>1386</v>
      </c>
      <c r="C453" s="24">
        <v>1</v>
      </c>
      <c r="D453" s="24" t="s">
        <v>37</v>
      </c>
      <c r="E453" s="35">
        <f>'[2]02.06 Alat Kantor&amp;RT'!$H$2691</f>
        <v>242565</v>
      </c>
      <c r="F453" s="36">
        <f t="shared" si="40"/>
        <v>242565</v>
      </c>
      <c r="H453" s="93" t="s">
        <v>1411</v>
      </c>
    </row>
    <row r="454" spans="1:14" s="93" customFormat="1">
      <c r="A454" s="34" t="s">
        <v>1387</v>
      </c>
      <c r="B454" s="9" t="s">
        <v>1388</v>
      </c>
      <c r="C454" s="24">
        <v>1</v>
      </c>
      <c r="D454" s="24" t="s">
        <v>37</v>
      </c>
      <c r="E454" s="35">
        <f>'[2]02.06 Alat Kantor&amp;RT'!$H$2777</f>
        <v>380997</v>
      </c>
      <c r="F454" s="36">
        <f t="shared" si="40"/>
        <v>380997</v>
      </c>
      <c r="H454" s="93" t="s">
        <v>1411</v>
      </c>
    </row>
    <row r="455" spans="1:14" s="93" customFormat="1">
      <c r="A455" s="34" t="s">
        <v>1389</v>
      </c>
      <c r="B455" s="9" t="s">
        <v>1390</v>
      </c>
      <c r="C455" s="24">
        <v>1</v>
      </c>
      <c r="D455" s="24" t="s">
        <v>37</v>
      </c>
      <c r="E455" s="35">
        <f>'[2]02.06 Alat Kantor&amp;RT'!$H$2778</f>
        <v>215682</v>
      </c>
      <c r="F455" s="36">
        <f t="shared" si="40"/>
        <v>215682</v>
      </c>
      <c r="H455" s="93" t="s">
        <v>1411</v>
      </c>
    </row>
    <row r="456" spans="1:14" s="93" customFormat="1" ht="25.5">
      <c r="A456" s="34" t="s">
        <v>1391</v>
      </c>
      <c r="B456" s="9" t="s">
        <v>1392</v>
      </c>
      <c r="C456" s="24">
        <v>2</v>
      </c>
      <c r="D456" s="24" t="s">
        <v>37</v>
      </c>
      <c r="E456" s="35">
        <f>'[2]02.07 Alat Studio'!$I$42</f>
        <v>418800</v>
      </c>
      <c r="F456" s="36">
        <f t="shared" si="40"/>
        <v>837600</v>
      </c>
      <c r="H456" s="93" t="s">
        <v>1411</v>
      </c>
    </row>
    <row r="457" spans="1:14" s="93" customFormat="1">
      <c r="A457" s="34" t="s">
        <v>1393</v>
      </c>
      <c r="B457" s="9" t="s">
        <v>1394</v>
      </c>
      <c r="C457" s="24">
        <v>1</v>
      </c>
      <c r="D457" s="24" t="s">
        <v>23</v>
      </c>
      <c r="E457" s="35">
        <f>'[2]20.02 Suku Cadang'!$I$696</f>
        <v>471100</v>
      </c>
      <c r="F457" s="36">
        <f t="shared" si="40"/>
        <v>471100</v>
      </c>
      <c r="H457" s="93" t="s">
        <v>1411</v>
      </c>
    </row>
    <row r="458" spans="1:14" s="31" customFormat="1" ht="24.6" customHeight="1">
      <c r="A458" s="40"/>
      <c r="B458" s="8"/>
      <c r="C458" s="23"/>
      <c r="D458" s="23"/>
      <c r="E458" s="41" t="s">
        <v>15</v>
      </c>
      <c r="F458" s="42">
        <f>SUM(F451:F457)</f>
        <v>3654319</v>
      </c>
      <c r="H458" s="97" t="s">
        <v>1411</v>
      </c>
      <c r="I458" s="97"/>
      <c r="J458" s="97"/>
      <c r="K458" s="97"/>
      <c r="L458" s="97"/>
      <c r="M458" s="97"/>
      <c r="N458" s="97"/>
    </row>
    <row r="459" spans="1:14" s="93" customFormat="1">
      <c r="A459" s="40"/>
      <c r="B459" s="8" t="s">
        <v>1410</v>
      </c>
      <c r="C459" s="23"/>
      <c r="D459" s="23"/>
      <c r="E459" s="41"/>
      <c r="F459" s="42"/>
      <c r="H459" s="93" t="s">
        <v>1412</v>
      </c>
    </row>
    <row r="460" spans="1:14" s="93" customFormat="1">
      <c r="A460" s="34" t="s">
        <v>1395</v>
      </c>
      <c r="B460" s="9" t="s">
        <v>1396</v>
      </c>
      <c r="C460" s="24">
        <v>75</v>
      </c>
      <c r="D460" s="24" t="s">
        <v>148</v>
      </c>
      <c r="E460" s="35">
        <f>'[2]02.06 Alat Kantor&amp;RT'!$H$2418</f>
        <v>5459</v>
      </c>
      <c r="F460" s="36">
        <f t="shared" ref="F460:F464" si="41">E460*C460</f>
        <v>409425</v>
      </c>
      <c r="H460" s="93" t="s">
        <v>1412</v>
      </c>
    </row>
    <row r="461" spans="1:14" s="93" customFormat="1">
      <c r="A461" s="34" t="s">
        <v>1240</v>
      </c>
      <c r="B461" s="9" t="s">
        <v>1241</v>
      </c>
      <c r="C461" s="24">
        <v>30</v>
      </c>
      <c r="D461" s="24" t="s">
        <v>797</v>
      </c>
      <c r="E461" s="35">
        <f>'[2]02.06 Alat Kantor&amp;RT'!$H$2432</f>
        <v>77250</v>
      </c>
      <c r="F461" s="36">
        <f t="shared" si="41"/>
        <v>2317500</v>
      </c>
      <c r="H461" s="93" t="s">
        <v>1412</v>
      </c>
    </row>
    <row r="462" spans="1:14" s="93" customFormat="1" ht="25.5">
      <c r="A462" s="34" t="s">
        <v>1397</v>
      </c>
      <c r="B462" s="9" t="s">
        <v>1398</v>
      </c>
      <c r="C462" s="24">
        <v>1</v>
      </c>
      <c r="D462" s="24" t="s">
        <v>37</v>
      </c>
      <c r="E462" s="35" t="e">
        <f>'[2]23. Biaya Operasional Kegiatan'!#REF!</f>
        <v>#REF!</v>
      </c>
      <c r="F462" s="36" t="e">
        <f t="shared" si="41"/>
        <v>#REF!</v>
      </c>
      <c r="H462" s="93" t="s">
        <v>1412</v>
      </c>
    </row>
    <row r="463" spans="1:14" s="93" customFormat="1" ht="25.5">
      <c r="A463" s="34" t="s">
        <v>230</v>
      </c>
      <c r="B463" s="9" t="s">
        <v>231</v>
      </c>
      <c r="C463" s="24">
        <v>1.8</v>
      </c>
      <c r="D463" s="24" t="s">
        <v>16</v>
      </c>
      <c r="E463" s="35">
        <f>'[1]C. Struktur'!$F$203</f>
        <v>15471</v>
      </c>
      <c r="F463" s="36">
        <f t="shared" si="41"/>
        <v>27847.8</v>
      </c>
      <c r="H463" s="93" t="s">
        <v>1412</v>
      </c>
    </row>
    <row r="464" spans="1:14" s="93" customFormat="1">
      <c r="A464" s="34" t="s">
        <v>892</v>
      </c>
      <c r="B464" s="9" t="s">
        <v>900</v>
      </c>
      <c r="C464" s="24">
        <v>6</v>
      </c>
      <c r="D464" s="24" t="s">
        <v>11</v>
      </c>
      <c r="E464" s="35">
        <f>'[1]G.Pekerjaan Finishing'!$F$1028</f>
        <v>454464.96</v>
      </c>
      <c r="F464" s="36">
        <f t="shared" si="41"/>
        <v>2726789.7600000002</v>
      </c>
      <c r="H464" s="93" t="s">
        <v>1412</v>
      </c>
    </row>
    <row r="465" spans="1:6" s="93" customFormat="1">
      <c r="A465" s="40"/>
      <c r="B465" s="8"/>
      <c r="C465" s="23"/>
      <c r="D465" s="23"/>
      <c r="E465" s="41" t="s">
        <v>15</v>
      </c>
      <c r="F465" s="42" t="e">
        <f>SUM(F460:F464)</f>
        <v>#REF!</v>
      </c>
    </row>
    <row r="466" spans="1:6" s="93" customFormat="1">
      <c r="A466" s="40"/>
      <c r="B466" s="8" t="s">
        <v>1411</v>
      </c>
      <c r="C466" s="23"/>
      <c r="D466" s="23"/>
      <c r="E466" s="41"/>
      <c r="F466" s="42"/>
    </row>
    <row r="467" spans="1:6" s="93" customFormat="1">
      <c r="A467" s="34" t="s">
        <v>1240</v>
      </c>
      <c r="B467" s="9" t="s">
        <v>1241</v>
      </c>
      <c r="C467" s="24">
        <v>1</v>
      </c>
      <c r="D467" s="24" t="s">
        <v>797</v>
      </c>
      <c r="E467" s="35">
        <f>E461</f>
        <v>77250</v>
      </c>
      <c r="F467" s="36">
        <f t="shared" ref="F467:F473" si="42">E467*C467</f>
        <v>77250</v>
      </c>
    </row>
    <row r="468" spans="1:6" s="93" customFormat="1">
      <c r="A468" s="34" t="s">
        <v>1399</v>
      </c>
      <c r="B468" s="9" t="s">
        <v>1400</v>
      </c>
      <c r="C468" s="24">
        <v>25</v>
      </c>
      <c r="D468" s="24" t="s">
        <v>35</v>
      </c>
      <c r="E468" s="35">
        <f>'[2]20.01 Bahan Bangunan'!$I$179</f>
        <v>14500</v>
      </c>
      <c r="F468" s="36">
        <f t="shared" si="42"/>
        <v>362500</v>
      </c>
    </row>
    <row r="469" spans="1:6" s="93" customFormat="1">
      <c r="A469" s="34" t="s">
        <v>1367</v>
      </c>
      <c r="B469" s="9" t="s">
        <v>1368</v>
      </c>
      <c r="C469" s="24">
        <v>2</v>
      </c>
      <c r="D469" s="24" t="s">
        <v>23</v>
      </c>
      <c r="E469" s="35">
        <f>'[2]20.05 Pipa'!$I$91</f>
        <v>88900</v>
      </c>
      <c r="F469" s="36">
        <f t="shared" si="42"/>
        <v>177800</v>
      </c>
    </row>
    <row r="470" spans="1:6" s="93" customFormat="1">
      <c r="A470" s="34" t="s">
        <v>12</v>
      </c>
      <c r="B470" s="9" t="s">
        <v>13</v>
      </c>
      <c r="C470" s="24">
        <v>0.4</v>
      </c>
      <c r="D470" s="24" t="s">
        <v>8</v>
      </c>
      <c r="E470" s="35">
        <f>'[1]A. Pekerjaan Tanah'!$F$156</f>
        <v>115120</v>
      </c>
      <c r="F470" s="36">
        <f t="shared" si="42"/>
        <v>46048</v>
      </c>
    </row>
    <row r="471" spans="1:6" s="93" customFormat="1">
      <c r="A471" s="34" t="s">
        <v>156</v>
      </c>
      <c r="B471" s="9" t="s">
        <v>157</v>
      </c>
      <c r="C471" s="24">
        <v>0.23799999999999999</v>
      </c>
      <c r="D471" s="24" t="s">
        <v>8</v>
      </c>
      <c r="E471" s="35">
        <f>'[1]C. Struktur'!$F$107</f>
        <v>1136764.144736842</v>
      </c>
      <c r="F471" s="36">
        <f t="shared" si="42"/>
        <v>270549.8664473684</v>
      </c>
    </row>
    <row r="472" spans="1:6" s="93" customFormat="1">
      <c r="A472" s="34" t="s">
        <v>967</v>
      </c>
      <c r="B472" s="9" t="s">
        <v>968</v>
      </c>
      <c r="C472" s="24">
        <v>0.24</v>
      </c>
      <c r="D472" s="24" t="s">
        <v>9</v>
      </c>
      <c r="E472" s="35">
        <f>'[1]C. Struktur'!$F$240</f>
        <v>208920</v>
      </c>
      <c r="F472" s="36">
        <f t="shared" si="42"/>
        <v>50140.799999999996</v>
      </c>
    </row>
    <row r="473" spans="1:6" s="93" customFormat="1">
      <c r="A473" s="34" t="s">
        <v>679</v>
      </c>
      <c r="B473" s="9" t="s">
        <v>680</v>
      </c>
      <c r="C473" s="24">
        <v>1.68</v>
      </c>
      <c r="D473" s="24" t="s">
        <v>9</v>
      </c>
      <c r="E473" s="35">
        <f>'[1]E. PL'!$F$51</f>
        <v>340876</v>
      </c>
      <c r="F473" s="36">
        <f t="shared" si="42"/>
        <v>572671.67999999993</v>
      </c>
    </row>
    <row r="474" spans="1:6" s="93" customFormat="1">
      <c r="A474" s="40"/>
      <c r="B474" s="8"/>
      <c r="C474" s="23"/>
      <c r="D474" s="23"/>
      <c r="E474" s="41" t="s">
        <v>15</v>
      </c>
      <c r="F474" s="42">
        <f>SUM(F467:F473)</f>
        <v>1556960.3464473684</v>
      </c>
    </row>
    <row r="475" spans="1:6" s="93" customFormat="1">
      <c r="A475" s="40"/>
      <c r="B475" s="8" t="s">
        <v>1412</v>
      </c>
      <c r="C475" s="23"/>
      <c r="D475" s="23"/>
      <c r="E475" s="41"/>
      <c r="F475" s="42"/>
    </row>
    <row r="476" spans="1:6" s="93" customFormat="1">
      <c r="A476" s="34" t="s">
        <v>865</v>
      </c>
      <c r="B476" s="9" t="s">
        <v>872</v>
      </c>
      <c r="C476" s="24">
        <v>58</v>
      </c>
      <c r="D476" s="24" t="s">
        <v>23</v>
      </c>
      <c r="E476" s="35">
        <f>'[2]20.01 Bahan Bangunan'!$I$174</f>
        <v>56000</v>
      </c>
      <c r="F476" s="36">
        <f t="shared" ref="F476:F483" si="43">E476*C476</f>
        <v>3248000</v>
      </c>
    </row>
    <row r="477" spans="1:6" s="93" customFormat="1">
      <c r="A477" s="34" t="s">
        <v>12</v>
      </c>
      <c r="B477" s="9" t="s">
        <v>13</v>
      </c>
      <c r="C477" s="24">
        <v>0.92949999999999999</v>
      </c>
      <c r="D477" s="24" t="s">
        <v>8</v>
      </c>
      <c r="E477" s="35">
        <f>'[1]A. Pekerjaan Tanah'!$F$156</f>
        <v>115120</v>
      </c>
      <c r="F477" s="36">
        <f t="shared" si="43"/>
        <v>107004.04</v>
      </c>
    </row>
    <row r="478" spans="1:6" s="93" customFormat="1" ht="25.5">
      <c r="A478" s="34" t="s">
        <v>568</v>
      </c>
      <c r="B478" s="9" t="s">
        <v>569</v>
      </c>
      <c r="C478" s="24">
        <v>2</v>
      </c>
      <c r="D478" s="24" t="s">
        <v>26</v>
      </c>
      <c r="E478" s="35">
        <f>'[1]B. Pondasi'!$F$285</f>
        <v>154320</v>
      </c>
      <c r="F478" s="36">
        <f t="shared" si="43"/>
        <v>308640</v>
      </c>
    </row>
    <row r="479" spans="1:6" s="93" customFormat="1" ht="25.5">
      <c r="A479" s="34" t="s">
        <v>34</v>
      </c>
      <c r="B479" s="9" t="s">
        <v>291</v>
      </c>
      <c r="C479" s="24">
        <v>0.375</v>
      </c>
      <c r="D479" s="24" t="s">
        <v>8</v>
      </c>
      <c r="E479" s="35">
        <f>'[1]B. Pondasi'!$F$307</f>
        <v>1195513.5</v>
      </c>
      <c r="F479" s="36">
        <f t="shared" si="43"/>
        <v>448317.5625</v>
      </c>
    </row>
    <row r="480" spans="1:6" s="93" customFormat="1">
      <c r="A480" s="34" t="s">
        <v>156</v>
      </c>
      <c r="B480" s="9" t="s">
        <v>157</v>
      </c>
      <c r="C480" s="24">
        <v>0.60499999999999998</v>
      </c>
      <c r="D480" s="24" t="s">
        <v>8</v>
      </c>
      <c r="E480" s="35">
        <f>'[1]C. Struktur'!$F$107</f>
        <v>1136764.144736842</v>
      </c>
      <c r="F480" s="36">
        <f t="shared" si="43"/>
        <v>687742.30756578944</v>
      </c>
    </row>
    <row r="481" spans="1:6" s="93" customFormat="1" ht="25.5">
      <c r="A481" s="34" t="s">
        <v>230</v>
      </c>
      <c r="B481" s="9" t="s">
        <v>231</v>
      </c>
      <c r="C481" s="24">
        <v>35.067999999999998</v>
      </c>
      <c r="D481" s="24" t="s">
        <v>16</v>
      </c>
      <c r="E481" s="35">
        <f>'[1]C. Struktur'!$F$203</f>
        <v>15471</v>
      </c>
      <c r="F481" s="36">
        <f t="shared" si="43"/>
        <v>542537.02799999993</v>
      </c>
    </row>
    <row r="482" spans="1:6" s="93" customFormat="1" ht="25.5">
      <c r="A482" s="34" t="s">
        <v>230</v>
      </c>
      <c r="B482" s="9" t="s">
        <v>231</v>
      </c>
      <c r="C482" s="24">
        <v>43.92</v>
      </c>
      <c r="D482" s="24" t="s">
        <v>16</v>
      </c>
      <c r="E482" s="35">
        <f>'[1]C. Struktur'!$F$203</f>
        <v>15471</v>
      </c>
      <c r="F482" s="36">
        <f t="shared" si="43"/>
        <v>679486.32000000007</v>
      </c>
    </row>
    <row r="483" spans="1:6" s="93" customFormat="1" ht="25.5">
      <c r="A483" s="34" t="s">
        <v>1062</v>
      </c>
      <c r="B483" s="9" t="s">
        <v>1063</v>
      </c>
      <c r="C483" s="24">
        <v>2</v>
      </c>
      <c r="D483" s="24" t="s">
        <v>580</v>
      </c>
      <c r="E483" s="35">
        <f>'[1]F. Pekerjaan Atap'!$F$414</f>
        <v>96185</v>
      </c>
      <c r="F483" s="36">
        <f t="shared" si="43"/>
        <v>192370</v>
      </c>
    </row>
    <row r="484" spans="1:6" s="78" customFormat="1">
      <c r="A484" s="40"/>
      <c r="B484" s="8"/>
      <c r="C484" s="23"/>
      <c r="D484" s="23"/>
      <c r="E484" s="41" t="s">
        <v>15</v>
      </c>
      <c r="F484" s="42">
        <f>SUM(F476:F483)</f>
        <v>6214097.2580657899</v>
      </c>
    </row>
    <row r="485" spans="1:6" s="78" customFormat="1" ht="25.5">
      <c r="A485" s="40"/>
      <c r="B485" s="8" t="s">
        <v>1405</v>
      </c>
      <c r="C485" s="23"/>
      <c r="D485" s="23"/>
      <c r="E485" s="41"/>
      <c r="F485" s="42"/>
    </row>
    <row r="486" spans="1:6" s="78" customFormat="1">
      <c r="A486" s="34" t="s">
        <v>1401</v>
      </c>
      <c r="B486" s="9" t="s">
        <v>1402</v>
      </c>
      <c r="C486" s="24">
        <v>1</v>
      </c>
      <c r="D486" s="24" t="s">
        <v>37</v>
      </c>
      <c r="E486" s="35">
        <f>'[2]22. Sarana Lalu Lintas'!$I$160</f>
        <v>135000000</v>
      </c>
      <c r="F486" s="36">
        <f t="shared" ref="F486:F487" si="44">E486*C486</f>
        <v>135000000</v>
      </c>
    </row>
    <row r="487" spans="1:6" s="78" customFormat="1" ht="25.5">
      <c r="A487" s="34" t="s">
        <v>1403</v>
      </c>
      <c r="B487" s="9" t="s">
        <v>1404</v>
      </c>
      <c r="C487" s="24">
        <v>2</v>
      </c>
      <c r="D487" s="24" t="s">
        <v>37</v>
      </c>
      <c r="E487" s="35">
        <f>'[1]J.Fasilitas Jalan '!$F$735</f>
        <v>4279450</v>
      </c>
      <c r="F487" s="36">
        <f t="shared" si="44"/>
        <v>8558900</v>
      </c>
    </row>
    <row r="488" spans="1:6" s="78" customFormat="1">
      <c r="A488" s="40"/>
      <c r="B488" s="8"/>
      <c r="C488" s="23"/>
      <c r="D488" s="23"/>
      <c r="E488" s="41" t="s">
        <v>15</v>
      </c>
      <c r="F488" s="42">
        <f>SUM(F486:F487)</f>
        <v>143558900</v>
      </c>
    </row>
    <row r="489" spans="1:6" s="1" customFormat="1" ht="13.5" thickBot="1">
      <c r="A489" s="43"/>
      <c r="B489" s="12"/>
      <c r="C489" s="30"/>
      <c r="D489" s="30"/>
      <c r="E489" s="44" t="s">
        <v>158</v>
      </c>
      <c r="F489" s="45" t="e">
        <f>SUM(F427,F433,F441,F449,F458,F465,F474,F484,F488)</f>
        <v>#REF!</v>
      </c>
    </row>
    <row r="490" spans="1:6" s="31" customFormat="1" ht="24" hidden="1" customHeight="1">
      <c r="A490" s="128" t="s">
        <v>1289</v>
      </c>
      <c r="B490" s="128" t="s">
        <v>1288</v>
      </c>
      <c r="C490" s="128"/>
      <c r="D490" s="128" t="s">
        <v>37</v>
      </c>
      <c r="E490" s="128"/>
      <c r="F490" s="128">
        <v>261449786.08584866</v>
      </c>
    </row>
    <row r="491" spans="1:6" s="78" customFormat="1" ht="25.5">
      <c r="A491" s="40" t="s">
        <v>1289</v>
      </c>
      <c r="B491" s="8" t="s">
        <v>1288</v>
      </c>
      <c r="C491" s="23"/>
      <c r="D491" s="23" t="s">
        <v>37</v>
      </c>
      <c r="E491" s="41"/>
      <c r="F491" s="42"/>
    </row>
    <row r="492" spans="1:6" s="78" customFormat="1" ht="25.5">
      <c r="A492" s="40"/>
      <c r="B492" s="8" t="s">
        <v>1405</v>
      </c>
      <c r="C492" s="23"/>
      <c r="D492" s="23"/>
      <c r="E492" s="41"/>
      <c r="F492" s="42"/>
    </row>
    <row r="493" spans="1:6" s="93" customFormat="1">
      <c r="A493" s="34" t="s">
        <v>1210</v>
      </c>
      <c r="B493" s="9" t="s">
        <v>1233</v>
      </c>
      <c r="C493" s="24">
        <v>125</v>
      </c>
      <c r="D493" s="24" t="s">
        <v>148</v>
      </c>
      <c r="E493" s="35">
        <f>'[2]02.06 Alat Kantor&amp;RT'!$H$2389</f>
        <v>20085</v>
      </c>
      <c r="F493" s="36">
        <f t="shared" ref="F493:F502" si="45">E493*C493</f>
        <v>2510625</v>
      </c>
    </row>
    <row r="494" spans="1:6" s="93" customFormat="1">
      <c r="A494" s="34" t="s">
        <v>1240</v>
      </c>
      <c r="B494" s="9" t="s">
        <v>1241</v>
      </c>
      <c r="C494" s="24">
        <v>400</v>
      </c>
      <c r="D494" s="24" t="s">
        <v>797</v>
      </c>
      <c r="E494" s="35">
        <f>'[2]02.06 Alat Kantor&amp;RT'!$H$2432</f>
        <v>77250</v>
      </c>
      <c r="F494" s="36">
        <f t="shared" si="45"/>
        <v>30900000</v>
      </c>
    </row>
    <row r="495" spans="1:6" s="93" customFormat="1" ht="25.5">
      <c r="A495" s="34" t="s">
        <v>1363</v>
      </c>
      <c r="B495" s="9" t="s">
        <v>1364</v>
      </c>
      <c r="C495" s="24">
        <v>6</v>
      </c>
      <c r="D495" s="24" t="s">
        <v>37</v>
      </c>
      <c r="E495" s="35">
        <f>'[2]02.06 Alat Kantor&amp;RT'!$H$2570</f>
        <v>13642762</v>
      </c>
      <c r="F495" s="36">
        <f t="shared" si="45"/>
        <v>81856572</v>
      </c>
    </row>
    <row r="496" spans="1:6" s="93" customFormat="1">
      <c r="A496" s="34" t="s">
        <v>1365</v>
      </c>
      <c r="B496" s="9" t="s">
        <v>1366</v>
      </c>
      <c r="C496" s="24">
        <v>5</v>
      </c>
      <c r="D496" s="24" t="s">
        <v>23</v>
      </c>
      <c r="E496" s="35">
        <f>'[2]02.06 Alat Kantor&amp;RT'!$H$2771</f>
        <v>91567</v>
      </c>
      <c r="F496" s="36">
        <f t="shared" si="45"/>
        <v>457835</v>
      </c>
    </row>
    <row r="497" spans="1:6" s="93" customFormat="1">
      <c r="A497" s="34" t="s">
        <v>1367</v>
      </c>
      <c r="B497" s="9" t="s">
        <v>1368</v>
      </c>
      <c r="C497" s="24">
        <v>7</v>
      </c>
      <c r="D497" s="24" t="s">
        <v>23</v>
      </c>
      <c r="E497" s="35">
        <f>'[2]20.05 Pipa'!$I$91</f>
        <v>88900</v>
      </c>
      <c r="F497" s="36">
        <f t="shared" si="45"/>
        <v>622300</v>
      </c>
    </row>
    <row r="498" spans="1:6" s="93" customFormat="1" ht="25.5">
      <c r="A498" s="34" t="s">
        <v>1369</v>
      </c>
      <c r="B498" s="9" t="s">
        <v>1370</v>
      </c>
      <c r="C498" s="24">
        <v>4</v>
      </c>
      <c r="D498" s="24" t="s">
        <v>37</v>
      </c>
      <c r="E498" s="35">
        <f>'[2]22. Sarana Lalu Lintas'!$I$108</f>
        <v>13851400</v>
      </c>
      <c r="F498" s="36">
        <f t="shared" si="45"/>
        <v>55405600</v>
      </c>
    </row>
    <row r="499" spans="1:6" s="93" customFormat="1">
      <c r="A499" s="34" t="s">
        <v>1371</v>
      </c>
      <c r="B499" s="9" t="s">
        <v>1372</v>
      </c>
      <c r="C499" s="24">
        <v>4</v>
      </c>
      <c r="D499" s="24" t="s">
        <v>23</v>
      </c>
      <c r="E499" s="35">
        <f>'[2]22. Sarana Lalu Lintas'!$I$211</f>
        <v>240600</v>
      </c>
      <c r="F499" s="36">
        <f t="shared" si="45"/>
        <v>962400</v>
      </c>
    </row>
    <row r="500" spans="1:6" s="93" customFormat="1">
      <c r="A500" s="34" t="s">
        <v>1373</v>
      </c>
      <c r="B500" s="9" t="s">
        <v>1374</v>
      </c>
      <c r="C500" s="24">
        <v>4</v>
      </c>
      <c r="D500" s="24" t="s">
        <v>23</v>
      </c>
      <c r="E500" s="35">
        <f>'[2]22. Sarana Lalu Lintas'!$I$212</f>
        <v>104300</v>
      </c>
      <c r="F500" s="36">
        <f t="shared" si="45"/>
        <v>417200</v>
      </c>
    </row>
    <row r="501" spans="1:6" s="93" customFormat="1">
      <c r="A501" s="34" t="s">
        <v>1375</v>
      </c>
      <c r="B501" s="9" t="s">
        <v>1376</v>
      </c>
      <c r="C501" s="24">
        <v>4</v>
      </c>
      <c r="D501" s="24" t="s">
        <v>23</v>
      </c>
      <c r="E501" s="35">
        <f>'[2]22. Sarana Lalu Lintas'!$I$213</f>
        <v>49800</v>
      </c>
      <c r="F501" s="36">
        <f t="shared" si="45"/>
        <v>199200</v>
      </c>
    </row>
    <row r="502" spans="1:6" s="93" customFormat="1" ht="25.5">
      <c r="A502" s="34" t="s">
        <v>1062</v>
      </c>
      <c r="B502" s="9" t="s">
        <v>1063</v>
      </c>
      <c r="C502" s="24">
        <v>75</v>
      </c>
      <c r="D502" s="24" t="s">
        <v>580</v>
      </c>
      <c r="E502" s="35">
        <f>'[1]F. Pekerjaan Atap'!$F$414</f>
        <v>96185</v>
      </c>
      <c r="F502" s="36">
        <f t="shared" si="45"/>
        <v>7213875</v>
      </c>
    </row>
    <row r="503" spans="1:6" s="1" customFormat="1">
      <c r="A503" s="40"/>
      <c r="B503" s="8"/>
      <c r="C503" s="23"/>
      <c r="D503" s="23"/>
      <c r="E503" s="41" t="s">
        <v>15</v>
      </c>
      <c r="F503" s="42">
        <f>SUM(F493:F502)</f>
        <v>180545607</v>
      </c>
    </row>
    <row r="504" spans="1:6" s="31" customFormat="1" ht="24.6" customHeight="1">
      <c r="A504" s="40"/>
      <c r="B504" s="8" t="s">
        <v>1406</v>
      </c>
      <c r="C504" s="23"/>
      <c r="D504" s="23"/>
      <c r="E504" s="41"/>
      <c r="F504" s="42"/>
    </row>
    <row r="505" spans="1:6" s="93" customFormat="1">
      <c r="A505" s="34" t="s">
        <v>22</v>
      </c>
      <c r="B505" s="9" t="s">
        <v>109</v>
      </c>
      <c r="C505" s="24">
        <v>1</v>
      </c>
      <c r="D505" s="24" t="s">
        <v>8</v>
      </c>
      <c r="E505" s="35">
        <f>'[1]A. Pekerjaan Tanah'!$F$150</f>
        <v>86500</v>
      </c>
      <c r="F505" s="36">
        <f t="shared" ref="F505:F508" si="46">E505*C505</f>
        <v>86500</v>
      </c>
    </row>
    <row r="506" spans="1:6" s="93" customFormat="1">
      <c r="A506" s="34" t="s">
        <v>12</v>
      </c>
      <c r="B506" s="9" t="s">
        <v>13</v>
      </c>
      <c r="C506" s="24">
        <v>7.5</v>
      </c>
      <c r="D506" s="24" t="s">
        <v>8</v>
      </c>
      <c r="E506" s="35">
        <f>'[1]A. Pekerjaan Tanah'!$F$156</f>
        <v>115120</v>
      </c>
      <c r="F506" s="36">
        <f t="shared" si="46"/>
        <v>863400</v>
      </c>
    </row>
    <row r="507" spans="1:6" s="93" customFormat="1">
      <c r="A507" s="34" t="s">
        <v>538</v>
      </c>
      <c r="B507" s="9" t="s">
        <v>539</v>
      </c>
      <c r="C507" s="24">
        <v>8.5</v>
      </c>
      <c r="D507" s="24" t="s">
        <v>8</v>
      </c>
      <c r="E507" s="35">
        <f>'[1]A. Pekerjaan Tanah'!$F$194</f>
        <v>14260</v>
      </c>
      <c r="F507" s="36">
        <f t="shared" si="46"/>
        <v>121210</v>
      </c>
    </row>
    <row r="508" spans="1:6" s="93" customFormat="1">
      <c r="A508" s="34" t="s">
        <v>1377</v>
      </c>
      <c r="B508" s="9" t="s">
        <v>1378</v>
      </c>
      <c r="C508" s="24">
        <v>45</v>
      </c>
      <c r="D508" s="24" t="s">
        <v>11</v>
      </c>
      <c r="E508" s="35">
        <f>'[1]J.Fasilitas Jalan '!$F$31</f>
        <v>245950</v>
      </c>
      <c r="F508" s="36">
        <f t="shared" si="46"/>
        <v>11067750</v>
      </c>
    </row>
    <row r="509" spans="1:6" s="78" customFormat="1">
      <c r="A509" s="40"/>
      <c r="B509" s="8"/>
      <c r="C509" s="23"/>
      <c r="D509" s="23"/>
      <c r="E509" s="41" t="s">
        <v>15</v>
      </c>
      <c r="F509" s="42">
        <f>SUM(F505:F508)</f>
        <v>12138860</v>
      </c>
    </row>
    <row r="510" spans="1:6" s="78" customFormat="1">
      <c r="A510" s="40"/>
      <c r="B510" s="8" t="s">
        <v>1415</v>
      </c>
      <c r="C510" s="23"/>
      <c r="D510" s="23"/>
      <c r="E510" s="41"/>
      <c r="F510" s="42"/>
    </row>
    <row r="511" spans="1:6" s="93" customFormat="1">
      <c r="A511" s="34" t="s">
        <v>257</v>
      </c>
      <c r="B511" s="9" t="s">
        <v>950</v>
      </c>
      <c r="C511" s="24">
        <v>78.400000000000006</v>
      </c>
      <c r="D511" s="24" t="s">
        <v>35</v>
      </c>
      <c r="E511" s="35">
        <f>'[2]20.01 Bahan Bangunan'!$I$160</f>
        <v>17000</v>
      </c>
      <c r="F511" s="36">
        <f t="shared" ref="F511:F516" si="47">E511*C511</f>
        <v>1332800</v>
      </c>
    </row>
    <row r="512" spans="1:6" s="93" customFormat="1">
      <c r="A512" s="34" t="s">
        <v>1379</v>
      </c>
      <c r="B512" s="9" t="s">
        <v>1380</v>
      </c>
      <c r="C512" s="24">
        <v>12.65</v>
      </c>
      <c r="D512" s="24" t="s">
        <v>7</v>
      </c>
      <c r="E512" s="35">
        <f>'[2]20.01 Bahan Bangunan'!$I$177</f>
        <v>38000</v>
      </c>
      <c r="F512" s="36">
        <f t="shared" si="47"/>
        <v>480700</v>
      </c>
    </row>
    <row r="513" spans="1:6" s="93" customFormat="1">
      <c r="A513" s="34" t="s">
        <v>12</v>
      </c>
      <c r="B513" s="9" t="s">
        <v>13</v>
      </c>
      <c r="C513" s="24">
        <v>1.98</v>
      </c>
      <c r="D513" s="24" t="s">
        <v>8</v>
      </c>
      <c r="E513" s="35">
        <f>'[1]A. Pekerjaan Tanah'!$F$156</f>
        <v>115120</v>
      </c>
      <c r="F513" s="36">
        <f t="shared" si="47"/>
        <v>227937.6</v>
      </c>
    </row>
    <row r="514" spans="1:6" s="93" customFormat="1" ht="25.5">
      <c r="A514" s="34" t="s">
        <v>34</v>
      </c>
      <c r="B514" s="9" t="s">
        <v>291</v>
      </c>
      <c r="C514" s="24">
        <v>0.8</v>
      </c>
      <c r="D514" s="24" t="s">
        <v>8</v>
      </c>
      <c r="E514" s="35">
        <f>'[1]B. Pondasi'!$F$307</f>
        <v>1195513.5</v>
      </c>
      <c r="F514" s="36">
        <f t="shared" si="47"/>
        <v>956410.8</v>
      </c>
    </row>
    <row r="515" spans="1:6" s="93" customFormat="1" ht="25.5">
      <c r="A515" s="34" t="s">
        <v>230</v>
      </c>
      <c r="B515" s="9" t="s">
        <v>231</v>
      </c>
      <c r="C515" s="24">
        <v>1.0575000000000001</v>
      </c>
      <c r="D515" s="24" t="s">
        <v>16</v>
      </c>
      <c r="E515" s="35">
        <v>15291.3</v>
      </c>
      <c r="F515" s="36">
        <f t="shared" si="47"/>
        <v>16170.54975</v>
      </c>
    </row>
    <row r="516" spans="1:6" s="93" customFormat="1">
      <c r="A516" s="34" t="s">
        <v>967</v>
      </c>
      <c r="B516" s="9" t="s">
        <v>968</v>
      </c>
      <c r="C516" s="24">
        <v>1.35</v>
      </c>
      <c r="D516" s="24" t="s">
        <v>9</v>
      </c>
      <c r="E516" s="35">
        <v>256284</v>
      </c>
      <c r="F516" s="36">
        <f t="shared" si="47"/>
        <v>345983.4</v>
      </c>
    </row>
    <row r="517" spans="1:6" s="78" customFormat="1">
      <c r="A517" s="40"/>
      <c r="B517" s="8"/>
      <c r="C517" s="23"/>
      <c r="D517" s="23"/>
      <c r="E517" s="41" t="s">
        <v>15</v>
      </c>
      <c r="F517" s="42">
        <f>SUM(F511:F516)</f>
        <v>3360002.3497500001</v>
      </c>
    </row>
    <row r="518" spans="1:6" s="78" customFormat="1">
      <c r="A518" s="40"/>
      <c r="B518" s="8" t="s">
        <v>1416</v>
      </c>
      <c r="C518" s="23"/>
      <c r="D518" s="23"/>
      <c r="E518" s="41"/>
      <c r="F518" s="42"/>
    </row>
    <row r="519" spans="1:6" s="93" customFormat="1">
      <c r="A519" s="34" t="s">
        <v>266</v>
      </c>
      <c r="B519" s="9" t="s">
        <v>267</v>
      </c>
      <c r="C519" s="24">
        <v>2.2559999999999998</v>
      </c>
      <c r="D519" s="24" t="s">
        <v>7</v>
      </c>
      <c r="E519" s="35">
        <v>269700</v>
      </c>
      <c r="F519" s="36">
        <f t="shared" ref="F519:F524" si="48">E519*C519</f>
        <v>608443.19999999995</v>
      </c>
    </row>
    <row r="520" spans="1:6" s="93" customFormat="1">
      <c r="A520" s="34" t="s">
        <v>12</v>
      </c>
      <c r="B520" s="9" t="s">
        <v>13</v>
      </c>
      <c r="C520" s="24">
        <v>1.573</v>
      </c>
      <c r="D520" s="24" t="s">
        <v>8</v>
      </c>
      <c r="E520" s="35">
        <v>115056</v>
      </c>
      <c r="F520" s="36">
        <f t="shared" si="48"/>
        <v>180983.08799999999</v>
      </c>
    </row>
    <row r="521" spans="1:6" s="93" customFormat="1" ht="25.5">
      <c r="A521" s="34" t="s">
        <v>230</v>
      </c>
      <c r="B521" s="9" t="s">
        <v>231</v>
      </c>
      <c r="C521" s="24">
        <v>14.88</v>
      </c>
      <c r="D521" s="24" t="s">
        <v>16</v>
      </c>
      <c r="E521" s="35">
        <f>'[1]C. Struktur'!$F$203</f>
        <v>15471</v>
      </c>
      <c r="F521" s="36">
        <f t="shared" si="48"/>
        <v>230208.48</v>
      </c>
    </row>
    <row r="522" spans="1:6" s="93" customFormat="1" ht="25.5">
      <c r="A522" s="34" t="s">
        <v>230</v>
      </c>
      <c r="B522" s="9" t="s">
        <v>231</v>
      </c>
      <c r="C522" s="24">
        <v>0.89100000000000001</v>
      </c>
      <c r="D522" s="24" t="s">
        <v>16</v>
      </c>
      <c r="E522" s="35">
        <f>'[1]C. Struktur'!$F$203</f>
        <v>15471</v>
      </c>
      <c r="F522" s="36">
        <f t="shared" si="48"/>
        <v>13784.661</v>
      </c>
    </row>
    <row r="523" spans="1:6" s="93" customFormat="1">
      <c r="A523" s="34" t="s">
        <v>871</v>
      </c>
      <c r="B523" s="9" t="s">
        <v>845</v>
      </c>
      <c r="C523" s="24">
        <v>4.5119999999999996</v>
      </c>
      <c r="D523" s="24" t="s">
        <v>9</v>
      </c>
      <c r="E523" s="35">
        <f>'[1]D PD'!$F$352</f>
        <v>38500</v>
      </c>
      <c r="F523" s="36">
        <f t="shared" si="48"/>
        <v>173711.99999999997</v>
      </c>
    </row>
    <row r="524" spans="1:6" s="93" customFormat="1">
      <c r="A524" s="34" t="s">
        <v>1381</v>
      </c>
      <c r="B524" s="9" t="s">
        <v>1382</v>
      </c>
      <c r="C524" s="24">
        <v>2</v>
      </c>
      <c r="D524" s="24" t="s">
        <v>11</v>
      </c>
      <c r="E524" s="35">
        <f>E448</f>
        <v>1328223.82</v>
      </c>
      <c r="F524" s="36">
        <f t="shared" si="48"/>
        <v>2656447.64</v>
      </c>
    </row>
    <row r="525" spans="1:6" s="78" customFormat="1">
      <c r="A525" s="40"/>
      <c r="B525" s="8"/>
      <c r="C525" s="23"/>
      <c r="D525" s="23"/>
      <c r="E525" s="41" t="s">
        <v>15</v>
      </c>
      <c r="F525" s="42">
        <f>SUM(F519:F524)</f>
        <v>3863579.0690000001</v>
      </c>
    </row>
    <row r="526" spans="1:6" s="93" customFormat="1">
      <c r="A526" s="40"/>
      <c r="B526" s="8" t="s">
        <v>1409</v>
      </c>
      <c r="C526" s="23"/>
      <c r="D526" s="23"/>
      <c r="E526" s="41"/>
      <c r="F526" s="42"/>
    </row>
    <row r="527" spans="1:6" s="138" customFormat="1">
      <c r="A527" s="252" t="s">
        <v>1383</v>
      </c>
      <c r="B527" s="146" t="s">
        <v>1384</v>
      </c>
      <c r="C527" s="203">
        <v>1</v>
      </c>
      <c r="D527" s="203" t="s">
        <v>37</v>
      </c>
      <c r="E527" s="204">
        <f>E451</f>
        <v>0</v>
      </c>
      <c r="F527" s="205">
        <f t="shared" ref="F527:F533" si="49">E527*C527</f>
        <v>0</v>
      </c>
    </row>
    <row r="528" spans="1:6" s="93" customFormat="1">
      <c r="A528" s="34" t="s">
        <v>1210</v>
      </c>
      <c r="B528" s="9" t="s">
        <v>1233</v>
      </c>
      <c r="C528" s="24">
        <v>75</v>
      </c>
      <c r="D528" s="24" t="s">
        <v>148</v>
      </c>
      <c r="E528" s="35">
        <f>E493</f>
        <v>20085</v>
      </c>
      <c r="F528" s="36">
        <f t="shared" si="49"/>
        <v>1506375</v>
      </c>
    </row>
    <row r="529" spans="1:6" s="93" customFormat="1">
      <c r="A529" s="34" t="s">
        <v>1385</v>
      </c>
      <c r="B529" s="9" t="s">
        <v>1386</v>
      </c>
      <c r="C529" s="24">
        <v>1</v>
      </c>
      <c r="D529" s="24" t="s">
        <v>37</v>
      </c>
      <c r="E529" s="35">
        <f>E453</f>
        <v>242565</v>
      </c>
      <c r="F529" s="36">
        <f t="shared" si="49"/>
        <v>242565</v>
      </c>
    </row>
    <row r="530" spans="1:6" s="93" customFormat="1">
      <c r="A530" s="34" t="s">
        <v>1387</v>
      </c>
      <c r="B530" s="9" t="s">
        <v>1388</v>
      </c>
      <c r="C530" s="24">
        <v>1</v>
      </c>
      <c r="D530" s="24" t="s">
        <v>37</v>
      </c>
      <c r="E530" s="35">
        <f>'[2]02.06 Alat Kantor&amp;RT'!$H$2777</f>
        <v>380997</v>
      </c>
      <c r="F530" s="36">
        <f t="shared" si="49"/>
        <v>380997</v>
      </c>
    </row>
    <row r="531" spans="1:6" s="93" customFormat="1">
      <c r="A531" s="34" t="s">
        <v>1389</v>
      </c>
      <c r="B531" s="9" t="s">
        <v>1390</v>
      </c>
      <c r="C531" s="24">
        <v>1</v>
      </c>
      <c r="D531" s="24" t="s">
        <v>37</v>
      </c>
      <c r="E531" s="35">
        <f>'[2]02.06 Alat Kantor&amp;RT'!$H$2778</f>
        <v>215682</v>
      </c>
      <c r="F531" s="36">
        <f t="shared" si="49"/>
        <v>215682</v>
      </c>
    </row>
    <row r="532" spans="1:6" s="93" customFormat="1">
      <c r="A532" s="34" t="s">
        <v>1391</v>
      </c>
      <c r="B532" s="9" t="s">
        <v>1392</v>
      </c>
      <c r="C532" s="24">
        <v>2</v>
      </c>
      <c r="D532" s="24" t="s">
        <v>37</v>
      </c>
      <c r="E532" s="35">
        <v>418800</v>
      </c>
      <c r="F532" s="36">
        <f t="shared" si="49"/>
        <v>837600</v>
      </c>
    </row>
    <row r="533" spans="1:6" s="78" customFormat="1">
      <c r="A533" s="34" t="s">
        <v>1393</v>
      </c>
      <c r="B533" s="9" t="s">
        <v>1394</v>
      </c>
      <c r="C533" s="24">
        <v>1</v>
      </c>
      <c r="D533" s="24" t="s">
        <v>23</v>
      </c>
      <c r="E533" s="35">
        <f>'[2]20.02 Suku Cadang'!$I$696</f>
        <v>471100</v>
      </c>
      <c r="F533" s="36">
        <f t="shared" si="49"/>
        <v>471100</v>
      </c>
    </row>
    <row r="534" spans="1:6" s="78" customFormat="1">
      <c r="A534" s="40"/>
      <c r="B534" s="8"/>
      <c r="C534" s="23"/>
      <c r="D534" s="23"/>
      <c r="E534" s="41" t="s">
        <v>15</v>
      </c>
      <c r="F534" s="42">
        <f>SUM(F527:F533)</f>
        <v>3654319</v>
      </c>
    </row>
    <row r="535" spans="1:6" s="93" customFormat="1">
      <c r="A535" s="40"/>
      <c r="B535" s="8" t="s">
        <v>1410</v>
      </c>
      <c r="C535" s="23"/>
      <c r="D535" s="23"/>
      <c r="E535" s="41"/>
      <c r="F535" s="42"/>
    </row>
    <row r="536" spans="1:6" s="93" customFormat="1">
      <c r="A536" s="34" t="s">
        <v>1395</v>
      </c>
      <c r="B536" s="9" t="s">
        <v>1396</v>
      </c>
      <c r="C536" s="24">
        <v>75</v>
      </c>
      <c r="D536" s="24" t="s">
        <v>148</v>
      </c>
      <c r="E536" s="35">
        <f>'[2]02.06 Alat Kantor&amp;RT'!$H$2418</f>
        <v>5459</v>
      </c>
      <c r="F536" s="36">
        <f t="shared" ref="F536:F540" si="50">E536*C536</f>
        <v>409425</v>
      </c>
    </row>
    <row r="537" spans="1:6" s="93" customFormat="1">
      <c r="A537" s="34" t="s">
        <v>1240</v>
      </c>
      <c r="B537" s="9" t="s">
        <v>1241</v>
      </c>
      <c r="C537" s="24">
        <v>30</v>
      </c>
      <c r="D537" s="24" t="s">
        <v>797</v>
      </c>
      <c r="E537" s="35">
        <f>'[2]02.06 Alat Kantor&amp;RT'!$H$2432</f>
        <v>77250</v>
      </c>
      <c r="F537" s="36">
        <f t="shared" si="50"/>
        <v>2317500</v>
      </c>
    </row>
    <row r="538" spans="1:6" s="93" customFormat="1" ht="25.5">
      <c r="A538" s="34" t="s">
        <v>1397</v>
      </c>
      <c r="B538" s="9" t="s">
        <v>1398</v>
      </c>
      <c r="C538" s="24">
        <v>1</v>
      </c>
      <c r="D538" s="24" t="s">
        <v>37</v>
      </c>
      <c r="E538" s="35" t="e">
        <f>'[2]23. Biaya Operasional Kegiatan'!#REF!</f>
        <v>#REF!</v>
      </c>
      <c r="F538" s="36" t="e">
        <f t="shared" si="50"/>
        <v>#REF!</v>
      </c>
    </row>
    <row r="539" spans="1:6" s="93" customFormat="1" ht="25.5">
      <c r="A539" s="34" t="s">
        <v>230</v>
      </c>
      <c r="B539" s="9" t="s">
        <v>231</v>
      </c>
      <c r="C539" s="24">
        <v>1.8</v>
      </c>
      <c r="D539" s="24" t="s">
        <v>16</v>
      </c>
      <c r="E539" s="35">
        <f>'[1]C. Struktur'!$F$203</f>
        <v>15471</v>
      </c>
      <c r="F539" s="36">
        <f t="shared" si="50"/>
        <v>27847.8</v>
      </c>
    </row>
    <row r="540" spans="1:6" s="78" customFormat="1">
      <c r="A540" s="34" t="s">
        <v>892</v>
      </c>
      <c r="B540" s="9" t="s">
        <v>900</v>
      </c>
      <c r="C540" s="24">
        <v>6</v>
      </c>
      <c r="D540" s="24" t="s">
        <v>11</v>
      </c>
      <c r="E540" s="35">
        <f>'[1]G.Pekerjaan Finishing'!$F$1028</f>
        <v>454464.96</v>
      </c>
      <c r="F540" s="36">
        <f t="shared" si="50"/>
        <v>2726789.7600000002</v>
      </c>
    </row>
    <row r="541" spans="1:6" s="78" customFormat="1">
      <c r="A541" s="40"/>
      <c r="B541" s="8"/>
      <c r="C541" s="23"/>
      <c r="D541" s="23"/>
      <c r="E541" s="41" t="s">
        <v>15</v>
      </c>
      <c r="F541" s="42" t="e">
        <f>SUM(F536:F540)</f>
        <v>#REF!</v>
      </c>
    </row>
    <row r="542" spans="1:6" s="78" customFormat="1">
      <c r="A542" s="40"/>
      <c r="B542" s="8" t="s">
        <v>1411</v>
      </c>
      <c r="C542" s="23"/>
      <c r="D542" s="23"/>
      <c r="E542" s="41"/>
      <c r="F542" s="42"/>
    </row>
    <row r="543" spans="1:6" s="78" customFormat="1">
      <c r="A543" s="34" t="s">
        <v>1240</v>
      </c>
      <c r="B543" s="9" t="s">
        <v>1241</v>
      </c>
      <c r="C543" s="24">
        <v>1</v>
      </c>
      <c r="D543" s="24" t="s">
        <v>797</v>
      </c>
      <c r="E543" s="35">
        <f>'[2]02.06 Alat Kantor&amp;RT'!$H$2432</f>
        <v>77250</v>
      </c>
      <c r="F543" s="36">
        <f t="shared" ref="F543:F549" si="51">E543*C543</f>
        <v>77250</v>
      </c>
    </row>
    <row r="544" spans="1:6" s="78" customFormat="1" ht="26.25" customHeight="1">
      <c r="A544" s="34" t="s">
        <v>1399</v>
      </c>
      <c r="B544" s="9" t="s">
        <v>1400</v>
      </c>
      <c r="C544" s="24">
        <v>25</v>
      </c>
      <c r="D544" s="24" t="s">
        <v>35</v>
      </c>
      <c r="E544" s="35">
        <f>'[2]20.01 Bahan Bangunan'!$I$179</f>
        <v>14500</v>
      </c>
      <c r="F544" s="36">
        <f t="shared" si="51"/>
        <v>362500</v>
      </c>
    </row>
    <row r="545" spans="1:7" s="1" customFormat="1">
      <c r="A545" s="34" t="s">
        <v>1367</v>
      </c>
      <c r="B545" s="9" t="s">
        <v>1368</v>
      </c>
      <c r="C545" s="24">
        <v>2</v>
      </c>
      <c r="D545" s="24" t="s">
        <v>23</v>
      </c>
      <c r="E545" s="35">
        <f>E497</f>
        <v>88900</v>
      </c>
      <c r="F545" s="36">
        <f t="shared" si="51"/>
        <v>177800</v>
      </c>
    </row>
    <row r="546" spans="1:7" s="31" customFormat="1" ht="24.6" customHeight="1">
      <c r="A546" s="34" t="s">
        <v>12</v>
      </c>
      <c r="B546" s="9" t="s">
        <v>13</v>
      </c>
      <c r="C546" s="24">
        <v>0.4</v>
      </c>
      <c r="D546" s="24" t="s">
        <v>8</v>
      </c>
      <c r="E546" s="35">
        <f>'[1]A. Pekerjaan Tanah'!$F$156</f>
        <v>115120</v>
      </c>
      <c r="F546" s="36">
        <f t="shared" si="51"/>
        <v>46048</v>
      </c>
    </row>
    <row r="547" spans="1:7" s="78" customFormat="1">
      <c r="A547" s="34" t="s">
        <v>156</v>
      </c>
      <c r="B547" s="9" t="s">
        <v>157</v>
      </c>
      <c r="C547" s="24">
        <v>0.23799999999999999</v>
      </c>
      <c r="D547" s="24" t="s">
        <v>8</v>
      </c>
      <c r="E547" s="35">
        <f>E556</f>
        <v>1136764.144736842</v>
      </c>
      <c r="F547" s="36">
        <f t="shared" si="51"/>
        <v>270549.8664473684</v>
      </c>
    </row>
    <row r="548" spans="1:7" s="78" customFormat="1">
      <c r="A548" s="34" t="s">
        <v>967</v>
      </c>
      <c r="B548" s="9" t="s">
        <v>968</v>
      </c>
      <c r="C548" s="24">
        <v>0.24</v>
      </c>
      <c r="D548" s="24" t="s">
        <v>9</v>
      </c>
      <c r="E548" s="35">
        <f>E516</f>
        <v>256284</v>
      </c>
      <c r="F548" s="36">
        <f t="shared" si="51"/>
        <v>61508.159999999996</v>
      </c>
    </row>
    <row r="549" spans="1:7" s="78" customFormat="1">
      <c r="A549" s="34" t="s">
        <v>679</v>
      </c>
      <c r="B549" s="9" t="s">
        <v>680</v>
      </c>
      <c r="C549" s="24">
        <v>1.68</v>
      </c>
      <c r="D549" s="24" t="s">
        <v>9</v>
      </c>
      <c r="E549" s="35">
        <f>E473</f>
        <v>340876</v>
      </c>
      <c r="F549" s="36">
        <f t="shared" si="51"/>
        <v>572671.67999999993</v>
      </c>
    </row>
    <row r="550" spans="1:7" s="78" customFormat="1">
      <c r="A550" s="40"/>
      <c r="B550" s="8"/>
      <c r="C550" s="23"/>
      <c r="D550" s="23"/>
      <c r="E550" s="41" t="s">
        <v>15</v>
      </c>
      <c r="F550" s="42">
        <f>SUM(F543:F549)</f>
        <v>1568327.7064473685</v>
      </c>
    </row>
    <row r="551" spans="1:7" s="78" customFormat="1">
      <c r="A551" s="40"/>
      <c r="B551" s="8" t="s">
        <v>1412</v>
      </c>
      <c r="C551" s="23"/>
      <c r="D551" s="23"/>
      <c r="E551" s="41"/>
      <c r="F551" s="42"/>
    </row>
    <row r="552" spans="1:7" s="31" customFormat="1" ht="24.6" customHeight="1">
      <c r="A552" s="34" t="s">
        <v>865</v>
      </c>
      <c r="B552" s="9" t="s">
        <v>872</v>
      </c>
      <c r="C552" s="24">
        <v>55</v>
      </c>
      <c r="D552" s="24" t="s">
        <v>23</v>
      </c>
      <c r="E552" s="35">
        <f>E476</f>
        <v>56000</v>
      </c>
      <c r="F552" s="36">
        <f t="shared" ref="F552:F559" si="52">E552*C552</f>
        <v>3080000</v>
      </c>
    </row>
    <row r="553" spans="1:7" s="78" customFormat="1">
      <c r="A553" s="34" t="s">
        <v>12</v>
      </c>
      <c r="B553" s="9" t="s">
        <v>13</v>
      </c>
      <c r="C553" s="24">
        <v>0.92949999999999999</v>
      </c>
      <c r="D553" s="24" t="s">
        <v>8</v>
      </c>
      <c r="E553" s="35">
        <f>'[1]A. Pekerjaan Tanah'!$F$156</f>
        <v>115120</v>
      </c>
      <c r="F553" s="36">
        <f t="shared" si="52"/>
        <v>107004.04</v>
      </c>
    </row>
    <row r="554" spans="1:7" s="78" customFormat="1" ht="25.5">
      <c r="A554" s="34" t="s">
        <v>568</v>
      </c>
      <c r="B554" s="9" t="s">
        <v>569</v>
      </c>
      <c r="C554" s="24">
        <v>2</v>
      </c>
      <c r="D554" s="24" t="s">
        <v>26</v>
      </c>
      <c r="E554" s="35">
        <f>E478</f>
        <v>154320</v>
      </c>
      <c r="F554" s="36">
        <f t="shared" si="52"/>
        <v>308640</v>
      </c>
    </row>
    <row r="555" spans="1:7" s="78" customFormat="1" ht="25.5">
      <c r="A555" s="34" t="s">
        <v>34</v>
      </c>
      <c r="B555" s="9" t="s">
        <v>291</v>
      </c>
      <c r="C555" s="24">
        <v>0.375</v>
      </c>
      <c r="D555" s="24" t="s">
        <v>8</v>
      </c>
      <c r="E555" s="35">
        <f>E514</f>
        <v>1195513.5</v>
      </c>
      <c r="F555" s="36">
        <f t="shared" si="52"/>
        <v>448317.5625</v>
      </c>
    </row>
    <row r="556" spans="1:7" s="1" customFormat="1">
      <c r="A556" s="34" t="s">
        <v>156</v>
      </c>
      <c r="B556" s="9" t="s">
        <v>157</v>
      </c>
      <c r="C556" s="24">
        <v>0.60499999999999998</v>
      </c>
      <c r="D556" s="24" t="s">
        <v>8</v>
      </c>
      <c r="E556" s="35">
        <f>E480</f>
        <v>1136764.144736842</v>
      </c>
      <c r="F556" s="36">
        <f t="shared" si="52"/>
        <v>687742.30756578944</v>
      </c>
      <c r="G556" s="223"/>
    </row>
    <row r="557" spans="1:7" s="1" customFormat="1" ht="25.5">
      <c r="A557" s="34" t="s">
        <v>230</v>
      </c>
      <c r="B557" s="9" t="s">
        <v>231</v>
      </c>
      <c r="C557" s="24">
        <v>35.067999999999998</v>
      </c>
      <c r="D557" s="24" t="s">
        <v>16</v>
      </c>
      <c r="E557" s="35">
        <f>'[1]C. Struktur'!$F$203</f>
        <v>15471</v>
      </c>
      <c r="F557" s="36">
        <f t="shared" si="52"/>
        <v>542537.02799999993</v>
      </c>
    </row>
    <row r="558" spans="1:7" ht="25.5">
      <c r="A558" s="34" t="s">
        <v>230</v>
      </c>
      <c r="B558" s="9" t="s">
        <v>231</v>
      </c>
      <c r="C558" s="24">
        <v>43.92</v>
      </c>
      <c r="D558" s="24" t="s">
        <v>16</v>
      </c>
      <c r="E558" s="35">
        <f>'[1]C. Struktur'!$F$203</f>
        <v>15471</v>
      </c>
      <c r="F558" s="36">
        <f t="shared" si="52"/>
        <v>679486.32000000007</v>
      </c>
    </row>
    <row r="559" spans="1:7" s="1" customFormat="1" ht="25.5">
      <c r="A559" s="34" t="s">
        <v>1062</v>
      </c>
      <c r="B559" s="9" t="s">
        <v>1063</v>
      </c>
      <c r="C559" s="24">
        <v>2</v>
      </c>
      <c r="D559" s="24" t="s">
        <v>580</v>
      </c>
      <c r="E559" s="35">
        <f>'[1]F. Pekerjaan Atap'!$F$414</f>
        <v>96185</v>
      </c>
      <c r="F559" s="36">
        <f t="shared" si="52"/>
        <v>192370</v>
      </c>
    </row>
    <row r="560" spans="1:7" s="31" customFormat="1" ht="24.6" customHeight="1">
      <c r="A560" s="40"/>
      <c r="B560" s="8"/>
      <c r="C560" s="23"/>
      <c r="D560" s="23"/>
      <c r="E560" s="41" t="s">
        <v>15</v>
      </c>
      <c r="F560" s="42">
        <f>SUM(F552:F559)</f>
        <v>6046097.2580657899</v>
      </c>
    </row>
    <row r="561" spans="1:6" s="78" customFormat="1" ht="25.5">
      <c r="A561" s="40"/>
      <c r="B561" s="8" t="s">
        <v>1417</v>
      </c>
      <c r="C561" s="23"/>
      <c r="D561" s="23"/>
      <c r="E561" s="41"/>
      <c r="F561" s="42"/>
    </row>
    <row r="562" spans="1:6" s="78" customFormat="1">
      <c r="A562" s="34" t="s">
        <v>865</v>
      </c>
      <c r="B562" s="9" t="s">
        <v>872</v>
      </c>
      <c r="C562" s="24">
        <v>60</v>
      </c>
      <c r="D562" s="24" t="s">
        <v>23</v>
      </c>
      <c r="E562" s="35">
        <f>E552</f>
        <v>56000</v>
      </c>
      <c r="F562" s="36">
        <f t="shared" ref="F562:F566" si="53">E562*C562</f>
        <v>3360000</v>
      </c>
    </row>
    <row r="563" spans="1:6" s="78" customFormat="1">
      <c r="A563" s="34" t="s">
        <v>1367</v>
      </c>
      <c r="B563" s="9" t="s">
        <v>1368</v>
      </c>
      <c r="C563" s="24">
        <v>2</v>
      </c>
      <c r="D563" s="24" t="s">
        <v>23</v>
      </c>
      <c r="E563" s="35">
        <f>E545</f>
        <v>88900</v>
      </c>
      <c r="F563" s="36">
        <f t="shared" si="53"/>
        <v>177800</v>
      </c>
    </row>
    <row r="564" spans="1:6" s="78" customFormat="1">
      <c r="A564" s="34" t="s">
        <v>12</v>
      </c>
      <c r="B564" s="9" t="s">
        <v>13</v>
      </c>
      <c r="C564" s="24">
        <v>0.66549999999999998</v>
      </c>
      <c r="D564" s="24" t="s">
        <v>8</v>
      </c>
      <c r="E564" s="35">
        <f>'[1]A. Pekerjaan Tanah'!$F$156</f>
        <v>115120</v>
      </c>
      <c r="F564" s="36">
        <f t="shared" si="53"/>
        <v>76612.36</v>
      </c>
    </row>
    <row r="565" spans="1:6" s="1" customFormat="1">
      <c r="A565" s="34" t="s">
        <v>156</v>
      </c>
      <c r="B565" s="9" t="s">
        <v>157</v>
      </c>
      <c r="C565" s="24">
        <v>0.44550000000000001</v>
      </c>
      <c r="D565" s="24" t="s">
        <v>8</v>
      </c>
      <c r="E565" s="35">
        <f>E556</f>
        <v>1136764.144736842</v>
      </c>
      <c r="F565" s="36">
        <f t="shared" si="53"/>
        <v>506428.42648026312</v>
      </c>
    </row>
    <row r="566" spans="1:6" s="1" customFormat="1" ht="25.5">
      <c r="A566" s="34" t="s">
        <v>230</v>
      </c>
      <c r="B566" s="9" t="s">
        <v>231</v>
      </c>
      <c r="C566" s="24">
        <v>23.32</v>
      </c>
      <c r="D566" s="24" t="s">
        <v>16</v>
      </c>
      <c r="E566" s="35">
        <f>'[1]C. Struktur'!$F$203</f>
        <v>15471</v>
      </c>
      <c r="F566" s="36">
        <f t="shared" si="53"/>
        <v>360783.72000000003</v>
      </c>
    </row>
    <row r="567" spans="1:6" s="31" customFormat="1" ht="14.25" customHeight="1">
      <c r="A567" s="40"/>
      <c r="B567" s="8"/>
      <c r="C567" s="23"/>
      <c r="D567" s="23"/>
      <c r="E567" s="41" t="s">
        <v>15</v>
      </c>
      <c r="F567" s="42">
        <f>SUM(F562:F566)</f>
        <v>4481624.5064802626</v>
      </c>
    </row>
    <row r="568" spans="1:6" s="78" customFormat="1" ht="25.5">
      <c r="A568" s="40"/>
      <c r="B568" s="8" t="s">
        <v>1405</v>
      </c>
      <c r="C568" s="23"/>
      <c r="D568" s="23"/>
      <c r="E568" s="41"/>
      <c r="F568" s="42"/>
    </row>
    <row r="569" spans="1:6" s="78" customFormat="1">
      <c r="A569" s="34" t="s">
        <v>1413</v>
      </c>
      <c r="B569" s="9" t="s">
        <v>1414</v>
      </c>
      <c r="C569" s="24">
        <v>2</v>
      </c>
      <c r="D569" s="24" t="s">
        <v>37</v>
      </c>
      <c r="E569" s="35">
        <f>'[2]22. Sarana Lalu Lintas'!$I$97</f>
        <v>4449700</v>
      </c>
      <c r="F569" s="36">
        <f t="shared" ref="F569:F571" si="54">E569*C569</f>
        <v>8899400</v>
      </c>
    </row>
    <row r="570" spans="1:6" s="78" customFormat="1">
      <c r="A570" s="34" t="s">
        <v>1401</v>
      </c>
      <c r="B570" s="9" t="s">
        <v>1402</v>
      </c>
      <c r="C570" s="24">
        <v>1</v>
      </c>
      <c r="D570" s="24" t="s">
        <v>37</v>
      </c>
      <c r="E570" s="35">
        <f>'[2]22. Sarana Lalu Lintas'!$I$160</f>
        <v>135000000</v>
      </c>
      <c r="F570" s="36">
        <f t="shared" si="54"/>
        <v>135000000</v>
      </c>
    </row>
    <row r="571" spans="1:6" s="78" customFormat="1" ht="25.5">
      <c r="A571" s="34" t="s">
        <v>1403</v>
      </c>
      <c r="B571" s="9" t="s">
        <v>1404</v>
      </c>
      <c r="C571" s="24">
        <v>2</v>
      </c>
      <c r="D571" s="24" t="s">
        <v>37</v>
      </c>
      <c r="E571" s="35">
        <f>'[1]J.Fasilitas Jalan '!$F$735</f>
        <v>4279450</v>
      </c>
      <c r="F571" s="36">
        <f t="shared" si="54"/>
        <v>8558900</v>
      </c>
    </row>
    <row r="572" spans="1:6" s="78" customFormat="1">
      <c r="A572" s="40"/>
      <c r="B572" s="8"/>
      <c r="C572" s="23"/>
      <c r="D572" s="23"/>
      <c r="E572" s="41" t="s">
        <v>15</v>
      </c>
      <c r="F572" s="42">
        <f>SUM(F569:F571)</f>
        <v>152458300</v>
      </c>
    </row>
    <row r="573" spans="1:6" s="78" customFormat="1" ht="13.5" thickBot="1">
      <c r="A573" s="43"/>
      <c r="B573" s="12"/>
      <c r="C573" s="30"/>
      <c r="D573" s="30"/>
      <c r="E573" s="44" t="s">
        <v>158</v>
      </c>
      <c r="F573" s="45" t="e">
        <f>SUM(F503,F509,F517,F525,F534,F541,F550,F560,F567,F572)</f>
        <v>#REF!</v>
      </c>
    </row>
    <row r="574" spans="1:6" s="1" customFormat="1" ht="15" hidden="1">
      <c r="A574" s="128" t="s">
        <v>1291</v>
      </c>
      <c r="B574" s="128" t="s">
        <v>1290</v>
      </c>
      <c r="C574" s="128"/>
      <c r="D574" s="128" t="s">
        <v>37</v>
      </c>
      <c r="E574" s="128"/>
      <c r="F574" s="128">
        <v>343491972.22121572</v>
      </c>
    </row>
    <row r="575" spans="1:6" s="31" customFormat="1" ht="18.600000000000001" customHeight="1">
      <c r="A575" s="40" t="s">
        <v>1291</v>
      </c>
      <c r="B575" s="8" t="s">
        <v>1290</v>
      </c>
      <c r="C575" s="23"/>
      <c r="D575" s="23" t="s">
        <v>37</v>
      </c>
      <c r="E575" s="41"/>
      <c r="F575" s="42"/>
    </row>
    <row r="576" spans="1:6" s="78" customFormat="1">
      <c r="A576" s="40"/>
      <c r="B576" s="8" t="s">
        <v>1406</v>
      </c>
      <c r="C576" s="23"/>
      <c r="D576" s="23"/>
      <c r="E576" s="41"/>
      <c r="F576" s="42"/>
    </row>
    <row r="577" spans="1:6" s="78" customFormat="1">
      <c r="A577" s="34" t="s">
        <v>22</v>
      </c>
      <c r="B577" s="9" t="s">
        <v>109</v>
      </c>
      <c r="C577" s="24">
        <v>5.625</v>
      </c>
      <c r="D577" s="24" t="s">
        <v>8</v>
      </c>
      <c r="E577" s="35">
        <f>'[1]A. Pekerjaan Tanah'!$F$150</f>
        <v>86500</v>
      </c>
      <c r="F577" s="36">
        <f t="shared" ref="F577:F580" si="55">E577*C577</f>
        <v>486562.5</v>
      </c>
    </row>
    <row r="578" spans="1:6" s="78" customFormat="1">
      <c r="A578" s="34" t="s">
        <v>12</v>
      </c>
      <c r="B578" s="9" t="s">
        <v>13</v>
      </c>
      <c r="C578" s="24">
        <v>6.5</v>
      </c>
      <c r="D578" s="24" t="s">
        <v>8</v>
      </c>
      <c r="E578" s="35">
        <f>'[1]A. Pekerjaan Tanah'!$F$156</f>
        <v>115120</v>
      </c>
      <c r="F578" s="36">
        <f t="shared" si="55"/>
        <v>748280</v>
      </c>
    </row>
    <row r="579" spans="1:6" s="78" customFormat="1">
      <c r="A579" s="34" t="s">
        <v>538</v>
      </c>
      <c r="B579" s="9" t="s">
        <v>539</v>
      </c>
      <c r="C579" s="24">
        <v>12.125</v>
      </c>
      <c r="D579" s="24" t="s">
        <v>8</v>
      </c>
      <c r="E579" s="35">
        <f>'[1]A. Pekerjaan Tanah'!$F$194</f>
        <v>14260</v>
      </c>
      <c r="F579" s="36">
        <f t="shared" si="55"/>
        <v>172902.5</v>
      </c>
    </row>
    <row r="580" spans="1:6" s="78" customFormat="1">
      <c r="A580" s="34" t="s">
        <v>1377</v>
      </c>
      <c r="B580" s="9" t="s">
        <v>1378</v>
      </c>
      <c r="C580" s="24">
        <v>36</v>
      </c>
      <c r="D580" s="24" t="s">
        <v>11</v>
      </c>
      <c r="E580" s="35">
        <f>'[1]J.Fasilitas Jalan '!$F$31</f>
        <v>245950</v>
      </c>
      <c r="F580" s="36">
        <f t="shared" si="55"/>
        <v>8854200</v>
      </c>
    </row>
    <row r="581" spans="1:6" s="78" customFormat="1">
      <c r="A581" s="40"/>
      <c r="B581" s="8"/>
      <c r="C581" s="23"/>
      <c r="D581" s="23"/>
      <c r="E581" s="41" t="s">
        <v>15</v>
      </c>
      <c r="F581" s="42">
        <f>SUM(F577:F580)</f>
        <v>10261945</v>
      </c>
    </row>
    <row r="582" spans="1:6" s="1" customFormat="1" ht="25.5">
      <c r="A582" s="40"/>
      <c r="B582" s="8" t="s">
        <v>1420</v>
      </c>
      <c r="C582" s="23"/>
      <c r="D582" s="23"/>
      <c r="E582" s="41"/>
      <c r="F582" s="42"/>
    </row>
    <row r="583" spans="1:6" s="31" customFormat="1" ht="24.6" customHeight="1">
      <c r="A583" s="34" t="s">
        <v>1210</v>
      </c>
      <c r="B583" s="9" t="s">
        <v>1233</v>
      </c>
      <c r="C583" s="24">
        <v>150</v>
      </c>
      <c r="D583" s="24" t="s">
        <v>148</v>
      </c>
      <c r="E583" s="35">
        <f>E528</f>
        <v>20085</v>
      </c>
      <c r="F583" s="36">
        <f t="shared" ref="F583:F588" si="56">E583*C583</f>
        <v>3012750</v>
      </c>
    </row>
    <row r="584" spans="1:6" s="78" customFormat="1">
      <c r="A584" s="34" t="s">
        <v>1240</v>
      </c>
      <c r="B584" s="9" t="s">
        <v>1241</v>
      </c>
      <c r="C584" s="24">
        <v>485</v>
      </c>
      <c r="D584" s="24" t="s">
        <v>797</v>
      </c>
      <c r="E584" s="35">
        <f>E537</f>
        <v>77250</v>
      </c>
      <c r="F584" s="36">
        <f t="shared" si="56"/>
        <v>37466250</v>
      </c>
    </row>
    <row r="585" spans="1:6" s="78" customFormat="1" ht="25.5">
      <c r="A585" s="34" t="s">
        <v>1363</v>
      </c>
      <c r="B585" s="9" t="s">
        <v>1364</v>
      </c>
      <c r="C585" s="24">
        <v>12</v>
      </c>
      <c r="D585" s="24" t="s">
        <v>37</v>
      </c>
      <c r="E585" s="35">
        <f>E495</f>
        <v>13642762</v>
      </c>
      <c r="F585" s="36">
        <f t="shared" si="56"/>
        <v>163713144</v>
      </c>
    </row>
    <row r="586" spans="1:6" s="78" customFormat="1">
      <c r="A586" s="34" t="s">
        <v>1365</v>
      </c>
      <c r="B586" s="9" t="s">
        <v>1366</v>
      </c>
      <c r="C586" s="24">
        <v>5</v>
      </c>
      <c r="D586" s="24" t="s">
        <v>23</v>
      </c>
      <c r="E586" s="35">
        <f>E420</f>
        <v>91567</v>
      </c>
      <c r="F586" s="36">
        <f t="shared" si="56"/>
        <v>457835</v>
      </c>
    </row>
    <row r="587" spans="1:6" s="78" customFormat="1">
      <c r="A587" s="34" t="s">
        <v>1367</v>
      </c>
      <c r="B587" s="9" t="s">
        <v>1368</v>
      </c>
      <c r="C587" s="24">
        <v>19</v>
      </c>
      <c r="D587" s="24" t="s">
        <v>23</v>
      </c>
      <c r="E587" s="35">
        <f>E545</f>
        <v>88900</v>
      </c>
      <c r="F587" s="36">
        <f t="shared" si="56"/>
        <v>1689100</v>
      </c>
    </row>
    <row r="588" spans="1:6" s="78" customFormat="1" ht="25.5">
      <c r="A588" s="34" t="s">
        <v>1062</v>
      </c>
      <c r="B588" s="9" t="s">
        <v>1063</v>
      </c>
      <c r="C588" s="24">
        <v>135</v>
      </c>
      <c r="D588" s="24" t="s">
        <v>580</v>
      </c>
      <c r="E588" s="35">
        <f>E559</f>
        <v>96185</v>
      </c>
      <c r="F588" s="36">
        <f t="shared" si="56"/>
        <v>12984975</v>
      </c>
    </row>
    <row r="589" spans="1:6" s="78" customFormat="1">
      <c r="A589" s="40"/>
      <c r="B589" s="8"/>
      <c r="C589" s="23"/>
      <c r="D589" s="23"/>
      <c r="E589" s="41" t="s">
        <v>15</v>
      </c>
      <c r="F589" s="42">
        <f>SUM(F583:F588)</f>
        <v>219324054</v>
      </c>
    </row>
    <row r="590" spans="1:6" s="1" customFormat="1">
      <c r="A590" s="40"/>
      <c r="B590" s="8" t="s">
        <v>1415</v>
      </c>
      <c r="C590" s="23"/>
      <c r="D590" s="23"/>
      <c r="E590" s="41"/>
      <c r="F590" s="42"/>
    </row>
    <row r="591" spans="1:6" s="31" customFormat="1" ht="24" customHeight="1">
      <c r="A591" s="34" t="s">
        <v>257</v>
      </c>
      <c r="B591" s="9" t="s">
        <v>950</v>
      </c>
      <c r="C591" s="24">
        <v>22.8</v>
      </c>
      <c r="D591" s="24" t="s">
        <v>35</v>
      </c>
      <c r="E591" s="35">
        <f>'[2]20.01 Bahan Bangunan'!$I$160</f>
        <v>17000</v>
      </c>
      <c r="F591" s="36">
        <f t="shared" ref="F591:F596" si="57">E591*C591</f>
        <v>387600</v>
      </c>
    </row>
    <row r="592" spans="1:6" s="78" customFormat="1">
      <c r="A592" s="34" t="s">
        <v>1379</v>
      </c>
      <c r="B592" s="9" t="s">
        <v>1380</v>
      </c>
      <c r="C592" s="24">
        <v>25.3</v>
      </c>
      <c r="D592" s="24" t="s">
        <v>7</v>
      </c>
      <c r="E592" s="35">
        <f>'[2]20.01 Bahan Bangunan'!$I$177</f>
        <v>38000</v>
      </c>
      <c r="F592" s="36">
        <f t="shared" si="57"/>
        <v>961400</v>
      </c>
    </row>
    <row r="593" spans="1:6" s="78" customFormat="1">
      <c r="A593" s="34" t="s">
        <v>12</v>
      </c>
      <c r="B593" s="9" t="s">
        <v>13</v>
      </c>
      <c r="C593" s="24">
        <v>3.96</v>
      </c>
      <c r="D593" s="24" t="s">
        <v>8</v>
      </c>
      <c r="E593" s="35">
        <v>115056</v>
      </c>
      <c r="F593" s="36">
        <f t="shared" si="57"/>
        <v>455621.76</v>
      </c>
    </row>
    <row r="594" spans="1:6" s="78" customFormat="1" ht="25.5">
      <c r="A594" s="34" t="s">
        <v>34</v>
      </c>
      <c r="B594" s="9" t="s">
        <v>291</v>
      </c>
      <c r="C594" s="24">
        <v>4.8</v>
      </c>
      <c r="D594" s="24" t="s">
        <v>8</v>
      </c>
      <c r="E594" s="35">
        <f>E555</f>
        <v>1195513.5</v>
      </c>
      <c r="F594" s="36">
        <f t="shared" si="57"/>
        <v>5738464.7999999998</v>
      </c>
    </row>
    <row r="595" spans="1:6" s="78" customFormat="1" ht="25.5">
      <c r="A595" s="34" t="s">
        <v>230</v>
      </c>
      <c r="B595" s="9" t="s">
        <v>231</v>
      </c>
      <c r="C595" s="24">
        <v>2.1150000000000002</v>
      </c>
      <c r="D595" s="24" t="s">
        <v>16</v>
      </c>
      <c r="E595" s="35">
        <f>E566</f>
        <v>15471</v>
      </c>
      <c r="F595" s="36">
        <f t="shared" si="57"/>
        <v>32721.165000000005</v>
      </c>
    </row>
    <row r="596" spans="1:6" s="78" customFormat="1">
      <c r="A596" s="34" t="s">
        <v>967</v>
      </c>
      <c r="B596" s="9" t="s">
        <v>968</v>
      </c>
      <c r="C596" s="24">
        <v>2.7</v>
      </c>
      <c r="D596" s="24" t="s">
        <v>9</v>
      </c>
      <c r="E596" s="35">
        <f>E548</f>
        <v>256284</v>
      </c>
      <c r="F596" s="36">
        <f t="shared" si="57"/>
        <v>691966.8</v>
      </c>
    </row>
    <row r="597" spans="1:6" s="1" customFormat="1">
      <c r="A597" s="40"/>
      <c r="B597" s="8"/>
      <c r="C597" s="23"/>
      <c r="D597" s="23"/>
      <c r="E597" s="41" t="s">
        <v>15</v>
      </c>
      <c r="F597" s="42">
        <f>SUM(F591:F596)</f>
        <v>8267774.5249999994</v>
      </c>
    </row>
    <row r="598" spans="1:6" s="31" customFormat="1" ht="24.6" customHeight="1">
      <c r="A598" s="40"/>
      <c r="B598" s="8" t="s">
        <v>1421</v>
      </c>
      <c r="C598" s="23"/>
      <c r="D598" s="23"/>
      <c r="E598" s="41"/>
      <c r="F598" s="42"/>
    </row>
    <row r="599" spans="1:6" s="78" customFormat="1">
      <c r="A599" s="34" t="s">
        <v>266</v>
      </c>
      <c r="B599" s="9" t="s">
        <v>267</v>
      </c>
      <c r="C599" s="24">
        <v>0.58875</v>
      </c>
      <c r="D599" s="24" t="s">
        <v>7</v>
      </c>
      <c r="E599" s="35">
        <f>E287</f>
        <v>269700</v>
      </c>
      <c r="F599" s="36">
        <f t="shared" ref="F599:F604" si="58">E599*C599</f>
        <v>158785.875</v>
      </c>
    </row>
    <row r="600" spans="1:6" s="78" customFormat="1">
      <c r="A600" s="34" t="s">
        <v>12</v>
      </c>
      <c r="B600" s="9" t="s">
        <v>13</v>
      </c>
      <c r="C600" s="24">
        <v>2.9493749999999999</v>
      </c>
      <c r="D600" s="24" t="s">
        <v>8</v>
      </c>
      <c r="E600" s="35">
        <f>E578</f>
        <v>115120</v>
      </c>
      <c r="F600" s="36">
        <f t="shared" si="58"/>
        <v>339532.05</v>
      </c>
    </row>
    <row r="601" spans="1:6" s="78" customFormat="1" ht="25.5">
      <c r="A601" s="34" t="s">
        <v>230</v>
      </c>
      <c r="B601" s="9" t="s">
        <v>231</v>
      </c>
      <c r="C601" s="24">
        <v>1.670625</v>
      </c>
      <c r="D601" s="24" t="s">
        <v>16</v>
      </c>
      <c r="E601" s="35">
        <f>E595</f>
        <v>15471</v>
      </c>
      <c r="F601" s="36">
        <f t="shared" si="58"/>
        <v>25846.239375000001</v>
      </c>
    </row>
    <row r="602" spans="1:6" s="78" customFormat="1" ht="25.5">
      <c r="A602" s="34" t="s">
        <v>230</v>
      </c>
      <c r="B602" s="9" t="s">
        <v>231</v>
      </c>
      <c r="C602" s="24">
        <v>27.9</v>
      </c>
      <c r="D602" s="24" t="s">
        <v>16</v>
      </c>
      <c r="E602" s="35">
        <f>E595</f>
        <v>15471</v>
      </c>
      <c r="F602" s="36">
        <f t="shared" si="58"/>
        <v>431640.89999999997</v>
      </c>
    </row>
    <row r="603" spans="1:6" s="78" customFormat="1">
      <c r="A603" s="34" t="s">
        <v>871</v>
      </c>
      <c r="B603" s="9" t="s">
        <v>845</v>
      </c>
      <c r="C603" s="24">
        <v>1.1775</v>
      </c>
      <c r="D603" s="24" t="s">
        <v>9</v>
      </c>
      <c r="E603" s="35">
        <f>'[1]D PD'!$F$352</f>
        <v>38500</v>
      </c>
      <c r="F603" s="36">
        <f t="shared" si="58"/>
        <v>45333.75</v>
      </c>
    </row>
    <row r="604" spans="1:6" s="78" customFormat="1">
      <c r="A604" s="34" t="s">
        <v>1381</v>
      </c>
      <c r="B604" s="9" t="s">
        <v>1382</v>
      </c>
      <c r="C604" s="24">
        <v>3.75</v>
      </c>
      <c r="D604" s="24" t="s">
        <v>11</v>
      </c>
      <c r="E604" s="35">
        <f>E524</f>
        <v>1328223.82</v>
      </c>
      <c r="F604" s="36">
        <f t="shared" si="58"/>
        <v>4980839.3250000002</v>
      </c>
    </row>
    <row r="605" spans="1:6" s="78" customFormat="1">
      <c r="A605" s="40"/>
      <c r="B605" s="8"/>
      <c r="C605" s="23"/>
      <c r="D605" s="23"/>
      <c r="E605" s="41" t="s">
        <v>15</v>
      </c>
      <c r="F605" s="42">
        <f>SUM(F599:F604)</f>
        <v>5981978.1393750003</v>
      </c>
    </row>
    <row r="606" spans="1:6" s="1" customFormat="1">
      <c r="A606" s="40"/>
      <c r="B606" s="8" t="s">
        <v>1410</v>
      </c>
      <c r="C606" s="23"/>
      <c r="D606" s="23"/>
      <c r="E606" s="41"/>
      <c r="F606" s="42"/>
    </row>
    <row r="607" spans="1:6" s="31" customFormat="1" ht="24.6" customHeight="1">
      <c r="A607" s="34" t="s">
        <v>1395</v>
      </c>
      <c r="B607" s="9" t="s">
        <v>1396</v>
      </c>
      <c r="C607" s="24">
        <v>75</v>
      </c>
      <c r="D607" s="24" t="s">
        <v>148</v>
      </c>
      <c r="E607" s="35">
        <f>E536</f>
        <v>5459</v>
      </c>
      <c r="F607" s="36">
        <f t="shared" ref="F607:F611" si="59">E607*C607</f>
        <v>409425</v>
      </c>
    </row>
    <row r="608" spans="1:6" s="78" customFormat="1">
      <c r="A608" s="34" t="s">
        <v>1240</v>
      </c>
      <c r="B608" s="9" t="s">
        <v>1241</v>
      </c>
      <c r="C608" s="24">
        <v>25</v>
      </c>
      <c r="D608" s="24" t="s">
        <v>797</v>
      </c>
      <c r="E608" s="35">
        <f>E584</f>
        <v>77250</v>
      </c>
      <c r="F608" s="36">
        <f t="shared" si="59"/>
        <v>1931250</v>
      </c>
    </row>
    <row r="609" spans="1:6" s="78" customFormat="1" ht="25.5">
      <c r="A609" s="34" t="s">
        <v>1397</v>
      </c>
      <c r="B609" s="9" t="s">
        <v>1398</v>
      </c>
      <c r="C609" s="24">
        <v>1</v>
      </c>
      <c r="D609" s="24" t="s">
        <v>37</v>
      </c>
      <c r="E609" s="35" t="e">
        <f>E538</f>
        <v>#REF!</v>
      </c>
      <c r="F609" s="36" t="e">
        <f t="shared" si="59"/>
        <v>#REF!</v>
      </c>
    </row>
    <row r="610" spans="1:6" s="78" customFormat="1" ht="25.5">
      <c r="A610" s="34" t="s">
        <v>230</v>
      </c>
      <c r="B610" s="9" t="s">
        <v>231</v>
      </c>
      <c r="C610" s="24">
        <v>1.8</v>
      </c>
      <c r="D610" s="24" t="s">
        <v>16</v>
      </c>
      <c r="E610" s="35">
        <f>E601</f>
        <v>15471</v>
      </c>
      <c r="F610" s="36">
        <f t="shared" si="59"/>
        <v>27847.8</v>
      </c>
    </row>
    <row r="611" spans="1:6" s="78" customFormat="1">
      <c r="A611" s="34" t="s">
        <v>892</v>
      </c>
      <c r="B611" s="9" t="s">
        <v>900</v>
      </c>
      <c r="C611" s="24">
        <v>6</v>
      </c>
      <c r="D611" s="24" t="s">
        <v>11</v>
      </c>
      <c r="E611" s="35">
        <f>E540</f>
        <v>454464.96</v>
      </c>
      <c r="F611" s="36">
        <f t="shared" si="59"/>
        <v>2726789.7600000002</v>
      </c>
    </row>
    <row r="612" spans="1:6" s="78" customFormat="1">
      <c r="A612" s="40"/>
      <c r="B612" s="8"/>
      <c r="C612" s="23"/>
      <c r="D612" s="23"/>
      <c r="E612" s="41" t="s">
        <v>15</v>
      </c>
      <c r="F612" s="42" t="e">
        <f>SUM(F607:F611)</f>
        <v>#REF!</v>
      </c>
    </row>
    <row r="613" spans="1:6" s="78" customFormat="1">
      <c r="A613" s="40"/>
      <c r="B613" s="8" t="s">
        <v>1411</v>
      </c>
      <c r="C613" s="23"/>
      <c r="D613" s="23"/>
      <c r="E613" s="41"/>
      <c r="F613" s="42"/>
    </row>
    <row r="614" spans="1:6" s="78" customFormat="1">
      <c r="A614" s="34" t="s">
        <v>1240</v>
      </c>
      <c r="B614" s="9" t="s">
        <v>1241</v>
      </c>
      <c r="C614" s="24">
        <v>1</v>
      </c>
      <c r="D614" s="24" t="s">
        <v>797</v>
      </c>
      <c r="E614" s="35">
        <f>E608</f>
        <v>77250</v>
      </c>
      <c r="F614" s="36">
        <f t="shared" ref="F614:F620" si="60">E614*C614</f>
        <v>77250</v>
      </c>
    </row>
    <row r="615" spans="1:6" s="78" customFormat="1">
      <c r="A615" s="34" t="s">
        <v>1399</v>
      </c>
      <c r="B615" s="9" t="s">
        <v>1400</v>
      </c>
      <c r="C615" s="24">
        <v>25</v>
      </c>
      <c r="D615" s="24" t="s">
        <v>35</v>
      </c>
      <c r="E615" s="35">
        <f>E544</f>
        <v>14500</v>
      </c>
      <c r="F615" s="36">
        <f t="shared" si="60"/>
        <v>362500</v>
      </c>
    </row>
    <row r="616" spans="1:6" s="78" customFormat="1">
      <c r="A616" s="34" t="s">
        <v>1367</v>
      </c>
      <c r="B616" s="9" t="s">
        <v>1368</v>
      </c>
      <c r="C616" s="24">
        <v>2</v>
      </c>
      <c r="D616" s="24" t="s">
        <v>23</v>
      </c>
      <c r="E616" s="35">
        <f>E563</f>
        <v>88900</v>
      </c>
      <c r="F616" s="36">
        <f t="shared" si="60"/>
        <v>177800</v>
      </c>
    </row>
    <row r="617" spans="1:6" s="78" customFormat="1">
      <c r="A617" s="34" t="s">
        <v>12</v>
      </c>
      <c r="B617" s="9" t="s">
        <v>13</v>
      </c>
      <c r="C617" s="24">
        <v>0.4</v>
      </c>
      <c r="D617" s="24" t="s">
        <v>8</v>
      </c>
      <c r="E617" s="35">
        <f>E593</f>
        <v>115056</v>
      </c>
      <c r="F617" s="36">
        <f t="shared" si="60"/>
        <v>46022.400000000001</v>
      </c>
    </row>
    <row r="618" spans="1:6" s="78" customFormat="1">
      <c r="A618" s="34" t="s">
        <v>156</v>
      </c>
      <c r="B618" s="9" t="s">
        <v>157</v>
      </c>
      <c r="C618" s="24">
        <v>0.23799999999999999</v>
      </c>
      <c r="D618" s="24" t="s">
        <v>8</v>
      </c>
      <c r="E618" s="35">
        <f>E565</f>
        <v>1136764.144736842</v>
      </c>
      <c r="F618" s="36">
        <f t="shared" si="60"/>
        <v>270549.8664473684</v>
      </c>
    </row>
    <row r="619" spans="1:6" s="78" customFormat="1">
      <c r="A619" s="34" t="s">
        <v>967</v>
      </c>
      <c r="B619" s="9" t="s">
        <v>968</v>
      </c>
      <c r="C619" s="24">
        <v>0.24</v>
      </c>
      <c r="D619" s="24" t="s">
        <v>9</v>
      </c>
      <c r="E619" s="35">
        <f>E596</f>
        <v>256284</v>
      </c>
      <c r="F619" s="36">
        <f t="shared" si="60"/>
        <v>61508.159999999996</v>
      </c>
    </row>
    <row r="620" spans="1:6" s="78" customFormat="1">
      <c r="A620" s="34" t="s">
        <v>679</v>
      </c>
      <c r="B620" s="9" t="s">
        <v>680</v>
      </c>
      <c r="C620" s="24">
        <v>1.68</v>
      </c>
      <c r="D620" s="24" t="s">
        <v>9</v>
      </c>
      <c r="E620" s="35">
        <f>E473</f>
        <v>340876</v>
      </c>
      <c r="F620" s="36">
        <f t="shared" si="60"/>
        <v>572671.67999999993</v>
      </c>
    </row>
    <row r="621" spans="1:6" s="1" customFormat="1">
      <c r="A621" s="40"/>
      <c r="B621" s="8"/>
      <c r="C621" s="23"/>
      <c r="D621" s="23"/>
      <c r="E621" s="41" t="s">
        <v>15</v>
      </c>
      <c r="F621" s="42">
        <f>SUM(F614:F620)</f>
        <v>1568302.1064473684</v>
      </c>
    </row>
    <row r="622" spans="1:6" s="31" customFormat="1" ht="24" customHeight="1">
      <c r="A622" s="40"/>
      <c r="B622" s="8" t="s">
        <v>1412</v>
      </c>
      <c r="C622" s="23"/>
      <c r="D622" s="23"/>
      <c r="E622" s="41"/>
      <c r="F622" s="42"/>
    </row>
    <row r="623" spans="1:6" s="78" customFormat="1">
      <c r="A623" s="34" t="s">
        <v>865</v>
      </c>
      <c r="B623" s="9" t="s">
        <v>872</v>
      </c>
      <c r="C623" s="24">
        <v>12</v>
      </c>
      <c r="D623" s="24" t="s">
        <v>23</v>
      </c>
      <c r="E623" s="35">
        <f>'[2]20.01 Bahan Bangunan'!$I$174</f>
        <v>56000</v>
      </c>
      <c r="F623" s="36">
        <f t="shared" ref="F623:F635" si="61">E623*C623</f>
        <v>672000</v>
      </c>
    </row>
    <row r="624" spans="1:6" s="78" customFormat="1">
      <c r="A624" s="34" t="s">
        <v>865</v>
      </c>
      <c r="B624" s="9" t="s">
        <v>872</v>
      </c>
      <c r="C624" s="24">
        <v>12</v>
      </c>
      <c r="D624" s="24" t="s">
        <v>23</v>
      </c>
      <c r="E624" s="35">
        <f>'[2]20.01 Bahan Bangunan'!$I$174</f>
        <v>56000</v>
      </c>
      <c r="F624" s="36">
        <f t="shared" si="61"/>
        <v>672000</v>
      </c>
    </row>
    <row r="625" spans="1:8" s="78" customFormat="1">
      <c r="A625" s="34" t="s">
        <v>1367</v>
      </c>
      <c r="B625" s="9" t="s">
        <v>1368</v>
      </c>
      <c r="C625" s="24">
        <v>3</v>
      </c>
      <c r="D625" s="24" t="s">
        <v>23</v>
      </c>
      <c r="E625" s="35">
        <f>E616</f>
        <v>88900</v>
      </c>
      <c r="F625" s="36">
        <f t="shared" si="61"/>
        <v>266700</v>
      </c>
    </row>
    <row r="626" spans="1:8" s="1" customFormat="1">
      <c r="A626" s="34" t="s">
        <v>12</v>
      </c>
      <c r="B626" s="9" t="s">
        <v>13</v>
      </c>
      <c r="C626" s="24">
        <v>1.39425</v>
      </c>
      <c r="D626" s="24" t="s">
        <v>8</v>
      </c>
      <c r="E626" s="35">
        <f>E617</f>
        <v>115056</v>
      </c>
      <c r="F626" s="36">
        <f t="shared" si="61"/>
        <v>160416.82800000001</v>
      </c>
    </row>
    <row r="627" spans="1:8" s="1" customFormat="1">
      <c r="A627" s="34" t="s">
        <v>12</v>
      </c>
      <c r="B627" s="9" t="s">
        <v>13</v>
      </c>
      <c r="C627" s="24">
        <v>0.82499999999999996</v>
      </c>
      <c r="D627" s="24" t="s">
        <v>8</v>
      </c>
      <c r="E627" s="35">
        <f>E618</f>
        <v>1136764.144736842</v>
      </c>
      <c r="F627" s="36">
        <f t="shared" si="61"/>
        <v>937830.4194078946</v>
      </c>
    </row>
    <row r="628" spans="1:8" ht="25.5">
      <c r="A628" s="34" t="s">
        <v>568</v>
      </c>
      <c r="B628" s="9" t="s">
        <v>569</v>
      </c>
      <c r="C628" s="24">
        <v>3</v>
      </c>
      <c r="D628" s="24" t="s">
        <v>26</v>
      </c>
      <c r="E628" s="35">
        <f>E554</f>
        <v>154320</v>
      </c>
      <c r="F628" s="36">
        <f t="shared" si="61"/>
        <v>462960</v>
      </c>
    </row>
    <row r="629" spans="1:8" s="1" customFormat="1" ht="25.5">
      <c r="A629" s="34" t="s">
        <v>34</v>
      </c>
      <c r="B629" s="9" t="s">
        <v>291</v>
      </c>
      <c r="C629" s="24">
        <v>0.5625</v>
      </c>
      <c r="D629" s="24" t="s">
        <v>8</v>
      </c>
      <c r="E629" s="35">
        <f>E594</f>
        <v>1195513.5</v>
      </c>
      <c r="F629" s="36">
        <f t="shared" si="61"/>
        <v>672476.34375</v>
      </c>
    </row>
    <row r="630" spans="1:8" s="31" customFormat="1" ht="24.6" customHeight="1">
      <c r="A630" s="34" t="s">
        <v>156</v>
      </c>
      <c r="B630" s="9" t="s">
        <v>157</v>
      </c>
      <c r="C630" s="24">
        <v>0.90749999999999997</v>
      </c>
      <c r="D630" s="24" t="s">
        <v>8</v>
      </c>
      <c r="E630" s="35">
        <f>E618</f>
        <v>1136764.144736842</v>
      </c>
      <c r="F630" s="36">
        <f t="shared" si="61"/>
        <v>1031613.4613486842</v>
      </c>
    </row>
    <row r="631" spans="1:8" s="78" customFormat="1">
      <c r="A631" s="34" t="s">
        <v>156</v>
      </c>
      <c r="B631" s="9" t="s">
        <v>157</v>
      </c>
      <c r="C631" s="24">
        <v>0.66825000000000001</v>
      </c>
      <c r="D631" s="24" t="s">
        <v>8</v>
      </c>
      <c r="E631" s="35">
        <f>E618</f>
        <v>1136764.144736842</v>
      </c>
      <c r="F631" s="36">
        <f t="shared" si="61"/>
        <v>759642.63972039474</v>
      </c>
    </row>
    <row r="632" spans="1:8" s="78" customFormat="1" ht="25.5">
      <c r="A632" s="34" t="s">
        <v>230</v>
      </c>
      <c r="B632" s="9" t="s">
        <v>231</v>
      </c>
      <c r="C632" s="24">
        <v>52.601999999999997</v>
      </c>
      <c r="D632" s="24" t="s">
        <v>16</v>
      </c>
      <c r="E632" s="35">
        <f>E610</f>
        <v>15471</v>
      </c>
      <c r="F632" s="36">
        <f t="shared" si="61"/>
        <v>813805.5419999999</v>
      </c>
    </row>
    <row r="633" spans="1:8" s="78" customFormat="1" ht="25.5">
      <c r="A633" s="34" t="s">
        <v>230</v>
      </c>
      <c r="B633" s="9" t="s">
        <v>231</v>
      </c>
      <c r="C633" s="24">
        <v>65.88</v>
      </c>
      <c r="D633" s="24" t="s">
        <v>16</v>
      </c>
      <c r="E633" s="35">
        <f>E610</f>
        <v>15471</v>
      </c>
      <c r="F633" s="36">
        <f t="shared" si="61"/>
        <v>1019229.48</v>
      </c>
      <c r="H633" s="93"/>
    </row>
    <row r="634" spans="1:8" s="78" customFormat="1" ht="25.5">
      <c r="A634" s="34" t="s">
        <v>230</v>
      </c>
      <c r="B634" s="9" t="s">
        <v>231</v>
      </c>
      <c r="C634" s="24">
        <v>34.979999999999997</v>
      </c>
      <c r="D634" s="24" t="s">
        <v>16</v>
      </c>
      <c r="E634" s="35">
        <f>E610</f>
        <v>15471</v>
      </c>
      <c r="F634" s="36">
        <f t="shared" si="61"/>
        <v>541175.57999999996</v>
      </c>
    </row>
    <row r="635" spans="1:8" s="1" customFormat="1" ht="25.5">
      <c r="A635" s="34" t="s">
        <v>1062</v>
      </c>
      <c r="B635" s="9" t="s">
        <v>1063</v>
      </c>
      <c r="C635" s="24">
        <v>3</v>
      </c>
      <c r="D635" s="24" t="s">
        <v>580</v>
      </c>
      <c r="E635" s="35">
        <f>E588</f>
        <v>96185</v>
      </c>
      <c r="F635" s="36">
        <f t="shared" si="61"/>
        <v>288555</v>
      </c>
    </row>
    <row r="636" spans="1:8" s="31" customFormat="1" ht="24.6" customHeight="1">
      <c r="A636" s="40"/>
      <c r="B636" s="8"/>
      <c r="C636" s="23"/>
      <c r="D636" s="23"/>
      <c r="E636" s="41" t="s">
        <v>15</v>
      </c>
      <c r="F636" s="42">
        <f>SUM(F623:F635)</f>
        <v>8298405.2942269742</v>
      </c>
    </row>
    <row r="637" spans="1:8" s="78" customFormat="1">
      <c r="A637" s="40"/>
      <c r="B637" s="8" t="s">
        <v>1422</v>
      </c>
      <c r="C637" s="23"/>
      <c r="D637" s="23"/>
      <c r="E637" s="41"/>
      <c r="F637" s="42"/>
    </row>
    <row r="638" spans="1:8" s="78" customFormat="1">
      <c r="A638" s="34" t="s">
        <v>1413</v>
      </c>
      <c r="B638" s="9" t="s">
        <v>1414</v>
      </c>
      <c r="C638" s="24">
        <v>3</v>
      </c>
      <c r="D638" s="24" t="s">
        <v>37</v>
      </c>
      <c r="E638" s="35">
        <f>E569</f>
        <v>4449700</v>
      </c>
      <c r="F638" s="36">
        <f t="shared" ref="F638:F640" si="62">E638*C638</f>
        <v>13349100</v>
      </c>
    </row>
    <row r="639" spans="1:8" s="78" customFormat="1">
      <c r="A639" s="34" t="s">
        <v>1418</v>
      </c>
      <c r="B639" s="9" t="s">
        <v>1419</v>
      </c>
      <c r="C639" s="24">
        <v>1</v>
      </c>
      <c r="D639" s="24" t="s">
        <v>37</v>
      </c>
      <c r="E639" s="35">
        <f>'[2]22. Sarana Lalu Lintas'!$I$159</f>
        <v>117500000</v>
      </c>
      <c r="F639" s="36">
        <f t="shared" si="62"/>
        <v>117500000</v>
      </c>
    </row>
    <row r="640" spans="1:8" s="78" customFormat="1" ht="25.5">
      <c r="A640" s="34" t="s">
        <v>1403</v>
      </c>
      <c r="B640" s="9" t="s">
        <v>1404</v>
      </c>
      <c r="C640" s="24">
        <v>3</v>
      </c>
      <c r="D640" s="24" t="s">
        <v>37</v>
      </c>
      <c r="E640" s="35">
        <f>E487</f>
        <v>4279450</v>
      </c>
      <c r="F640" s="36">
        <f t="shared" si="62"/>
        <v>12838350</v>
      </c>
    </row>
    <row r="641" spans="1:6" s="78" customFormat="1">
      <c r="A641" s="40"/>
      <c r="B641" s="8"/>
      <c r="C641" s="23"/>
      <c r="D641" s="23"/>
      <c r="E641" s="41" t="s">
        <v>15</v>
      </c>
      <c r="F641" s="42">
        <f>SUM(F638:F640)</f>
        <v>143687450</v>
      </c>
    </row>
    <row r="642" spans="1:6" s="78" customFormat="1" ht="13.5" thickBot="1">
      <c r="A642" s="43"/>
      <c r="B642" s="12"/>
      <c r="C642" s="30"/>
      <c r="D642" s="30"/>
      <c r="E642" s="44" t="s">
        <v>158</v>
      </c>
      <c r="F642" s="45" t="e">
        <f>SUM(F636,F621,F612,F605,F597,F589,F581,F641)</f>
        <v>#REF!</v>
      </c>
    </row>
    <row r="643" spans="1:6" s="100" customFormat="1" ht="15" hidden="1">
      <c r="A643" s="128" t="s">
        <v>1294</v>
      </c>
      <c r="B643" s="128" t="s">
        <v>1292</v>
      </c>
      <c r="C643" s="128"/>
      <c r="D643" s="128" t="s">
        <v>37</v>
      </c>
      <c r="E643" s="128"/>
      <c r="F643" s="128">
        <v>441431573.13143945</v>
      </c>
    </row>
    <row r="644" spans="1:6" s="31" customFormat="1" ht="24.6" customHeight="1">
      <c r="A644" s="40" t="s">
        <v>1294</v>
      </c>
      <c r="B644" s="8" t="s">
        <v>1292</v>
      </c>
      <c r="C644" s="23"/>
      <c r="D644" s="23" t="s">
        <v>37</v>
      </c>
      <c r="E644" s="41"/>
      <c r="F644" s="42"/>
    </row>
    <row r="645" spans="1:6" s="78" customFormat="1">
      <c r="A645" s="40"/>
      <c r="B645" s="8" t="s">
        <v>1406</v>
      </c>
      <c r="C645" s="23"/>
      <c r="D645" s="23"/>
      <c r="E645" s="41"/>
      <c r="F645" s="42"/>
    </row>
    <row r="646" spans="1:6" s="78" customFormat="1">
      <c r="A646" s="34" t="s">
        <v>22</v>
      </c>
      <c r="B646" s="9" t="s">
        <v>109</v>
      </c>
      <c r="C646" s="24">
        <v>5.625</v>
      </c>
      <c r="D646" s="24" t="s">
        <v>8</v>
      </c>
      <c r="E646" s="35">
        <f>'[1]A. Pekerjaan Tanah'!$F$150</f>
        <v>86500</v>
      </c>
      <c r="F646" s="36">
        <f t="shared" ref="F646:F649" si="63">E646*C646</f>
        <v>486562.5</v>
      </c>
    </row>
    <row r="647" spans="1:6" s="78" customFormat="1">
      <c r="A647" s="34" t="s">
        <v>12</v>
      </c>
      <c r="B647" s="9" t="s">
        <v>13</v>
      </c>
      <c r="C647" s="24">
        <v>6.5</v>
      </c>
      <c r="D647" s="24" t="s">
        <v>8</v>
      </c>
      <c r="E647" s="35">
        <f>'[1]A. Pekerjaan Tanah'!$F$156</f>
        <v>115120</v>
      </c>
      <c r="F647" s="36">
        <f t="shared" si="63"/>
        <v>748280</v>
      </c>
    </row>
    <row r="648" spans="1:6" s="78" customFormat="1">
      <c r="A648" s="34" t="s">
        <v>538</v>
      </c>
      <c r="B648" s="9" t="s">
        <v>539</v>
      </c>
      <c r="C648" s="24">
        <v>12.125</v>
      </c>
      <c r="D648" s="24" t="s">
        <v>8</v>
      </c>
      <c r="E648" s="35">
        <f>'[1]A. Pekerjaan Tanah'!$F$194</f>
        <v>14260</v>
      </c>
      <c r="F648" s="36">
        <f t="shared" si="63"/>
        <v>172902.5</v>
      </c>
    </row>
    <row r="649" spans="1:6" s="78" customFormat="1">
      <c r="A649" s="34" t="s">
        <v>1377</v>
      </c>
      <c r="B649" s="9" t="s">
        <v>1378</v>
      </c>
      <c r="C649" s="24">
        <v>50</v>
      </c>
      <c r="D649" s="24" t="s">
        <v>11</v>
      </c>
      <c r="E649" s="35">
        <f>'[1]J.Fasilitas Jalan '!$F$31</f>
        <v>245950</v>
      </c>
      <c r="F649" s="36">
        <f t="shared" si="63"/>
        <v>12297500</v>
      </c>
    </row>
    <row r="650" spans="1:6" s="78" customFormat="1">
      <c r="A650" s="40"/>
      <c r="B650" s="8"/>
      <c r="C650" s="23"/>
      <c r="D650" s="23"/>
      <c r="E650" s="41" t="s">
        <v>15</v>
      </c>
      <c r="F650" s="56">
        <f>SUM(F646:F649)</f>
        <v>13705245</v>
      </c>
    </row>
    <row r="651" spans="1:6" s="1" customFormat="1" ht="25.5">
      <c r="A651" s="40"/>
      <c r="B651" s="8" t="s">
        <v>1420</v>
      </c>
      <c r="C651" s="23"/>
      <c r="D651" s="23"/>
      <c r="E651" s="41"/>
      <c r="F651" s="42"/>
    </row>
    <row r="652" spans="1:6" s="31" customFormat="1" ht="24.6" customHeight="1">
      <c r="A652" s="34" t="s">
        <v>1210</v>
      </c>
      <c r="B652" s="9" t="s">
        <v>1233</v>
      </c>
      <c r="C652" s="24">
        <v>175</v>
      </c>
      <c r="D652" s="24" t="s">
        <v>148</v>
      </c>
      <c r="E652" s="35">
        <f>E583</f>
        <v>20085</v>
      </c>
      <c r="F652" s="36">
        <f t="shared" ref="F652:F657" si="64">E652*C652</f>
        <v>3514875</v>
      </c>
    </row>
    <row r="653" spans="1:6" s="78" customFormat="1">
      <c r="A653" s="34" t="s">
        <v>1240</v>
      </c>
      <c r="B653" s="9" t="s">
        <v>1241</v>
      </c>
      <c r="C653" s="24">
        <v>585</v>
      </c>
      <c r="D653" s="24" t="s">
        <v>797</v>
      </c>
      <c r="E653" s="35">
        <f>E614</f>
        <v>77250</v>
      </c>
      <c r="F653" s="36">
        <f t="shared" si="64"/>
        <v>45191250</v>
      </c>
    </row>
    <row r="654" spans="1:6" s="78" customFormat="1" ht="25.5">
      <c r="A654" s="34" t="s">
        <v>1363</v>
      </c>
      <c r="B654" s="9" t="s">
        <v>1364</v>
      </c>
      <c r="C654" s="24">
        <v>16</v>
      </c>
      <c r="D654" s="24" t="s">
        <v>37</v>
      </c>
      <c r="E654" s="35">
        <f>E585</f>
        <v>13642762</v>
      </c>
      <c r="F654" s="36">
        <f t="shared" si="64"/>
        <v>218284192</v>
      </c>
    </row>
    <row r="655" spans="1:6" s="78" customFormat="1">
      <c r="A655" s="34" t="s">
        <v>1365</v>
      </c>
      <c r="B655" s="9" t="s">
        <v>1366</v>
      </c>
      <c r="C655" s="24">
        <v>5</v>
      </c>
      <c r="D655" s="24" t="s">
        <v>23</v>
      </c>
      <c r="E655" s="35">
        <f>E586</f>
        <v>91567</v>
      </c>
      <c r="F655" s="36">
        <f t="shared" si="64"/>
        <v>457835</v>
      </c>
    </row>
    <row r="656" spans="1:6" s="78" customFormat="1">
      <c r="A656" s="34" t="s">
        <v>1367</v>
      </c>
      <c r="B656" s="9" t="s">
        <v>1368</v>
      </c>
      <c r="C656" s="24">
        <v>25</v>
      </c>
      <c r="D656" s="24" t="s">
        <v>23</v>
      </c>
      <c r="E656" s="35">
        <f>E616</f>
        <v>88900</v>
      </c>
      <c r="F656" s="36">
        <f t="shared" si="64"/>
        <v>2222500</v>
      </c>
    </row>
    <row r="657" spans="1:7" s="78" customFormat="1" ht="25.5">
      <c r="A657" s="34" t="s">
        <v>1062</v>
      </c>
      <c r="B657" s="9" t="s">
        <v>1063</v>
      </c>
      <c r="C657" s="24">
        <v>150</v>
      </c>
      <c r="D657" s="24" t="s">
        <v>580</v>
      </c>
      <c r="E657" s="35">
        <f>E635</f>
        <v>96185</v>
      </c>
      <c r="F657" s="36">
        <f t="shared" si="64"/>
        <v>14427750</v>
      </c>
    </row>
    <row r="658" spans="1:7" s="78" customFormat="1">
      <c r="A658" s="40"/>
      <c r="B658" s="8"/>
      <c r="C658" s="23"/>
      <c r="D658" s="23"/>
      <c r="E658" s="41" t="s">
        <v>15</v>
      </c>
      <c r="F658" s="42">
        <f>SUM(F652:F657)</f>
        <v>284098402</v>
      </c>
      <c r="G658" s="223"/>
    </row>
    <row r="659" spans="1:7" s="1" customFormat="1">
      <c r="A659" s="40"/>
      <c r="B659" s="8" t="s">
        <v>1415</v>
      </c>
      <c r="C659" s="23"/>
      <c r="D659" s="23"/>
      <c r="E659" s="41"/>
      <c r="F659" s="42"/>
    </row>
    <row r="660" spans="1:7" s="31" customFormat="1" ht="24.6" customHeight="1">
      <c r="A660" s="34" t="s">
        <v>257</v>
      </c>
      <c r="B660" s="9" t="s">
        <v>950</v>
      </c>
      <c r="C660" s="24">
        <v>219.52</v>
      </c>
      <c r="D660" s="24" t="s">
        <v>35</v>
      </c>
      <c r="E660" s="35">
        <f>E591</f>
        <v>17000</v>
      </c>
      <c r="F660" s="36">
        <f t="shared" ref="F660:F665" si="65">E660*C660</f>
        <v>3731840</v>
      </c>
    </row>
    <row r="661" spans="1:7" s="78" customFormat="1" ht="16.5" customHeight="1">
      <c r="A661" s="34" t="s">
        <v>1379</v>
      </c>
      <c r="B661" s="9" t="s">
        <v>1380</v>
      </c>
      <c r="C661" s="24">
        <v>35.42</v>
      </c>
      <c r="D661" s="24" t="s">
        <v>7</v>
      </c>
      <c r="E661" s="35">
        <f>E592</f>
        <v>38000</v>
      </c>
      <c r="F661" s="36">
        <f t="shared" si="65"/>
        <v>1345960</v>
      </c>
    </row>
    <row r="662" spans="1:7" s="78" customFormat="1" ht="16.5" customHeight="1">
      <c r="A662" s="34" t="s">
        <v>12</v>
      </c>
      <c r="B662" s="9" t="s">
        <v>13</v>
      </c>
      <c r="C662" s="24">
        <v>5.5439999999999996</v>
      </c>
      <c r="D662" s="24" t="s">
        <v>8</v>
      </c>
      <c r="E662" s="35">
        <f>E647</f>
        <v>115120</v>
      </c>
      <c r="F662" s="36">
        <f t="shared" si="65"/>
        <v>638225.27999999991</v>
      </c>
    </row>
    <row r="663" spans="1:7" s="78" customFormat="1" ht="25.5">
      <c r="A663" s="34" t="s">
        <v>230</v>
      </c>
      <c r="B663" s="9" t="s">
        <v>231</v>
      </c>
      <c r="C663" s="24">
        <v>2.9609999999999999</v>
      </c>
      <c r="D663" s="24" t="s">
        <v>16</v>
      </c>
      <c r="E663" s="35">
        <f>E632</f>
        <v>15471</v>
      </c>
      <c r="F663" s="36">
        <f t="shared" si="65"/>
        <v>45809.631000000001</v>
      </c>
    </row>
    <row r="664" spans="1:7" s="78" customFormat="1" ht="17.25" customHeight="1">
      <c r="A664" s="34" t="s">
        <v>967</v>
      </c>
      <c r="B664" s="9" t="s">
        <v>968</v>
      </c>
      <c r="C664" s="24">
        <v>3.78</v>
      </c>
      <c r="D664" s="24" t="s">
        <v>9</v>
      </c>
      <c r="E664" s="35">
        <f>E619</f>
        <v>256284</v>
      </c>
      <c r="F664" s="36">
        <f t="shared" si="65"/>
        <v>968753.5199999999</v>
      </c>
    </row>
    <row r="665" spans="1:7" s="93" customFormat="1" ht="17.25" customHeight="1">
      <c r="A665" s="34" t="s">
        <v>156</v>
      </c>
      <c r="B665" s="9" t="s">
        <v>157</v>
      </c>
      <c r="C665" s="24">
        <v>2.1150000000000002</v>
      </c>
      <c r="D665" s="24" t="s">
        <v>8</v>
      </c>
      <c r="E665" s="35">
        <f>E630</f>
        <v>1136764.144736842</v>
      </c>
      <c r="F665" s="36">
        <f t="shared" si="65"/>
        <v>2404256.1661184211</v>
      </c>
    </row>
    <row r="666" spans="1:7" s="31" customFormat="1" ht="18" customHeight="1">
      <c r="A666" s="40"/>
      <c r="B666" s="8"/>
      <c r="C666" s="23"/>
      <c r="D666" s="23"/>
      <c r="E666" s="41" t="s">
        <v>15</v>
      </c>
      <c r="F666" s="42">
        <f>SUM(F660:F665)</f>
        <v>9134844.5971184205</v>
      </c>
    </row>
    <row r="667" spans="1:7" s="78" customFormat="1" ht="15.6" customHeight="1">
      <c r="A667" s="40"/>
      <c r="B667" s="8" t="s">
        <v>1421</v>
      </c>
      <c r="C667" s="23"/>
      <c r="D667" s="23"/>
      <c r="E667" s="41"/>
      <c r="F667" s="42"/>
    </row>
    <row r="668" spans="1:7" s="78" customFormat="1" ht="15" customHeight="1">
      <c r="A668" s="34" t="s">
        <v>266</v>
      </c>
      <c r="B668" s="9" t="s">
        <v>267</v>
      </c>
      <c r="C668" s="24">
        <v>0.94499999999999995</v>
      </c>
      <c r="D668" s="24" t="s">
        <v>7</v>
      </c>
      <c r="E668" s="35">
        <f>E519</f>
        <v>269700</v>
      </c>
      <c r="F668" s="36">
        <f t="shared" ref="F668:F674" si="66">E668*C668</f>
        <v>254866.5</v>
      </c>
    </row>
    <row r="669" spans="1:7" s="78" customFormat="1" ht="15" customHeight="1">
      <c r="A669" s="34" t="s">
        <v>12</v>
      </c>
      <c r="B669" s="9" t="s">
        <v>13</v>
      </c>
      <c r="C669" s="24">
        <v>4.9400000000000004</v>
      </c>
      <c r="D669" s="24" t="s">
        <v>8</v>
      </c>
      <c r="E669" s="35">
        <f>E662</f>
        <v>115120</v>
      </c>
      <c r="F669" s="36">
        <f t="shared" si="66"/>
        <v>568692.80000000005</v>
      </c>
    </row>
    <row r="670" spans="1:7" s="78" customFormat="1" ht="25.5">
      <c r="A670" s="34" t="s">
        <v>230</v>
      </c>
      <c r="B670" s="9" t="s">
        <v>231</v>
      </c>
      <c r="C670" s="24">
        <v>4.68</v>
      </c>
      <c r="D670" s="24" t="s">
        <v>16</v>
      </c>
      <c r="E670" s="35">
        <f>E663</f>
        <v>15471</v>
      </c>
      <c r="F670" s="36">
        <f t="shared" si="66"/>
        <v>72404.28</v>
      </c>
    </row>
    <row r="671" spans="1:7" s="78" customFormat="1" ht="25.5">
      <c r="A671" s="34" t="s">
        <v>230</v>
      </c>
      <c r="B671" s="9" t="s">
        <v>231</v>
      </c>
      <c r="C671" s="24">
        <v>82.8</v>
      </c>
      <c r="D671" s="24" t="s">
        <v>16</v>
      </c>
      <c r="E671" s="35">
        <f>E663</f>
        <v>15471</v>
      </c>
      <c r="F671" s="36">
        <f t="shared" si="66"/>
        <v>1280998.8</v>
      </c>
    </row>
    <row r="672" spans="1:7" s="78" customFormat="1" ht="15.6" customHeight="1">
      <c r="A672" s="34" t="s">
        <v>871</v>
      </c>
      <c r="B672" s="9" t="s">
        <v>845</v>
      </c>
      <c r="C672" s="24">
        <v>1.89</v>
      </c>
      <c r="D672" s="24" t="s">
        <v>9</v>
      </c>
      <c r="E672" s="35">
        <f>E603</f>
        <v>38500</v>
      </c>
      <c r="F672" s="36">
        <f t="shared" si="66"/>
        <v>72765</v>
      </c>
    </row>
    <row r="673" spans="1:7" s="93" customFormat="1" ht="15.6" customHeight="1">
      <c r="A673" s="34" t="s">
        <v>1381</v>
      </c>
      <c r="B673" s="9" t="s">
        <v>1382</v>
      </c>
      <c r="C673" s="24">
        <v>3.5</v>
      </c>
      <c r="D673" s="24" t="s">
        <v>11</v>
      </c>
      <c r="E673" s="35">
        <f>E604</f>
        <v>1328223.82</v>
      </c>
      <c r="F673" s="36">
        <f t="shared" si="66"/>
        <v>4648783.37</v>
      </c>
      <c r="G673" s="143" t="s">
        <v>1690</v>
      </c>
    </row>
    <row r="674" spans="1:7" s="93" customFormat="1" ht="15.6" customHeight="1">
      <c r="A674" s="34" t="s">
        <v>1381</v>
      </c>
      <c r="B674" s="9" t="s">
        <v>1382</v>
      </c>
      <c r="C674" s="24">
        <v>1.5</v>
      </c>
      <c r="D674" s="24" t="s">
        <v>11</v>
      </c>
      <c r="E674" s="35">
        <f>E673</f>
        <v>1328223.82</v>
      </c>
      <c r="F674" s="36">
        <f t="shared" si="66"/>
        <v>1992335.73</v>
      </c>
    </row>
    <row r="675" spans="1:7" s="78" customFormat="1" ht="15.6" customHeight="1">
      <c r="A675" s="40"/>
      <c r="B675" s="8"/>
      <c r="C675" s="23"/>
      <c r="D675" s="23"/>
      <c r="E675" s="41" t="s">
        <v>15</v>
      </c>
      <c r="F675" s="42">
        <f>SUM(F668:F674)</f>
        <v>8890846.4800000004</v>
      </c>
    </row>
    <row r="676" spans="1:7" s="78" customFormat="1" ht="15.6" customHeight="1">
      <c r="A676" s="40"/>
      <c r="B676" s="8" t="s">
        <v>1410</v>
      </c>
      <c r="C676" s="23"/>
      <c r="D676" s="23"/>
      <c r="E676" s="41"/>
      <c r="F676" s="42"/>
    </row>
    <row r="677" spans="1:7" s="78" customFormat="1" ht="15.6" customHeight="1">
      <c r="A677" s="34" t="s">
        <v>1395</v>
      </c>
      <c r="B677" s="9" t="s">
        <v>1396</v>
      </c>
      <c r="C677" s="24">
        <v>85</v>
      </c>
      <c r="D677" s="24" t="s">
        <v>148</v>
      </c>
      <c r="E677" s="35">
        <f>E607</f>
        <v>5459</v>
      </c>
      <c r="F677" s="36">
        <f t="shared" ref="F677:F681" si="67">E677*C677</f>
        <v>464015</v>
      </c>
    </row>
    <row r="678" spans="1:7" s="78" customFormat="1" ht="15.6" customHeight="1">
      <c r="A678" s="34" t="s">
        <v>1240</v>
      </c>
      <c r="B678" s="9" t="s">
        <v>1241</v>
      </c>
      <c r="C678" s="24">
        <v>30</v>
      </c>
      <c r="D678" s="24" t="s">
        <v>797</v>
      </c>
      <c r="E678" s="35">
        <f>E653</f>
        <v>77250</v>
      </c>
      <c r="F678" s="36">
        <f t="shared" si="67"/>
        <v>2317500</v>
      </c>
    </row>
    <row r="679" spans="1:7" s="78" customFormat="1" ht="25.5">
      <c r="A679" s="34" t="s">
        <v>1397</v>
      </c>
      <c r="B679" s="9" t="s">
        <v>1398</v>
      </c>
      <c r="C679" s="24">
        <v>1</v>
      </c>
      <c r="D679" s="24" t="s">
        <v>37</v>
      </c>
      <c r="E679" s="35" t="e">
        <f>E609</f>
        <v>#REF!</v>
      </c>
      <c r="F679" s="36" t="e">
        <f t="shared" si="67"/>
        <v>#REF!</v>
      </c>
    </row>
    <row r="680" spans="1:7" s="78" customFormat="1" ht="25.5">
      <c r="A680" s="34" t="s">
        <v>230</v>
      </c>
      <c r="B680" s="9" t="s">
        <v>231</v>
      </c>
      <c r="C680" s="24">
        <v>1.8</v>
      </c>
      <c r="D680" s="24" t="s">
        <v>16</v>
      </c>
      <c r="E680" s="35">
        <f>E671</f>
        <v>15471</v>
      </c>
      <c r="F680" s="36">
        <f t="shared" si="67"/>
        <v>27847.8</v>
      </c>
    </row>
    <row r="681" spans="1:7" s="93" customFormat="1">
      <c r="A681" s="34" t="s">
        <v>892</v>
      </c>
      <c r="B681" s="9" t="s">
        <v>900</v>
      </c>
      <c r="C681" s="24">
        <v>1</v>
      </c>
      <c r="D681" s="24" t="s">
        <v>11</v>
      </c>
      <c r="E681" s="35">
        <f>E611</f>
        <v>454464.96</v>
      </c>
      <c r="F681" s="36">
        <f t="shared" si="67"/>
        <v>454464.96</v>
      </c>
    </row>
    <row r="682" spans="1:7" s="78" customFormat="1">
      <c r="A682" s="40"/>
      <c r="B682" s="8"/>
      <c r="C682" s="23"/>
      <c r="D682" s="23"/>
      <c r="E682" s="41" t="s">
        <v>15</v>
      </c>
      <c r="F682" s="42" t="e">
        <f>SUM(F677:F681)</f>
        <v>#REF!</v>
      </c>
    </row>
    <row r="683" spans="1:7" s="78" customFormat="1">
      <c r="A683" s="40"/>
      <c r="B683" s="8" t="s">
        <v>1411</v>
      </c>
      <c r="C683" s="23"/>
      <c r="D683" s="23"/>
      <c r="E683" s="41"/>
      <c r="F683" s="42"/>
    </row>
    <row r="684" spans="1:7" s="78" customFormat="1">
      <c r="A684" s="34" t="s">
        <v>1240</v>
      </c>
      <c r="B684" s="9" t="s">
        <v>1241</v>
      </c>
      <c r="C684" s="24">
        <v>1</v>
      </c>
      <c r="D684" s="24" t="s">
        <v>797</v>
      </c>
      <c r="E684" s="35">
        <f>E678</f>
        <v>77250</v>
      </c>
      <c r="F684" s="36">
        <f t="shared" ref="F684:F690" si="68">E684*C684</f>
        <v>77250</v>
      </c>
    </row>
    <row r="685" spans="1:7" s="78" customFormat="1">
      <c r="A685" s="34" t="s">
        <v>1399</v>
      </c>
      <c r="B685" s="9" t="s">
        <v>1400</v>
      </c>
      <c r="C685" s="24">
        <v>4</v>
      </c>
      <c r="D685" s="24" t="s">
        <v>35</v>
      </c>
      <c r="E685" s="35">
        <f>E615</f>
        <v>14500</v>
      </c>
      <c r="F685" s="36">
        <f t="shared" si="68"/>
        <v>58000</v>
      </c>
    </row>
    <row r="686" spans="1:7" s="78" customFormat="1">
      <c r="A686" s="34" t="s">
        <v>1367</v>
      </c>
      <c r="B686" s="9" t="s">
        <v>1368</v>
      </c>
      <c r="C686" s="24">
        <v>2</v>
      </c>
      <c r="D686" s="24" t="s">
        <v>23</v>
      </c>
      <c r="E686" s="35">
        <f>E656</f>
        <v>88900</v>
      </c>
      <c r="F686" s="36">
        <f t="shared" si="68"/>
        <v>177800</v>
      </c>
    </row>
    <row r="687" spans="1:7" s="1" customFormat="1">
      <c r="A687" s="34" t="s">
        <v>12</v>
      </c>
      <c r="B687" s="9" t="s">
        <v>13</v>
      </c>
      <c r="C687" s="24">
        <v>0.4</v>
      </c>
      <c r="D687" s="24" t="s">
        <v>8</v>
      </c>
      <c r="E687" s="35">
        <f>E662</f>
        <v>115120</v>
      </c>
      <c r="F687" s="36">
        <f t="shared" si="68"/>
        <v>46048</v>
      </c>
    </row>
    <row r="688" spans="1:7" s="31" customFormat="1" ht="24.6" customHeight="1">
      <c r="A688" s="34" t="s">
        <v>156</v>
      </c>
      <c r="B688" s="9" t="s">
        <v>157</v>
      </c>
      <c r="C688" s="24">
        <v>0.23799999999999999</v>
      </c>
      <c r="D688" s="24" t="s">
        <v>8</v>
      </c>
      <c r="E688" s="35">
        <f>E631</f>
        <v>1136764.144736842</v>
      </c>
      <c r="F688" s="36">
        <f t="shared" si="68"/>
        <v>270549.8664473684</v>
      </c>
    </row>
    <row r="689" spans="1:6" s="78" customFormat="1">
      <c r="A689" s="34" t="s">
        <v>967</v>
      </c>
      <c r="B689" s="9" t="s">
        <v>968</v>
      </c>
      <c r="C689" s="24">
        <v>0.24</v>
      </c>
      <c r="D689" s="24" t="s">
        <v>9</v>
      </c>
      <c r="E689" s="35">
        <f>E664</f>
        <v>256284</v>
      </c>
      <c r="F689" s="36">
        <f t="shared" si="68"/>
        <v>61508.159999999996</v>
      </c>
    </row>
    <row r="690" spans="1:6" s="78" customFormat="1">
      <c r="A690" s="34" t="s">
        <v>679</v>
      </c>
      <c r="B690" s="9" t="s">
        <v>680</v>
      </c>
      <c r="C690" s="24">
        <v>1.68</v>
      </c>
      <c r="D690" s="24" t="s">
        <v>9</v>
      </c>
      <c r="E690" s="35">
        <f>E620</f>
        <v>340876</v>
      </c>
      <c r="F690" s="36">
        <f t="shared" si="68"/>
        <v>572671.67999999993</v>
      </c>
    </row>
    <row r="691" spans="1:6" s="78" customFormat="1">
      <c r="A691" s="40"/>
      <c r="B691" s="8"/>
      <c r="C691" s="23"/>
      <c r="D691" s="23"/>
      <c r="E691" s="41" t="s">
        <v>15</v>
      </c>
      <c r="F691" s="42">
        <f>SUM(F684:F690)</f>
        <v>1263827.7064473685</v>
      </c>
    </row>
    <row r="692" spans="1:6" s="1" customFormat="1">
      <c r="A692" s="40"/>
      <c r="B692" s="8" t="s">
        <v>1412</v>
      </c>
      <c r="C692" s="23"/>
      <c r="D692" s="23"/>
      <c r="E692" s="41"/>
      <c r="F692" s="42"/>
    </row>
    <row r="693" spans="1:6" s="1" customFormat="1">
      <c r="A693" s="34" t="s">
        <v>865</v>
      </c>
      <c r="B693" s="9" t="s">
        <v>872</v>
      </c>
      <c r="C693" s="24">
        <v>16</v>
      </c>
      <c r="D693" s="24" t="s">
        <v>23</v>
      </c>
      <c r="E693" s="35">
        <f>E623</f>
        <v>56000</v>
      </c>
      <c r="F693" s="36">
        <f t="shared" ref="F693:F701" si="69">E693*C693</f>
        <v>896000</v>
      </c>
    </row>
    <row r="694" spans="1:6" s="78" customFormat="1" ht="15" customHeight="1">
      <c r="A694" s="34" t="s">
        <v>1367</v>
      </c>
      <c r="B694" s="9" t="s">
        <v>1368</v>
      </c>
      <c r="C694" s="24">
        <v>4</v>
      </c>
      <c r="D694" s="24" t="s">
        <v>23</v>
      </c>
      <c r="E694" s="35">
        <f>E686</f>
        <v>88900</v>
      </c>
      <c r="F694" s="36">
        <f t="shared" si="69"/>
        <v>355600</v>
      </c>
    </row>
    <row r="695" spans="1:6">
      <c r="A695" s="34" t="s">
        <v>12</v>
      </c>
      <c r="B695" s="9" t="s">
        <v>13</v>
      </c>
      <c r="C695" s="24">
        <v>1.859</v>
      </c>
      <c r="D695" s="24" t="s">
        <v>8</v>
      </c>
      <c r="E695" s="35">
        <f>E687</f>
        <v>115120</v>
      </c>
      <c r="F695" s="36">
        <f t="shared" si="69"/>
        <v>214008.08</v>
      </c>
    </row>
    <row r="696" spans="1:6" ht="25.5">
      <c r="A696" s="34" t="s">
        <v>568</v>
      </c>
      <c r="B696" s="9" t="s">
        <v>569</v>
      </c>
      <c r="C696" s="24">
        <v>4</v>
      </c>
      <c r="D696" s="24" t="s">
        <v>26</v>
      </c>
      <c r="E696" s="35">
        <f>E628</f>
        <v>154320</v>
      </c>
      <c r="F696" s="36">
        <f t="shared" si="69"/>
        <v>617280</v>
      </c>
    </row>
    <row r="697" spans="1:6" ht="25.5">
      <c r="A697" s="34" t="s">
        <v>34</v>
      </c>
      <c r="B697" s="9" t="s">
        <v>291</v>
      </c>
      <c r="C697" s="24">
        <v>0.75</v>
      </c>
      <c r="D697" s="24" t="s">
        <v>8</v>
      </c>
      <c r="E697" s="35">
        <f>E629</f>
        <v>1195513.5</v>
      </c>
      <c r="F697" s="36">
        <f t="shared" si="69"/>
        <v>896635.125</v>
      </c>
    </row>
    <row r="698" spans="1:6">
      <c r="A698" s="34" t="s">
        <v>156</v>
      </c>
      <c r="B698" s="9" t="s">
        <v>157</v>
      </c>
      <c r="C698" s="24">
        <v>1.21</v>
      </c>
      <c r="D698" s="24" t="s">
        <v>8</v>
      </c>
      <c r="E698" s="35">
        <f>E688</f>
        <v>1136764.144736842</v>
      </c>
      <c r="F698" s="36">
        <f t="shared" si="69"/>
        <v>1375484.6151315789</v>
      </c>
    </row>
    <row r="699" spans="1:6" ht="25.5">
      <c r="A699" s="34" t="s">
        <v>230</v>
      </c>
      <c r="B699" s="9" t="s">
        <v>231</v>
      </c>
      <c r="C699" s="24">
        <v>46.64</v>
      </c>
      <c r="D699" s="24" t="s">
        <v>16</v>
      </c>
      <c r="E699" s="35">
        <f>E680</f>
        <v>15471</v>
      </c>
      <c r="F699" s="36">
        <f t="shared" si="69"/>
        <v>721567.44000000006</v>
      </c>
    </row>
    <row r="700" spans="1:6" ht="25.5">
      <c r="A700" s="34" t="s">
        <v>230</v>
      </c>
      <c r="B700" s="9" t="s">
        <v>231</v>
      </c>
      <c r="C700" s="24">
        <v>70.135999999999996</v>
      </c>
      <c r="D700" s="24" t="s">
        <v>16</v>
      </c>
      <c r="E700" s="35">
        <f>E680</f>
        <v>15471</v>
      </c>
      <c r="F700" s="36">
        <f t="shared" si="69"/>
        <v>1085074.0559999999</v>
      </c>
    </row>
    <row r="701" spans="1:6" ht="25.5">
      <c r="A701" s="34" t="s">
        <v>1062</v>
      </c>
      <c r="B701" s="9" t="s">
        <v>1063</v>
      </c>
      <c r="C701" s="24">
        <v>4</v>
      </c>
      <c r="D701" s="24" t="s">
        <v>580</v>
      </c>
      <c r="E701" s="35">
        <f>E657</f>
        <v>96185</v>
      </c>
      <c r="F701" s="36">
        <f t="shared" si="69"/>
        <v>384740</v>
      </c>
    </row>
    <row r="702" spans="1:6">
      <c r="A702" s="40"/>
      <c r="B702" s="8"/>
      <c r="C702" s="23"/>
      <c r="D702" s="23"/>
      <c r="E702" s="41" t="s">
        <v>15</v>
      </c>
      <c r="F702" s="42">
        <f>SUM(F693:F701)</f>
        <v>6546389.3161315797</v>
      </c>
    </row>
    <row r="703" spans="1:6">
      <c r="A703" s="40"/>
      <c r="B703" s="8" t="s">
        <v>1422</v>
      </c>
      <c r="C703" s="23"/>
      <c r="D703" s="23"/>
      <c r="E703" s="41"/>
      <c r="F703" s="42"/>
    </row>
    <row r="704" spans="1:6">
      <c r="A704" s="34" t="s">
        <v>1558</v>
      </c>
      <c r="B704" s="9" t="s">
        <v>1559</v>
      </c>
      <c r="C704" s="24">
        <v>4</v>
      </c>
      <c r="D704" s="24" t="s">
        <v>176</v>
      </c>
      <c r="E704" s="35">
        <f>'[2]22. Sarana Lalu Lintas'!$I$27</f>
        <v>16600000</v>
      </c>
      <c r="F704" s="36">
        <f t="shared" ref="F704:F706" si="70">E704*C704</f>
        <v>66400000</v>
      </c>
    </row>
    <row r="705" spans="1:7">
      <c r="A705" s="34" t="s">
        <v>1413</v>
      </c>
      <c r="B705" s="9" t="s">
        <v>1414</v>
      </c>
      <c r="C705" s="24">
        <v>4</v>
      </c>
      <c r="D705" s="24" t="s">
        <v>37</v>
      </c>
      <c r="E705" s="35">
        <f>'[2]22. Sarana Lalu Lintas'!$I$97</f>
        <v>4449700</v>
      </c>
      <c r="F705" s="36">
        <f t="shared" si="70"/>
        <v>17798800</v>
      </c>
    </row>
    <row r="706" spans="1:7">
      <c r="A706" s="34" t="s">
        <v>1418</v>
      </c>
      <c r="B706" s="9" t="s">
        <v>1419</v>
      </c>
      <c r="C706" s="24">
        <v>1</v>
      </c>
      <c r="D706" s="24" t="s">
        <v>37</v>
      </c>
      <c r="E706" s="35">
        <f>'[2]22. Sarana Lalu Lintas'!$I$159</f>
        <v>117500000</v>
      </c>
      <c r="F706" s="36">
        <f t="shared" si="70"/>
        <v>117500000</v>
      </c>
    </row>
    <row r="707" spans="1:7">
      <c r="A707" s="40"/>
      <c r="B707" s="8"/>
      <c r="C707" s="23"/>
      <c r="D707" s="23"/>
      <c r="E707" s="41" t="s">
        <v>15</v>
      </c>
      <c r="F707" s="42">
        <f>SUM(F704:F706)</f>
        <v>201698800</v>
      </c>
    </row>
    <row r="708" spans="1:7" ht="13.5" thickBot="1">
      <c r="A708" s="43"/>
      <c r="B708" s="12"/>
      <c r="C708" s="30"/>
      <c r="D708" s="30"/>
      <c r="E708" s="44" t="s">
        <v>158</v>
      </c>
      <c r="F708" s="45" t="e">
        <f>SUM(F707,F702,F691,F682,F675,F666,F658,F650)</f>
        <v>#REF!</v>
      </c>
    </row>
    <row r="709" spans="1:7" s="31" customFormat="1" ht="25.5">
      <c r="A709" s="40" t="s">
        <v>1598</v>
      </c>
      <c r="B709" s="8" t="s">
        <v>1599</v>
      </c>
      <c r="C709" s="23"/>
      <c r="D709" s="23" t="s">
        <v>37</v>
      </c>
      <c r="E709" s="41"/>
      <c r="F709" s="42"/>
      <c r="G709" s="74" t="s">
        <v>1691</v>
      </c>
    </row>
    <row r="710" spans="1:7" s="142" customFormat="1">
      <c r="A710" s="40"/>
      <c r="B710" s="8" t="s">
        <v>1597</v>
      </c>
      <c r="C710" s="23"/>
      <c r="D710" s="23"/>
      <c r="E710" s="41"/>
      <c r="F710" s="42"/>
    </row>
    <row r="711" spans="1:7" s="142" customFormat="1">
      <c r="A711" s="34" t="s">
        <v>128</v>
      </c>
      <c r="B711" s="9" t="s">
        <v>243</v>
      </c>
      <c r="C711" s="24">
        <v>15</v>
      </c>
      <c r="D711" s="24" t="s">
        <v>148</v>
      </c>
      <c r="E711" s="35">
        <f>'[2]02.06 Alat Kantor&amp;RT'!$H$2402</f>
        <v>12772</v>
      </c>
      <c r="F711" s="36">
        <f t="shared" ref="F711:F719" si="71">E711*C711</f>
        <v>191580</v>
      </c>
    </row>
    <row r="712" spans="1:7" s="142" customFormat="1" ht="25.5">
      <c r="A712" s="34" t="s">
        <v>1600</v>
      </c>
      <c r="B712" s="9" t="s">
        <v>1601</v>
      </c>
      <c r="C712" s="24">
        <v>2</v>
      </c>
      <c r="D712" s="24" t="s">
        <v>1355</v>
      </c>
      <c r="E712" s="35">
        <f>'[2]02.06 Alat Kantor&amp;RT'!$H$2700</f>
        <v>2060000</v>
      </c>
      <c r="F712" s="36">
        <f t="shared" si="71"/>
        <v>4120000</v>
      </c>
      <c r="G712" s="142" t="s">
        <v>1597</v>
      </c>
    </row>
    <row r="713" spans="1:7" s="142" customFormat="1">
      <c r="A713" s="34" t="s">
        <v>296</v>
      </c>
      <c r="B713" s="9" t="s">
        <v>297</v>
      </c>
      <c r="C713" s="24">
        <v>1</v>
      </c>
      <c r="D713" s="24" t="s">
        <v>37</v>
      </c>
      <c r="E713" s="35">
        <f>'[2]02.07 Alat Studio'!$I$33</f>
        <v>320000</v>
      </c>
      <c r="F713" s="36">
        <f t="shared" si="71"/>
        <v>320000</v>
      </c>
      <c r="G713" s="142" t="s">
        <v>1597</v>
      </c>
    </row>
    <row r="714" spans="1:7" s="142" customFormat="1">
      <c r="A714" s="34" t="s">
        <v>1602</v>
      </c>
      <c r="B714" s="9" t="s">
        <v>1603</v>
      </c>
      <c r="C714" s="24">
        <v>1</v>
      </c>
      <c r="D714" s="24" t="s">
        <v>1355</v>
      </c>
      <c r="E714" s="35">
        <f>'[2]20.01 Bahan Bangunan'!$I$724</f>
        <v>2000000</v>
      </c>
      <c r="F714" s="36">
        <f t="shared" si="71"/>
        <v>2000000</v>
      </c>
      <c r="G714" s="142" t="s">
        <v>1597</v>
      </c>
    </row>
    <row r="715" spans="1:7" s="142" customFormat="1">
      <c r="A715" s="34" t="s">
        <v>1604</v>
      </c>
      <c r="B715" s="9" t="s">
        <v>1605</v>
      </c>
      <c r="C715" s="24">
        <v>1</v>
      </c>
      <c r="D715" s="24" t="s">
        <v>1355</v>
      </c>
      <c r="E715" s="35">
        <f>'[2]20.02 Suku Cadang'!$I$744</f>
        <v>3000000</v>
      </c>
      <c r="F715" s="36">
        <f t="shared" si="71"/>
        <v>3000000</v>
      </c>
      <c r="G715" s="142" t="s">
        <v>1597</v>
      </c>
    </row>
    <row r="716" spans="1:7" s="142" customFormat="1">
      <c r="A716" s="34" t="s">
        <v>1558</v>
      </c>
      <c r="B716" s="9" t="s">
        <v>1559</v>
      </c>
      <c r="C716" s="24">
        <v>1</v>
      </c>
      <c r="D716" s="24" t="s">
        <v>176</v>
      </c>
      <c r="E716" s="35">
        <f>'[2]22. Sarana Lalu Lintas'!$I$27</f>
        <v>16600000</v>
      </c>
      <c r="F716" s="36">
        <f t="shared" si="71"/>
        <v>16600000</v>
      </c>
      <c r="G716" s="142" t="s">
        <v>1597</v>
      </c>
    </row>
    <row r="717" spans="1:7" s="142" customFormat="1">
      <c r="A717" s="34" t="s">
        <v>1606</v>
      </c>
      <c r="B717" s="9" t="s">
        <v>1607</v>
      </c>
      <c r="C717" s="24">
        <v>2</v>
      </c>
      <c r="D717" s="24" t="s">
        <v>37</v>
      </c>
      <c r="E717" s="35">
        <f>'[2]22. Sarana Lalu Lintas'!$I$109</f>
        <v>7900000</v>
      </c>
      <c r="F717" s="36">
        <f t="shared" si="71"/>
        <v>15800000</v>
      </c>
      <c r="G717" s="142" t="s">
        <v>1597</v>
      </c>
    </row>
    <row r="718" spans="1:7" s="142" customFormat="1">
      <c r="A718" s="34" t="s">
        <v>138</v>
      </c>
      <c r="B718" s="9" t="s">
        <v>139</v>
      </c>
      <c r="C718" s="24">
        <v>1</v>
      </c>
      <c r="D718" s="24" t="s">
        <v>23</v>
      </c>
      <c r="E718" s="35">
        <f>'[2]22. Sarana Lalu Lintas'!$I$129</f>
        <v>19500</v>
      </c>
      <c r="F718" s="36">
        <f t="shared" si="71"/>
        <v>19500</v>
      </c>
      <c r="G718" s="142" t="s">
        <v>1597</v>
      </c>
    </row>
    <row r="719" spans="1:7" s="142" customFormat="1">
      <c r="A719" s="34" t="s">
        <v>1608</v>
      </c>
      <c r="B719" s="9" t="s">
        <v>1609</v>
      </c>
      <c r="C719" s="24">
        <v>15</v>
      </c>
      <c r="D719" s="24" t="s">
        <v>11</v>
      </c>
      <c r="E719" s="35">
        <f>'[1]J.Fasilitas Jalan '!$F$21</f>
        <v>5500</v>
      </c>
      <c r="F719" s="36">
        <f t="shared" si="71"/>
        <v>82500</v>
      </c>
      <c r="G719" s="142" t="s">
        <v>1597</v>
      </c>
    </row>
    <row r="720" spans="1:7" s="142" customFormat="1">
      <c r="A720" s="40"/>
      <c r="B720" s="8"/>
      <c r="C720" s="23"/>
      <c r="D720" s="23"/>
      <c r="E720" s="41" t="s">
        <v>15</v>
      </c>
      <c r="F720" s="42">
        <f>SUM(F711:F719)</f>
        <v>42133580</v>
      </c>
    </row>
    <row r="721" spans="1:7" s="142" customFormat="1">
      <c r="A721" s="40"/>
      <c r="B721" s="8" t="s">
        <v>1674</v>
      </c>
      <c r="C721" s="23"/>
      <c r="D721" s="23"/>
      <c r="E721" s="41"/>
      <c r="F721" s="42"/>
    </row>
    <row r="722" spans="1:7" s="142" customFormat="1" ht="25.5">
      <c r="A722" s="34" t="s">
        <v>568</v>
      </c>
      <c r="B722" s="9" t="s">
        <v>569</v>
      </c>
      <c r="C722" s="24">
        <v>1</v>
      </c>
      <c r="D722" s="24" t="s">
        <v>26</v>
      </c>
      <c r="E722" s="35">
        <f>E628</f>
        <v>154320</v>
      </c>
      <c r="F722" s="36">
        <f t="shared" ref="F722:F724" si="72">E722*C722</f>
        <v>154320</v>
      </c>
    </row>
    <row r="723" spans="1:7" s="142" customFormat="1" ht="25.5">
      <c r="A723" s="34" t="s">
        <v>34</v>
      </c>
      <c r="B723" s="9" t="s">
        <v>291</v>
      </c>
      <c r="C723" s="24">
        <v>0.28999999999999998</v>
      </c>
      <c r="D723" s="24" t="s">
        <v>8</v>
      </c>
      <c r="E723" s="35">
        <f>E697</f>
        <v>1195513.5</v>
      </c>
      <c r="F723" s="36">
        <f t="shared" si="72"/>
        <v>346698.91499999998</v>
      </c>
      <c r="G723" s="142" t="s">
        <v>1674</v>
      </c>
    </row>
    <row r="724" spans="1:7" s="142" customFormat="1" ht="25.5">
      <c r="A724" s="34" t="s">
        <v>230</v>
      </c>
      <c r="B724" s="9" t="s">
        <v>231</v>
      </c>
      <c r="C724" s="24">
        <v>23.96</v>
      </c>
      <c r="D724" s="24" t="s">
        <v>16</v>
      </c>
      <c r="E724" s="35">
        <f>E700</f>
        <v>15471</v>
      </c>
      <c r="F724" s="36">
        <f t="shared" si="72"/>
        <v>370685.16000000003</v>
      </c>
      <c r="G724" s="142" t="s">
        <v>1674</v>
      </c>
    </row>
    <row r="725" spans="1:7" s="142" customFormat="1">
      <c r="A725" s="40"/>
      <c r="B725" s="8"/>
      <c r="C725" s="23"/>
      <c r="D725" s="23"/>
      <c r="E725" s="41" t="s">
        <v>15</v>
      </c>
      <c r="F725" s="42">
        <f>SUM(F722:F724)</f>
        <v>871704.07499999995</v>
      </c>
    </row>
    <row r="726" spans="1:7" s="142" customFormat="1">
      <c r="A726" s="40"/>
      <c r="B726" s="8" t="s">
        <v>1675</v>
      </c>
      <c r="C726" s="23"/>
      <c r="D726" s="23"/>
      <c r="E726" s="41"/>
      <c r="F726" s="42"/>
    </row>
    <row r="727" spans="1:7" s="142" customFormat="1">
      <c r="A727" s="34" t="s">
        <v>12</v>
      </c>
      <c r="B727" s="9" t="s">
        <v>13</v>
      </c>
      <c r="C727" s="24">
        <v>0.76</v>
      </c>
      <c r="D727" s="24" t="s">
        <v>8</v>
      </c>
      <c r="E727" s="35">
        <f>E687</f>
        <v>115120</v>
      </c>
      <c r="F727" s="36">
        <f t="shared" ref="F727:F730" si="73">E727*C727</f>
        <v>87491.199999999997</v>
      </c>
    </row>
    <row r="728" spans="1:7" s="142" customFormat="1">
      <c r="A728" s="34" t="s">
        <v>156</v>
      </c>
      <c r="B728" s="9" t="s">
        <v>157</v>
      </c>
      <c r="C728" s="24">
        <v>0.30249999999999999</v>
      </c>
      <c r="D728" s="24" t="s">
        <v>8</v>
      </c>
      <c r="E728" s="35">
        <f>E698</f>
        <v>1136764.144736842</v>
      </c>
      <c r="F728" s="36">
        <f t="shared" si="73"/>
        <v>343871.15378289472</v>
      </c>
      <c r="G728" s="142" t="s">
        <v>1675</v>
      </c>
    </row>
    <row r="729" spans="1:7" s="142" customFormat="1" ht="25.5">
      <c r="A729" s="34" t="s">
        <v>230</v>
      </c>
      <c r="B729" s="9" t="s">
        <v>231</v>
      </c>
      <c r="C729" s="24">
        <v>27.53</v>
      </c>
      <c r="D729" s="24" t="s">
        <v>16</v>
      </c>
      <c r="E729" s="35">
        <f>E724</f>
        <v>15471</v>
      </c>
      <c r="F729" s="36">
        <f t="shared" si="73"/>
        <v>425916.63</v>
      </c>
      <c r="G729" s="142" t="s">
        <v>1675</v>
      </c>
    </row>
    <row r="730" spans="1:7" s="142" customFormat="1">
      <c r="A730" s="34" t="s">
        <v>1612</v>
      </c>
      <c r="B730" s="9" t="s">
        <v>1613</v>
      </c>
      <c r="C730" s="24">
        <v>4</v>
      </c>
      <c r="D730" s="24" t="s">
        <v>23</v>
      </c>
      <c r="E730" s="35">
        <f>'[2]20.01 Bahan Bangunan'!$I$175</f>
        <v>56000</v>
      </c>
      <c r="F730" s="36">
        <f t="shared" si="73"/>
        <v>224000</v>
      </c>
      <c r="G730" s="142" t="s">
        <v>1675</v>
      </c>
    </row>
    <row r="731" spans="1:7" s="142" customFormat="1">
      <c r="A731" s="40"/>
      <c r="B731" s="8"/>
      <c r="C731" s="23"/>
      <c r="D731" s="23"/>
      <c r="E731" s="41" t="s">
        <v>15</v>
      </c>
      <c r="F731" s="42">
        <f>SUM(F727:F730)</f>
        <v>1081278.9837828947</v>
      </c>
    </row>
    <row r="732" spans="1:7" s="142" customFormat="1">
      <c r="A732" s="40"/>
      <c r="B732" s="8" t="s">
        <v>1676</v>
      </c>
      <c r="C732" s="23"/>
      <c r="D732" s="23"/>
      <c r="E732" s="41"/>
      <c r="F732" s="42"/>
    </row>
    <row r="733" spans="1:7" s="142" customFormat="1">
      <c r="A733" s="34" t="s">
        <v>266</v>
      </c>
      <c r="B733" s="9" t="s">
        <v>267</v>
      </c>
      <c r="C733" s="24">
        <v>0.17499999999999999</v>
      </c>
      <c r="D733" s="24" t="s">
        <v>7</v>
      </c>
      <c r="E733" s="35">
        <f>E519</f>
        <v>269700</v>
      </c>
      <c r="F733" s="36">
        <f t="shared" ref="F733:F738" si="74">E733*C733</f>
        <v>47197.5</v>
      </c>
    </row>
    <row r="734" spans="1:7" s="142" customFormat="1" ht="25.5">
      <c r="A734" s="34" t="s">
        <v>1610</v>
      </c>
      <c r="B734" s="9" t="s">
        <v>1611</v>
      </c>
      <c r="C734" s="24">
        <v>0.35</v>
      </c>
      <c r="D734" s="24" t="s">
        <v>9</v>
      </c>
      <c r="E734" s="35" t="e">
        <f>'[2]23. Biaya Operasional Kegiatan'!#REF!</f>
        <v>#REF!</v>
      </c>
      <c r="F734" s="36" t="e">
        <f t="shared" si="74"/>
        <v>#REF!</v>
      </c>
      <c r="G734" s="142" t="s">
        <v>1676</v>
      </c>
    </row>
    <row r="735" spans="1:7" s="142" customFormat="1">
      <c r="A735" s="34" t="s">
        <v>22</v>
      </c>
      <c r="B735" s="9" t="s">
        <v>109</v>
      </c>
      <c r="C735" s="24">
        <v>0.55000000000000004</v>
      </c>
      <c r="D735" s="24" t="s">
        <v>8</v>
      </c>
      <c r="E735" s="35">
        <f>E577</f>
        <v>86500</v>
      </c>
      <c r="F735" s="36">
        <f t="shared" si="74"/>
        <v>47575.000000000007</v>
      </c>
      <c r="G735" s="142" t="s">
        <v>1676</v>
      </c>
    </row>
    <row r="736" spans="1:7" s="142" customFormat="1">
      <c r="A736" s="34" t="s">
        <v>156</v>
      </c>
      <c r="B736" s="9" t="s">
        <v>157</v>
      </c>
      <c r="C736" s="24">
        <v>0.69</v>
      </c>
      <c r="D736" s="24" t="s">
        <v>8</v>
      </c>
      <c r="E736" s="35">
        <f>E698</f>
        <v>1136764.144736842</v>
      </c>
      <c r="F736" s="36">
        <f t="shared" si="74"/>
        <v>784367.25986842089</v>
      </c>
      <c r="G736" s="142" t="s">
        <v>1676</v>
      </c>
    </row>
    <row r="737" spans="1:7" s="142" customFormat="1" ht="25.5">
      <c r="A737" s="34" t="s">
        <v>230</v>
      </c>
      <c r="B737" s="9" t="s">
        <v>231</v>
      </c>
      <c r="C737" s="24">
        <v>6</v>
      </c>
      <c r="D737" s="24" t="s">
        <v>16</v>
      </c>
      <c r="E737" s="35">
        <f>E729</f>
        <v>15471</v>
      </c>
      <c r="F737" s="36">
        <f t="shared" si="74"/>
        <v>92826</v>
      </c>
      <c r="G737" s="142" t="s">
        <v>1676</v>
      </c>
    </row>
    <row r="738" spans="1:7" s="142" customFormat="1">
      <c r="A738" s="34" t="s">
        <v>1381</v>
      </c>
      <c r="B738" s="9" t="s">
        <v>1382</v>
      </c>
      <c r="C738" s="24">
        <v>3</v>
      </c>
      <c r="D738" s="24" t="s">
        <v>11</v>
      </c>
      <c r="E738" s="35">
        <f>E674</f>
        <v>1328223.82</v>
      </c>
      <c r="F738" s="36">
        <f t="shared" si="74"/>
        <v>3984671.46</v>
      </c>
      <c r="G738" s="142" t="s">
        <v>1676</v>
      </c>
    </row>
    <row r="739" spans="1:7" s="142" customFormat="1">
      <c r="A739" s="40"/>
      <c r="B739" s="8"/>
      <c r="C739" s="23"/>
      <c r="D739" s="23"/>
      <c r="E739" s="41" t="s">
        <v>15</v>
      </c>
      <c r="F739" s="42" t="e">
        <f>SUM(F733:F738)</f>
        <v>#REF!</v>
      </c>
    </row>
    <row r="740" spans="1:7" s="142" customFormat="1" ht="13.5" thickBot="1">
      <c r="A740" s="43"/>
      <c r="B740" s="12"/>
      <c r="C740" s="30"/>
      <c r="D740" s="30"/>
      <c r="E740" s="44" t="s">
        <v>158</v>
      </c>
      <c r="F740" s="45" t="e">
        <f>SUM(F720,F725,F731,F739)</f>
        <v>#REF!</v>
      </c>
    </row>
    <row r="741" spans="1:7" s="31" customFormat="1" ht="25.5">
      <c r="A741" s="40" t="s">
        <v>1614</v>
      </c>
      <c r="B741" s="8" t="s">
        <v>1615</v>
      </c>
      <c r="C741" s="23"/>
      <c r="D741" s="23" t="s">
        <v>37</v>
      </c>
      <c r="E741" s="41"/>
      <c r="F741" s="42"/>
      <c r="G741" s="74" t="s">
        <v>1691</v>
      </c>
    </row>
    <row r="742" spans="1:7" s="142" customFormat="1">
      <c r="A742" s="40"/>
      <c r="B742" s="8" t="s">
        <v>1406</v>
      </c>
      <c r="C742" s="23"/>
      <c r="D742" s="23"/>
      <c r="E742" s="41"/>
      <c r="F742" s="42"/>
    </row>
    <row r="743" spans="1:7" s="142" customFormat="1">
      <c r="A743" s="34" t="s">
        <v>22</v>
      </c>
      <c r="B743" s="9" t="s">
        <v>109</v>
      </c>
      <c r="C743" s="24">
        <v>5.625</v>
      </c>
      <c r="D743" s="24" t="s">
        <v>8</v>
      </c>
      <c r="E743" s="35">
        <f>E735</f>
        <v>86500</v>
      </c>
      <c r="F743" s="36">
        <f t="shared" ref="F743:F746" si="75">E743*C743</f>
        <v>486562.5</v>
      </c>
    </row>
    <row r="744" spans="1:7" s="142" customFormat="1">
      <c r="A744" s="34" t="s">
        <v>22</v>
      </c>
      <c r="B744" s="9" t="s">
        <v>109</v>
      </c>
      <c r="C744" s="24">
        <v>9.75</v>
      </c>
      <c r="D744" s="24" t="s">
        <v>8</v>
      </c>
      <c r="E744" s="35">
        <f>E735</f>
        <v>86500</v>
      </c>
      <c r="F744" s="36">
        <f t="shared" si="75"/>
        <v>843375</v>
      </c>
      <c r="G744" s="142" t="s">
        <v>1406</v>
      </c>
    </row>
    <row r="745" spans="1:7" s="142" customFormat="1">
      <c r="A745" s="34" t="s">
        <v>789</v>
      </c>
      <c r="B745" s="9" t="s">
        <v>790</v>
      </c>
      <c r="C745" s="24">
        <v>15.375</v>
      </c>
      <c r="D745" s="24" t="s">
        <v>8</v>
      </c>
      <c r="E745" s="35">
        <f>'[1]A. Pekerjaan Tanah'!$F$206</f>
        <v>163400</v>
      </c>
      <c r="F745" s="36">
        <f t="shared" si="75"/>
        <v>2512275</v>
      </c>
      <c r="G745" s="142" t="s">
        <v>1406</v>
      </c>
    </row>
    <row r="746" spans="1:7" s="142" customFormat="1">
      <c r="A746" s="34" t="s">
        <v>1377</v>
      </c>
      <c r="B746" s="9" t="s">
        <v>1378</v>
      </c>
      <c r="C746" s="24">
        <v>75</v>
      </c>
      <c r="D746" s="24" t="s">
        <v>11</v>
      </c>
      <c r="E746" s="35">
        <f>E649</f>
        <v>245950</v>
      </c>
      <c r="F746" s="36">
        <f t="shared" si="75"/>
        <v>18446250</v>
      </c>
      <c r="G746" s="142" t="s">
        <v>1406</v>
      </c>
    </row>
    <row r="747" spans="1:7" s="142" customFormat="1">
      <c r="A747" s="40"/>
      <c r="B747" s="8"/>
      <c r="C747" s="23"/>
      <c r="D747" s="23"/>
      <c r="E747" s="41" t="s">
        <v>15</v>
      </c>
      <c r="F747" s="42">
        <f>SUM(F743:F746)</f>
        <v>22288462.5</v>
      </c>
    </row>
    <row r="748" spans="1:7" s="142" customFormat="1" ht="25.5">
      <c r="A748" s="40"/>
      <c r="B748" s="8" t="s">
        <v>1420</v>
      </c>
      <c r="C748" s="23"/>
      <c r="D748" s="23"/>
      <c r="E748" s="41"/>
      <c r="F748" s="42"/>
    </row>
    <row r="749" spans="1:7" s="142" customFormat="1">
      <c r="A749" s="34" t="s">
        <v>1616</v>
      </c>
      <c r="B749" s="9" t="s">
        <v>1617</v>
      </c>
      <c r="C749" s="24">
        <v>115</v>
      </c>
      <c r="D749" s="24" t="s">
        <v>580</v>
      </c>
      <c r="E749" s="35">
        <v>22580</v>
      </c>
      <c r="F749" s="36">
        <f t="shared" ref="F749:F757" si="76">E749*C749</f>
        <v>2596700</v>
      </c>
    </row>
    <row r="750" spans="1:7" s="142" customFormat="1" ht="25.5">
      <c r="A750" s="34" t="s">
        <v>1363</v>
      </c>
      <c r="B750" s="9" t="s">
        <v>1364</v>
      </c>
      <c r="C750" s="24">
        <v>12</v>
      </c>
      <c r="D750" s="24" t="s">
        <v>37</v>
      </c>
      <c r="E750" s="35">
        <f>E654</f>
        <v>13642762</v>
      </c>
      <c r="F750" s="36">
        <f t="shared" si="76"/>
        <v>163713144</v>
      </c>
      <c r="G750" s="142" t="s">
        <v>1420</v>
      </c>
    </row>
    <row r="751" spans="1:7" s="142" customFormat="1">
      <c r="A751" s="34" t="s">
        <v>1618</v>
      </c>
      <c r="B751" s="9" t="s">
        <v>1619</v>
      </c>
      <c r="C751" s="24">
        <v>5</v>
      </c>
      <c r="D751" s="24" t="s">
        <v>1620</v>
      </c>
      <c r="E751" s="35">
        <f>'[2]02.06 Alat Kantor&amp;RT'!$H$2660</f>
        <v>16068</v>
      </c>
      <c r="F751" s="36">
        <f t="shared" si="76"/>
        <v>80340</v>
      </c>
      <c r="G751" s="142" t="s">
        <v>1420</v>
      </c>
    </row>
    <row r="752" spans="1:7" s="142" customFormat="1" ht="25.5">
      <c r="A752" s="34" t="s">
        <v>1576</v>
      </c>
      <c r="B752" s="9" t="s">
        <v>1577</v>
      </c>
      <c r="C752" s="24">
        <v>150</v>
      </c>
      <c r="D752" s="24" t="s">
        <v>11</v>
      </c>
      <c r="E752" s="35">
        <f>'[2]20.05 Pipa'!$I$79</f>
        <v>48625</v>
      </c>
      <c r="F752" s="36">
        <f t="shared" si="76"/>
        <v>7293750</v>
      </c>
      <c r="G752" s="142" t="s">
        <v>1420</v>
      </c>
    </row>
    <row r="753" spans="1:7" s="142" customFormat="1">
      <c r="A753" s="34" t="s">
        <v>1558</v>
      </c>
      <c r="B753" s="9" t="s">
        <v>1559</v>
      </c>
      <c r="C753" s="24">
        <v>3</v>
      </c>
      <c r="D753" s="24" t="s">
        <v>176</v>
      </c>
      <c r="E753" s="35">
        <f>E704</f>
        <v>16600000</v>
      </c>
      <c r="F753" s="36">
        <f t="shared" si="76"/>
        <v>49800000</v>
      </c>
      <c r="G753" s="142" t="s">
        <v>1420</v>
      </c>
    </row>
    <row r="754" spans="1:7" s="142" customFormat="1">
      <c r="A754" s="34" t="s">
        <v>1621</v>
      </c>
      <c r="B754" s="9" t="s">
        <v>1622</v>
      </c>
      <c r="C754" s="24">
        <v>1</v>
      </c>
      <c r="D754" s="24" t="s">
        <v>37</v>
      </c>
      <c r="E754" s="35">
        <f>'[2]22. Sarana Lalu Lintas'!$I$201</f>
        <v>237628800</v>
      </c>
      <c r="F754" s="36">
        <f t="shared" si="76"/>
        <v>237628800</v>
      </c>
      <c r="G754" s="142" t="s">
        <v>1420</v>
      </c>
    </row>
    <row r="755" spans="1:7" s="138" customFormat="1">
      <c r="A755" s="252" t="s">
        <v>1796</v>
      </c>
      <c r="B755" s="146" t="s">
        <v>1623</v>
      </c>
      <c r="C755" s="203">
        <v>19</v>
      </c>
      <c r="D755" s="203" t="s">
        <v>1620</v>
      </c>
      <c r="E755" s="204" t="e">
        <f>'[2]23. Biaya Operasional Kegiatan'!#REF!</f>
        <v>#REF!</v>
      </c>
      <c r="F755" s="205" t="e">
        <f t="shared" si="76"/>
        <v>#REF!</v>
      </c>
      <c r="G755" s="138" t="s">
        <v>1420</v>
      </c>
    </row>
    <row r="756" spans="1:7" s="142" customFormat="1">
      <c r="A756" s="34" t="s">
        <v>1649</v>
      </c>
      <c r="B756" s="9" t="s">
        <v>1650</v>
      </c>
      <c r="C756" s="24">
        <v>525</v>
      </c>
      <c r="D756" s="24" t="s">
        <v>797</v>
      </c>
      <c r="E756" s="35">
        <f>'[2]02.06 Alat Kantor&amp;RT'!$H$2441</f>
        <v>62418</v>
      </c>
      <c r="F756" s="36">
        <f t="shared" si="76"/>
        <v>32769450</v>
      </c>
      <c r="G756" s="142" t="s">
        <v>1681</v>
      </c>
    </row>
    <row r="757" spans="1:7" s="142" customFormat="1">
      <c r="A757" s="34" t="s">
        <v>1413</v>
      </c>
      <c r="B757" s="9" t="s">
        <v>1414</v>
      </c>
      <c r="C757" s="24">
        <v>3</v>
      </c>
      <c r="D757" s="24" t="s">
        <v>37</v>
      </c>
      <c r="E757" s="35">
        <f>E705</f>
        <v>4449700</v>
      </c>
      <c r="F757" s="36">
        <f t="shared" si="76"/>
        <v>13349100</v>
      </c>
      <c r="G757" s="142" t="s">
        <v>1681</v>
      </c>
    </row>
    <row r="758" spans="1:7" s="142" customFormat="1">
      <c r="A758" s="40"/>
      <c r="B758" s="8"/>
      <c r="C758" s="23"/>
      <c r="D758" s="23"/>
      <c r="E758" s="41" t="s">
        <v>15</v>
      </c>
      <c r="F758" s="42" t="e">
        <f>SUM(F749:F757)</f>
        <v>#REF!</v>
      </c>
    </row>
    <row r="759" spans="1:7" s="142" customFormat="1">
      <c r="A759" s="40"/>
      <c r="B759" s="8" t="s">
        <v>1415</v>
      </c>
      <c r="C759" s="23"/>
      <c r="D759" s="23"/>
      <c r="E759" s="41"/>
      <c r="F759" s="42"/>
    </row>
    <row r="760" spans="1:7" s="142" customFormat="1">
      <c r="A760" s="34" t="s">
        <v>1624</v>
      </c>
      <c r="B760" s="9" t="s">
        <v>1625</v>
      </c>
      <c r="C760" s="24">
        <v>156.80000000000001</v>
      </c>
      <c r="D760" s="24" t="s">
        <v>313</v>
      </c>
      <c r="E760" s="35">
        <f>'[2]20.01 Bahan Bangunan'!$I$156</f>
        <v>43000</v>
      </c>
      <c r="F760" s="36">
        <f t="shared" ref="F760:F764" si="77">E760*C760</f>
        <v>6742400.0000000009</v>
      </c>
    </row>
    <row r="761" spans="1:7" s="142" customFormat="1">
      <c r="A761" s="34" t="s">
        <v>1574</v>
      </c>
      <c r="B761" s="9" t="s">
        <v>1575</v>
      </c>
      <c r="C761" s="24">
        <v>2.7</v>
      </c>
      <c r="D761" s="24" t="s">
        <v>9</v>
      </c>
      <c r="E761" s="35">
        <f>'[2]02.06 Alat Kantor&amp;RT'!$E$2423+'[2]20.01 Bahan Bangunan'!$I$723</f>
        <v>378800</v>
      </c>
      <c r="F761" s="36">
        <f t="shared" si="77"/>
        <v>1022760.0000000001</v>
      </c>
      <c r="G761" s="142" t="s">
        <v>1415</v>
      </c>
    </row>
    <row r="762" spans="1:7" s="142" customFormat="1">
      <c r="A762" s="34" t="s">
        <v>22</v>
      </c>
      <c r="B762" s="9" t="s">
        <v>109</v>
      </c>
      <c r="C762" s="24">
        <v>3.96</v>
      </c>
      <c r="D762" s="24" t="s">
        <v>8</v>
      </c>
      <c r="E762" s="35">
        <f>E743</f>
        <v>86500</v>
      </c>
      <c r="F762" s="36">
        <f t="shared" si="77"/>
        <v>342540</v>
      </c>
      <c r="G762" s="142" t="s">
        <v>1415</v>
      </c>
    </row>
    <row r="763" spans="1:7" s="142" customFormat="1">
      <c r="A763" s="34" t="s">
        <v>156</v>
      </c>
      <c r="B763" s="9" t="s">
        <v>157</v>
      </c>
      <c r="C763" s="24">
        <v>2.1150000000000002</v>
      </c>
      <c r="D763" s="24" t="s">
        <v>8</v>
      </c>
      <c r="E763" s="35">
        <f>E736</f>
        <v>1136764.144736842</v>
      </c>
      <c r="F763" s="36">
        <f t="shared" si="77"/>
        <v>2404256.1661184211</v>
      </c>
      <c r="G763" s="142" t="s">
        <v>1415</v>
      </c>
    </row>
    <row r="764" spans="1:7" s="142" customFormat="1" ht="25.5">
      <c r="A764" s="34" t="s">
        <v>230</v>
      </c>
      <c r="B764" s="9" t="s">
        <v>231</v>
      </c>
      <c r="C764" s="24">
        <v>458.3</v>
      </c>
      <c r="D764" s="24" t="s">
        <v>16</v>
      </c>
      <c r="E764" s="35">
        <f>E737</f>
        <v>15471</v>
      </c>
      <c r="F764" s="36">
        <f t="shared" si="77"/>
        <v>7090359.2999999998</v>
      </c>
      <c r="G764" s="142" t="s">
        <v>1415</v>
      </c>
    </row>
    <row r="765" spans="1:7" s="142" customFormat="1">
      <c r="A765" s="40"/>
      <c r="B765" s="8"/>
      <c r="C765" s="23"/>
      <c r="D765" s="23"/>
      <c r="E765" s="41" t="s">
        <v>15</v>
      </c>
      <c r="F765" s="42">
        <f>SUM(F760:F764)</f>
        <v>17602315.466118421</v>
      </c>
    </row>
    <row r="766" spans="1:7" s="142" customFormat="1">
      <c r="A766" s="40"/>
      <c r="B766" s="8" t="s">
        <v>1421</v>
      </c>
      <c r="C766" s="23"/>
      <c r="D766" s="23"/>
      <c r="E766" s="41"/>
      <c r="F766" s="42"/>
    </row>
    <row r="767" spans="1:7" s="142" customFormat="1">
      <c r="A767" s="34" t="s">
        <v>1626</v>
      </c>
      <c r="B767" s="9" t="s">
        <v>1627</v>
      </c>
      <c r="C767" s="24">
        <v>18</v>
      </c>
      <c r="D767" s="24" t="s">
        <v>580</v>
      </c>
      <c r="E767" s="35">
        <f>'[2]20.05 Pipa'!$I$26</f>
        <v>292204</v>
      </c>
      <c r="F767" s="36">
        <f t="shared" ref="F767:F772" si="78">E767*C767</f>
        <v>5259672</v>
      </c>
    </row>
    <row r="768" spans="1:7" s="142" customFormat="1">
      <c r="A768" s="34" t="s">
        <v>266</v>
      </c>
      <c r="B768" s="9" t="s">
        <v>267</v>
      </c>
      <c r="C768" s="24">
        <v>0.47099999999999997</v>
      </c>
      <c r="D768" s="24" t="s">
        <v>7</v>
      </c>
      <c r="E768" s="35">
        <f>E733</f>
        <v>269700</v>
      </c>
      <c r="F768" s="36">
        <f t="shared" si="78"/>
        <v>127028.7</v>
      </c>
      <c r="G768" s="142" t="s">
        <v>1421</v>
      </c>
    </row>
    <row r="769" spans="1:7" s="142" customFormat="1" ht="25.5">
      <c r="A769" s="34" t="s">
        <v>1610</v>
      </c>
      <c r="B769" s="9" t="s">
        <v>1611</v>
      </c>
      <c r="C769" s="24">
        <v>0.94199999999999995</v>
      </c>
      <c r="D769" s="24" t="s">
        <v>9</v>
      </c>
      <c r="E769" s="35" t="e">
        <f>E734</f>
        <v>#REF!</v>
      </c>
      <c r="F769" s="36" t="e">
        <f t="shared" si="78"/>
        <v>#REF!</v>
      </c>
      <c r="G769" s="142" t="s">
        <v>1421</v>
      </c>
    </row>
    <row r="770" spans="1:7" s="142" customFormat="1">
      <c r="A770" s="34" t="s">
        <v>22</v>
      </c>
      <c r="B770" s="9" t="s">
        <v>109</v>
      </c>
      <c r="C770" s="24">
        <v>2.3595000000000002</v>
      </c>
      <c r="D770" s="24" t="s">
        <v>8</v>
      </c>
      <c r="E770" s="35">
        <f>E762</f>
        <v>86500</v>
      </c>
      <c r="F770" s="36">
        <f t="shared" si="78"/>
        <v>204096.75</v>
      </c>
      <c r="G770" s="142" t="s">
        <v>1421</v>
      </c>
    </row>
    <row r="771" spans="1:7" s="142" customFormat="1">
      <c r="A771" s="34" t="s">
        <v>156</v>
      </c>
      <c r="B771" s="9" t="s">
        <v>157</v>
      </c>
      <c r="C771" s="24">
        <v>1.3365</v>
      </c>
      <c r="D771" s="24" t="s">
        <v>8</v>
      </c>
      <c r="E771" s="35">
        <f>E763</f>
        <v>1136764.144736842</v>
      </c>
      <c r="F771" s="36">
        <f t="shared" si="78"/>
        <v>1519285.2794407895</v>
      </c>
      <c r="G771" s="142" t="s">
        <v>1421</v>
      </c>
    </row>
    <row r="772" spans="1:7" s="142" customFormat="1" ht="25.5">
      <c r="A772" s="34" t="s">
        <v>230</v>
      </c>
      <c r="B772" s="9" t="s">
        <v>231</v>
      </c>
      <c r="C772" s="24">
        <v>22.32</v>
      </c>
      <c r="D772" s="24" t="s">
        <v>16</v>
      </c>
      <c r="E772" s="35">
        <f>E764</f>
        <v>15471</v>
      </c>
      <c r="F772" s="36">
        <f t="shared" si="78"/>
        <v>345312.72000000003</v>
      </c>
      <c r="G772" s="142" t="s">
        <v>1421</v>
      </c>
    </row>
    <row r="773" spans="1:7" s="142" customFormat="1">
      <c r="A773" s="40"/>
      <c r="B773" s="8"/>
      <c r="C773" s="23"/>
      <c r="D773" s="23"/>
      <c r="E773" s="41" t="s">
        <v>15</v>
      </c>
      <c r="F773" s="42" t="e">
        <f>SUM(F767:F772)</f>
        <v>#REF!</v>
      </c>
    </row>
    <row r="774" spans="1:7" s="142" customFormat="1">
      <c r="A774" s="40"/>
      <c r="B774" s="8" t="s">
        <v>1677</v>
      </c>
      <c r="C774" s="23"/>
      <c r="D774" s="23"/>
      <c r="E774" s="41"/>
      <c r="F774" s="42"/>
    </row>
    <row r="775" spans="1:7" s="138" customFormat="1">
      <c r="A775" s="252" t="s">
        <v>1797</v>
      </c>
      <c r="B775" s="146" t="s">
        <v>1628</v>
      </c>
      <c r="C775" s="203">
        <v>0.5625</v>
      </c>
      <c r="D775" s="203" t="s">
        <v>8</v>
      </c>
      <c r="E775" s="204" t="e">
        <f>'[2]23. Biaya Operasional Kegiatan'!#REF!</f>
        <v>#REF!</v>
      </c>
      <c r="F775" s="205" t="e">
        <f t="shared" ref="F775:F777" si="79">E775*C775</f>
        <v>#REF!</v>
      </c>
    </row>
    <row r="776" spans="1:7" s="142" customFormat="1" ht="25.5">
      <c r="A776" s="34" t="s">
        <v>568</v>
      </c>
      <c r="B776" s="9" t="s">
        <v>569</v>
      </c>
      <c r="C776" s="24">
        <v>3</v>
      </c>
      <c r="D776" s="24" t="s">
        <v>26</v>
      </c>
      <c r="E776" s="35">
        <f>E696</f>
        <v>154320</v>
      </c>
      <c r="F776" s="36">
        <f t="shared" si="79"/>
        <v>462960</v>
      </c>
      <c r="G776" s="142" t="s">
        <v>1677</v>
      </c>
    </row>
    <row r="777" spans="1:7" s="142" customFormat="1" ht="25.5">
      <c r="A777" s="34" t="s">
        <v>1629</v>
      </c>
      <c r="B777" s="9" t="s">
        <v>1630</v>
      </c>
      <c r="C777" s="24">
        <v>65.88</v>
      </c>
      <c r="D777" s="24" t="s">
        <v>16</v>
      </c>
      <c r="E777" s="35">
        <f>'[1]C. Struktur'!$F$227</f>
        <v>14790</v>
      </c>
      <c r="F777" s="36">
        <f t="shared" si="79"/>
        <v>974365.2</v>
      </c>
      <c r="G777" s="142" t="s">
        <v>1677</v>
      </c>
    </row>
    <row r="778" spans="1:7" s="142" customFormat="1">
      <c r="A778" s="40"/>
      <c r="B778" s="8"/>
      <c r="C778" s="23"/>
      <c r="D778" s="23"/>
      <c r="E778" s="41" t="s">
        <v>15</v>
      </c>
      <c r="F778" s="42" t="e">
        <f>SUM(F775:F777)</f>
        <v>#REF!</v>
      </c>
    </row>
    <row r="779" spans="1:7" s="142" customFormat="1" ht="25.5">
      <c r="A779" s="40"/>
      <c r="B779" s="8" t="s">
        <v>1678</v>
      </c>
      <c r="C779" s="23"/>
      <c r="D779" s="23"/>
      <c r="E779" s="41"/>
      <c r="F779" s="42"/>
    </row>
    <row r="780" spans="1:7" s="142" customFormat="1">
      <c r="A780" s="34" t="s">
        <v>1631</v>
      </c>
      <c r="B780" s="9" t="s">
        <v>1632</v>
      </c>
      <c r="C780" s="24">
        <v>1</v>
      </c>
      <c r="D780" s="24" t="s">
        <v>37</v>
      </c>
      <c r="E780" s="35">
        <f>'[2]02.06 Alat Kantor&amp;RT'!$H$838</f>
        <v>12351245</v>
      </c>
      <c r="F780" s="36">
        <f t="shared" ref="F780:F786" si="80">E780*C780</f>
        <v>12351245</v>
      </c>
    </row>
    <row r="781" spans="1:7" s="142" customFormat="1">
      <c r="A781" s="34" t="s">
        <v>1633</v>
      </c>
      <c r="B781" s="9" t="s">
        <v>1634</v>
      </c>
      <c r="C781" s="24">
        <v>1</v>
      </c>
      <c r="D781" s="24" t="s">
        <v>37</v>
      </c>
      <c r="E781" s="35">
        <f>'[2]02.06 Alat Kantor&amp;RT'!$H$873</f>
        <v>52798521</v>
      </c>
      <c r="F781" s="36">
        <f t="shared" si="80"/>
        <v>52798521</v>
      </c>
      <c r="G781" s="142" t="s">
        <v>1678</v>
      </c>
    </row>
    <row r="782" spans="1:7" s="142" customFormat="1">
      <c r="A782" s="34" t="s">
        <v>1635</v>
      </c>
      <c r="B782" s="9" t="s">
        <v>1636</v>
      </c>
      <c r="C782" s="24">
        <v>1</v>
      </c>
      <c r="D782" s="24" t="s">
        <v>37</v>
      </c>
      <c r="E782" s="35">
        <f>E856</f>
        <v>8729300</v>
      </c>
      <c r="F782" s="36">
        <f t="shared" si="80"/>
        <v>8729300</v>
      </c>
      <c r="G782" s="142" t="s">
        <v>1678</v>
      </c>
    </row>
    <row r="783" spans="1:7" s="142" customFormat="1">
      <c r="A783" s="34" t="s">
        <v>1637</v>
      </c>
      <c r="B783" s="9" t="s">
        <v>1638</v>
      </c>
      <c r="C783" s="24">
        <v>1</v>
      </c>
      <c r="D783" s="24" t="s">
        <v>37</v>
      </c>
      <c r="E783" s="35">
        <f>E857</f>
        <v>19631200</v>
      </c>
      <c r="F783" s="36">
        <f t="shared" si="80"/>
        <v>19631200</v>
      </c>
      <c r="G783" s="142" t="s">
        <v>1678</v>
      </c>
    </row>
    <row r="784" spans="1:7" s="142" customFormat="1">
      <c r="A784" s="34" t="s">
        <v>1639</v>
      </c>
      <c r="B784" s="9" t="s">
        <v>1640</v>
      </c>
      <c r="C784" s="24">
        <v>4</v>
      </c>
      <c r="D784" s="24" t="s">
        <v>37</v>
      </c>
      <c r="E784" s="35">
        <f>E858</f>
        <v>2073200</v>
      </c>
      <c r="F784" s="36">
        <f t="shared" si="80"/>
        <v>8292800</v>
      </c>
      <c r="G784" s="142" t="s">
        <v>1678</v>
      </c>
    </row>
    <row r="785" spans="1:7" s="138" customFormat="1">
      <c r="A785" s="252" t="s">
        <v>1641</v>
      </c>
      <c r="B785" s="146" t="s">
        <v>1642</v>
      </c>
      <c r="C785" s="203">
        <v>1</v>
      </c>
      <c r="D785" s="203" t="s">
        <v>37</v>
      </c>
      <c r="E785" s="204">
        <f>'[2]22. Sarana Lalu Lintas'!$I$167</f>
        <v>1143800</v>
      </c>
      <c r="F785" s="205">
        <f t="shared" si="80"/>
        <v>1143800</v>
      </c>
      <c r="G785" s="138" t="s">
        <v>1678</v>
      </c>
    </row>
    <row r="786" spans="1:7" s="142" customFormat="1" ht="25.5">
      <c r="A786" s="34" t="s">
        <v>1643</v>
      </c>
      <c r="B786" s="9" t="s">
        <v>1644</v>
      </c>
      <c r="C786" s="24">
        <v>4</v>
      </c>
      <c r="D786" s="24" t="s">
        <v>37</v>
      </c>
      <c r="E786" s="35">
        <f>E860</f>
        <v>36317100</v>
      </c>
      <c r="F786" s="36">
        <f t="shared" si="80"/>
        <v>145268400</v>
      </c>
      <c r="G786" s="142" t="s">
        <v>1678</v>
      </c>
    </row>
    <row r="787" spans="1:7" s="142" customFormat="1">
      <c r="A787" s="40"/>
      <c r="B787" s="8"/>
      <c r="C787" s="23"/>
      <c r="D787" s="23"/>
      <c r="E787" s="41" t="s">
        <v>15</v>
      </c>
      <c r="F787" s="42">
        <f>SUM(F780:F786)</f>
        <v>248215266</v>
      </c>
    </row>
    <row r="788" spans="1:7" s="142" customFormat="1">
      <c r="A788" s="40"/>
      <c r="B788" s="8" t="s">
        <v>1410</v>
      </c>
      <c r="C788" s="23"/>
      <c r="D788" s="23"/>
      <c r="E788" s="41"/>
      <c r="F788" s="42"/>
    </row>
    <row r="789" spans="1:7" s="142" customFormat="1">
      <c r="A789" s="34" t="s">
        <v>1395</v>
      </c>
      <c r="B789" s="9" t="s">
        <v>1396</v>
      </c>
      <c r="C789" s="24">
        <v>85</v>
      </c>
      <c r="D789" s="24" t="s">
        <v>148</v>
      </c>
      <c r="E789" s="35">
        <f>E677</f>
        <v>5459</v>
      </c>
      <c r="F789" s="36">
        <f t="shared" ref="F789:F794" si="81">E789*C789</f>
        <v>464015</v>
      </c>
    </row>
    <row r="790" spans="1:7" s="142" customFormat="1">
      <c r="A790" s="34" t="s">
        <v>163</v>
      </c>
      <c r="B790" s="9" t="s">
        <v>164</v>
      </c>
      <c r="C790" s="24">
        <v>4</v>
      </c>
      <c r="D790" s="24" t="s">
        <v>23</v>
      </c>
      <c r="E790" s="35">
        <f>'[2]20.01 Bahan Bangunan'!$I$538</f>
        <v>41800</v>
      </c>
      <c r="F790" s="36">
        <f t="shared" si="81"/>
        <v>167200</v>
      </c>
      <c r="G790" s="142" t="s">
        <v>1410</v>
      </c>
    </row>
    <row r="791" spans="1:7" s="142" customFormat="1">
      <c r="A791" s="34" t="s">
        <v>262</v>
      </c>
      <c r="B791" s="9" t="s">
        <v>263</v>
      </c>
      <c r="C791" s="24">
        <v>6</v>
      </c>
      <c r="D791" s="24" t="s">
        <v>148</v>
      </c>
      <c r="E791" s="35">
        <f>'[2]20.05 Pipa'!$I$21</f>
        <v>215300</v>
      </c>
      <c r="F791" s="36">
        <f t="shared" si="81"/>
        <v>1291800</v>
      </c>
      <c r="G791" s="142" t="s">
        <v>1410</v>
      </c>
    </row>
    <row r="792" spans="1:7" s="142" customFormat="1" ht="25.5">
      <c r="A792" s="34" t="s">
        <v>1397</v>
      </c>
      <c r="B792" s="9" t="s">
        <v>1398</v>
      </c>
      <c r="C792" s="24">
        <v>1</v>
      </c>
      <c r="D792" s="24" t="s">
        <v>37</v>
      </c>
      <c r="E792" s="35" t="e">
        <f>E538</f>
        <v>#REF!</v>
      </c>
      <c r="F792" s="36" t="e">
        <f t="shared" si="81"/>
        <v>#REF!</v>
      </c>
      <c r="G792" s="142" t="s">
        <v>1410</v>
      </c>
    </row>
    <row r="793" spans="1:7" s="142" customFormat="1" ht="25.5">
      <c r="A793" s="34" t="s">
        <v>230</v>
      </c>
      <c r="B793" s="9" t="s">
        <v>231</v>
      </c>
      <c r="C793" s="24">
        <v>1.8</v>
      </c>
      <c r="D793" s="24" t="s">
        <v>16</v>
      </c>
      <c r="E793" s="35">
        <f>E772</f>
        <v>15471</v>
      </c>
      <c r="F793" s="36">
        <f t="shared" si="81"/>
        <v>27847.8</v>
      </c>
      <c r="G793" s="142" t="s">
        <v>1410</v>
      </c>
    </row>
    <row r="794" spans="1:7" s="142" customFormat="1">
      <c r="A794" s="34" t="s">
        <v>1240</v>
      </c>
      <c r="B794" s="9" t="s">
        <v>1241</v>
      </c>
      <c r="C794" s="24">
        <v>35</v>
      </c>
      <c r="D794" s="24" t="s">
        <v>797</v>
      </c>
      <c r="E794" s="35">
        <f>E678</f>
        <v>77250</v>
      </c>
      <c r="F794" s="36">
        <f t="shared" si="81"/>
        <v>2703750</v>
      </c>
      <c r="G794" s="142" t="s">
        <v>1410</v>
      </c>
    </row>
    <row r="795" spans="1:7" s="142" customFormat="1">
      <c r="A795" s="40"/>
      <c r="B795" s="8"/>
      <c r="C795" s="23"/>
      <c r="D795" s="23"/>
      <c r="E795" s="41" t="s">
        <v>15</v>
      </c>
      <c r="F795" s="42" t="e">
        <f>SUM(F789:F794)</f>
        <v>#REF!</v>
      </c>
    </row>
    <row r="796" spans="1:7" s="142" customFormat="1">
      <c r="A796" s="40"/>
      <c r="B796" s="8" t="s">
        <v>1679</v>
      </c>
      <c r="C796" s="23"/>
      <c r="D796" s="23"/>
      <c r="E796" s="41"/>
      <c r="F796" s="42"/>
    </row>
    <row r="797" spans="1:7" s="142" customFormat="1">
      <c r="A797" s="34" t="s">
        <v>1645</v>
      </c>
      <c r="B797" s="9" t="s">
        <v>1646</v>
      </c>
      <c r="C797" s="24">
        <v>4</v>
      </c>
      <c r="D797" s="24" t="s">
        <v>1620</v>
      </c>
      <c r="E797" s="35">
        <f>'[2]20.01 Bahan Bangunan'!$I$185</f>
        <v>48000</v>
      </c>
      <c r="F797" s="36">
        <f t="shared" ref="F797:F803" si="82">E797*C797</f>
        <v>192000</v>
      </c>
    </row>
    <row r="798" spans="1:7" s="142" customFormat="1">
      <c r="A798" s="34" t="s">
        <v>1574</v>
      </c>
      <c r="B798" s="9" t="s">
        <v>1575</v>
      </c>
      <c r="C798" s="24">
        <v>0.24</v>
      </c>
      <c r="D798" s="24" t="s">
        <v>9</v>
      </c>
      <c r="E798" s="35">
        <f>E761</f>
        <v>378800</v>
      </c>
      <c r="F798" s="36">
        <f t="shared" si="82"/>
        <v>90912</v>
      </c>
      <c r="G798" s="142" t="s">
        <v>1679</v>
      </c>
    </row>
    <row r="799" spans="1:7" s="142" customFormat="1" ht="25.5">
      <c r="A799" s="34" t="s">
        <v>1576</v>
      </c>
      <c r="B799" s="9" t="s">
        <v>1577</v>
      </c>
      <c r="C799" s="24">
        <v>1</v>
      </c>
      <c r="D799" s="24" t="s">
        <v>11</v>
      </c>
      <c r="E799" s="35">
        <f>'[2]20.05 Pipa'!$I$79</f>
        <v>48625</v>
      </c>
      <c r="F799" s="36">
        <f t="shared" si="82"/>
        <v>48625</v>
      </c>
      <c r="G799" s="142" t="s">
        <v>1679</v>
      </c>
    </row>
    <row r="800" spans="1:7" s="138" customFormat="1">
      <c r="A800" s="252" t="s">
        <v>1796</v>
      </c>
      <c r="B800" s="146" t="s">
        <v>1623</v>
      </c>
      <c r="C800" s="203">
        <v>2</v>
      </c>
      <c r="D800" s="203" t="s">
        <v>1620</v>
      </c>
      <c r="E800" s="204" t="e">
        <f>'[2]23. Biaya Operasional Kegiatan'!#REF!</f>
        <v>#REF!</v>
      </c>
      <c r="F800" s="205" t="e">
        <f t="shared" si="82"/>
        <v>#REF!</v>
      </c>
      <c r="G800" s="138" t="s">
        <v>1679</v>
      </c>
    </row>
    <row r="801" spans="1:7" s="138" customFormat="1" ht="25.5">
      <c r="A801" s="252" t="s">
        <v>1798</v>
      </c>
      <c r="B801" s="146" t="s">
        <v>1647</v>
      </c>
      <c r="C801" s="203">
        <v>1.68</v>
      </c>
      <c r="D801" s="203" t="s">
        <v>9</v>
      </c>
      <c r="E801" s="204" t="e">
        <f>'[2]23. Biaya Operasional Kegiatan'!#REF!</f>
        <v>#REF!</v>
      </c>
      <c r="F801" s="205" t="e">
        <f t="shared" si="82"/>
        <v>#REF!</v>
      </c>
      <c r="G801" s="138" t="s">
        <v>1679</v>
      </c>
    </row>
    <row r="802" spans="1:7" s="142" customFormat="1">
      <c r="A802" s="34" t="s">
        <v>22</v>
      </c>
      <c r="B802" s="9" t="s">
        <v>109</v>
      </c>
      <c r="C802" s="24">
        <v>0.4</v>
      </c>
      <c r="D802" s="24" t="s">
        <v>8</v>
      </c>
      <c r="E802" s="35">
        <f>E770</f>
        <v>86500</v>
      </c>
      <c r="F802" s="36">
        <f t="shared" si="82"/>
        <v>34600</v>
      </c>
      <c r="G802" s="142" t="s">
        <v>1679</v>
      </c>
    </row>
    <row r="803" spans="1:7" s="142" customFormat="1">
      <c r="A803" s="34" t="s">
        <v>156</v>
      </c>
      <c r="B803" s="9" t="s">
        <v>157</v>
      </c>
      <c r="C803" s="24">
        <v>0.192</v>
      </c>
      <c r="D803" s="24" t="s">
        <v>8</v>
      </c>
      <c r="E803" s="35">
        <f>E771</f>
        <v>1136764.144736842</v>
      </c>
      <c r="F803" s="36">
        <f t="shared" si="82"/>
        <v>218258.71578947367</v>
      </c>
      <c r="G803" s="142" t="s">
        <v>1679</v>
      </c>
    </row>
    <row r="804" spans="1:7" s="142" customFormat="1">
      <c r="A804" s="40"/>
      <c r="B804" s="8"/>
      <c r="C804" s="23"/>
      <c r="D804" s="23"/>
      <c r="E804" s="41" t="s">
        <v>15</v>
      </c>
      <c r="F804" s="42" t="e">
        <f>SUM(F797:F803)</f>
        <v>#REF!</v>
      </c>
    </row>
    <row r="805" spans="1:7" s="142" customFormat="1">
      <c r="A805" s="40"/>
      <c r="B805" s="8" t="s">
        <v>1412</v>
      </c>
      <c r="C805" s="23"/>
      <c r="D805" s="23"/>
      <c r="E805" s="41"/>
      <c r="F805" s="42"/>
    </row>
    <row r="806" spans="1:7" s="142" customFormat="1">
      <c r="A806" s="34" t="s">
        <v>865</v>
      </c>
      <c r="B806" s="9" t="s">
        <v>872</v>
      </c>
      <c r="C806" s="24">
        <v>12</v>
      </c>
      <c r="D806" s="24" t="s">
        <v>23</v>
      </c>
      <c r="E806" s="35">
        <f>'[2]20.01 Bahan Bangunan'!$I$174</f>
        <v>56000</v>
      </c>
      <c r="F806" s="36">
        <f t="shared" ref="F806:F810" si="83">E806*C806</f>
        <v>672000</v>
      </c>
    </row>
    <row r="807" spans="1:7" s="142" customFormat="1" ht="25.5">
      <c r="A807" s="34" t="s">
        <v>1576</v>
      </c>
      <c r="B807" s="9" t="s">
        <v>1577</v>
      </c>
      <c r="C807" s="24">
        <v>3</v>
      </c>
      <c r="D807" s="24" t="s">
        <v>11</v>
      </c>
      <c r="E807" s="35">
        <f>E799</f>
        <v>48625</v>
      </c>
      <c r="F807" s="36">
        <f t="shared" si="83"/>
        <v>145875</v>
      </c>
      <c r="G807" s="142" t="s">
        <v>1412</v>
      </c>
    </row>
    <row r="808" spans="1:7" s="142" customFormat="1">
      <c r="A808" s="34" t="s">
        <v>12</v>
      </c>
      <c r="B808" s="9" t="s">
        <v>13</v>
      </c>
      <c r="C808" s="24">
        <v>1.39425</v>
      </c>
      <c r="D808" s="24" t="s">
        <v>8</v>
      </c>
      <c r="E808" s="35">
        <f>E695</f>
        <v>115120</v>
      </c>
      <c r="F808" s="36">
        <f t="shared" si="83"/>
        <v>160506.06</v>
      </c>
      <c r="G808" s="142" t="s">
        <v>1412</v>
      </c>
    </row>
    <row r="809" spans="1:7" s="142" customFormat="1">
      <c r="A809" s="34" t="s">
        <v>156</v>
      </c>
      <c r="B809" s="9" t="s">
        <v>157</v>
      </c>
      <c r="C809" s="24">
        <v>0.90749999999999997</v>
      </c>
      <c r="D809" s="24" t="s">
        <v>8</v>
      </c>
      <c r="E809" s="35">
        <f>E771</f>
        <v>1136764.144736842</v>
      </c>
      <c r="F809" s="36">
        <f t="shared" si="83"/>
        <v>1031613.4613486842</v>
      </c>
      <c r="G809" s="142" t="s">
        <v>1412</v>
      </c>
    </row>
    <row r="810" spans="1:7" s="142" customFormat="1" ht="25.5">
      <c r="A810" s="34" t="s">
        <v>230</v>
      </c>
      <c r="B810" s="9" t="s">
        <v>231</v>
      </c>
      <c r="C810" s="24">
        <v>52.601999999999997</v>
      </c>
      <c r="D810" s="24" t="s">
        <v>16</v>
      </c>
      <c r="E810" s="35">
        <f>E793</f>
        <v>15471</v>
      </c>
      <c r="F810" s="36">
        <f t="shared" si="83"/>
        <v>813805.5419999999</v>
      </c>
      <c r="G810" s="142" t="s">
        <v>1412</v>
      </c>
    </row>
    <row r="811" spans="1:7" s="142" customFormat="1">
      <c r="A811" s="40"/>
      <c r="B811" s="8"/>
      <c r="C811" s="23"/>
      <c r="D811" s="23"/>
      <c r="E811" s="41" t="s">
        <v>15</v>
      </c>
      <c r="F811" s="42">
        <f>SUM(F806:F810)</f>
        <v>2823800.063348684</v>
      </c>
    </row>
    <row r="812" spans="1:7" s="142" customFormat="1" ht="25.5">
      <c r="A812" s="40"/>
      <c r="B812" s="8" t="s">
        <v>1680</v>
      </c>
      <c r="C812" s="23"/>
      <c r="D812" s="23"/>
      <c r="E812" s="41"/>
      <c r="F812" s="42"/>
    </row>
    <row r="813" spans="1:7" s="142" customFormat="1">
      <c r="A813" s="34" t="s">
        <v>865</v>
      </c>
      <c r="B813" s="9" t="s">
        <v>872</v>
      </c>
      <c r="C813" s="24">
        <v>12</v>
      </c>
      <c r="D813" s="24" t="s">
        <v>23</v>
      </c>
      <c r="E813" s="35">
        <f>E806</f>
        <v>56000</v>
      </c>
      <c r="F813" s="36">
        <f t="shared" ref="F813:F817" si="84">E813*C813</f>
        <v>672000</v>
      </c>
    </row>
    <row r="814" spans="1:7" s="138" customFormat="1">
      <c r="A814" s="252" t="s">
        <v>1796</v>
      </c>
      <c r="B814" s="146" t="s">
        <v>1648</v>
      </c>
      <c r="C814" s="203">
        <v>3</v>
      </c>
      <c r="D814" s="203" t="s">
        <v>1620</v>
      </c>
      <c r="E814" s="204" t="e">
        <f>E800</f>
        <v>#REF!</v>
      </c>
      <c r="F814" s="205" t="e">
        <f t="shared" si="84"/>
        <v>#REF!</v>
      </c>
      <c r="G814" s="138" t="s">
        <v>1680</v>
      </c>
    </row>
    <row r="815" spans="1:7" s="142" customFormat="1">
      <c r="A815" s="34" t="s">
        <v>22</v>
      </c>
      <c r="B815" s="9" t="s">
        <v>109</v>
      </c>
      <c r="C815" s="24">
        <v>0.82499999999999996</v>
      </c>
      <c r="D815" s="24" t="s">
        <v>8</v>
      </c>
      <c r="E815" s="35">
        <f>E802</f>
        <v>86500</v>
      </c>
      <c r="F815" s="36">
        <f t="shared" si="84"/>
        <v>71362.5</v>
      </c>
      <c r="G815" s="142" t="s">
        <v>1680</v>
      </c>
    </row>
    <row r="816" spans="1:7" s="142" customFormat="1">
      <c r="A816" s="34" t="s">
        <v>156</v>
      </c>
      <c r="B816" s="9" t="s">
        <v>157</v>
      </c>
      <c r="C816" s="24">
        <v>0.66825000000000001</v>
      </c>
      <c r="D816" s="24" t="s">
        <v>8</v>
      </c>
      <c r="E816" s="35">
        <f>E809</f>
        <v>1136764.144736842</v>
      </c>
      <c r="F816" s="36">
        <f t="shared" si="84"/>
        <v>759642.63972039474</v>
      </c>
      <c r="G816" s="142" t="s">
        <v>1680</v>
      </c>
    </row>
    <row r="817" spans="1:7" s="142" customFormat="1" ht="25.5">
      <c r="A817" s="34" t="s">
        <v>230</v>
      </c>
      <c r="B817" s="9" t="s">
        <v>231</v>
      </c>
      <c r="C817" s="24">
        <v>34.979999999999997</v>
      </c>
      <c r="D817" s="24" t="s">
        <v>16</v>
      </c>
      <c r="E817" s="35">
        <f>E810</f>
        <v>15471</v>
      </c>
      <c r="F817" s="36">
        <f t="shared" si="84"/>
        <v>541175.57999999996</v>
      </c>
      <c r="G817" s="142" t="s">
        <v>1680</v>
      </c>
    </row>
    <row r="818" spans="1:7" s="142" customFormat="1">
      <c r="A818" s="40"/>
      <c r="B818" s="8"/>
      <c r="C818" s="23"/>
      <c r="D818" s="23"/>
      <c r="E818" s="41" t="s">
        <v>15</v>
      </c>
      <c r="F818" s="42" t="e">
        <f>SUM(F813:F817)</f>
        <v>#REF!</v>
      </c>
    </row>
    <row r="819" spans="1:7" s="142" customFormat="1" ht="13.5" thickBot="1">
      <c r="A819" s="43"/>
      <c r="B819" s="12"/>
      <c r="C819" s="30"/>
      <c r="D819" s="30"/>
      <c r="E819" s="44" t="s">
        <v>158</v>
      </c>
      <c r="F819" s="45" t="e">
        <f>SUM(F818,F811,F804,F795,F787,F778,F773,F766,F765,F758,F747)</f>
        <v>#REF!</v>
      </c>
    </row>
    <row r="820" spans="1:7" s="31" customFormat="1" ht="25.5">
      <c r="A820" s="40" t="s">
        <v>1651</v>
      </c>
      <c r="B820" s="8" t="s">
        <v>1652</v>
      </c>
      <c r="C820" s="23"/>
      <c r="D820" s="23" t="s">
        <v>37</v>
      </c>
      <c r="E820" s="41"/>
      <c r="F820" s="42"/>
      <c r="G820" s="74" t="s">
        <v>1691</v>
      </c>
    </row>
    <row r="821" spans="1:7" s="142" customFormat="1">
      <c r="A821" s="40"/>
      <c r="B821" s="8" t="s">
        <v>1406</v>
      </c>
      <c r="C821" s="23"/>
      <c r="D821" s="23"/>
      <c r="E821" s="41"/>
      <c r="F821" s="42"/>
    </row>
    <row r="822" spans="1:7" s="142" customFormat="1">
      <c r="A822" s="34" t="s">
        <v>22</v>
      </c>
      <c r="B822" s="9" t="s">
        <v>109</v>
      </c>
      <c r="C822" s="24">
        <v>5.625</v>
      </c>
      <c r="D822" s="24" t="s">
        <v>8</v>
      </c>
      <c r="E822" s="35">
        <f>E815</f>
        <v>86500</v>
      </c>
      <c r="F822" s="36">
        <f t="shared" ref="F822:F825" si="85">E822*C822</f>
        <v>486562.5</v>
      </c>
    </row>
    <row r="823" spans="1:7" s="142" customFormat="1">
      <c r="A823" s="34" t="s">
        <v>22</v>
      </c>
      <c r="B823" s="9" t="s">
        <v>109</v>
      </c>
      <c r="C823" s="24">
        <v>9.75</v>
      </c>
      <c r="D823" s="24" t="s">
        <v>8</v>
      </c>
      <c r="E823" s="35">
        <f>E815</f>
        <v>86500</v>
      </c>
      <c r="F823" s="36">
        <f t="shared" si="85"/>
        <v>843375</v>
      </c>
      <c r="G823" s="142" t="s">
        <v>1406</v>
      </c>
    </row>
    <row r="824" spans="1:7" s="142" customFormat="1">
      <c r="A824" s="34" t="s">
        <v>789</v>
      </c>
      <c r="B824" s="9" t="s">
        <v>790</v>
      </c>
      <c r="C824" s="24">
        <v>15.375</v>
      </c>
      <c r="D824" s="24" t="s">
        <v>8</v>
      </c>
      <c r="E824" s="35">
        <f>'[1]A. Pekerjaan Tanah'!$F$194</f>
        <v>14260</v>
      </c>
      <c r="F824" s="36">
        <f t="shared" si="85"/>
        <v>219247.5</v>
      </c>
      <c r="G824" s="142" t="s">
        <v>1406</v>
      </c>
    </row>
    <row r="825" spans="1:7" s="142" customFormat="1">
      <c r="A825" s="34" t="s">
        <v>1377</v>
      </c>
      <c r="B825" s="9" t="s">
        <v>1378</v>
      </c>
      <c r="C825" s="24">
        <v>85</v>
      </c>
      <c r="D825" s="24" t="s">
        <v>11</v>
      </c>
      <c r="E825" s="35">
        <f>E580</f>
        <v>245950</v>
      </c>
      <c r="F825" s="36">
        <f t="shared" si="85"/>
        <v>20905750</v>
      </c>
      <c r="G825" s="142" t="s">
        <v>1406</v>
      </c>
    </row>
    <row r="826" spans="1:7" s="142" customFormat="1">
      <c r="A826" s="40"/>
      <c r="B826" s="8"/>
      <c r="C826" s="23"/>
      <c r="D826" s="23"/>
      <c r="E826" s="41" t="s">
        <v>15</v>
      </c>
      <c r="F826" s="42">
        <f>SUM(F822:F825)</f>
        <v>22454935</v>
      </c>
    </row>
    <row r="827" spans="1:7" s="142" customFormat="1">
      <c r="A827" s="40"/>
      <c r="B827" s="8" t="s">
        <v>1682</v>
      </c>
      <c r="C827" s="23"/>
      <c r="D827" s="23"/>
      <c r="E827" s="41"/>
      <c r="F827" s="42"/>
    </row>
    <row r="828" spans="1:7" s="142" customFormat="1">
      <c r="A828" s="34" t="s">
        <v>495</v>
      </c>
      <c r="B828" s="9" t="s">
        <v>496</v>
      </c>
      <c r="C828" s="24">
        <v>1</v>
      </c>
      <c r="D828" s="24" t="s">
        <v>23</v>
      </c>
      <c r="E828" s="35">
        <f>'[2]02.06 Alat Kantor&amp;RT'!$H$235</f>
        <v>296537</v>
      </c>
      <c r="F828" s="36">
        <f t="shared" ref="F828:F831" si="86">E828*C828</f>
        <v>296537</v>
      </c>
    </row>
    <row r="829" spans="1:7" s="142" customFormat="1">
      <c r="A829" s="34" t="s">
        <v>25</v>
      </c>
      <c r="B829" s="9" t="s">
        <v>105</v>
      </c>
      <c r="C829" s="24">
        <v>1</v>
      </c>
      <c r="D829" s="24" t="s">
        <v>26</v>
      </c>
      <c r="E829" s="35">
        <f>'[1]A. Pekerjaan Tanah'!$F$24</f>
        <v>77520</v>
      </c>
      <c r="F829" s="36">
        <f t="shared" si="86"/>
        <v>77520</v>
      </c>
      <c r="G829" s="142" t="s">
        <v>1682</v>
      </c>
    </row>
    <row r="830" spans="1:7" s="142" customFormat="1" ht="25.5">
      <c r="A830" s="34" t="s">
        <v>850</v>
      </c>
      <c r="B830" s="9" t="s">
        <v>896</v>
      </c>
      <c r="C830" s="24">
        <v>1</v>
      </c>
      <c r="D830" s="24" t="s">
        <v>580</v>
      </c>
      <c r="E830" s="35">
        <f>'[1]A. Pekerjaan Tanah'!$F$37</f>
        <v>77200</v>
      </c>
      <c r="F830" s="36">
        <f t="shared" si="86"/>
        <v>77200</v>
      </c>
      <c r="G830" s="142" t="s">
        <v>1682</v>
      </c>
    </row>
    <row r="831" spans="1:7" s="142" customFormat="1">
      <c r="A831" s="34" t="s">
        <v>509</v>
      </c>
      <c r="B831" s="9" t="s">
        <v>510</v>
      </c>
      <c r="C831" s="24">
        <v>1</v>
      </c>
      <c r="D831" s="24" t="s">
        <v>9</v>
      </c>
      <c r="E831" s="35">
        <f>'[1]A. Pekerjaan Tanah'!$F$43</f>
        <v>9500</v>
      </c>
      <c r="F831" s="36">
        <f t="shared" si="86"/>
        <v>9500</v>
      </c>
      <c r="G831" s="142" t="s">
        <v>1682</v>
      </c>
    </row>
    <row r="832" spans="1:7" s="142" customFormat="1">
      <c r="A832" s="40"/>
      <c r="B832" s="8"/>
      <c r="C832" s="23"/>
      <c r="D832" s="23"/>
      <c r="E832" s="41" t="s">
        <v>15</v>
      </c>
      <c r="F832" s="42">
        <f>SUM(F828:F831)</f>
        <v>460757</v>
      </c>
    </row>
    <row r="833" spans="1:7" s="142" customFormat="1">
      <c r="A833" s="40"/>
      <c r="B833" s="8" t="s">
        <v>1415</v>
      </c>
      <c r="C833" s="23"/>
      <c r="D833" s="23"/>
      <c r="E833" s="41"/>
      <c r="F833" s="42"/>
    </row>
    <row r="834" spans="1:7" s="142" customFormat="1">
      <c r="A834" s="34" t="s">
        <v>1624</v>
      </c>
      <c r="B834" s="9" t="s">
        <v>1625</v>
      </c>
      <c r="C834" s="24">
        <v>135.19999999999999</v>
      </c>
      <c r="D834" s="24" t="s">
        <v>313</v>
      </c>
      <c r="E834" s="35">
        <f>E760</f>
        <v>43000</v>
      </c>
      <c r="F834" s="36">
        <f t="shared" ref="F834:F838" si="87">E834*C834</f>
        <v>5813599.9999999991</v>
      </c>
    </row>
    <row r="835" spans="1:7" s="142" customFormat="1">
      <c r="A835" s="34" t="s">
        <v>1574</v>
      </c>
      <c r="B835" s="9" t="s">
        <v>1575</v>
      </c>
      <c r="C835" s="24">
        <v>4.05</v>
      </c>
      <c r="D835" s="24" t="s">
        <v>9</v>
      </c>
      <c r="E835" s="35">
        <f>E761</f>
        <v>378800</v>
      </c>
      <c r="F835" s="36">
        <f t="shared" si="87"/>
        <v>1534140</v>
      </c>
      <c r="G835" s="142" t="s">
        <v>1415</v>
      </c>
    </row>
    <row r="836" spans="1:7" s="142" customFormat="1">
      <c r="A836" s="34" t="s">
        <v>22</v>
      </c>
      <c r="B836" s="9" t="s">
        <v>109</v>
      </c>
      <c r="C836" s="24">
        <v>5.94</v>
      </c>
      <c r="D836" s="24" t="s">
        <v>8</v>
      </c>
      <c r="E836" s="35">
        <f>E823</f>
        <v>86500</v>
      </c>
      <c r="F836" s="36">
        <f t="shared" si="87"/>
        <v>513810.00000000006</v>
      </c>
      <c r="G836" s="142" t="s">
        <v>1415</v>
      </c>
    </row>
    <row r="837" spans="1:7" s="142" customFormat="1">
      <c r="A837" s="34" t="s">
        <v>156</v>
      </c>
      <c r="B837" s="9" t="s">
        <v>157</v>
      </c>
      <c r="C837" s="24">
        <v>3.1724999999999999</v>
      </c>
      <c r="D837" s="24" t="s">
        <v>8</v>
      </c>
      <c r="E837" s="35">
        <f>E816</f>
        <v>1136764.144736842</v>
      </c>
      <c r="F837" s="36">
        <f t="shared" si="87"/>
        <v>3606384.249177631</v>
      </c>
      <c r="G837" s="142" t="s">
        <v>1415</v>
      </c>
    </row>
    <row r="838" spans="1:7" s="142" customFormat="1" ht="25.5">
      <c r="A838" s="34" t="s">
        <v>230</v>
      </c>
      <c r="B838" s="9" t="s">
        <v>231</v>
      </c>
      <c r="C838" s="24">
        <v>487.45</v>
      </c>
      <c r="D838" s="24" t="s">
        <v>16</v>
      </c>
      <c r="E838" s="35">
        <f>E817</f>
        <v>15471</v>
      </c>
      <c r="F838" s="36">
        <f t="shared" si="87"/>
        <v>7541338.9500000002</v>
      </c>
      <c r="G838" s="142" t="s">
        <v>1415</v>
      </c>
    </row>
    <row r="839" spans="1:7" s="142" customFormat="1">
      <c r="A839" s="40"/>
      <c r="B839" s="8"/>
      <c r="C839" s="23"/>
      <c r="D839" s="23"/>
      <c r="E839" s="41" t="s">
        <v>15</v>
      </c>
      <c r="F839" s="42">
        <f>SUM(F834:F838)</f>
        <v>19009273.19917763</v>
      </c>
    </row>
    <row r="840" spans="1:7" s="142" customFormat="1">
      <c r="A840" s="40"/>
      <c r="B840" s="8" t="s">
        <v>1421</v>
      </c>
      <c r="C840" s="23"/>
      <c r="D840" s="23"/>
      <c r="E840" s="41"/>
      <c r="F840" s="42"/>
    </row>
    <row r="841" spans="1:7" s="142" customFormat="1">
      <c r="A841" s="34" t="s">
        <v>1626</v>
      </c>
      <c r="B841" s="9" t="s">
        <v>1627</v>
      </c>
      <c r="C841" s="24">
        <v>21</v>
      </c>
      <c r="D841" s="24" t="s">
        <v>580</v>
      </c>
      <c r="E841" s="35">
        <f>'[2]20.05 Pipa'!$I$26</f>
        <v>292204</v>
      </c>
      <c r="F841" s="36">
        <f t="shared" ref="F841:F846" si="88">E841*C841</f>
        <v>6136284</v>
      </c>
    </row>
    <row r="842" spans="1:7" s="142" customFormat="1">
      <c r="A842" s="34" t="s">
        <v>266</v>
      </c>
      <c r="B842" s="9" t="s">
        <v>267</v>
      </c>
      <c r="C842" s="24">
        <v>0.54949999999999999</v>
      </c>
      <c r="D842" s="24" t="s">
        <v>7</v>
      </c>
      <c r="E842" s="35">
        <f>'[2]22. Sarana Lalu Lintas'!$I$17</f>
        <v>269700</v>
      </c>
      <c r="F842" s="36">
        <f t="shared" si="88"/>
        <v>148200.15</v>
      </c>
      <c r="G842" s="142" t="s">
        <v>1421</v>
      </c>
    </row>
    <row r="843" spans="1:7" s="142" customFormat="1" ht="25.5">
      <c r="A843" s="34" t="s">
        <v>1610</v>
      </c>
      <c r="B843" s="9" t="s">
        <v>1611</v>
      </c>
      <c r="C843" s="24">
        <v>1.099</v>
      </c>
      <c r="D843" s="24" t="s">
        <v>9</v>
      </c>
      <c r="E843" s="35" t="e">
        <f>'[2]23. Biaya Operasional Kegiatan'!#REF!</f>
        <v>#REF!</v>
      </c>
      <c r="F843" s="36" t="e">
        <f t="shared" si="88"/>
        <v>#REF!</v>
      </c>
      <c r="G843" s="142" t="s">
        <v>1421</v>
      </c>
    </row>
    <row r="844" spans="1:7" s="142" customFormat="1">
      <c r="A844" s="34" t="s">
        <v>22</v>
      </c>
      <c r="B844" s="9" t="s">
        <v>109</v>
      </c>
      <c r="C844" s="24">
        <v>2.7527499999999998</v>
      </c>
      <c r="D844" s="24" t="s">
        <v>8</v>
      </c>
      <c r="E844" s="35">
        <f>'[1]A. Pekerjaan Tanah'!$F$150</f>
        <v>86500</v>
      </c>
      <c r="F844" s="36">
        <f t="shared" si="88"/>
        <v>238112.87499999997</v>
      </c>
      <c r="G844" s="142" t="s">
        <v>1421</v>
      </c>
    </row>
    <row r="845" spans="1:7" s="142" customFormat="1">
      <c r="A845" s="34" t="s">
        <v>156</v>
      </c>
      <c r="B845" s="9" t="s">
        <v>157</v>
      </c>
      <c r="C845" s="24">
        <v>1.55925</v>
      </c>
      <c r="D845" s="24" t="s">
        <v>8</v>
      </c>
      <c r="E845" s="35">
        <f>E837</f>
        <v>1136764.144736842</v>
      </c>
      <c r="F845" s="36">
        <f t="shared" si="88"/>
        <v>1772499.492680921</v>
      </c>
      <c r="G845" s="142" t="s">
        <v>1421</v>
      </c>
    </row>
    <row r="846" spans="1:7" s="142" customFormat="1" ht="25.5">
      <c r="A846" s="34" t="s">
        <v>230</v>
      </c>
      <c r="B846" s="9" t="s">
        <v>231</v>
      </c>
      <c r="C846" s="24">
        <v>26.04</v>
      </c>
      <c r="D846" s="24" t="s">
        <v>16</v>
      </c>
      <c r="E846" s="35">
        <f>E838</f>
        <v>15471</v>
      </c>
      <c r="F846" s="36">
        <f t="shared" si="88"/>
        <v>402864.83999999997</v>
      </c>
      <c r="G846" s="142" t="s">
        <v>1421</v>
      </c>
    </row>
    <row r="847" spans="1:7" s="142" customFormat="1">
      <c r="A847" s="40"/>
      <c r="B847" s="8"/>
      <c r="C847" s="23"/>
      <c r="D847" s="23"/>
      <c r="E847" s="41" t="s">
        <v>15</v>
      </c>
      <c r="F847" s="42" t="e">
        <f>SUM(F841:F846)</f>
        <v>#REF!</v>
      </c>
    </row>
    <row r="848" spans="1:7" s="142" customFormat="1">
      <c r="A848" s="40"/>
      <c r="B848" s="8" t="s">
        <v>1677</v>
      </c>
      <c r="C848" s="23"/>
      <c r="D848" s="23"/>
      <c r="E848" s="41"/>
      <c r="F848" s="42"/>
    </row>
    <row r="849" spans="1:7" s="138" customFormat="1">
      <c r="A849" s="252" t="s">
        <v>1797</v>
      </c>
      <c r="B849" s="146" t="s">
        <v>1628</v>
      </c>
      <c r="C849" s="203">
        <v>0.75</v>
      </c>
      <c r="D849" s="203" t="s">
        <v>8</v>
      </c>
      <c r="E849" s="204" t="e">
        <f>E775</f>
        <v>#REF!</v>
      </c>
      <c r="F849" s="205" t="e">
        <f t="shared" ref="F849:F851" si="89">E849*C849</f>
        <v>#REF!</v>
      </c>
    </row>
    <row r="850" spans="1:7" s="142" customFormat="1" ht="25.5">
      <c r="A850" s="34" t="s">
        <v>568</v>
      </c>
      <c r="B850" s="9" t="s">
        <v>569</v>
      </c>
      <c r="C850" s="24">
        <v>4</v>
      </c>
      <c r="D850" s="24" t="s">
        <v>26</v>
      </c>
      <c r="E850" s="35">
        <f>E722</f>
        <v>154320</v>
      </c>
      <c r="F850" s="36">
        <f t="shared" si="89"/>
        <v>617280</v>
      </c>
      <c r="G850" s="142" t="s">
        <v>1677</v>
      </c>
    </row>
    <row r="851" spans="1:7" s="142" customFormat="1" ht="25.5">
      <c r="A851" s="34" t="s">
        <v>230</v>
      </c>
      <c r="B851" s="9" t="s">
        <v>231</v>
      </c>
      <c r="C851" s="24">
        <v>87.84</v>
      </c>
      <c r="D851" s="24" t="s">
        <v>16</v>
      </c>
      <c r="E851" s="35">
        <f>E846</f>
        <v>15471</v>
      </c>
      <c r="F851" s="36">
        <f t="shared" si="89"/>
        <v>1358972.6400000001</v>
      </c>
      <c r="G851" s="142" t="s">
        <v>1677</v>
      </c>
    </row>
    <row r="852" spans="1:7" s="142" customFormat="1">
      <c r="A852" s="40"/>
      <c r="B852" s="8"/>
      <c r="C852" s="23"/>
      <c r="D852" s="23"/>
      <c r="E852" s="41" t="s">
        <v>15</v>
      </c>
      <c r="F852" s="42" t="e">
        <f>SUM(F849:F851)</f>
        <v>#REF!</v>
      </c>
    </row>
    <row r="853" spans="1:7" s="142" customFormat="1" ht="25.5">
      <c r="A853" s="40"/>
      <c r="B853" s="8" t="s">
        <v>1678</v>
      </c>
      <c r="C853" s="23"/>
      <c r="D853" s="23"/>
      <c r="E853" s="41"/>
      <c r="F853" s="42"/>
    </row>
    <row r="854" spans="1:7" s="142" customFormat="1">
      <c r="A854" s="34" t="s">
        <v>1633</v>
      </c>
      <c r="B854" s="9" t="s">
        <v>1634</v>
      </c>
      <c r="C854" s="24">
        <v>1</v>
      </c>
      <c r="D854" s="24" t="s">
        <v>37</v>
      </c>
      <c r="E854" s="35">
        <f>'[2]02.06 Alat Kantor&amp;RT'!$H$873</f>
        <v>52798521</v>
      </c>
      <c r="F854" s="36">
        <f t="shared" ref="F854:F860" si="90">E854*C854</f>
        <v>52798521</v>
      </c>
    </row>
    <row r="855" spans="1:7" s="142" customFormat="1">
      <c r="A855" s="34" t="s">
        <v>1393</v>
      </c>
      <c r="B855" s="9" t="s">
        <v>1394</v>
      </c>
      <c r="C855" s="24">
        <v>1</v>
      </c>
      <c r="D855" s="24" t="s">
        <v>23</v>
      </c>
      <c r="E855" s="35">
        <f>E533</f>
        <v>471100</v>
      </c>
      <c r="F855" s="36">
        <f t="shared" si="90"/>
        <v>471100</v>
      </c>
      <c r="G855" s="142" t="s">
        <v>1678</v>
      </c>
    </row>
    <row r="856" spans="1:7" s="142" customFormat="1">
      <c r="A856" s="34" t="s">
        <v>1635</v>
      </c>
      <c r="B856" s="9" t="s">
        <v>1636</v>
      </c>
      <c r="C856" s="24">
        <v>1</v>
      </c>
      <c r="D856" s="24" t="s">
        <v>37</v>
      </c>
      <c r="E856" s="35">
        <f>'[2]22. Sarana Lalu Lintas'!$I$48</f>
        <v>8729300</v>
      </c>
      <c r="F856" s="36">
        <f t="shared" si="90"/>
        <v>8729300</v>
      </c>
      <c r="G856" s="142" t="s">
        <v>1678</v>
      </c>
    </row>
    <row r="857" spans="1:7" s="142" customFormat="1">
      <c r="A857" s="34" t="s">
        <v>1637</v>
      </c>
      <c r="B857" s="9" t="s">
        <v>1638</v>
      </c>
      <c r="C857" s="24">
        <v>1</v>
      </c>
      <c r="D857" s="24" t="s">
        <v>37</v>
      </c>
      <c r="E857" s="35">
        <f>'[2]22. Sarana Lalu Lintas'!$I$165</f>
        <v>19631200</v>
      </c>
      <c r="F857" s="36">
        <f t="shared" si="90"/>
        <v>19631200</v>
      </c>
      <c r="G857" s="142" t="s">
        <v>1678</v>
      </c>
    </row>
    <row r="858" spans="1:7" s="142" customFormat="1">
      <c r="A858" s="34" t="s">
        <v>1639</v>
      </c>
      <c r="B858" s="9" t="s">
        <v>1640</v>
      </c>
      <c r="C858" s="24">
        <v>1</v>
      </c>
      <c r="D858" s="24" t="s">
        <v>37</v>
      </c>
      <c r="E858" s="35">
        <f>'[2]22. Sarana Lalu Lintas'!$I$166</f>
        <v>2073200</v>
      </c>
      <c r="F858" s="36">
        <f t="shared" si="90"/>
        <v>2073200</v>
      </c>
      <c r="G858" s="142" t="s">
        <v>1678</v>
      </c>
    </row>
    <row r="859" spans="1:7" s="142" customFormat="1">
      <c r="A859" s="34" t="s">
        <v>1639</v>
      </c>
      <c r="B859" s="9" t="s">
        <v>1640</v>
      </c>
      <c r="C859" s="24">
        <v>5</v>
      </c>
      <c r="D859" s="24" t="s">
        <v>37</v>
      </c>
      <c r="E859" s="35">
        <f>'[2]22. Sarana Lalu Lintas'!$I$166</f>
        <v>2073200</v>
      </c>
      <c r="F859" s="36">
        <f t="shared" si="90"/>
        <v>10366000</v>
      </c>
      <c r="G859" s="142" t="s">
        <v>1678</v>
      </c>
    </row>
    <row r="860" spans="1:7" s="142" customFormat="1" ht="25.5">
      <c r="A860" s="34" t="s">
        <v>1643</v>
      </c>
      <c r="B860" s="9" t="s">
        <v>1644</v>
      </c>
      <c r="C860" s="24">
        <v>5</v>
      </c>
      <c r="D860" s="24" t="s">
        <v>37</v>
      </c>
      <c r="E860" s="35">
        <f>'[2]22. Sarana Lalu Lintas'!$I$198</f>
        <v>36317100</v>
      </c>
      <c r="F860" s="36">
        <f t="shared" si="90"/>
        <v>181585500</v>
      </c>
      <c r="G860" s="142" t="s">
        <v>1678</v>
      </c>
    </row>
    <row r="861" spans="1:7" s="142" customFormat="1">
      <c r="A861" s="40"/>
      <c r="B861" s="8"/>
      <c r="C861" s="23"/>
      <c r="D861" s="23"/>
      <c r="E861" s="41" t="s">
        <v>15</v>
      </c>
      <c r="F861" s="42">
        <f>SUM(F854:F860)</f>
        <v>275654821</v>
      </c>
    </row>
    <row r="862" spans="1:7" s="142" customFormat="1">
      <c r="A862" s="40"/>
      <c r="B862" s="8" t="s">
        <v>1410</v>
      </c>
      <c r="C862" s="23"/>
      <c r="D862" s="23"/>
      <c r="E862" s="41"/>
      <c r="F862" s="42"/>
    </row>
    <row r="863" spans="1:7" s="142" customFormat="1">
      <c r="A863" s="34" t="s">
        <v>1395</v>
      </c>
      <c r="B863" s="9" t="s">
        <v>1396</v>
      </c>
      <c r="C863" s="24">
        <v>85</v>
      </c>
      <c r="D863" s="24" t="s">
        <v>148</v>
      </c>
      <c r="E863" s="35">
        <f>E789</f>
        <v>5459</v>
      </c>
      <c r="F863" s="36">
        <f t="shared" ref="F863:F868" si="91">E863*C863</f>
        <v>464015</v>
      </c>
    </row>
    <row r="864" spans="1:7" s="142" customFormat="1">
      <c r="A864" s="34" t="s">
        <v>1653</v>
      </c>
      <c r="B864" s="9" t="s">
        <v>1654</v>
      </c>
      <c r="C864" s="24">
        <v>1.8</v>
      </c>
      <c r="D864" s="24" t="s">
        <v>313</v>
      </c>
      <c r="E864" s="35">
        <f>'[2]20.01 Bahan Bangunan'!$I$166</f>
        <v>90000</v>
      </c>
      <c r="F864" s="36">
        <f t="shared" si="91"/>
        <v>162000</v>
      </c>
      <c r="G864" s="142" t="s">
        <v>1410</v>
      </c>
    </row>
    <row r="865" spans="1:7" s="142" customFormat="1">
      <c r="A865" s="34" t="s">
        <v>163</v>
      </c>
      <c r="B865" s="9" t="s">
        <v>164</v>
      </c>
      <c r="C865" s="24">
        <v>4</v>
      </c>
      <c r="D865" s="24" t="s">
        <v>23</v>
      </c>
      <c r="E865" s="35">
        <f>E790</f>
        <v>41800</v>
      </c>
      <c r="F865" s="36">
        <f t="shared" si="91"/>
        <v>167200</v>
      </c>
      <c r="G865" s="142" t="s">
        <v>1410</v>
      </c>
    </row>
    <row r="866" spans="1:7" s="142" customFormat="1">
      <c r="A866" s="34" t="s">
        <v>262</v>
      </c>
      <c r="B866" s="9" t="s">
        <v>263</v>
      </c>
      <c r="C866" s="24">
        <v>6</v>
      </c>
      <c r="D866" s="24" t="s">
        <v>148</v>
      </c>
      <c r="E866" s="35">
        <f>'[2]20.05 Pipa'!$I$21</f>
        <v>215300</v>
      </c>
      <c r="F866" s="36">
        <f t="shared" si="91"/>
        <v>1291800</v>
      </c>
      <c r="G866" s="142" t="s">
        <v>1410</v>
      </c>
    </row>
    <row r="867" spans="1:7" s="142" customFormat="1" ht="25.5">
      <c r="A867" s="34" t="s">
        <v>1397</v>
      </c>
      <c r="B867" s="9" t="s">
        <v>1398</v>
      </c>
      <c r="C867" s="24">
        <v>1</v>
      </c>
      <c r="D867" s="24" t="s">
        <v>37</v>
      </c>
      <c r="E867" s="35" t="e">
        <f>E792</f>
        <v>#REF!</v>
      </c>
      <c r="F867" s="36" t="e">
        <f t="shared" si="91"/>
        <v>#REF!</v>
      </c>
      <c r="G867" s="142" t="s">
        <v>1410</v>
      </c>
    </row>
    <row r="868" spans="1:7" s="142" customFormat="1">
      <c r="A868" s="34" t="s">
        <v>1240</v>
      </c>
      <c r="B868" s="9" t="s">
        <v>1241</v>
      </c>
      <c r="C868" s="24">
        <v>35</v>
      </c>
      <c r="D868" s="24" t="s">
        <v>797</v>
      </c>
      <c r="E868" s="35">
        <f>E684</f>
        <v>77250</v>
      </c>
      <c r="F868" s="36">
        <f t="shared" si="91"/>
        <v>2703750</v>
      </c>
      <c r="G868" s="142" t="s">
        <v>1410</v>
      </c>
    </row>
    <row r="869" spans="1:7" s="142" customFormat="1">
      <c r="A869" s="40"/>
      <c r="B869" s="8"/>
      <c r="C869" s="23"/>
      <c r="D869" s="23"/>
      <c r="E869" s="41" t="s">
        <v>15</v>
      </c>
      <c r="F869" s="42" t="e">
        <f>SUM(F863:F868)</f>
        <v>#REF!</v>
      </c>
    </row>
    <row r="870" spans="1:7" s="142" customFormat="1">
      <c r="A870" s="40"/>
      <c r="B870" s="8" t="s">
        <v>1679</v>
      </c>
      <c r="C870" s="23"/>
      <c r="D870" s="23"/>
      <c r="E870" s="41"/>
      <c r="F870" s="42"/>
    </row>
    <row r="871" spans="1:7" s="142" customFormat="1">
      <c r="A871" s="34" t="s">
        <v>1645</v>
      </c>
      <c r="B871" s="9" t="s">
        <v>1646</v>
      </c>
      <c r="C871" s="24">
        <v>4</v>
      </c>
      <c r="D871" s="24" t="s">
        <v>1620</v>
      </c>
      <c r="E871" s="35">
        <f>'[2]20.01 Bahan Bangunan'!$I$185</f>
        <v>48000</v>
      </c>
      <c r="F871" s="36">
        <f t="shared" ref="F871:F877" si="92">E871*C871</f>
        <v>192000</v>
      </c>
    </row>
    <row r="872" spans="1:7" s="142" customFormat="1">
      <c r="A872" s="34" t="s">
        <v>1574</v>
      </c>
      <c r="B872" s="9" t="s">
        <v>1575</v>
      </c>
      <c r="C872" s="24">
        <v>0.24</v>
      </c>
      <c r="D872" s="24" t="s">
        <v>9</v>
      </c>
      <c r="E872" s="35">
        <f>E798</f>
        <v>378800</v>
      </c>
      <c r="F872" s="36">
        <f t="shared" si="92"/>
        <v>90912</v>
      </c>
      <c r="G872" s="142" t="s">
        <v>1679</v>
      </c>
    </row>
    <row r="873" spans="1:7" s="142" customFormat="1" ht="25.5">
      <c r="A873" s="34" t="s">
        <v>1576</v>
      </c>
      <c r="B873" s="9" t="s">
        <v>1577</v>
      </c>
      <c r="C873" s="24">
        <v>1</v>
      </c>
      <c r="D873" s="24" t="s">
        <v>11</v>
      </c>
      <c r="E873" s="35">
        <f>'[2]20.05 Pipa'!$I$79</f>
        <v>48625</v>
      </c>
      <c r="F873" s="36">
        <f t="shared" si="92"/>
        <v>48625</v>
      </c>
      <c r="G873" s="142" t="s">
        <v>1679</v>
      </c>
    </row>
    <row r="874" spans="1:7" s="138" customFormat="1" ht="25.5">
      <c r="A874" s="252" t="s">
        <v>1798</v>
      </c>
      <c r="B874" s="146" t="s">
        <v>1647</v>
      </c>
      <c r="C874" s="203">
        <v>1.68</v>
      </c>
      <c r="D874" s="203" t="s">
        <v>9</v>
      </c>
      <c r="E874" s="204" t="e">
        <f>E801</f>
        <v>#REF!</v>
      </c>
      <c r="F874" s="205" t="e">
        <f t="shared" si="92"/>
        <v>#REF!</v>
      </c>
      <c r="G874" s="138" t="s">
        <v>1679</v>
      </c>
    </row>
    <row r="875" spans="1:7" s="138" customFormat="1">
      <c r="A875" s="252" t="s">
        <v>1796</v>
      </c>
      <c r="B875" s="146" t="s">
        <v>1648</v>
      </c>
      <c r="C875" s="203">
        <v>2</v>
      </c>
      <c r="D875" s="203" t="s">
        <v>1620</v>
      </c>
      <c r="E875" s="204" t="e">
        <f>E814</f>
        <v>#REF!</v>
      </c>
      <c r="F875" s="205" t="e">
        <f t="shared" si="92"/>
        <v>#REF!</v>
      </c>
      <c r="G875" s="138" t="s">
        <v>1679</v>
      </c>
    </row>
    <row r="876" spans="1:7" s="142" customFormat="1">
      <c r="A876" s="34" t="s">
        <v>22</v>
      </c>
      <c r="B876" s="9" t="s">
        <v>109</v>
      </c>
      <c r="C876" s="24">
        <v>0.4</v>
      </c>
      <c r="D876" s="24" t="s">
        <v>8</v>
      </c>
      <c r="E876" s="35">
        <f>E844</f>
        <v>86500</v>
      </c>
      <c r="F876" s="36">
        <f t="shared" si="92"/>
        <v>34600</v>
      </c>
      <c r="G876" s="142" t="s">
        <v>1679</v>
      </c>
    </row>
    <row r="877" spans="1:7" s="142" customFormat="1">
      <c r="A877" s="34" t="s">
        <v>156</v>
      </c>
      <c r="B877" s="9" t="s">
        <v>157</v>
      </c>
      <c r="C877" s="24">
        <v>0.192</v>
      </c>
      <c r="D877" s="24" t="s">
        <v>8</v>
      </c>
      <c r="E877" s="35">
        <f>E845</f>
        <v>1136764.144736842</v>
      </c>
      <c r="F877" s="36">
        <f t="shared" si="92"/>
        <v>218258.71578947367</v>
      </c>
      <c r="G877" s="142" t="s">
        <v>1679</v>
      </c>
    </row>
    <row r="878" spans="1:7" s="142" customFormat="1">
      <c r="A878" s="40"/>
      <c r="B878" s="8"/>
      <c r="C878" s="23"/>
      <c r="D878" s="23"/>
      <c r="E878" s="41" t="s">
        <v>15</v>
      </c>
      <c r="F878" s="42" t="e">
        <f>SUM(F871:F877)</f>
        <v>#REF!</v>
      </c>
    </row>
    <row r="879" spans="1:7" s="142" customFormat="1">
      <c r="A879" s="40"/>
      <c r="B879" s="8" t="s">
        <v>1412</v>
      </c>
      <c r="C879" s="23"/>
      <c r="D879" s="23"/>
      <c r="E879" s="41"/>
      <c r="F879" s="42"/>
    </row>
    <row r="880" spans="1:7" s="142" customFormat="1">
      <c r="A880" s="34" t="s">
        <v>865</v>
      </c>
      <c r="B880" s="9" t="s">
        <v>872</v>
      </c>
      <c r="C880" s="24">
        <v>16</v>
      </c>
      <c r="D880" s="24" t="s">
        <v>23</v>
      </c>
      <c r="E880" s="35">
        <f>E813</f>
        <v>56000</v>
      </c>
      <c r="F880" s="36">
        <f t="shared" ref="F880:F884" si="93">E880*C880</f>
        <v>896000</v>
      </c>
    </row>
    <row r="881" spans="1:7" s="142" customFormat="1" ht="25.5">
      <c r="A881" s="34" t="s">
        <v>1576</v>
      </c>
      <c r="B881" s="9" t="s">
        <v>1577</v>
      </c>
      <c r="C881" s="24">
        <v>4</v>
      </c>
      <c r="D881" s="24" t="s">
        <v>11</v>
      </c>
      <c r="E881" s="35">
        <f>E799</f>
        <v>48625</v>
      </c>
      <c r="F881" s="36">
        <f t="shared" si="93"/>
        <v>194500</v>
      </c>
      <c r="G881" s="142" t="s">
        <v>1412</v>
      </c>
    </row>
    <row r="882" spans="1:7" s="142" customFormat="1">
      <c r="A882" s="34" t="s">
        <v>12</v>
      </c>
      <c r="B882" s="9" t="s">
        <v>13</v>
      </c>
      <c r="C882" s="24">
        <v>1.859</v>
      </c>
      <c r="D882" s="24" t="s">
        <v>8</v>
      </c>
      <c r="E882" s="35">
        <f>E727</f>
        <v>115120</v>
      </c>
      <c r="F882" s="36">
        <f t="shared" si="93"/>
        <v>214008.08</v>
      </c>
      <c r="G882" s="142" t="s">
        <v>1412</v>
      </c>
    </row>
    <row r="883" spans="1:7" s="142" customFormat="1">
      <c r="A883" s="34" t="s">
        <v>156</v>
      </c>
      <c r="B883" s="9" t="s">
        <v>157</v>
      </c>
      <c r="C883" s="24">
        <v>1.21</v>
      </c>
      <c r="D883" s="24" t="s">
        <v>8</v>
      </c>
      <c r="E883" s="35">
        <f>E845</f>
        <v>1136764.144736842</v>
      </c>
      <c r="F883" s="36">
        <f t="shared" si="93"/>
        <v>1375484.6151315789</v>
      </c>
      <c r="G883" s="142" t="s">
        <v>1412</v>
      </c>
    </row>
    <row r="884" spans="1:7" s="142" customFormat="1" ht="25.5">
      <c r="A884" s="34" t="s">
        <v>230</v>
      </c>
      <c r="B884" s="9" t="s">
        <v>231</v>
      </c>
      <c r="C884" s="24">
        <v>70.135999999999996</v>
      </c>
      <c r="D884" s="24" t="s">
        <v>16</v>
      </c>
      <c r="E884" s="35">
        <f>E846</f>
        <v>15471</v>
      </c>
      <c r="F884" s="36">
        <f t="shared" si="93"/>
        <v>1085074.0559999999</v>
      </c>
      <c r="G884" s="142" t="s">
        <v>1412</v>
      </c>
    </row>
    <row r="885" spans="1:7" s="142" customFormat="1">
      <c r="A885" s="40"/>
      <c r="B885" s="8"/>
      <c r="C885" s="23"/>
      <c r="D885" s="23"/>
      <c r="E885" s="41" t="s">
        <v>15</v>
      </c>
      <c r="F885" s="42">
        <f>SUM(F880:F884)</f>
        <v>3765066.7511315788</v>
      </c>
    </row>
    <row r="886" spans="1:7" s="142" customFormat="1" ht="25.5">
      <c r="A886" s="40"/>
      <c r="B886" s="8" t="s">
        <v>1683</v>
      </c>
      <c r="C886" s="23"/>
      <c r="D886" s="23"/>
      <c r="E886" s="41"/>
      <c r="F886" s="42"/>
    </row>
    <row r="887" spans="1:7" s="142" customFormat="1" ht="13.5" customHeight="1">
      <c r="A887" s="34" t="s">
        <v>865</v>
      </c>
      <c r="B887" s="9" t="s">
        <v>872</v>
      </c>
      <c r="C887" s="24">
        <v>16</v>
      </c>
      <c r="D887" s="24" t="s">
        <v>23</v>
      </c>
      <c r="E887" s="35">
        <f>E880</f>
        <v>56000</v>
      </c>
      <c r="F887" s="36">
        <f t="shared" ref="F887:F891" si="94">E887*C887</f>
        <v>896000</v>
      </c>
    </row>
    <row r="888" spans="1:7" s="138" customFormat="1">
      <c r="A888" s="252" t="s">
        <v>1796</v>
      </c>
      <c r="B888" s="146" t="s">
        <v>1648</v>
      </c>
      <c r="C888" s="203">
        <v>4</v>
      </c>
      <c r="D888" s="203" t="s">
        <v>1620</v>
      </c>
      <c r="E888" s="204" t="e">
        <f>E875</f>
        <v>#REF!</v>
      </c>
      <c r="F888" s="205" t="e">
        <f t="shared" si="94"/>
        <v>#REF!</v>
      </c>
      <c r="G888" s="138" t="s">
        <v>1683</v>
      </c>
    </row>
    <row r="889" spans="1:7" s="142" customFormat="1">
      <c r="A889" s="34" t="s">
        <v>22</v>
      </c>
      <c r="B889" s="9" t="s">
        <v>109</v>
      </c>
      <c r="C889" s="24">
        <v>1.1000000000000001</v>
      </c>
      <c r="D889" s="24" t="s">
        <v>8</v>
      </c>
      <c r="E889" s="35">
        <f>E844</f>
        <v>86500</v>
      </c>
      <c r="F889" s="36">
        <f t="shared" si="94"/>
        <v>95150.000000000015</v>
      </c>
      <c r="G889" s="142" t="s">
        <v>1683</v>
      </c>
    </row>
    <row r="890" spans="1:7" s="142" customFormat="1">
      <c r="A890" s="34" t="s">
        <v>156</v>
      </c>
      <c r="B890" s="9" t="s">
        <v>157</v>
      </c>
      <c r="C890" s="24">
        <v>0.89100000000000001</v>
      </c>
      <c r="D890" s="24" t="s">
        <v>8</v>
      </c>
      <c r="E890" s="35">
        <f>E883</f>
        <v>1136764.144736842</v>
      </c>
      <c r="F890" s="36">
        <f t="shared" si="94"/>
        <v>1012856.8529605262</v>
      </c>
      <c r="G890" s="142" t="s">
        <v>1683</v>
      </c>
    </row>
    <row r="891" spans="1:7" s="142" customFormat="1" ht="25.5">
      <c r="A891" s="34" t="s">
        <v>230</v>
      </c>
      <c r="B891" s="9" t="s">
        <v>231</v>
      </c>
      <c r="C891" s="24">
        <v>46.64</v>
      </c>
      <c r="D891" s="24" t="s">
        <v>16</v>
      </c>
      <c r="E891" s="35">
        <v>15291.3</v>
      </c>
      <c r="F891" s="36">
        <f t="shared" si="94"/>
        <v>713186.23199999996</v>
      </c>
      <c r="G891" s="142" t="s">
        <v>1683</v>
      </c>
    </row>
    <row r="892" spans="1:7" s="142" customFormat="1">
      <c r="A892" s="40"/>
      <c r="B892" s="8"/>
      <c r="C892" s="23"/>
      <c r="D892" s="23"/>
      <c r="E892" s="41" t="s">
        <v>15</v>
      </c>
      <c r="F892" s="42" t="e">
        <f>SUM(F887:F891)</f>
        <v>#REF!</v>
      </c>
    </row>
    <row r="893" spans="1:7" s="142" customFormat="1">
      <c r="A893" s="40"/>
      <c r="B893" s="8" t="s">
        <v>1684</v>
      </c>
      <c r="C893" s="23"/>
      <c r="D893" s="23"/>
      <c r="E893" s="41"/>
      <c r="F893" s="42"/>
    </row>
    <row r="894" spans="1:7" s="142" customFormat="1">
      <c r="A894" s="34" t="s">
        <v>1616</v>
      </c>
      <c r="B894" s="9" t="s">
        <v>1617</v>
      </c>
      <c r="C894" s="24">
        <v>125</v>
      </c>
      <c r="D894" s="24" t="s">
        <v>580</v>
      </c>
      <c r="E894" s="35">
        <f>'[2]02.06 Alat Kantor&amp;RT'!$H$2395</f>
        <v>16842.560000000001</v>
      </c>
      <c r="F894" s="36">
        <f t="shared" ref="F894:F902" si="95">E894*C894</f>
        <v>2105320</v>
      </c>
    </row>
    <row r="895" spans="1:7" s="142" customFormat="1" ht="25.5">
      <c r="A895" s="34" t="s">
        <v>1363</v>
      </c>
      <c r="B895" s="9" t="s">
        <v>1364</v>
      </c>
      <c r="C895" s="24">
        <v>16</v>
      </c>
      <c r="D895" s="24" t="s">
        <v>37</v>
      </c>
      <c r="E895" s="35">
        <f>E750</f>
        <v>13642762</v>
      </c>
      <c r="F895" s="36">
        <f t="shared" si="95"/>
        <v>218284192</v>
      </c>
      <c r="G895" s="142" t="s">
        <v>1684</v>
      </c>
    </row>
    <row r="896" spans="1:7" s="142" customFormat="1">
      <c r="A896" s="34" t="s">
        <v>1618</v>
      </c>
      <c r="B896" s="9" t="s">
        <v>1619</v>
      </c>
      <c r="C896" s="24">
        <v>7</v>
      </c>
      <c r="D896" s="24" t="s">
        <v>1620</v>
      </c>
      <c r="E896" s="35">
        <f>E751</f>
        <v>16068</v>
      </c>
      <c r="F896" s="36">
        <f t="shared" si="95"/>
        <v>112476</v>
      </c>
      <c r="G896" s="142" t="s">
        <v>1684</v>
      </c>
    </row>
    <row r="897" spans="1:7" s="142" customFormat="1" ht="25.5">
      <c r="A897" s="34" t="s">
        <v>1576</v>
      </c>
      <c r="B897" s="9" t="s">
        <v>1577</v>
      </c>
      <c r="C897" s="24">
        <v>185</v>
      </c>
      <c r="D897" s="24" t="s">
        <v>11</v>
      </c>
      <c r="E897" s="35">
        <f>E881</f>
        <v>48625</v>
      </c>
      <c r="F897" s="36">
        <f t="shared" si="95"/>
        <v>8995625</v>
      </c>
      <c r="G897" s="142" t="s">
        <v>1684</v>
      </c>
    </row>
    <row r="898" spans="1:7" s="142" customFormat="1">
      <c r="A898" s="34" t="s">
        <v>1558</v>
      </c>
      <c r="B898" s="9" t="s">
        <v>1559</v>
      </c>
      <c r="C898" s="24">
        <v>4</v>
      </c>
      <c r="D898" s="24" t="s">
        <v>176</v>
      </c>
      <c r="E898" s="35">
        <f>E753</f>
        <v>16600000</v>
      </c>
      <c r="F898" s="36">
        <f t="shared" si="95"/>
        <v>66400000</v>
      </c>
      <c r="G898" s="142" t="s">
        <v>1684</v>
      </c>
    </row>
    <row r="899" spans="1:7" s="142" customFormat="1">
      <c r="A899" s="34" t="s">
        <v>1621</v>
      </c>
      <c r="B899" s="9" t="s">
        <v>1622</v>
      </c>
      <c r="C899" s="24">
        <v>1</v>
      </c>
      <c r="D899" s="24" t="s">
        <v>37</v>
      </c>
      <c r="E899" s="35">
        <f>'[2]22. Sarana Lalu Lintas'!$I$201</f>
        <v>237628800</v>
      </c>
      <c r="F899" s="36">
        <f t="shared" si="95"/>
        <v>237628800</v>
      </c>
      <c r="G899" s="142" t="s">
        <v>1684</v>
      </c>
    </row>
    <row r="900" spans="1:7" s="138" customFormat="1">
      <c r="A900" s="252" t="s">
        <v>1796</v>
      </c>
      <c r="B900" s="146" t="s">
        <v>1623</v>
      </c>
      <c r="C900" s="203">
        <v>25</v>
      </c>
      <c r="D900" s="203" t="s">
        <v>1620</v>
      </c>
      <c r="E900" s="204" t="e">
        <f>E888</f>
        <v>#REF!</v>
      </c>
      <c r="F900" s="205" t="e">
        <f t="shared" si="95"/>
        <v>#REF!</v>
      </c>
      <c r="G900" s="138" t="s">
        <v>1684</v>
      </c>
    </row>
    <row r="901" spans="1:7" s="142" customFormat="1">
      <c r="A901" s="34" t="s">
        <v>1649</v>
      </c>
      <c r="B901" s="9" t="s">
        <v>1650</v>
      </c>
      <c r="C901" s="24">
        <v>650</v>
      </c>
      <c r="D901" s="24" t="s">
        <v>797</v>
      </c>
      <c r="E901" s="35">
        <f>'[2]02.06 Alat Kantor&amp;RT'!$H$2441</f>
        <v>62418</v>
      </c>
      <c r="F901" s="36">
        <f t="shared" si="95"/>
        <v>40571700</v>
      </c>
      <c r="G901" s="142" t="s">
        <v>1684</v>
      </c>
    </row>
    <row r="902" spans="1:7" s="142" customFormat="1">
      <c r="A902" s="34" t="s">
        <v>1413</v>
      </c>
      <c r="B902" s="9" t="s">
        <v>1414</v>
      </c>
      <c r="C902" s="24">
        <v>4</v>
      </c>
      <c r="D902" s="24" t="s">
        <v>37</v>
      </c>
      <c r="E902" s="35">
        <f>'[2]22. Sarana Lalu Lintas'!$I$97</f>
        <v>4449700</v>
      </c>
      <c r="F902" s="36">
        <f t="shared" si="95"/>
        <v>17798800</v>
      </c>
      <c r="G902" s="142" t="s">
        <v>1684</v>
      </c>
    </row>
    <row r="903" spans="1:7" s="142" customFormat="1">
      <c r="A903" s="40"/>
      <c r="B903" s="8"/>
      <c r="C903" s="23"/>
      <c r="D903" s="23"/>
      <c r="E903" s="41" t="s">
        <v>15</v>
      </c>
      <c r="F903" s="42" t="e">
        <f>SUM(F894:F902)</f>
        <v>#REF!</v>
      </c>
    </row>
    <row r="904" spans="1:7" s="142" customFormat="1" ht="13.5" thickBot="1">
      <c r="A904" s="43"/>
      <c r="B904" s="12"/>
      <c r="C904" s="30"/>
      <c r="D904" s="30"/>
      <c r="E904" s="44" t="s">
        <v>158</v>
      </c>
      <c r="F904" s="45" t="e">
        <f>SUM(F903,F892,F885,F878,F869,F861,F852,F847,F839,F832,F826)</f>
        <v>#REF!</v>
      </c>
    </row>
    <row r="905" spans="1:7" s="31" customFormat="1">
      <c r="A905" s="40" t="s">
        <v>1655</v>
      </c>
      <c r="B905" s="8" t="s">
        <v>1656</v>
      </c>
      <c r="C905" s="23"/>
      <c r="D905" s="23" t="s">
        <v>37</v>
      </c>
      <c r="E905" s="41"/>
      <c r="F905" s="42"/>
      <c r="G905" s="74" t="s">
        <v>1691</v>
      </c>
    </row>
    <row r="906" spans="1:7" s="142" customFormat="1">
      <c r="A906" s="40"/>
      <c r="B906" s="8" t="s">
        <v>1685</v>
      </c>
      <c r="C906" s="23"/>
      <c r="D906" s="23"/>
      <c r="E906" s="41"/>
      <c r="F906" s="42"/>
    </row>
    <row r="907" spans="1:7" s="142" customFormat="1" ht="28.9" customHeight="1">
      <c r="A907" s="34" t="s">
        <v>1090</v>
      </c>
      <c r="B907" s="9" t="s">
        <v>1091</v>
      </c>
      <c r="C907" s="24">
        <v>348.6</v>
      </c>
      <c r="D907" s="24" t="s">
        <v>8</v>
      </c>
      <c r="E907" s="35">
        <f>'[1]A. Pekerjaan Tanah'!$F$130</f>
        <v>17700</v>
      </c>
      <c r="F907" s="36">
        <f t="shared" ref="F907" si="96">E907*C907</f>
        <v>6170220</v>
      </c>
    </row>
    <row r="908" spans="1:7" s="142" customFormat="1">
      <c r="A908" s="40"/>
      <c r="B908" s="8"/>
      <c r="C908" s="23"/>
      <c r="D908" s="23"/>
      <c r="E908" s="41" t="s">
        <v>15</v>
      </c>
      <c r="F908" s="42">
        <f>SUM(F907)</f>
        <v>6170220</v>
      </c>
    </row>
    <row r="909" spans="1:7" s="142" customFormat="1">
      <c r="A909" s="40"/>
      <c r="B909" s="8" t="s">
        <v>1686</v>
      </c>
      <c r="C909" s="23"/>
      <c r="D909" s="23"/>
      <c r="E909" s="41"/>
      <c r="F909" s="42"/>
    </row>
    <row r="910" spans="1:7" s="142" customFormat="1">
      <c r="A910" s="34" t="s">
        <v>1657</v>
      </c>
      <c r="B910" s="9" t="s">
        <v>1658</v>
      </c>
      <c r="C910" s="24">
        <v>2509</v>
      </c>
      <c r="D910" s="24" t="s">
        <v>1620</v>
      </c>
      <c r="E910" s="35">
        <f>'[2]20.01 Bahan Bangunan'!$I$439</f>
        <v>12000</v>
      </c>
      <c r="F910" s="36">
        <f t="shared" ref="F910:F916" si="97">E910*C910</f>
        <v>30108000</v>
      </c>
    </row>
    <row r="911" spans="1:7" s="142" customFormat="1">
      <c r="A911" s="34" t="s">
        <v>1659</v>
      </c>
      <c r="B911" s="9" t="s">
        <v>1660</v>
      </c>
      <c r="C911" s="24">
        <v>1002</v>
      </c>
      <c r="D911" s="24" t="s">
        <v>1355</v>
      </c>
      <c r="E911" s="35">
        <f>'[2]20.01 Bahan Bangunan'!$I$440</f>
        <v>6000</v>
      </c>
      <c r="F911" s="36">
        <f t="shared" si="97"/>
        <v>6012000</v>
      </c>
      <c r="G911" s="142" t="s">
        <v>1686</v>
      </c>
    </row>
    <row r="912" spans="1:7" s="142" customFormat="1">
      <c r="A912" s="34" t="s">
        <v>1661</v>
      </c>
      <c r="B912" s="9" t="s">
        <v>1662</v>
      </c>
      <c r="C912" s="24">
        <v>250</v>
      </c>
      <c r="D912" s="24" t="s">
        <v>1663</v>
      </c>
      <c r="E912" s="35">
        <f>'[2]20.01 Bahan Bangunan'!$I$725</f>
        <v>1128000</v>
      </c>
      <c r="F912" s="36">
        <f t="shared" si="97"/>
        <v>282000000</v>
      </c>
      <c r="G912" s="142" t="s">
        <v>1686</v>
      </c>
    </row>
    <row r="913" spans="1:7" s="142" customFormat="1">
      <c r="A913" s="34" t="s">
        <v>1664</v>
      </c>
      <c r="B913" s="9" t="s">
        <v>1665</v>
      </c>
      <c r="C913" s="24">
        <v>2</v>
      </c>
      <c r="D913" s="24" t="s">
        <v>1355</v>
      </c>
      <c r="E913" s="35">
        <f>'[2]20.01 Bahan Bangunan'!$I$726</f>
        <v>285000</v>
      </c>
      <c r="F913" s="36">
        <f t="shared" si="97"/>
        <v>570000</v>
      </c>
      <c r="G913" s="142" t="s">
        <v>1686</v>
      </c>
    </row>
    <row r="914" spans="1:7" s="142" customFormat="1">
      <c r="A914" s="34" t="s">
        <v>1666</v>
      </c>
      <c r="B914" s="9" t="s">
        <v>1667</v>
      </c>
      <c r="C914" s="24">
        <v>501</v>
      </c>
      <c r="D914" s="24" t="s">
        <v>1355</v>
      </c>
      <c r="E914" s="35">
        <f>'[2]20.01 Bahan Bangunan'!$I$727</f>
        <v>685440</v>
      </c>
      <c r="F914" s="36">
        <f t="shared" si="97"/>
        <v>343405440</v>
      </c>
      <c r="G914" s="142" t="s">
        <v>1686</v>
      </c>
    </row>
    <row r="915" spans="1:7" s="142" customFormat="1">
      <c r="A915" s="34" t="s">
        <v>1668</v>
      </c>
      <c r="B915" s="9" t="s">
        <v>1669</v>
      </c>
      <c r="C915" s="24">
        <v>501</v>
      </c>
      <c r="D915" s="24" t="s">
        <v>1620</v>
      </c>
      <c r="E915" s="35">
        <f>'[2]20.01 Bahan Bangunan'!$I$728</f>
        <v>116880</v>
      </c>
      <c r="F915" s="36">
        <f t="shared" si="97"/>
        <v>58556880</v>
      </c>
      <c r="G915" s="142" t="s">
        <v>1686</v>
      </c>
    </row>
    <row r="916" spans="1:7" s="142" customFormat="1">
      <c r="A916" s="34" t="s">
        <v>1670</v>
      </c>
      <c r="B916" s="9" t="s">
        <v>1671</v>
      </c>
      <c r="C916" s="24">
        <v>250</v>
      </c>
      <c r="D916" s="24" t="s">
        <v>1355</v>
      </c>
      <c r="E916" s="35">
        <f>'[2]20.01 Bahan Bangunan'!$I$729</f>
        <v>22800</v>
      </c>
      <c r="F916" s="36">
        <f t="shared" si="97"/>
        <v>5700000</v>
      </c>
      <c r="G916" s="142" t="s">
        <v>1686</v>
      </c>
    </row>
    <row r="917" spans="1:7" s="142" customFormat="1">
      <c r="A917" s="40"/>
      <c r="B917" s="8"/>
      <c r="C917" s="23"/>
      <c r="D917" s="23"/>
      <c r="E917" s="41" t="s">
        <v>15</v>
      </c>
      <c r="F917" s="42">
        <f>SUM(F910:F916)</f>
        <v>726352320</v>
      </c>
    </row>
    <row r="918" spans="1:7" s="142" customFormat="1">
      <c r="A918" s="40"/>
      <c r="B918" s="8" t="s">
        <v>1687</v>
      </c>
      <c r="C918" s="23"/>
      <c r="D918" s="23"/>
      <c r="E918" s="41"/>
      <c r="F918" s="42"/>
    </row>
    <row r="919" spans="1:7" s="142" customFormat="1">
      <c r="A919" s="34" t="s">
        <v>1672</v>
      </c>
      <c r="B919" s="9" t="s">
        <v>1673</v>
      </c>
      <c r="C919" s="24">
        <v>501</v>
      </c>
      <c r="D919" s="24" t="s">
        <v>17</v>
      </c>
      <c r="E919" s="35">
        <f>'[2]20.01 Bahan Bangunan'!$I$286</f>
        <v>27000</v>
      </c>
      <c r="F919" s="36">
        <f t="shared" ref="F919:F922" si="98">E919*C919</f>
        <v>13527000</v>
      </c>
    </row>
    <row r="920" spans="1:7" s="142" customFormat="1">
      <c r="A920" s="34" t="s">
        <v>22</v>
      </c>
      <c r="B920" s="9" t="s">
        <v>109</v>
      </c>
      <c r="C920" s="24">
        <v>348.5958</v>
      </c>
      <c r="D920" s="24" t="s">
        <v>8</v>
      </c>
      <c r="E920" s="35">
        <f>E876</f>
        <v>86500</v>
      </c>
      <c r="F920" s="36">
        <f t="shared" si="98"/>
        <v>30153536.699999999</v>
      </c>
      <c r="G920" s="142" t="s">
        <v>1687</v>
      </c>
    </row>
    <row r="921" spans="1:7" s="142" customFormat="1">
      <c r="A921" s="34" t="s">
        <v>156</v>
      </c>
      <c r="B921" s="9" t="s">
        <v>157</v>
      </c>
      <c r="C921" s="24">
        <v>287.87459999999999</v>
      </c>
      <c r="D921" s="24" t="s">
        <v>8</v>
      </c>
      <c r="E921" s="35">
        <f>E883</f>
        <v>1136764.144736842</v>
      </c>
      <c r="F921" s="36">
        <f t="shared" si="98"/>
        <v>327245523.46046048</v>
      </c>
      <c r="G921" s="142" t="s">
        <v>1687</v>
      </c>
    </row>
    <row r="922" spans="1:7" s="142" customFormat="1">
      <c r="A922" s="34" t="s">
        <v>1429</v>
      </c>
      <c r="B922" s="9" t="s">
        <v>1430</v>
      </c>
      <c r="C922" s="24">
        <v>125.25</v>
      </c>
      <c r="D922" s="24" t="s">
        <v>9</v>
      </c>
      <c r="E922" s="35">
        <v>7560</v>
      </c>
      <c r="F922" s="36">
        <f t="shared" si="98"/>
        <v>946890</v>
      </c>
      <c r="G922" s="142" t="s">
        <v>1687</v>
      </c>
    </row>
    <row r="923" spans="1:7" s="142" customFormat="1">
      <c r="A923" s="40"/>
      <c r="B923" s="8"/>
      <c r="C923" s="23"/>
      <c r="D923" s="23"/>
      <c r="E923" s="41" t="s">
        <v>15</v>
      </c>
      <c r="F923" s="42">
        <f>SUM(F919:F922)</f>
        <v>371872950.16046047</v>
      </c>
    </row>
    <row r="924" spans="1:7" s="142" customFormat="1">
      <c r="A924" s="40"/>
      <c r="B924" s="8" t="s">
        <v>1682</v>
      </c>
      <c r="C924" s="23"/>
      <c r="D924" s="23"/>
      <c r="E924" s="41"/>
      <c r="F924" s="42"/>
    </row>
    <row r="925" spans="1:7" s="142" customFormat="1">
      <c r="A925" s="34" t="s">
        <v>495</v>
      </c>
      <c r="B925" s="9" t="s">
        <v>496</v>
      </c>
      <c r="C925" s="24">
        <v>1</v>
      </c>
      <c r="D925" s="24" t="s">
        <v>23</v>
      </c>
      <c r="E925" s="35">
        <f>E828</f>
        <v>296537</v>
      </c>
      <c r="F925" s="36">
        <f t="shared" ref="F925:F928" si="99">E925*C925</f>
        <v>296537</v>
      </c>
    </row>
    <row r="926" spans="1:7" s="142" customFormat="1">
      <c r="A926" s="34" t="s">
        <v>25</v>
      </c>
      <c r="B926" s="9" t="s">
        <v>105</v>
      </c>
      <c r="C926" s="24">
        <v>1</v>
      </c>
      <c r="D926" s="24" t="s">
        <v>26</v>
      </c>
      <c r="E926" s="35">
        <f>E829</f>
        <v>77520</v>
      </c>
      <c r="F926" s="36">
        <f t="shared" si="99"/>
        <v>77520</v>
      </c>
      <c r="G926" s="142" t="s">
        <v>1682</v>
      </c>
    </row>
    <row r="927" spans="1:7" s="142" customFormat="1" ht="25.5">
      <c r="A927" s="34" t="s">
        <v>850</v>
      </c>
      <c r="B927" s="9" t="s">
        <v>896</v>
      </c>
      <c r="C927" s="24">
        <v>1</v>
      </c>
      <c r="D927" s="24" t="s">
        <v>580</v>
      </c>
      <c r="E927" s="35">
        <f>E830</f>
        <v>77200</v>
      </c>
      <c r="F927" s="36">
        <f t="shared" si="99"/>
        <v>77200</v>
      </c>
      <c r="G927" s="142" t="s">
        <v>1682</v>
      </c>
    </row>
    <row r="928" spans="1:7" s="142" customFormat="1">
      <c r="A928" s="34" t="s">
        <v>509</v>
      </c>
      <c r="B928" s="9" t="s">
        <v>510</v>
      </c>
      <c r="C928" s="24">
        <v>1</v>
      </c>
      <c r="D928" s="24" t="s">
        <v>9</v>
      </c>
      <c r="E928" s="35">
        <f>'[1]A. Pekerjaan Tanah'!$F$112</f>
        <v>19000</v>
      </c>
      <c r="F928" s="36">
        <f t="shared" si="99"/>
        <v>19000</v>
      </c>
      <c r="G928" s="142" t="s">
        <v>1682</v>
      </c>
    </row>
    <row r="929" spans="1:6" s="142" customFormat="1">
      <c r="A929" s="40"/>
      <c r="B929" s="8"/>
      <c r="C929" s="23"/>
      <c r="D929" s="23"/>
      <c r="E929" s="41" t="s">
        <v>15</v>
      </c>
      <c r="F929" s="42">
        <f>SUM(F925:F928)</f>
        <v>470257</v>
      </c>
    </row>
    <row r="930" spans="1:6" s="142" customFormat="1" ht="13.5" thickBot="1">
      <c r="A930" s="43"/>
      <c r="B930" s="12"/>
      <c r="C930" s="30"/>
      <c r="D930" s="30"/>
      <c r="E930" s="44" t="s">
        <v>158</v>
      </c>
      <c r="F930" s="45">
        <f>SUM(F908,F917,F923,F929)</f>
        <v>1104865747.1604605</v>
      </c>
    </row>
  </sheetData>
  <mergeCells count="8">
    <mergeCell ref="A2:F2"/>
    <mergeCell ref="A3:F3"/>
    <mergeCell ref="A7:A8"/>
    <mergeCell ref="B7:B8"/>
    <mergeCell ref="C7:C8"/>
    <mergeCell ref="D7:D8"/>
    <mergeCell ref="E7:E8"/>
    <mergeCell ref="F7:F8"/>
  </mergeCells>
  <pageMargins left="0.23622047244094499" right="0.23622047244094499" top="0.74803149606299202" bottom="0.74803149606299202" header="0.31496062992126" footer="0.31496062992126"/>
  <pageSetup paperSize="14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25</vt:i4>
      </vt:variant>
    </vt:vector>
  </HeadingPairs>
  <TitlesOfParts>
    <vt:vector size="36" baseType="lpstr">
      <vt:lpstr>25.01 Jalan</vt:lpstr>
      <vt:lpstr>25.02 Jembatan</vt:lpstr>
      <vt:lpstr>25.03 Saluran</vt:lpstr>
      <vt:lpstr>26 Bangunan Gedung</vt:lpstr>
      <vt:lpstr>27.1 PJU </vt:lpstr>
      <vt:lpstr>27.02 Taman</vt:lpstr>
      <vt:lpstr>28.01 PDAM</vt:lpstr>
      <vt:lpstr>28.03 Green House</vt:lpstr>
      <vt:lpstr>28.04 PAGAR</vt:lpstr>
      <vt:lpstr>28.05 Fasilitas Jalan</vt:lpstr>
      <vt:lpstr>28.06 Sarana Pertanian</vt:lpstr>
      <vt:lpstr>__xlnm_Print_Area_5</vt:lpstr>
      <vt:lpstr>__xlnm_Print_Area_7</vt:lpstr>
      <vt:lpstr>Excel_BuiltIn_Print_Area_7</vt:lpstr>
      <vt:lpstr>'25.01 Jalan'!Print_Area</vt:lpstr>
      <vt:lpstr>'25.02 Jembatan'!Print_Area</vt:lpstr>
      <vt:lpstr>'25.03 Saluran'!Print_Area</vt:lpstr>
      <vt:lpstr>'26 Bangunan Gedung'!Print_Area</vt:lpstr>
      <vt:lpstr>'27.02 Taman'!Print_Area</vt:lpstr>
      <vt:lpstr>'27.1 PJU '!Print_Area</vt:lpstr>
      <vt:lpstr>'28.01 PDAM'!Print_Area</vt:lpstr>
      <vt:lpstr>'28.03 Green House'!Print_Area</vt:lpstr>
      <vt:lpstr>'28.04 PAGAR'!Print_Area</vt:lpstr>
      <vt:lpstr>'28.05 Fasilitas Jalan'!Print_Area</vt:lpstr>
      <vt:lpstr>'28.06 Sarana Pertanian'!Print_Area</vt:lpstr>
      <vt:lpstr>'25.01 Jalan'!Print_Titles</vt:lpstr>
      <vt:lpstr>'25.02 Jembatan'!Print_Titles</vt:lpstr>
      <vt:lpstr>'25.03 Saluran'!Print_Titles</vt:lpstr>
      <vt:lpstr>'26 Bangunan Gedung'!Print_Titles</vt:lpstr>
      <vt:lpstr>'27.02 Taman'!Print_Titles</vt:lpstr>
      <vt:lpstr>'27.1 PJU '!Print_Titles</vt:lpstr>
      <vt:lpstr>'28.01 PDAM'!Print_Titles</vt:lpstr>
      <vt:lpstr>'28.03 Green House'!Print_Titles</vt:lpstr>
      <vt:lpstr>'28.04 PAGAR'!Print_Titles</vt:lpstr>
      <vt:lpstr>'28.05 Fasilitas Jalan'!Print_Titles</vt:lpstr>
      <vt:lpstr>'28.06 Sarana Pertanian'!Print_Titles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PEMKOT SBY</dc:creator>
  <cp:lastModifiedBy>acoxx</cp:lastModifiedBy>
  <cp:lastPrinted>2016-04-06T04:35:07Z</cp:lastPrinted>
  <dcterms:created xsi:type="dcterms:W3CDTF">2015-10-20T00:31:14Z</dcterms:created>
  <dcterms:modified xsi:type="dcterms:W3CDTF">2018-12-01T19:26:48Z</dcterms:modified>
</cp:coreProperties>
</file>