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A39A98-5323-4CD1-BBF2-0A1291D9A543}" xr6:coauthVersionLast="47" xr6:coauthVersionMax="47" xr10:uidLastSave="{00000000-0000-0000-0000-000000000000}"/>
  <bookViews>
    <workbookView xWindow="-110" yWindow="-110" windowWidth="19420" windowHeight="10420" xr2:uid="{5420CA30-D77E-45ED-B887-FF123567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/>
  <c r="O20" i="1"/>
  <c r="O22" i="1"/>
  <c r="O21" i="1"/>
  <c r="S17" i="1" a="1"/>
  <c r="S17" i="1" s="1"/>
  <c r="S7" i="1"/>
  <c r="S4" i="1"/>
  <c r="S5" i="1"/>
  <c r="S14" i="1"/>
  <c r="S13" i="1"/>
  <c r="S12" i="1"/>
  <c r="S11" i="1"/>
  <c r="S9" i="1"/>
  <c r="S8" i="1"/>
  <c r="S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<sst xmlns="http://schemas.openxmlformats.org/spreadsheetml/2006/main" count="75" uniqueCount="72">
  <si>
    <t>State/UT</t>
  </si>
  <si>
    <t>Population</t>
  </si>
  <si>
    <t>Male Population</t>
  </si>
  <si>
    <t>Female Population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</si>
  <si>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</si>
  <si>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</si>
  <si>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</si>
  <si>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</si>
  <si>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</si>
  <si>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</si>
  <si>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</si>
  <si>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</si>
  <si>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</si>
  <si>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</si>
  <si>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</si>
  <si>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</si>
  <si>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</si>
  <si>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</si>
  <si>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</si>
  <si>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</si>
  <si>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</si>
  <si>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</si>
  <si>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</si>
  <si>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</si>
  <si>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</si>
  <si>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</si>
  <si>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</si>
  <si>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</si>
  <si>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</si>
  <si>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</si>
  <si>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</si>
  <si>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</si>
  <si>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</si>
  <si>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</si>
  <si>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Andaman &amp; Nicobar</t>
  </si>
  <si>
    <t>Dadra &amp; Nagar Haveli and Daman &amp; Diu</t>
  </si>
  <si>
    <t>Lakshadweep</t>
  </si>
  <si>
    <t>Calculate the total population of all states and union territories.</t>
  </si>
  <si>
    <t>Count the total number of states and union territories in the table.</t>
  </si>
  <si>
    <t>Find the average population of all states and union territories.</t>
  </si>
  <si>
    <t>Questions</t>
  </si>
  <si>
    <t>Answer</t>
  </si>
  <si>
    <t>Gender Ratio</t>
  </si>
  <si>
    <t>Calculate the total population of states with a Gender ratio greater than 950.</t>
  </si>
  <si>
    <t>Find the average population of states with a Gender ratio less than 950.</t>
  </si>
  <si>
    <t>Count the number of states and union territories with a population exceeding 50000000</t>
  </si>
  <si>
    <t>Find the average population of states where the male population is greater than 10000000 and the Gender ratio is less than 950.</t>
  </si>
  <si>
    <t>Count the number of states with a male population greater than 20000000 and a female population greater than 20000000</t>
  </si>
  <si>
    <t>Find minimum gender ratio from above list</t>
  </si>
  <si>
    <t>Find maximum gender ratio from above table</t>
  </si>
  <si>
    <r>
      <t xml:space="preserve">Find the population of </t>
    </r>
    <r>
      <rPr>
        <b/>
        <sz val="11"/>
        <color theme="1"/>
        <rFont val="Aptos Narrow"/>
        <family val="2"/>
        <scheme val="minor"/>
      </rPr>
      <t>Kerala</t>
    </r>
    <r>
      <rPr>
        <sz val="11"/>
        <color theme="1"/>
        <rFont val="Aptos Narrow"/>
        <family val="2"/>
        <scheme val="minor"/>
      </rPr>
      <t xml:space="preserve"> using VLOOKUP.</t>
    </r>
  </si>
  <si>
    <r>
      <t xml:space="preserve">Retrieve the male population of </t>
    </r>
    <r>
      <rPr>
        <b/>
        <sz val="11"/>
        <color theme="1"/>
        <rFont val="Aptos Narrow"/>
        <family val="2"/>
        <scheme val="minor"/>
      </rPr>
      <t>Maharashtra</t>
    </r>
    <r>
      <rPr>
        <sz val="11"/>
        <color theme="1"/>
        <rFont val="Aptos Narrow"/>
        <family val="2"/>
        <scheme val="minor"/>
      </rPr>
      <t>.</t>
    </r>
  </si>
  <si>
    <r>
      <t xml:space="preserve">Find the female population of </t>
    </r>
    <r>
      <rPr>
        <b/>
        <sz val="11"/>
        <color theme="1"/>
        <rFont val="Aptos Narrow"/>
        <family val="2"/>
        <scheme val="minor"/>
      </rPr>
      <t>Tamil Nadu</t>
    </r>
    <r>
      <rPr>
        <sz val="11"/>
        <color theme="1"/>
        <rFont val="Aptos Narrow"/>
        <family val="2"/>
        <scheme val="minor"/>
      </rPr>
      <t>.</t>
    </r>
  </si>
  <si>
    <r>
      <t xml:space="preserve">What is the sex ratio of </t>
    </r>
    <r>
      <rPr>
        <b/>
        <sz val="11"/>
        <color theme="1"/>
        <rFont val="Aptos Narrow"/>
        <family val="2"/>
        <scheme val="minor"/>
      </rPr>
      <t>Rajasthan</t>
    </r>
    <r>
      <rPr>
        <sz val="11"/>
        <color theme="1"/>
        <rFont val="Aptos Narrow"/>
        <family val="2"/>
        <scheme val="minor"/>
      </rPr>
      <t>?</t>
    </r>
  </si>
  <si>
    <r>
      <t xml:space="preserve">Verify if VLOOKUP treats </t>
    </r>
    <r>
      <rPr>
        <b/>
        <sz val="11"/>
        <color theme="1"/>
        <rFont val="Aptos Narrow"/>
        <family val="2"/>
        <scheme val="minor"/>
      </rPr>
      <t>"Kerala"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"KERALA"</t>
    </r>
    <r>
      <rPr>
        <sz val="11"/>
        <color theme="1"/>
        <rFont val="Aptos Narrow"/>
        <family val="2"/>
        <scheme val="minor"/>
      </rPr>
      <t xml:space="preserve"> as the same for population lookup.</t>
    </r>
  </si>
  <si>
    <t>How many states/UT's have population less than 60000000</t>
  </si>
  <si>
    <t>Vlookup  question</t>
  </si>
  <si>
    <t>Find the sex ratio of the state with the maximum population.</t>
  </si>
  <si>
    <t>KERALA</t>
  </si>
  <si>
    <r>
      <t xml:space="preserve">Find what Percentage of total population belongs to </t>
    </r>
    <r>
      <rPr>
        <b/>
        <sz val="11"/>
        <color theme="1"/>
        <rFont val="Aptos Narrow"/>
        <family val="2"/>
        <scheme val="minor"/>
      </rPr>
      <t>Uttar Pradesh.</t>
    </r>
  </si>
  <si>
    <t>Find what Percentage of total population is Male population.</t>
  </si>
  <si>
    <t>COUNT</t>
  </si>
  <si>
    <t>AVERAGE</t>
  </si>
  <si>
    <t>SUMIF</t>
  </si>
  <si>
    <t>380581+B2:B31S9B2:B29B2:B34B2:B31B2:B30BB2:B20</t>
  </si>
  <si>
    <t>COUNTIF</t>
  </si>
  <si>
    <t>AVERAGEIF</t>
  </si>
  <si>
    <t>SUMIFS</t>
  </si>
  <si>
    <t>COUNTIFS</t>
  </si>
  <si>
    <t>AVERAGEIFS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</si>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</sst>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1" fillId="0" borderId="2" xfId="0" applyFont="1" applyBorder="1"/>
    <xf numFmtId="0" fontId="0" fillId="0" borderId="1" xfId="0" applyBorder="1"/>
    <xf numFmtId="2" fontId="0" fillId="0" borderId="13" xfId="0" applyNumberFormat="1" applyBorder="1"/>
    <xf numFmtId="2" fontId="0" fillId="0" borderId="8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FC3C6-18A4-4344-90FF-CD4759D3805A}" name="Table1" displayName="Table1" ref="A1:E35" totalsRowCount="1" headerRowDxfId="11" dataDxfId="10">
  <autoFilter ref="A1:E34" xr:uid="{3AFFC3C6-18A4-4344-90FF-CD4759D3805A}"/>
  <sortState xmlns:xlrd2="http://schemas.microsoft.com/office/spreadsheetml/2017/richdata2" ref="A2:E34">
    <sortCondition ref="A2:A34"/>
  </sortState>
  <tableColumns count="5">
    <tableColumn id="1" xr3:uid="{E25E3956-D0C9-45A3-895D-EAB4252DF3DF}" name="State/UT" dataDxfId="9" totalsRowDxfId="4"/>
    <tableColumn id="2" xr3:uid="{4B38E1E1-D2D5-4529-B9F2-6F684D17A92B}" name="Population" dataDxfId="8" totalsRowDxfId="3"/>
    <tableColumn id="3" xr3:uid="{5A9C2790-E40F-4FEE-906B-09582599F13C}" name="Male Population" dataDxfId="7" totalsRowDxfId="2"/>
    <tableColumn id="4" xr3:uid="{82E5FD13-3138-4E2E-8DF0-818FD60F669F}" name="Female Population" dataDxfId="6" totalsRowDxfId="1"/>
    <tableColumn id="5" xr3:uid="{D40EB250-9A3E-4D0B-B1BE-7764D318C900}" name="Gender Ratio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C55E-4FC6-451A-825F-EE54C60E19DA}">
  <dimension ref="A1:T35"/>
  <sheetViews>
    <sheetView tabSelected="1" topLeftCell="A16" zoomScale="80" zoomScaleNormal="99" workbookViewId="0">
      <selection activeCell="O24" sqref="O24"/>
    </sheetView>
  </sheetViews>
  <sheetFormatPr defaultRowHeight="14.5" x14ac:dyDescent="0.35"/>
  <cols>
    <col min="1" max="1" width="18" bestFit="1" customWidth="1"/>
    <col min="2" max="2" width="11.90625" customWidth="1"/>
    <col min="3" max="3" width="16.26953125" customWidth="1"/>
    <col min="4" max="4" width="18.453125" customWidth="1"/>
    <col min="5" max="5" width="21.08984375" customWidth="1"/>
    <col min="15" max="15" width="12.81640625" bestFit="1" customWidth="1"/>
    <col min="19" max="19" width="14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20" ht="73" thickBot="1" x14ac:dyDescent="0.4">
      <c r="A2" s="2" t="s">
        <v>34</v>
      </c>
      <c r="B2" s="3" t="s">
        <v>64</v>
      </c>
      <c r="C2" s="3">
        <v>202871</v>
      </c>
      <c r="D2" s="3">
        <v>177710</v>
      </c>
      <c r="E2" s="2">
        <v>876</v>
      </c>
    </row>
    <row r="3" spans="1:20" ht="15" thickBot="1" x14ac:dyDescent="0.4">
      <c r="A3" s="2" t="s">
        <v>13</v>
      </c>
      <c r="B3" s="3">
        <v>49386799</v>
      </c>
      <c r="C3" s="3">
        <v>24831408</v>
      </c>
      <c r="D3" s="3">
        <v>24555391</v>
      </c>
      <c r="E3" s="2">
        <v>989</v>
      </c>
      <c r="G3" s="11" t="s">
        <v>40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7" t="s">
        <v>41</v>
      </c>
    </row>
    <row r="4" spans="1:20" x14ac:dyDescent="0.35">
      <c r="A4" s="2" t="s">
        <v>31</v>
      </c>
      <c r="B4" s="3">
        <v>1383727</v>
      </c>
      <c r="C4" s="3">
        <v>713912</v>
      </c>
      <c r="D4" s="3">
        <v>669815</v>
      </c>
      <c r="E4" s="2">
        <v>938</v>
      </c>
      <c r="G4" s="20" t="s">
        <v>37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9">
        <f>SUM(B2:B34)</f>
        <v>1116608282</v>
      </c>
    </row>
    <row r="5" spans="1:20" x14ac:dyDescent="0.35">
      <c r="A5" s="2" t="s">
        <v>18</v>
      </c>
      <c r="B5" s="3">
        <v>31205576</v>
      </c>
      <c r="C5" s="3">
        <v>15939443</v>
      </c>
      <c r="D5" s="3">
        <v>15266133</v>
      </c>
      <c r="E5" s="2">
        <v>958</v>
      </c>
      <c r="G5" s="14" t="s">
        <v>38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4">
        <f>COUNTA(Table1[State/UT])</f>
        <v>33</v>
      </c>
      <c r="T5" t="s">
        <v>61</v>
      </c>
    </row>
    <row r="6" spans="1:20" x14ac:dyDescent="0.35">
      <c r="A6" s="2" t="s">
        <v>6</v>
      </c>
      <c r="B6" s="3">
        <v>104099452</v>
      </c>
      <c r="C6" s="3">
        <v>54278157</v>
      </c>
      <c r="D6" s="3">
        <v>49821295</v>
      </c>
      <c r="E6" s="2">
        <v>919</v>
      </c>
      <c r="G6" s="14" t="s">
        <v>39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4">
        <f>AVERAGE(Table1[Population])</f>
        <v>36019622</v>
      </c>
      <c r="T6" t="s">
        <v>62</v>
      </c>
    </row>
    <row r="7" spans="1:20" x14ac:dyDescent="0.35">
      <c r="A7" s="2" t="s">
        <v>20</v>
      </c>
      <c r="B7" s="3">
        <v>25545198</v>
      </c>
      <c r="C7" s="3">
        <v>12827915</v>
      </c>
      <c r="D7" s="3">
        <v>12717283</v>
      </c>
      <c r="E7" s="2">
        <v>992</v>
      </c>
      <c r="G7" s="14" t="s">
        <v>43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4">
        <f>SUMIF(Table1[Gender Ratio],"&gt;950",Table1[Population])</f>
        <v>378671998</v>
      </c>
      <c r="T7" t="s">
        <v>63</v>
      </c>
    </row>
    <row r="8" spans="1:20" ht="29" x14ac:dyDescent="0.35">
      <c r="A8" s="2" t="s">
        <v>35</v>
      </c>
      <c r="B8" s="3">
        <v>585764</v>
      </c>
      <c r="C8" s="3">
        <v>344669</v>
      </c>
      <c r="D8" s="3">
        <v>241095</v>
      </c>
      <c r="E8" s="2">
        <v>700</v>
      </c>
      <c r="G8" s="14" t="s">
        <v>45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4">
        <f>COUNTIF(Table1[Population],"&gt;50000000")</f>
        <v>8</v>
      </c>
      <c r="T8" t="s">
        <v>65</v>
      </c>
    </row>
    <row r="9" spans="1:20" x14ac:dyDescent="0.35">
      <c r="A9" s="2" t="s">
        <v>22</v>
      </c>
      <c r="B9" s="3">
        <v>16787941</v>
      </c>
      <c r="C9" s="3">
        <v>8987326</v>
      </c>
      <c r="D9" s="3">
        <v>7800615</v>
      </c>
      <c r="E9" s="2">
        <v>868</v>
      </c>
      <c r="G9" s="14" t="s">
        <v>44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  <c r="S9" s="4">
        <f>AVERAGEIF(Table1[Gender Ratio],"&gt;950",Table1[Population])</f>
        <v>25244799.866666667</v>
      </c>
      <c r="T9" t="s">
        <v>66</v>
      </c>
    </row>
    <row r="10" spans="1:20" x14ac:dyDescent="0.35">
      <c r="A10" s="2" t="s">
        <v>30</v>
      </c>
      <c r="B10" s="3">
        <v>1458545</v>
      </c>
      <c r="C10" s="3">
        <v>739140</v>
      </c>
      <c r="D10" s="3">
        <v>719405</v>
      </c>
      <c r="E10" s="2">
        <v>973</v>
      </c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4"/>
      <c r="T10" t="s">
        <v>67</v>
      </c>
    </row>
    <row r="11" spans="1:20" x14ac:dyDescent="0.35">
      <c r="A11" s="2" t="s">
        <v>12</v>
      </c>
      <c r="B11" s="3">
        <v>60439692</v>
      </c>
      <c r="C11" s="3">
        <v>31491260</v>
      </c>
      <c r="D11" s="3">
        <v>28948432</v>
      </c>
      <c r="E11" s="2">
        <v>920</v>
      </c>
      <c r="G11" s="14" t="s">
        <v>47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4">
        <f>COUNTIFS(C2:C35,"&gt;20000000",D2:D35,"&gt;20000000")</f>
        <v>11</v>
      </c>
      <c r="T11" t="s">
        <v>68</v>
      </c>
    </row>
    <row r="12" spans="1:20" x14ac:dyDescent="0.35">
      <c r="A12" s="2" t="s">
        <v>21</v>
      </c>
      <c r="B12" s="3">
        <v>25351462</v>
      </c>
      <c r="C12" s="3">
        <v>13494734</v>
      </c>
      <c r="D12" s="3">
        <v>11856728</v>
      </c>
      <c r="E12" s="2">
        <v>879</v>
      </c>
      <c r="G12" s="14" t="s">
        <v>46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4">
        <f>AVERAGEIFS(B2:B35,C2:C35,"&gt;10000000",E2:E35,"&gt;950")</f>
        <v>43744269.625</v>
      </c>
      <c r="T12" t="s">
        <v>69</v>
      </c>
    </row>
    <row r="13" spans="1:20" x14ac:dyDescent="0.35">
      <c r="A13" s="2" t="s">
        <v>25</v>
      </c>
      <c r="B13" s="3">
        <v>6864602</v>
      </c>
      <c r="C13" s="3">
        <v>3481873</v>
      </c>
      <c r="D13" s="3">
        <v>3382729</v>
      </c>
      <c r="E13" s="2">
        <v>972</v>
      </c>
      <c r="G13" s="14" t="s">
        <v>49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4">
        <f>MAX(E2:E35)</f>
        <v>1084</v>
      </c>
      <c r="T13" t="s">
        <v>70</v>
      </c>
    </row>
    <row r="14" spans="1:20" x14ac:dyDescent="0.35">
      <c r="A14" s="2" t="s">
        <v>23</v>
      </c>
      <c r="B14" s="3">
        <v>12541302</v>
      </c>
      <c r="C14" s="3">
        <v>6640662</v>
      </c>
      <c r="D14" s="3">
        <v>5900640</v>
      </c>
      <c r="E14" s="2">
        <v>889</v>
      </c>
      <c r="G14" s="14" t="s">
        <v>48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4">
        <f>MIN(E2:E35)</f>
        <v>700</v>
      </c>
      <c r="T14" t="s">
        <v>71</v>
      </c>
    </row>
    <row r="15" spans="1:20" x14ac:dyDescent="0.35">
      <c r="A15" s="2" t="s">
        <v>17</v>
      </c>
      <c r="B15" s="3">
        <v>32988134</v>
      </c>
      <c r="C15" s="3">
        <v>16930315</v>
      </c>
      <c r="D15" s="3">
        <v>16057819</v>
      </c>
      <c r="E15" s="2">
        <v>948</v>
      </c>
      <c r="G15" s="14" t="s">
        <v>55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4"/>
    </row>
    <row r="16" spans="1:20" x14ac:dyDescent="0.35">
      <c r="A16" s="2" t="s">
        <v>11</v>
      </c>
      <c r="B16" s="3">
        <v>61095297</v>
      </c>
      <c r="C16" s="3">
        <v>30966657</v>
      </c>
      <c r="D16" s="3">
        <v>30128640</v>
      </c>
      <c r="E16" s="2">
        <v>973</v>
      </c>
      <c r="G16" s="14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4"/>
    </row>
    <row r="17" spans="1:20" ht="15" thickBot="1" x14ac:dyDescent="0.4">
      <c r="A17" s="2" t="s">
        <v>16</v>
      </c>
      <c r="B17" s="3">
        <v>33406061</v>
      </c>
      <c r="C17" s="3">
        <v>16027412</v>
      </c>
      <c r="D17" s="3">
        <v>17378649</v>
      </c>
      <c r="E17" s="3">
        <v>1084</v>
      </c>
      <c r="G17" s="26" t="s">
        <v>60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S17" s="8" cm="1">
        <f t="array" ref="S17:T18">Q22:R23</f>
        <v>0</v>
      </c>
      <c r="T17">
        <v>0</v>
      </c>
    </row>
    <row r="18" spans="1:20" ht="15" thickBot="1" x14ac:dyDescent="0.4">
      <c r="A18" s="2" t="s">
        <v>36</v>
      </c>
      <c r="B18" s="3">
        <v>64473</v>
      </c>
      <c r="C18" s="3">
        <v>33123</v>
      </c>
      <c r="D18" s="3">
        <v>31350</v>
      </c>
      <c r="E18" s="2">
        <v>947</v>
      </c>
      <c r="S18">
        <v>0</v>
      </c>
      <c r="T18">
        <v>0</v>
      </c>
    </row>
    <row r="19" spans="1:20" ht="15" thickBot="1" x14ac:dyDescent="0.4">
      <c r="A19" s="2" t="s">
        <v>8</v>
      </c>
      <c r="B19" s="3">
        <v>72626809</v>
      </c>
      <c r="C19" s="3">
        <v>37612306</v>
      </c>
      <c r="D19" s="3">
        <v>35014503</v>
      </c>
      <c r="E19" s="2">
        <v>931</v>
      </c>
      <c r="G19" s="29" t="s">
        <v>56</v>
      </c>
      <c r="H19" s="30"/>
      <c r="I19" s="30"/>
      <c r="J19" s="30"/>
      <c r="K19" s="30"/>
      <c r="L19" s="30"/>
      <c r="M19" s="30"/>
      <c r="N19" s="31"/>
      <c r="O19" s="7" t="s">
        <v>41</v>
      </c>
    </row>
    <row r="20" spans="1:20" x14ac:dyDescent="0.35">
      <c r="A20" s="2" t="s">
        <v>5</v>
      </c>
      <c r="B20" s="3">
        <v>112374333</v>
      </c>
      <c r="C20" s="3">
        <v>58243056</v>
      </c>
      <c r="D20" s="3">
        <v>54131277</v>
      </c>
      <c r="E20" s="2">
        <v>931</v>
      </c>
      <c r="G20" s="17" t="s">
        <v>50</v>
      </c>
      <c r="H20" s="18"/>
      <c r="I20" s="18"/>
      <c r="J20" s="18"/>
      <c r="K20" s="18"/>
      <c r="L20" s="18"/>
      <c r="M20" s="18"/>
      <c r="N20" s="19"/>
      <c r="O20" s="6">
        <f>VLOOKUP(A17,Table1[],2,0)</f>
        <v>33406061</v>
      </c>
    </row>
    <row r="21" spans="1:20" x14ac:dyDescent="0.35">
      <c r="A21" s="2" t="s">
        <v>28</v>
      </c>
      <c r="B21" s="3">
        <v>2570390</v>
      </c>
      <c r="C21" s="3">
        <v>1290171</v>
      </c>
      <c r="D21" s="3">
        <v>1280219</v>
      </c>
      <c r="E21" s="2">
        <v>992</v>
      </c>
      <c r="G21" s="14" t="s">
        <v>51</v>
      </c>
      <c r="H21" s="15"/>
      <c r="I21" s="15"/>
      <c r="J21" s="15"/>
      <c r="K21" s="15"/>
      <c r="L21" s="15"/>
      <c r="M21" s="15"/>
      <c r="N21" s="16"/>
      <c r="O21" s="10">
        <f>VLOOKUP(A20,Table1[],2,0)</f>
        <v>112374333</v>
      </c>
    </row>
    <row r="22" spans="1:20" x14ac:dyDescent="0.35">
      <c r="A22" s="2" t="s">
        <v>27</v>
      </c>
      <c r="B22" s="3">
        <v>2966889</v>
      </c>
      <c r="C22" s="3">
        <v>1491832</v>
      </c>
      <c r="D22" s="3">
        <v>1475057</v>
      </c>
      <c r="E22" s="2">
        <v>989</v>
      </c>
      <c r="G22" s="14" t="s">
        <v>52</v>
      </c>
      <c r="H22" s="15"/>
      <c r="I22" s="15"/>
      <c r="J22" s="15"/>
      <c r="K22" s="15"/>
      <c r="L22" s="15"/>
      <c r="M22" s="15"/>
      <c r="N22" s="16"/>
      <c r="O22" s="4">
        <f>VLOOKUP(A29,Table1[],2,0)</f>
        <v>72147030</v>
      </c>
    </row>
    <row r="23" spans="1:20" x14ac:dyDescent="0.35">
      <c r="A23" s="2" t="s">
        <v>32</v>
      </c>
      <c r="B23" s="3">
        <v>1097206</v>
      </c>
      <c r="C23" s="3">
        <v>555339</v>
      </c>
      <c r="D23" s="3">
        <v>541867</v>
      </c>
      <c r="E23" s="2">
        <v>976</v>
      </c>
      <c r="G23" s="14" t="s">
        <v>53</v>
      </c>
      <c r="H23" s="15"/>
      <c r="I23" s="15"/>
      <c r="J23" s="15"/>
      <c r="K23" s="15"/>
      <c r="L23" s="15"/>
      <c r="M23" s="15"/>
      <c r="N23" s="16"/>
      <c r="O23" s="4">
        <f>VLOOKUP(A27,Table1[],2,0)</f>
        <v>68548437</v>
      </c>
    </row>
    <row r="24" spans="1:20" x14ac:dyDescent="0.35">
      <c r="A24" s="2" t="s">
        <v>29</v>
      </c>
      <c r="B24" s="3">
        <v>1978502</v>
      </c>
      <c r="C24" s="3">
        <v>1024649</v>
      </c>
      <c r="D24" s="3">
        <v>953853</v>
      </c>
      <c r="E24" s="2">
        <v>931</v>
      </c>
      <c r="G24" s="14" t="s">
        <v>57</v>
      </c>
      <c r="H24" s="15"/>
      <c r="I24" s="15"/>
      <c r="J24" s="15"/>
      <c r="K24" s="15"/>
      <c r="L24" s="15"/>
      <c r="M24" s="15"/>
      <c r="N24" s="16"/>
      <c r="O24" s="4"/>
    </row>
    <row r="25" spans="1:20" x14ac:dyDescent="0.35">
      <c r="A25" s="2" t="s">
        <v>14</v>
      </c>
      <c r="B25" s="3">
        <v>41974218</v>
      </c>
      <c r="C25" s="3">
        <v>21212136</v>
      </c>
      <c r="D25" s="3">
        <v>20762082</v>
      </c>
      <c r="E25" s="2">
        <v>979</v>
      </c>
      <c r="G25" s="32"/>
      <c r="H25" s="33"/>
      <c r="I25" s="33"/>
      <c r="J25" s="33"/>
      <c r="K25" s="33"/>
      <c r="L25" s="33"/>
      <c r="M25" s="33"/>
      <c r="N25" s="34"/>
      <c r="O25" s="4"/>
    </row>
    <row r="26" spans="1:20" x14ac:dyDescent="0.35">
      <c r="A26" s="2" t="s">
        <v>19</v>
      </c>
      <c r="B26" s="3">
        <v>27743338</v>
      </c>
      <c r="C26" s="3">
        <v>14639465</v>
      </c>
      <c r="D26" s="3">
        <v>13103873</v>
      </c>
      <c r="E26" s="2">
        <v>895</v>
      </c>
      <c r="G26" s="14" t="s">
        <v>54</v>
      </c>
      <c r="H26" s="15"/>
      <c r="I26" s="15"/>
      <c r="J26" s="15"/>
      <c r="K26" s="15"/>
      <c r="L26" s="15"/>
      <c r="M26" s="15"/>
      <c r="N26" s="16"/>
      <c r="O26" s="4"/>
    </row>
    <row r="27" spans="1:20" x14ac:dyDescent="0.35">
      <c r="A27" s="2" t="s">
        <v>10</v>
      </c>
      <c r="B27" s="3">
        <v>68548437</v>
      </c>
      <c r="C27" s="3">
        <v>35550997</v>
      </c>
      <c r="D27" s="3">
        <v>32997440</v>
      </c>
      <c r="E27" s="2">
        <v>928</v>
      </c>
      <c r="G27" s="32" t="s">
        <v>16</v>
      </c>
      <c r="H27" s="33"/>
      <c r="I27" s="33"/>
      <c r="J27" s="33"/>
      <c r="K27" s="33"/>
      <c r="L27" s="33"/>
      <c r="M27" s="33"/>
      <c r="N27" s="34"/>
      <c r="O27" s="4"/>
    </row>
    <row r="28" spans="1:20" ht="15" thickBot="1" x14ac:dyDescent="0.4">
      <c r="A28" s="2" t="s">
        <v>33</v>
      </c>
      <c r="B28" s="3">
        <v>610577</v>
      </c>
      <c r="C28" s="3">
        <v>323070</v>
      </c>
      <c r="D28" s="3">
        <v>287507</v>
      </c>
      <c r="E28" s="2">
        <v>890</v>
      </c>
      <c r="G28" s="23" t="s">
        <v>58</v>
      </c>
      <c r="H28" s="24"/>
      <c r="I28" s="24"/>
      <c r="J28" s="24"/>
      <c r="K28" s="24"/>
      <c r="L28" s="24"/>
      <c r="M28" s="24"/>
      <c r="N28" s="25"/>
      <c r="O28" s="5"/>
    </row>
    <row r="29" spans="1:20" x14ac:dyDescent="0.35">
      <c r="A29" s="2" t="s">
        <v>9</v>
      </c>
      <c r="B29" s="3">
        <v>72147030</v>
      </c>
      <c r="C29" s="3">
        <v>36137975</v>
      </c>
      <c r="D29" s="3">
        <v>36009055</v>
      </c>
      <c r="E29" s="2">
        <v>996</v>
      </c>
    </row>
    <row r="30" spans="1:20" x14ac:dyDescent="0.35">
      <c r="A30" s="2" t="s">
        <v>15</v>
      </c>
      <c r="B30" s="3">
        <v>35193978</v>
      </c>
      <c r="C30" s="3">
        <v>17611633</v>
      </c>
      <c r="D30" s="3">
        <v>17582345</v>
      </c>
      <c r="E30" s="2">
        <v>998</v>
      </c>
    </row>
    <row r="31" spans="1:20" x14ac:dyDescent="0.35">
      <c r="A31" s="2" t="s">
        <v>26</v>
      </c>
      <c r="B31" s="3">
        <v>3673917</v>
      </c>
      <c r="C31" s="3">
        <v>1874376</v>
      </c>
      <c r="D31" s="3">
        <v>1799541</v>
      </c>
      <c r="E31" s="2">
        <v>960</v>
      </c>
    </row>
    <row r="32" spans="1:20" x14ac:dyDescent="0.35">
      <c r="A32" s="2" t="s">
        <v>4</v>
      </c>
      <c r="B32" s="3">
        <v>199812341</v>
      </c>
      <c r="C32" s="3">
        <v>104596415</v>
      </c>
      <c r="D32" s="3">
        <v>95215926</v>
      </c>
      <c r="E32" s="2">
        <v>912</v>
      </c>
    </row>
    <row r="33" spans="1:8" x14ac:dyDescent="0.35">
      <c r="A33" s="2" t="s">
        <v>24</v>
      </c>
      <c r="B33" s="3">
        <v>10086292</v>
      </c>
      <c r="C33" s="3">
        <v>5137773</v>
      </c>
      <c r="D33" s="3">
        <v>4948519</v>
      </c>
      <c r="E33" s="2">
        <v>963</v>
      </c>
    </row>
    <row r="34" spans="1:8" x14ac:dyDescent="0.35">
      <c r="A34" s="2" t="s">
        <v>7</v>
      </c>
      <c r="B34" s="3"/>
      <c r="C34" s="3">
        <v>46809027</v>
      </c>
      <c r="D34" s="3">
        <v>44467088</v>
      </c>
      <c r="E34" s="2">
        <v>950</v>
      </c>
      <c r="H34" t="s">
        <v>58</v>
      </c>
    </row>
    <row r="35" spans="1:8" x14ac:dyDescent="0.35">
      <c r="A35" s="2"/>
      <c r="B35" s="3"/>
      <c r="C35" s="3"/>
      <c r="D35" s="3"/>
      <c r="E35" s="2"/>
    </row>
  </sheetData>
  <mergeCells count="25">
    <mergeCell ref="G28:N28"/>
    <mergeCell ref="G16:R16"/>
    <mergeCell ref="G17:R17"/>
    <mergeCell ref="G19:N19"/>
    <mergeCell ref="G24:N24"/>
    <mergeCell ref="G22:N22"/>
    <mergeCell ref="G23:N23"/>
    <mergeCell ref="G26:N26"/>
    <mergeCell ref="G27:N27"/>
    <mergeCell ref="G25:N25"/>
    <mergeCell ref="G3:R3"/>
    <mergeCell ref="G13:R13"/>
    <mergeCell ref="G15:R15"/>
    <mergeCell ref="G20:N20"/>
    <mergeCell ref="G21:N21"/>
    <mergeCell ref="G14:R14"/>
    <mergeCell ref="G4:R4"/>
    <mergeCell ref="G5:R5"/>
    <mergeCell ref="G6:R6"/>
    <mergeCell ref="G7:R7"/>
    <mergeCell ref="G8:R8"/>
    <mergeCell ref="G9:R9"/>
    <mergeCell ref="G10:R10"/>
    <mergeCell ref="G11:R11"/>
    <mergeCell ref="G12:R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anil22bca005</dc:creator>
  <cp:lastModifiedBy>Admin</cp:lastModifiedBy>
  <dcterms:created xsi:type="dcterms:W3CDTF">2024-12-15T17:39:50Z</dcterms:created>
  <dcterms:modified xsi:type="dcterms:W3CDTF">2024-12-20T05:39:30Z</dcterms:modified>
</cp:coreProperties>
</file>