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BEBC45F-C579-428A-94E7-6B9D7D8879BC}" xr6:coauthVersionLast="47" xr6:coauthVersionMax="47" xr10:uidLastSave="{00000000-0000-0000-0000-000000000000}"/>
  <bookViews>
    <workbookView xWindow="-110" yWindow="-110" windowWidth="19420" windowHeight="1042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J46" i="1"/>
  <c r="J45" i="1"/>
  <c r="J44" i="1"/>
  <c r="J43" i="1"/>
  <c r="O21" i="1"/>
  <c r="S11" i="1"/>
  <c r="S15" i="1"/>
  <c r="O28" i="1"/>
  <c r="O27" i="1"/>
  <c r="O24" i="1"/>
  <c r="O23" i="1"/>
  <c r="O20" i="1"/>
  <c r="O22" i="1"/>
  <c r="S7" i="1"/>
  <c r="S4" i="1"/>
  <c r="S5" i="1"/>
  <c r="S14" i="1"/>
  <c r="S13" i="1"/>
  <c r="S12" i="1"/>
  <c r="S9" i="1"/>
  <c r="S8" i="1"/>
  <c r="S6" i="1"/>
</calcChain>
</file>

<file path=xl/sharedStrings.xml><?xml version="1.0" encoding="utf-8"?>
<sst xmlns="http://schemas.openxmlformats.org/spreadsheetml/2006/main" count="97" uniqueCount="88">
  <si>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</si>
  <si>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</si>
  <si>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</si>
  <si>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</si>
  <si>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</si>
  <si>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</si>
  <si>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</si>
  <si>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</si>
  <si>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</si>
  <si>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</si>
  <si>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</si>
  <si>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</si>
  <si>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</si>
  <si>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</si>
  <si>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</si>
  <si>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</si>
  <si>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</si>
  <si>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</si>
  <si>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</si>
  <si>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</si>
  <si>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</si>
  <si>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</si>
  <si>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</si>
  <si>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</si>
  <si>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</si>
  <si>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</si>
  <si>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</si>
  <si>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</si>
  <si>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</si>
  <si>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</si>
  <si>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</si>
  <si>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</si>
  <si>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</si>
  <si>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</si>
  <si>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</si>
  <si>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</si>
  <si>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</si>
  <si>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</si>
  <si>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</si>
  <si>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</si>
  <si>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</si>
  <si>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</si>
  <si>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</si>
  <si>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</si>
  <si>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</si>
  <si>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</si>
  <si>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</si>
  <si>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</si>
  <si>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</si>
  <si>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</si>
  <si>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</si>
  <si>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</si>
  <si>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</si>
  <si>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</si>
  <si>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</si>
  <si>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</si>
  <si>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</si>
  <si>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</si>
  <si>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</si>
  <si>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</si>
  <si>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</si>
  <si>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COUNT</t>
  </si>
  <si>
    <t>AVERAGE</t>
  </si>
  <si>
    <t>SUMIF</t>
  </si>
  <si>
    <t>380581+B2:B31S9B2:B29B2:B34B2:B31B2:B30BB2:B20</t>
  </si>
  <si>
    <t>COUNTIF</t>
  </si>
  <si>
    <t>AVERAGEIF</t>
  </si>
  <si>
    <t>SUMIFS</t>
  </si>
  <si>
    <t>COUNTIFS</t>
  </si>
  <si>
    <t>AVERAGEIFS</t>
  </si>
  <si>
    <t>MAX</t>
  </si>
  <si>
    <t>MIN</t>
  </si>
  <si>
    <t>SUM</t>
  </si>
  <si>
    <t>vlookup</t>
  </si>
  <si>
    <t>VLOOKUP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</si>
  <si>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>.</t>
    </r>
  </si>
  <si>
    <r>
      <t xml:space="preserve">2. Retrieve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Punjab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</si>
  <si>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3.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</si>
  <si>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Jharkhand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</si>
  <si>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Himachal Pradesh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</si>
  <si>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t>HLOOKUP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</si>
  <si>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5th row</t>
    </r>
    <r>
      <rPr>
        <sz val="11"/>
        <color theme="1"/>
        <rFont val="Aptos Narrow"/>
        <family val="2"/>
        <scheme val="minor"/>
      </rPr>
      <t>.</t>
    </r>
  </si>
  <si>
    <r>
      <t xml:space="preserve">2.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12th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</si>
  <si>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3.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8th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</si>
  <si>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get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3rd row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</si>
  <si>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10th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</si>
  <si>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t>maharashra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</si>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</sst>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0" fontId="0" fillId="0" borderId="1" xfId="0" applyBorder="1"/>
    <xf numFmtId="2" fontId="0" fillId="0" borderId="13" xfId="0" applyNumberFormat="1" applyBorder="1"/>
    <xf numFmtId="2" fontId="0" fillId="0" borderId="8" xfId="0" applyNumberFormat="1" applyBorder="1"/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0" fillId="0" borderId="3" xfId="0" applyBorder="1"/>
    <xf numFmtId="0" fontId="0" fillId="0" borderId="1" xfId="0" applyBorder="1"/>
    <xf numFmtId="0" fontId="0" fillId="0" borderId="23" xfId="0" applyBorder="1"/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T55"/>
  <sheetViews>
    <sheetView tabSelected="1" topLeftCell="A31" zoomScale="70" zoomScaleNormal="70" workbookViewId="0">
      <selection activeCell="J51" sqref="J51"/>
    </sheetView>
  </sheetViews>
  <sheetFormatPr defaultRowHeight="14.5" x14ac:dyDescent="0.35"/>
  <cols>
    <col min="1" max="1" width="18" bestFit="1" customWidth="1"/>
    <col min="2" max="2" width="13.6328125" customWidth="1"/>
    <col min="3" max="3" width="16.26953125" customWidth="1"/>
    <col min="4" max="4" width="18.453125" customWidth="1"/>
    <col min="5" max="5" width="21.08984375" customWidth="1"/>
    <col min="15" max="15" width="17.6328125" customWidth="1"/>
    <col min="19" max="19" width="14.906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20" ht="73" thickBot="1" x14ac:dyDescent="0.4">
      <c r="A2" s="2" t="s">
        <v>34</v>
      </c>
      <c r="B2" s="3" t="s">
        <v>64</v>
      </c>
      <c r="C2" s="3">
        <v>202871</v>
      </c>
      <c r="D2" s="3">
        <v>177710</v>
      </c>
      <c r="E2" s="2">
        <v>876</v>
      </c>
    </row>
    <row r="3" spans="1:20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23" t="s">
        <v>40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  <c r="S3" s="7" t="s">
        <v>41</v>
      </c>
    </row>
    <row r="4" spans="1:20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30" t="s">
        <v>37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2"/>
      <c r="S4" s="9">
        <f>SUM(B2:B34)</f>
        <v>1116608282</v>
      </c>
      <c r="T4" t="s">
        <v>72</v>
      </c>
    </row>
    <row r="5" spans="1:20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17" t="s">
        <v>38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26"/>
      <c r="S5" s="4">
        <f>COUNTA(Table1[State/UT])</f>
        <v>33</v>
      </c>
      <c r="T5" t="s">
        <v>61</v>
      </c>
    </row>
    <row r="6" spans="1:20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17" t="s">
        <v>39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26"/>
      <c r="S6" s="4">
        <f>AVERAGE(Table1[Population])</f>
        <v>36019622</v>
      </c>
      <c r="T6" t="s">
        <v>62</v>
      </c>
    </row>
    <row r="7" spans="1:20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17" t="s">
        <v>43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26"/>
      <c r="S7" s="4">
        <f>SUMIF(Table1[Gender Ratio],"&gt;950",Table1[Population])</f>
        <v>378671998</v>
      </c>
      <c r="T7" t="s">
        <v>63</v>
      </c>
    </row>
    <row r="8" spans="1:20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17" t="s">
        <v>45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26"/>
      <c r="S8" s="4">
        <f>COUNTIF(Table1[Population],"&gt;50000000")</f>
        <v>8</v>
      </c>
      <c r="T8" t="s">
        <v>65</v>
      </c>
    </row>
    <row r="9" spans="1:20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17" t="s">
        <v>44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26"/>
      <c r="S9" s="4">
        <f>AVERAGEIF(Table1[Gender Ratio],"&gt;950",Table1[Population])</f>
        <v>25244799.866666667</v>
      </c>
      <c r="T9" t="s">
        <v>66</v>
      </c>
    </row>
    <row r="10" spans="1:20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26"/>
      <c r="S10" s="4"/>
      <c r="T10" t="s">
        <v>67</v>
      </c>
    </row>
    <row r="11" spans="1:20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17" t="s">
        <v>47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6"/>
      <c r="S11" s="4">
        <f>COUNTIFS(C2:C35,"&gt;20000000",D2:D35,"&gt;20000000")</f>
        <v>11</v>
      </c>
      <c r="T11" t="s">
        <v>68</v>
      </c>
    </row>
    <row r="12" spans="1:20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17" t="s">
        <v>46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6"/>
      <c r="S12" s="4">
        <f>AVERAGEIFS(B2:B35,C2:C35,"&gt;10000000",E2:E35,"&gt;950")</f>
        <v>43744269.625</v>
      </c>
      <c r="T12" t="s">
        <v>69</v>
      </c>
    </row>
    <row r="13" spans="1:20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17" t="s">
        <v>49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6"/>
      <c r="S13" s="4">
        <f>MAX(E2:E35)</f>
        <v>1084</v>
      </c>
      <c r="T13" t="s">
        <v>70</v>
      </c>
    </row>
    <row r="14" spans="1:20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17" t="s">
        <v>48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26"/>
      <c r="S14" s="4">
        <f>MIN(E2:E35)</f>
        <v>700</v>
      </c>
      <c r="T14" t="s">
        <v>71</v>
      </c>
    </row>
    <row r="15" spans="1:20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17" t="s">
        <v>55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26"/>
      <c r="S15" s="4">
        <f>MIN(Table1[Gender Ratio])</f>
        <v>700</v>
      </c>
    </row>
    <row r="16" spans="1:20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17" t="s">
        <v>59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6"/>
      <c r="S16" s="4"/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36" t="s">
        <v>60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/>
      <c r="S17" s="8"/>
    </row>
    <row r="18" spans="1:19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39" t="s">
        <v>56</v>
      </c>
      <c r="H19" s="40"/>
      <c r="I19" s="40"/>
      <c r="J19" s="40"/>
      <c r="K19" s="40"/>
      <c r="L19" s="40"/>
      <c r="M19" s="40"/>
      <c r="N19" s="41"/>
      <c r="O19" s="7" t="s">
        <v>41</v>
      </c>
    </row>
    <row r="20" spans="1:19" x14ac:dyDescent="0.35">
      <c r="A20" s="2" t="s">
        <v>86</v>
      </c>
      <c r="B20" s="3">
        <v>112374333</v>
      </c>
      <c r="C20" s="3">
        <v>58243056</v>
      </c>
      <c r="D20" s="3">
        <v>54131277</v>
      </c>
      <c r="E20" s="2">
        <v>931</v>
      </c>
      <c r="G20" s="27" t="s">
        <v>50</v>
      </c>
      <c r="H20" s="28"/>
      <c r="I20" s="28"/>
      <c r="J20" s="28"/>
      <c r="K20" s="28"/>
      <c r="L20" s="28"/>
      <c r="M20" s="28"/>
      <c r="N20" s="29"/>
      <c r="O20" s="6">
        <f>VLOOKUP(A17,Table1[],2,0)</f>
        <v>33406061</v>
      </c>
      <c r="P20" t="s">
        <v>73</v>
      </c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17" t="s">
        <v>51</v>
      </c>
      <c r="H21" s="18"/>
      <c r="I21" s="18"/>
      <c r="J21" s="18"/>
      <c r="K21" s="18"/>
      <c r="L21" s="18"/>
      <c r="M21" s="18"/>
      <c r="N21" s="26"/>
      <c r="O21" s="10" t="e">
        <f>VLOOKUP(O38,Table1[],2,0)</f>
        <v>#N/A</v>
      </c>
      <c r="P21" t="s">
        <v>73</v>
      </c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17" t="s">
        <v>52</v>
      </c>
      <c r="H22" s="18"/>
      <c r="I22" s="18"/>
      <c r="J22" s="18"/>
      <c r="K22" s="18"/>
      <c r="L22" s="18"/>
      <c r="M22" s="18"/>
      <c r="N22" s="26"/>
      <c r="O22" s="10">
        <f>VLOOKUP(A29,Table1[],2,0)</f>
        <v>72147030</v>
      </c>
      <c r="P22" t="s">
        <v>73</v>
      </c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17" t="s">
        <v>53</v>
      </c>
      <c r="H23" s="18"/>
      <c r="I23" s="18"/>
      <c r="J23" s="18"/>
      <c r="K23" s="18"/>
      <c r="L23" s="18"/>
      <c r="M23" s="18"/>
      <c r="N23" s="26"/>
      <c r="O23" s="4">
        <f>VLOOKUP(A27,Table1[],2,0)</f>
        <v>68548437</v>
      </c>
      <c r="P23" t="s">
        <v>73</v>
      </c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17" t="s">
        <v>57</v>
      </c>
      <c r="H24" s="18"/>
      <c r="I24" s="18"/>
      <c r="J24" s="18"/>
      <c r="K24" s="18"/>
      <c r="L24" s="18"/>
      <c r="M24" s="18"/>
      <c r="N24" s="26"/>
      <c r="O24" s="4">
        <f>MAX(Table1[Population])</f>
        <v>199812341</v>
      </c>
      <c r="P24" t="s">
        <v>73</v>
      </c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42"/>
      <c r="H25" s="43"/>
      <c r="I25" s="43"/>
      <c r="J25" s="43"/>
      <c r="K25" s="43"/>
      <c r="L25" s="43"/>
      <c r="M25" s="43"/>
      <c r="N25" s="44"/>
      <c r="O25" s="4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17" t="s">
        <v>54</v>
      </c>
      <c r="H26" s="18"/>
      <c r="I26" s="18"/>
      <c r="J26" s="18"/>
      <c r="K26" s="18"/>
      <c r="L26" s="18"/>
      <c r="M26" s="18"/>
      <c r="N26" s="26"/>
      <c r="O26" s="4"/>
      <c r="P26" t="s">
        <v>73</v>
      </c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42" t="s">
        <v>16</v>
      </c>
      <c r="H27" s="43"/>
      <c r="I27" s="43"/>
      <c r="J27" s="43"/>
      <c r="K27" s="43"/>
      <c r="L27" s="43"/>
      <c r="M27" s="43"/>
      <c r="N27" s="44"/>
      <c r="O27" s="4">
        <f>VLOOKUP(G27,Table1[],2,0)</f>
        <v>33406061</v>
      </c>
      <c r="P27" t="s">
        <v>73</v>
      </c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33" t="s">
        <v>58</v>
      </c>
      <c r="H28" s="34"/>
      <c r="I28" s="34"/>
      <c r="J28" s="34"/>
      <c r="K28" s="34"/>
      <c r="L28" s="34"/>
      <c r="M28" s="34"/>
      <c r="N28" s="35"/>
      <c r="O28" s="5">
        <f>VLOOKUP(G28,A1:E34,2,0)</f>
        <v>33406061</v>
      </c>
      <c r="P28" t="s">
        <v>73</v>
      </c>
    </row>
    <row r="29" spans="1:19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15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15" x14ac:dyDescent="0.35">
      <c r="A34" s="2" t="s">
        <v>7</v>
      </c>
      <c r="B34" s="3"/>
      <c r="C34" s="3">
        <v>46809027</v>
      </c>
      <c r="D34" s="3">
        <v>44467088</v>
      </c>
      <c r="E34" s="2">
        <v>950</v>
      </c>
    </row>
    <row r="35" spans="1:15" x14ac:dyDescent="0.35">
      <c r="A35" s="2"/>
      <c r="B35" s="3"/>
      <c r="C35" s="3"/>
      <c r="D35" s="3"/>
      <c r="E35" s="2"/>
    </row>
    <row r="38" spans="1:15" x14ac:dyDescent="0.35">
      <c r="O38" t="s">
        <v>5</v>
      </c>
    </row>
    <row r="39" spans="1:15" x14ac:dyDescent="0.35">
      <c r="O39" t="s">
        <v>87</v>
      </c>
    </row>
    <row r="40" spans="1:15" x14ac:dyDescent="0.35">
      <c r="A40" s="17"/>
      <c r="B40" s="18"/>
      <c r="C40" s="18"/>
      <c r="D40" s="18"/>
      <c r="E40" s="18"/>
      <c r="F40" s="18"/>
      <c r="G40" s="18"/>
      <c r="H40" s="18"/>
      <c r="I40" s="19"/>
    </row>
    <row r="41" spans="1:15" ht="17.5" x14ac:dyDescent="0.35">
      <c r="A41" s="20" t="s">
        <v>74</v>
      </c>
      <c r="B41" s="21"/>
      <c r="C41" s="21"/>
      <c r="D41" s="21"/>
      <c r="E41" s="21"/>
      <c r="F41" s="21"/>
      <c r="G41" s="21"/>
      <c r="H41" s="21"/>
      <c r="I41" s="22"/>
    </row>
    <row r="42" spans="1:15" x14ac:dyDescent="0.35">
      <c r="A42" s="14"/>
      <c r="B42" s="15"/>
      <c r="C42" s="15"/>
      <c r="D42" s="15"/>
      <c r="E42" s="15"/>
      <c r="F42" s="15"/>
      <c r="G42" s="15"/>
      <c r="H42" s="15"/>
      <c r="I42" s="16"/>
    </row>
    <row r="43" spans="1:15" x14ac:dyDescent="0.35">
      <c r="A43" s="14" t="s">
        <v>75</v>
      </c>
      <c r="B43" s="15"/>
      <c r="C43" s="15"/>
      <c r="D43" s="15"/>
      <c r="E43" s="15"/>
      <c r="F43" s="15"/>
      <c r="G43" s="15"/>
      <c r="H43" s="15"/>
      <c r="I43" s="16"/>
      <c r="J43">
        <f>VLOOKUP(G27,Table1[],2,0)</f>
        <v>33406061</v>
      </c>
    </row>
    <row r="44" spans="1:15" x14ac:dyDescent="0.35">
      <c r="A44" s="14" t="s">
        <v>76</v>
      </c>
      <c r="B44" s="15"/>
      <c r="C44" s="15"/>
      <c r="D44" s="15"/>
      <c r="E44" s="15"/>
      <c r="F44" s="15"/>
      <c r="G44" s="15"/>
      <c r="H44" s="15"/>
      <c r="I44" s="16"/>
      <c r="J44">
        <f>VLOOKUP(O39,Table1[],5,1)</f>
        <v>895</v>
      </c>
    </row>
    <row r="45" spans="1:15" x14ac:dyDescent="0.35">
      <c r="A45" s="14" t="s">
        <v>77</v>
      </c>
      <c r="B45" s="15"/>
      <c r="C45" s="15"/>
      <c r="D45" s="15"/>
      <c r="E45" s="15"/>
      <c r="F45" s="15"/>
      <c r="G45" s="15"/>
      <c r="H45" s="15"/>
      <c r="I45" s="16"/>
      <c r="J45">
        <f>VLOOKUP(A29,Table1[],5,0)</f>
        <v>996</v>
      </c>
    </row>
    <row r="46" spans="1:15" x14ac:dyDescent="0.35">
      <c r="A46" s="14" t="s">
        <v>78</v>
      </c>
      <c r="B46" s="15"/>
      <c r="C46" s="15"/>
      <c r="D46" s="15"/>
      <c r="E46" s="15"/>
      <c r="F46" s="15"/>
      <c r="G46" s="15"/>
      <c r="H46" s="15"/>
      <c r="I46" s="16"/>
      <c r="J46">
        <f>VLOOKUP(A15,Table1[],4,0)</f>
        <v>16057819</v>
      </c>
    </row>
    <row r="47" spans="1:15" x14ac:dyDescent="0.35">
      <c r="A47" s="14" t="s">
        <v>79</v>
      </c>
      <c r="B47" s="15"/>
      <c r="C47" s="15"/>
      <c r="D47" s="15"/>
      <c r="E47" s="15"/>
      <c r="F47" s="15"/>
      <c r="G47" s="15"/>
      <c r="H47" s="15"/>
      <c r="I47" s="16"/>
      <c r="J47">
        <f>VLOOKUP(A13,Table1[],3,0)</f>
        <v>3481873</v>
      </c>
    </row>
    <row r="48" spans="1:15" x14ac:dyDescent="0.35">
      <c r="A48" s="17"/>
      <c r="B48" s="18"/>
      <c r="C48" s="18"/>
      <c r="D48" s="18"/>
      <c r="E48" s="18"/>
      <c r="F48" s="18"/>
      <c r="G48" s="18"/>
      <c r="H48" s="18"/>
      <c r="I48" s="19"/>
    </row>
    <row r="49" spans="1:9" ht="17.5" x14ac:dyDescent="0.35">
      <c r="A49" s="20" t="s">
        <v>80</v>
      </c>
      <c r="B49" s="21"/>
      <c r="C49" s="21"/>
      <c r="D49" s="21"/>
      <c r="E49" s="21"/>
      <c r="F49" s="21"/>
      <c r="G49" s="21"/>
      <c r="H49" s="21"/>
      <c r="I49" s="22"/>
    </row>
    <row r="50" spans="1:9" x14ac:dyDescent="0.35">
      <c r="A50" s="14"/>
      <c r="B50" s="15"/>
      <c r="C50" s="15"/>
      <c r="D50" s="15"/>
      <c r="E50" s="15"/>
      <c r="F50" s="15"/>
      <c r="G50" s="15"/>
      <c r="H50" s="15"/>
      <c r="I50" s="16"/>
    </row>
    <row r="51" spans="1:9" x14ac:dyDescent="0.35">
      <c r="A51" s="14" t="s">
        <v>81</v>
      </c>
      <c r="B51" s="15"/>
      <c r="C51" s="15"/>
      <c r="D51" s="15"/>
      <c r="E51" s="15"/>
      <c r="F51" s="15"/>
      <c r="G51" s="15"/>
      <c r="H51" s="15"/>
      <c r="I51" s="16"/>
    </row>
    <row r="52" spans="1:9" x14ac:dyDescent="0.35">
      <c r="A52" s="14" t="s">
        <v>82</v>
      </c>
      <c r="B52" s="15"/>
      <c r="C52" s="15"/>
      <c r="D52" s="15"/>
      <c r="E52" s="15"/>
      <c r="F52" s="15"/>
      <c r="G52" s="15"/>
      <c r="H52" s="15"/>
      <c r="I52" s="16"/>
    </row>
    <row r="53" spans="1:9" x14ac:dyDescent="0.35">
      <c r="A53" s="14" t="s">
        <v>83</v>
      </c>
      <c r="B53" s="15"/>
      <c r="C53" s="15"/>
      <c r="D53" s="15"/>
      <c r="E53" s="15"/>
      <c r="F53" s="15"/>
      <c r="G53" s="15"/>
      <c r="H53" s="15"/>
      <c r="I53" s="16"/>
    </row>
    <row r="54" spans="1:9" x14ac:dyDescent="0.35">
      <c r="A54" s="14" t="s">
        <v>84</v>
      </c>
      <c r="B54" s="15"/>
      <c r="C54" s="15"/>
      <c r="D54" s="15"/>
      <c r="E54" s="15"/>
      <c r="F54" s="15"/>
      <c r="G54" s="15"/>
      <c r="H54" s="15"/>
      <c r="I54" s="16"/>
    </row>
    <row r="55" spans="1:9" ht="15" thickBot="1" x14ac:dyDescent="0.4">
      <c r="A55" s="11" t="s">
        <v>85</v>
      </c>
      <c r="B55" s="12"/>
      <c r="C55" s="12"/>
      <c r="D55" s="12"/>
      <c r="E55" s="12"/>
      <c r="F55" s="12"/>
      <c r="G55" s="12"/>
      <c r="H55" s="12"/>
      <c r="I55" s="13"/>
    </row>
  </sheetData>
  <mergeCells count="41"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5:I55"/>
    <mergeCell ref="A50:I50"/>
    <mergeCell ref="A51:I51"/>
    <mergeCell ref="A52:I52"/>
    <mergeCell ref="A53:I53"/>
    <mergeCell ref="A54:I5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Admin</cp:lastModifiedBy>
  <dcterms:created xsi:type="dcterms:W3CDTF">2024-12-15T17:39:50Z</dcterms:created>
  <dcterms:modified xsi:type="dcterms:W3CDTF">2024-12-31T05:01:17Z</dcterms:modified>
</cp:coreProperties>
</file>