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3bcb6265e5ea6ec/Documentos/"/>
    </mc:Choice>
  </mc:AlternateContent>
  <xr:revisionPtr revIDLastSave="766" documentId="8_{E0657762-D018-4FED-B782-1F03F9539FE5}" xr6:coauthVersionLast="47" xr6:coauthVersionMax="47" xr10:uidLastSave="{4F3C9196-018E-4E02-9E32-5C07B446DF6D}"/>
  <bookViews>
    <workbookView xWindow="-120" yWindow="-120" windowWidth="38640" windowHeight="15720" tabRatio="222" xr2:uid="{1A7DB178-C63A-4FFA-AB09-4F7CB2A6BD29}"/>
  </bookViews>
  <sheets>
    <sheet name="Project" sheetId="1" r:id="rId1"/>
    <sheet name="tbl_apoio" sheetId="2" r:id="rId2"/>
  </sheets>
  <definedNames>
    <definedName name="aporte">Project!$E$14</definedName>
    <definedName name="patrimonio_acumulado">Project!$E$17</definedName>
    <definedName name="qtd_anos">Project!$E$15</definedName>
    <definedName name="rendimento_carteira">Project!$E$10</definedName>
    <definedName name="salario">Project!$C$9</definedName>
    <definedName name="sugest">Project!$C$11</definedName>
    <definedName name="taxa_mensal">Project!$E$16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1" l="1"/>
  <c r="E11" i="1"/>
  <c r="D32" i="1"/>
  <c r="D33" i="1"/>
  <c r="D34" i="1"/>
  <c r="D35" i="1"/>
  <c r="D36" i="1"/>
  <c r="D31" i="1"/>
  <c r="H3" i="2"/>
  <c r="B15" i="2"/>
  <c r="B16" i="2"/>
  <c r="B17" i="2"/>
  <c r="B18" i="2"/>
  <c r="B19" i="2"/>
  <c r="B20" i="2"/>
  <c r="B9" i="2"/>
  <c r="B10" i="2"/>
  <c r="B11" i="2"/>
  <c r="B12" i="2"/>
  <c r="B13" i="2"/>
  <c r="B14" i="2"/>
  <c r="B4" i="2"/>
  <c r="B5" i="2"/>
  <c r="B6" i="2"/>
  <c r="B7" i="2"/>
  <c r="B8" i="2"/>
  <c r="B3" i="2"/>
  <c r="E17" i="1"/>
  <c r="E18" i="1" s="1"/>
  <c r="D22" i="1"/>
  <c r="E22" i="1" s="1"/>
  <c r="D23" i="1"/>
  <c r="E23" i="1" s="1"/>
  <c r="D24" i="1"/>
  <c r="E24" i="1" s="1"/>
  <c r="D25" i="1"/>
  <c r="E25" i="1" s="1"/>
  <c r="D21" i="1"/>
  <c r="E21" i="1" s="1"/>
  <c r="E31" i="1" l="1"/>
  <c r="E36" i="1"/>
  <c r="E32" i="1"/>
  <c r="E35" i="1"/>
  <c r="E34" i="1"/>
  <c r="E33" i="1"/>
  <c r="E37" i="1" l="1"/>
</calcChain>
</file>

<file path=xl/sharedStrings.xml><?xml version="1.0" encoding="utf-8"?>
<sst xmlns="http://schemas.openxmlformats.org/spreadsheetml/2006/main" count="71" uniqueCount="34">
  <si>
    <t>Quanto investir por mês</t>
  </si>
  <si>
    <t>Quantos anos devo investir</t>
  </si>
  <si>
    <t>Taxa de rendimento Mensal</t>
  </si>
  <si>
    <t xml:space="preserve">Patrimonio acumulado </t>
  </si>
  <si>
    <t>Dividendos mensais</t>
  </si>
  <si>
    <t>INVESTIMENTO MENSAL</t>
  </si>
  <si>
    <t>Quanto em 2 anos?</t>
  </si>
  <si>
    <t>Quanto em 5 anos?</t>
  </si>
  <si>
    <t>Quanto em 10 anos?</t>
  </si>
  <si>
    <t>Quanto em 30 anos?</t>
  </si>
  <si>
    <t>CENÁRIOS</t>
  </si>
  <si>
    <t>Quanto em 20 anos?</t>
  </si>
  <si>
    <t>DIVIDENDOS</t>
  </si>
  <si>
    <t>Salário</t>
  </si>
  <si>
    <t>Rendimento carteira</t>
  </si>
  <si>
    <t>CONFIGURAÇÕES</t>
  </si>
  <si>
    <t>PERFIL</t>
  </si>
  <si>
    <t>VALOR A SER INVESTIDO POR MÊS</t>
  </si>
  <si>
    <t>TIPO DE FII</t>
  </si>
  <si>
    <t>PERCENTUAL SUGERIDO</t>
  </si>
  <si>
    <t>VALORES</t>
  </si>
  <si>
    <t>PAPEL</t>
  </si>
  <si>
    <t>TIJOLO</t>
  </si>
  <si>
    <t>HIBRIDOS</t>
  </si>
  <si>
    <t>FOF's</t>
  </si>
  <si>
    <t>DESENVOLVIMENTO</t>
  </si>
  <si>
    <t>HOTELARIAS</t>
  </si>
  <si>
    <t>CONSERVADOR</t>
  </si>
  <si>
    <t>MODERADO</t>
  </si>
  <si>
    <t>AGRESSIVO</t>
  </si>
  <si>
    <t>CHAVE</t>
  </si>
  <si>
    <t>%</t>
  </si>
  <si>
    <t>MODERADO-HIBRIDOS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</si>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</sst>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0.000"/>
    <numFmt numFmtId="165" formatCode="0.0%"/>
    <numFmt numFmtId="166" formatCode="&quot;R$&quot;\ #,##0.0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1"/>
      <name val="Rockwell Extra Bold"/>
      <family val="1"/>
    </font>
    <font>
      <b/>
      <sz val="16"/>
      <color theme="1"/>
      <name val="Rockwell Extra Bold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theme="1" tint="0.14996795556505021"/>
      </left>
      <right style="medium">
        <color indexed="64"/>
      </right>
      <top style="double">
        <color theme="1" tint="0.14996795556505021"/>
      </top>
      <bottom style="double">
        <color theme="1" tint="0.14996795556505021"/>
      </bottom>
      <diagonal/>
    </border>
    <border>
      <left style="double">
        <color theme="1" tint="0.14996795556505021"/>
      </left>
      <right style="medium">
        <color indexed="64"/>
      </right>
      <top style="double">
        <color theme="1" tint="0.14996795556505021"/>
      </top>
      <bottom style="medium">
        <color indexed="64"/>
      </bottom>
      <diagonal/>
    </border>
    <border>
      <left style="double">
        <color theme="1" tint="0.14996795556505021"/>
      </left>
      <right style="medium">
        <color indexed="64"/>
      </right>
      <top/>
      <bottom style="double">
        <color theme="1" tint="0.1499679555650502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theme="1" tint="0.14996795556505021"/>
      </bottom>
      <diagonal/>
    </border>
    <border>
      <left/>
      <right style="double">
        <color theme="1" tint="0.14996795556505021"/>
      </right>
      <top/>
      <bottom style="double">
        <color theme="1" tint="0.14996795556505021"/>
      </bottom>
      <diagonal/>
    </border>
    <border>
      <left style="medium">
        <color indexed="64"/>
      </left>
      <right/>
      <top style="medium">
        <color indexed="64"/>
      </top>
      <bottom style="double">
        <color theme="1" tint="0.14996795556505021"/>
      </bottom>
      <diagonal/>
    </border>
    <border>
      <left/>
      <right style="double">
        <color theme="1" tint="0.14996795556505021"/>
      </right>
      <top style="medium">
        <color indexed="64"/>
      </top>
      <bottom style="double">
        <color theme="1" tint="0.14996795556505021"/>
      </bottom>
      <diagonal/>
    </border>
    <border>
      <left style="medium">
        <color indexed="64"/>
      </left>
      <right/>
      <top style="double">
        <color theme="1" tint="0.14996795556505021"/>
      </top>
      <bottom style="medium">
        <color indexed="64"/>
      </bottom>
      <diagonal/>
    </border>
    <border>
      <left/>
      <right style="double">
        <color theme="1" tint="0.14996795556505021"/>
      </right>
      <top style="double">
        <color theme="1" tint="0.14996795556505021"/>
      </top>
      <bottom style="medium">
        <color indexed="64"/>
      </bottom>
      <diagonal/>
    </border>
    <border>
      <left style="medium">
        <color indexed="64"/>
      </left>
      <right/>
      <top style="double">
        <color theme="1" tint="0.14996795556505021"/>
      </top>
      <bottom style="double">
        <color theme="1" tint="0.14996795556505021"/>
      </bottom>
      <diagonal/>
    </border>
    <border>
      <left/>
      <right style="double">
        <color theme="1" tint="0.14996795556505021"/>
      </right>
      <top style="double">
        <color theme="1" tint="0.14996795556505021"/>
      </top>
      <bottom style="double">
        <color theme="1" tint="0.14996795556505021"/>
      </bottom>
      <diagonal/>
    </border>
    <border>
      <left style="double">
        <color theme="1" tint="0.14996795556505021"/>
      </left>
      <right style="medium">
        <color indexed="64"/>
      </right>
      <top style="double">
        <color theme="1" tint="0.14993743705557422"/>
      </top>
      <bottom style="double">
        <color theme="1" tint="0.14993743705557422"/>
      </bottom>
      <diagonal/>
    </border>
    <border>
      <left style="double">
        <color theme="1" tint="0.14996795556505021"/>
      </left>
      <right style="medium">
        <color indexed="64"/>
      </right>
      <top style="double">
        <color theme="1" tint="0.14993743705557422"/>
      </top>
      <bottom style="medium">
        <color indexed="64"/>
      </bottom>
      <diagonal/>
    </border>
    <border>
      <left style="double">
        <color theme="1" tint="0.34998626667073579"/>
      </left>
      <right style="double">
        <color theme="1" tint="0.34998626667073579"/>
      </right>
      <top style="medium">
        <color indexed="64"/>
      </top>
      <bottom style="double">
        <color theme="1" tint="0.34998626667073579"/>
      </bottom>
      <diagonal/>
    </border>
    <border>
      <left style="double">
        <color theme="1" tint="0.34998626667073579"/>
      </left>
      <right style="double">
        <color theme="1" tint="0.34998626667073579"/>
      </right>
      <top style="double">
        <color theme="1" tint="0.34998626667073579"/>
      </top>
      <bottom style="double">
        <color theme="1" tint="0.34998626667073579"/>
      </bottom>
      <diagonal/>
    </border>
    <border>
      <left style="double">
        <color theme="1" tint="0.34998626667073579"/>
      </left>
      <right style="double">
        <color theme="1" tint="0.34998626667073579"/>
      </right>
      <top style="double">
        <color theme="1" tint="0.34998626667073579"/>
      </top>
      <bottom style="medium">
        <color indexed="64"/>
      </bottom>
      <diagonal/>
    </border>
    <border>
      <left style="double">
        <color theme="1" tint="0.34998626667073579"/>
      </left>
      <right style="medium">
        <color indexed="64"/>
      </right>
      <top style="medium">
        <color indexed="64"/>
      </top>
      <bottom style="double">
        <color theme="1" tint="0.34998626667073579"/>
      </bottom>
      <diagonal/>
    </border>
    <border>
      <left style="double">
        <color theme="1" tint="0.34998626667073579"/>
      </left>
      <right style="medium">
        <color indexed="64"/>
      </right>
      <top style="double">
        <color theme="1" tint="0.34998626667073579"/>
      </top>
      <bottom style="double">
        <color theme="1" tint="0.34998626667073579"/>
      </bottom>
      <diagonal/>
    </border>
    <border>
      <left style="double">
        <color theme="1" tint="0.34998626667073579"/>
      </left>
      <right style="medium">
        <color indexed="64"/>
      </right>
      <top style="double">
        <color theme="1" tint="0.34998626667073579"/>
      </top>
      <bottom style="medium">
        <color indexed="64"/>
      </bottom>
      <diagonal/>
    </border>
    <border>
      <left style="double">
        <color theme="1" tint="0.14996795556505021"/>
      </left>
      <right style="medium">
        <color indexed="64"/>
      </right>
      <top/>
      <bottom style="double">
        <color theme="1" tint="0.1499374370555742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vertical="center"/>
    </xf>
    <xf numFmtId="0" fontId="3" fillId="0" borderId="0" xfId="0" applyFont="1"/>
    <xf numFmtId="8" fontId="0" fillId="0" borderId="0" xfId="0" applyNumberFormat="1"/>
    <xf numFmtId="0" fontId="5" fillId="3" borderId="1" xfId="0" applyFont="1" applyFill="1" applyBorder="1" applyAlignment="1">
      <alignment vertical="center"/>
    </xf>
    <xf numFmtId="1" fontId="2" fillId="0" borderId="4" xfId="0" applyNumberFormat="1" applyFont="1" applyBorder="1" applyAlignment="1">
      <alignment horizontal="center" vertical="center"/>
    </xf>
    <xf numFmtId="10" fontId="2" fillId="0" borderId="4" xfId="2" applyNumberFormat="1" applyFont="1" applyBorder="1" applyAlignment="1">
      <alignment horizontal="center" vertical="center"/>
    </xf>
    <xf numFmtId="166" fontId="2" fillId="0" borderId="6" xfId="1" applyNumberFormat="1" applyFont="1" applyBorder="1" applyAlignment="1">
      <alignment horizontal="center" vertical="center"/>
    </xf>
    <xf numFmtId="0" fontId="4" fillId="4" borderId="10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165" fontId="2" fillId="5" borderId="16" xfId="1" applyNumberFormat="1" applyFont="1" applyFill="1" applyBorder="1" applyAlignment="1">
      <alignment horizontal="center" vertical="center"/>
    </xf>
    <xf numFmtId="166" fontId="2" fillId="5" borderId="17" xfId="1" applyNumberFormat="1" applyFont="1" applyFill="1" applyBorder="1" applyAlignment="1">
      <alignment horizontal="center" vertical="center"/>
    </xf>
    <xf numFmtId="166" fontId="2" fillId="4" borderId="18" xfId="1" applyNumberFormat="1" applyFont="1" applyFill="1" applyBorder="1" applyAlignment="1">
      <alignment horizontal="center" vertical="center"/>
    </xf>
    <xf numFmtId="166" fontId="2" fillId="4" borderId="19" xfId="1" applyNumberFormat="1" applyFont="1" applyFill="1" applyBorder="1" applyAlignment="1">
      <alignment horizontal="center" vertical="center"/>
    </xf>
    <xf numFmtId="166" fontId="2" fillId="4" borderId="20" xfId="1" applyNumberFormat="1" applyFont="1" applyFill="1" applyBorder="1" applyAlignment="1">
      <alignment horizontal="center" vertical="center"/>
    </xf>
    <xf numFmtId="166" fontId="2" fillId="4" borderId="21" xfId="1" applyNumberFormat="1" applyFont="1" applyFill="1" applyBorder="1" applyAlignment="1">
      <alignment horizontal="center" vertical="center"/>
    </xf>
    <xf numFmtId="166" fontId="2" fillId="4" borderId="22" xfId="1" applyNumberFormat="1" applyFont="1" applyFill="1" applyBorder="1" applyAlignment="1">
      <alignment horizontal="center" vertical="center"/>
    </xf>
    <xf numFmtId="166" fontId="2" fillId="4" borderId="23" xfId="1" applyNumberFormat="1" applyFont="1" applyFill="1" applyBorder="1" applyAlignment="1">
      <alignment horizontal="center" vertical="center"/>
    </xf>
    <xf numFmtId="166" fontId="2" fillId="5" borderId="24" xfId="1" applyNumberFormat="1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/>
    </xf>
    <xf numFmtId="9" fontId="0" fillId="0" borderId="0" xfId="2" applyFont="1" applyAlignment="1">
      <alignment vertical="center"/>
    </xf>
    <xf numFmtId="166" fontId="4" fillId="4" borderId="0" xfId="0" applyNumberFormat="1" applyFont="1" applyFill="1" applyAlignment="1">
      <alignment horizontal="center"/>
    </xf>
    <xf numFmtId="0" fontId="0" fillId="0" borderId="25" xfId="0" applyBorder="1"/>
    <xf numFmtId="2" fontId="0" fillId="4" borderId="26" xfId="0" applyNumberFormat="1" applyFill="1" applyBorder="1" applyAlignment="1">
      <alignment horizontal="center" vertical="center"/>
    </xf>
    <xf numFmtId="9" fontId="0" fillId="4" borderId="26" xfId="2" applyFont="1" applyFill="1" applyBorder="1" applyAlignment="1">
      <alignment horizontal="center" vertical="center"/>
    </xf>
    <xf numFmtId="0" fontId="0" fillId="4" borderId="26" xfId="0" applyFill="1" applyBorder="1"/>
    <xf numFmtId="0" fontId="0" fillId="4" borderId="27" xfId="0" applyFill="1" applyBorder="1"/>
    <xf numFmtId="0" fontId="0" fillId="4" borderId="0" xfId="0" applyFill="1"/>
    <xf numFmtId="0" fontId="0" fillId="4" borderId="25" xfId="0" applyFill="1" applyBorder="1"/>
    <xf numFmtId="0" fontId="0" fillId="2" borderId="0" xfId="3" applyFont="1"/>
    <xf numFmtId="9" fontId="0" fillId="0" borderId="0" xfId="2" applyFont="1" applyAlignment="1">
      <alignment horizontal="center"/>
    </xf>
    <xf numFmtId="0" fontId="6" fillId="3" borderId="2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4" fillId="4" borderId="14" xfId="0" applyFont="1" applyFill="1" applyBorder="1" applyAlignment="1" applyProtection="1">
      <alignment horizontal="center"/>
      <protection locked="0"/>
    </xf>
    <xf numFmtId="0" fontId="4" fillId="4" borderId="15" xfId="0" applyFont="1" applyFill="1" applyBorder="1" applyAlignment="1" applyProtection="1">
      <alignment horizontal="center"/>
      <protection locked="0"/>
    </xf>
    <xf numFmtId="0" fontId="4" fillId="4" borderId="0" xfId="0" applyFont="1" applyFill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4" borderId="8" xfId="0" applyFont="1" applyFill="1" applyBorder="1" applyAlignment="1" applyProtection="1">
      <alignment horizontal="center"/>
    </xf>
    <xf numFmtId="0" fontId="4" fillId="4" borderId="9" xfId="0" applyFont="1" applyFill="1" applyBorder="1" applyAlignment="1" applyProtection="1">
      <alignment horizontal="center"/>
    </xf>
    <xf numFmtId="0" fontId="4" fillId="4" borderId="14" xfId="0" applyFont="1" applyFill="1" applyBorder="1" applyAlignment="1" applyProtection="1">
      <alignment horizontal="center"/>
    </xf>
    <xf numFmtId="0" fontId="4" fillId="4" borderId="15" xfId="0" applyFont="1" applyFill="1" applyBorder="1" applyAlignment="1" applyProtection="1">
      <alignment horizontal="center"/>
    </xf>
    <xf numFmtId="0" fontId="4" fillId="4" borderId="10" xfId="0" applyFont="1" applyFill="1" applyBorder="1" applyAlignment="1" applyProtection="1">
      <alignment horizontal="center"/>
      <protection locked="0"/>
    </xf>
    <xf numFmtId="0" fontId="4" fillId="4" borderId="11" xfId="0" applyFont="1" applyFill="1" applyBorder="1" applyAlignment="1" applyProtection="1">
      <alignment horizontal="center"/>
      <protection locked="0"/>
    </xf>
    <xf numFmtId="0" fontId="4" fillId="4" borderId="12" xfId="0" applyFont="1" applyFill="1" applyBorder="1" applyAlignment="1" applyProtection="1">
      <alignment horizontal="center"/>
      <protection locked="0"/>
    </xf>
    <xf numFmtId="0" fontId="4" fillId="4" borderId="13" xfId="0" applyFont="1" applyFill="1" applyBorder="1" applyAlignment="1" applyProtection="1">
      <alignment horizontal="center"/>
      <protection locked="0"/>
    </xf>
    <xf numFmtId="166" fontId="2" fillId="4" borderId="4" xfId="1" applyNumberFormat="1" applyFont="1" applyFill="1" applyBorder="1" applyAlignment="1" applyProtection="1">
      <alignment horizontal="center" vertical="center"/>
      <protection locked="0"/>
    </xf>
    <xf numFmtId="166" fontId="2" fillId="4" borderId="5" xfId="1" applyNumberFormat="1" applyFont="1" applyFill="1" applyBorder="1" applyAlignment="1" applyProtection="1">
      <alignment horizontal="center" vertical="center"/>
      <protection locked="0"/>
    </xf>
  </cellXfs>
  <cellStyles count="4">
    <cellStyle name="20% - Ênfase6" xfId="3" builtinId="50"/>
    <cellStyle name="Moeda" xfId="1" builtinId="4"/>
    <cellStyle name="Normal" xfId="0" builtinId="0"/>
    <cellStyle name="Porcentagem" xfId="2" builtinId="5"/>
  </cellStyles>
  <dxfs count="2"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Project!$D$30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5D4-464C-A7FA-10431191546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5D4-464C-A7FA-10431191546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5D4-464C-A7FA-10431191546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5D4-464C-A7FA-10431191546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5D4-464C-A7FA-10431191546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5D4-464C-A7FA-104311915460}"/>
              </c:ext>
            </c:extLst>
          </c:dPt>
          <c:dLbls>
            <c:dLbl>
              <c:idx val="4"/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730391646764438"/>
                      <c:h val="0.1407751625520550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A5D4-464C-A7FA-1043119154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Project!$C$31:$C$36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HIBRIDOS</c:v>
                </c:pt>
                <c:pt idx="3">
                  <c:v>FOF's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Project!$D$31:$D$36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4-464C-A7FA-104311915460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7143</xdr:colOff>
      <xdr:row>0</xdr:row>
      <xdr:rowOff>89297</xdr:rowOff>
    </xdr:from>
    <xdr:to>
      <xdr:col>3</xdr:col>
      <xdr:colOff>108071</xdr:colOff>
      <xdr:row>6</xdr:row>
      <xdr:rowOff>42186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B2665C2-B6FF-16D9-515C-591505399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581" y="89297"/>
          <a:ext cx="1493959" cy="1048264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2</xdr:col>
      <xdr:colOff>494108</xdr:colOff>
      <xdr:row>37</xdr:row>
      <xdr:rowOff>15477</xdr:rowOff>
    </xdr:from>
    <xdr:to>
      <xdr:col>5</xdr:col>
      <xdr:colOff>41671</xdr:colOff>
      <xdr:row>48</xdr:row>
      <xdr:rowOff>172640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456443A-EB40-4CB5-9217-8BF897A0B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136922</xdr:colOff>
      <xdr:row>1</xdr:row>
      <xdr:rowOff>101203</xdr:rowOff>
    </xdr:from>
    <xdr:to>
      <xdr:col>4</xdr:col>
      <xdr:colOff>1458516</xdr:colOff>
      <xdr:row>5</xdr:row>
      <xdr:rowOff>83343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EEFA8263-09C8-704A-5E89-A4DA7868F595}"/>
            </a:ext>
          </a:extLst>
        </xdr:cNvPr>
        <xdr:cNvSpPr txBox="1"/>
      </xdr:nvSpPr>
      <xdr:spPr>
        <a:xfrm>
          <a:off x="2744391" y="291703"/>
          <a:ext cx="2815828" cy="69651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400" b="0" i="0" u="none">
              <a:latin typeface="Rockwell Extra Bold" panose="02060903040505020403" pitchFamily="18" charset="0"/>
            </a:rPr>
            <a:t>ALEMÃO </a:t>
          </a:r>
          <a:r>
            <a:rPr lang="pt-BR" sz="1400" b="1" i="0" u="none">
              <a:latin typeface="Rockwell Extra Bold" panose="02060903040505020403" pitchFamily="18" charset="0"/>
            </a:rPr>
            <a:t>INVE$TIMENTO$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350BA-39E3-479B-A739-A75F70D25DF6}">
  <dimension ref="A1:XFC50"/>
  <sheetViews>
    <sheetView showGridLines="0" tabSelected="1" zoomScale="160" zoomScaleNormal="160" workbookViewId="0">
      <selection activeCell="E11" sqref="E11"/>
    </sheetView>
  </sheetViews>
  <sheetFormatPr defaultColWidth="0" defaultRowHeight="15" zeroHeight="1" x14ac:dyDescent="0.25"/>
  <cols>
    <col min="1" max="2" width="9.140625" customWidth="1"/>
    <col min="3" max="3" width="20.85546875" bestFit="1" customWidth="1"/>
    <col min="4" max="4" width="22.42578125" style="2" bestFit="1" customWidth="1"/>
    <col min="5" max="5" width="22.140625" customWidth="1"/>
    <col min="6" max="6" width="4.7109375" customWidth="1"/>
    <col min="7" max="7" width="13.42578125" hidden="1"/>
    <col min="8" max="8" width="24.85546875" hidden="1"/>
    <col min="9" max="9" width="10.85546875" hidden="1"/>
    <col min="10" max="11" width="9.140625" hidden="1"/>
    <col min="16382" max="16382" width="12.7109375" hidden="1"/>
    <col min="16383" max="16383" width="4.5703125" hidden="1"/>
    <col min="16384" max="16384" width="9.140625" hidden="1"/>
  </cols>
  <sheetData>
    <row r="1" spans="3:6" x14ac:dyDescent="0.25"/>
    <row r="2" spans="3:6" ht="11.25" customHeight="1" x14ac:dyDescent="0.25">
      <c r="E2" s="2"/>
      <c r="F2" s="2"/>
    </row>
    <row r="3" spans="3:6" x14ac:dyDescent="0.25">
      <c r="E3" s="2"/>
      <c r="F3" s="2"/>
    </row>
    <row r="4" spans="3:6" x14ac:dyDescent="0.25">
      <c r="E4" s="2"/>
      <c r="F4" s="2"/>
    </row>
    <row r="5" spans="3:6" x14ac:dyDescent="0.25">
      <c r="E5" s="2"/>
      <c r="F5" s="2"/>
    </row>
    <row r="6" spans="3:6" x14ac:dyDescent="0.25">
      <c r="E6" s="2"/>
      <c r="F6" s="2"/>
    </row>
    <row r="7" spans="3:6" ht="15.75" thickBot="1" x14ac:dyDescent="0.3">
      <c r="E7" s="2"/>
      <c r="F7" s="2"/>
    </row>
    <row r="8" spans="3:6" ht="21" thickBot="1" x14ac:dyDescent="0.3">
      <c r="C8" s="33" t="s">
        <v>15</v>
      </c>
      <c r="D8" s="34"/>
      <c r="E8" s="35"/>
      <c r="F8" s="2"/>
    </row>
    <row r="9" spans="3:6" ht="16.5" thickBot="1" x14ac:dyDescent="0.3">
      <c r="C9" s="42" t="s">
        <v>13</v>
      </c>
      <c r="D9" s="43"/>
      <c r="E9" s="20">
        <v>2000</v>
      </c>
      <c r="F9" s="2"/>
    </row>
    <row r="10" spans="3:6" ht="17.25" thickTop="1" thickBot="1" x14ac:dyDescent="0.3">
      <c r="C10" s="44" t="s">
        <v>14</v>
      </c>
      <c r="D10" s="45"/>
      <c r="E10" s="12">
        <v>0.01</v>
      </c>
      <c r="F10" s="2"/>
    </row>
    <row r="11" spans="3:6" ht="17.25" thickTop="1" thickBot="1" x14ac:dyDescent="0.3">
      <c r="C11" s="44" t="s">
        <v>33</v>
      </c>
      <c r="D11" s="45"/>
      <c r="E11" s="13">
        <f>E9*30%</f>
        <v>600</v>
      </c>
      <c r="F11" s="2"/>
    </row>
    <row r="12" spans="3:6" ht="16.5" thickTop="1" thickBot="1" x14ac:dyDescent="0.3"/>
    <row r="13" spans="3:6" ht="18.75" thickBot="1" x14ac:dyDescent="0.3">
      <c r="C13" s="39" t="s">
        <v>5</v>
      </c>
      <c r="D13" s="40"/>
      <c r="E13" s="41"/>
    </row>
    <row r="14" spans="3:6" ht="16.5" thickBot="1" x14ac:dyDescent="0.3">
      <c r="C14" s="46" t="s">
        <v>0</v>
      </c>
      <c r="D14" s="47"/>
      <c r="E14" s="8">
        <v>300</v>
      </c>
    </row>
    <row r="15" spans="3:6" ht="17.25" thickTop="1" thickBot="1" x14ac:dyDescent="0.3">
      <c r="C15" s="36" t="s">
        <v>1</v>
      </c>
      <c r="D15" s="37"/>
      <c r="E15" s="6">
        <v>1</v>
      </c>
    </row>
    <row r="16" spans="3:6" ht="17.25" thickTop="1" thickBot="1" x14ac:dyDescent="0.3">
      <c r="C16" s="36" t="s">
        <v>2</v>
      </c>
      <c r="D16" s="37"/>
      <c r="E16" s="7">
        <v>1.0789999999999999E-2</v>
      </c>
    </row>
    <row r="17" spans="2:5" ht="17.25" thickTop="1" thickBot="1" x14ac:dyDescent="0.3">
      <c r="C17" s="36" t="s">
        <v>3</v>
      </c>
      <c r="D17" s="37"/>
      <c r="E17" s="50">
        <f>FV(taxa_mensal,qtd_anos*12,aporte*-1)</f>
        <v>3821.5158001669679</v>
      </c>
    </row>
    <row r="18" spans="2:5" ht="17.25" thickTop="1" thickBot="1" x14ac:dyDescent="0.3">
      <c r="C18" s="48" t="s">
        <v>4</v>
      </c>
      <c r="D18" s="49"/>
      <c r="E18" s="51">
        <f>(patrimonio_acumulado*rendimento_carteira)</f>
        <v>38.215158001669678</v>
      </c>
    </row>
    <row r="19" spans="2:5" ht="15.75" thickBot="1" x14ac:dyDescent="0.3"/>
    <row r="20" spans="2:5" ht="21" thickBot="1" x14ac:dyDescent="0.3">
      <c r="C20" s="33" t="s">
        <v>10</v>
      </c>
      <c r="D20" s="35"/>
      <c r="E20" s="5" t="s">
        <v>12</v>
      </c>
    </row>
    <row r="21" spans="2:5" ht="15.75" customHeight="1" thickBot="1" x14ac:dyDescent="0.3">
      <c r="B21" s="3">
        <v>2</v>
      </c>
      <c r="C21" s="9" t="s">
        <v>6</v>
      </c>
      <c r="D21" s="14">
        <f>FV($E$16,$B21*12,$E$14*-1)</f>
        <v>8168.2881892935648</v>
      </c>
      <c r="E21" s="17">
        <f>D21*rendimento_carteira</f>
        <v>81.682881892935654</v>
      </c>
    </row>
    <row r="22" spans="2:5" ht="16.5" customHeight="1" thickTop="1" thickBot="1" x14ac:dyDescent="0.3">
      <c r="B22" s="3">
        <v>5</v>
      </c>
      <c r="C22" s="11" t="s">
        <v>7</v>
      </c>
      <c r="D22" s="15">
        <f>FV($E$16,$B22*12,$E$14*-1)</f>
        <v>25133.074199546292</v>
      </c>
      <c r="E22" s="18">
        <f>D22*rendimento_carteira</f>
        <v>251.33074199546292</v>
      </c>
    </row>
    <row r="23" spans="2:5" ht="16.5" customHeight="1" thickTop="1" thickBot="1" x14ac:dyDescent="0.3">
      <c r="B23" s="3">
        <v>10</v>
      </c>
      <c r="C23" s="11" t="s">
        <v>8</v>
      </c>
      <c r="D23" s="15">
        <f>FV($E$16,$B23*12,$E$14*-1)</f>
        <v>72985.263759051653</v>
      </c>
      <c r="E23" s="18">
        <f>D23*rendimento_carteira</f>
        <v>729.85263759051657</v>
      </c>
    </row>
    <row r="24" spans="2:5" ht="16.5" customHeight="1" thickTop="1" thickBot="1" x14ac:dyDescent="0.3">
      <c r="B24" s="3">
        <v>20</v>
      </c>
      <c r="C24" s="11" t="s">
        <v>11</v>
      </c>
      <c r="D24" s="15">
        <f>FV($E$16,$B24*12,$E$14*-1)</f>
        <v>337559.52002912416</v>
      </c>
      <c r="E24" s="18">
        <f>D24*rendimento_carteira</f>
        <v>3375.5952002912418</v>
      </c>
    </row>
    <row r="25" spans="2:5" ht="16.5" customHeight="1" thickTop="1" thickBot="1" x14ac:dyDescent="0.3">
      <c r="B25" s="3">
        <v>30</v>
      </c>
      <c r="C25" s="10" t="s">
        <v>9</v>
      </c>
      <c r="D25" s="16">
        <f>FV($E$16,$B25*12,$E$14*-1)</f>
        <v>1296650.8965014142</v>
      </c>
      <c r="E25" s="19">
        <f>D25*rendimento_carteira</f>
        <v>12966.508965014144</v>
      </c>
    </row>
    <row r="26" spans="2:5" x14ac:dyDescent="0.25">
      <c r="E26" s="4"/>
    </row>
    <row r="27" spans="2:5" ht="15.75" x14ac:dyDescent="0.25">
      <c r="C27" s="38" t="s">
        <v>16</v>
      </c>
      <c r="D27" s="38"/>
      <c r="E27" s="21" t="s">
        <v>27</v>
      </c>
    </row>
    <row r="28" spans="2:5" ht="15.75" x14ac:dyDescent="0.25">
      <c r="C28" s="38" t="s">
        <v>17</v>
      </c>
      <c r="D28" s="38"/>
      <c r="E28" s="23">
        <f>aporte</f>
        <v>300</v>
      </c>
    </row>
    <row r="29" spans="2:5" x14ac:dyDescent="0.25">
      <c r="E29" s="4"/>
    </row>
    <row r="30" spans="2:5" ht="15.75" x14ac:dyDescent="0.25">
      <c r="C30" s="38" t="s">
        <v>18</v>
      </c>
      <c r="D30" s="38" t="s">
        <v>19</v>
      </c>
      <c r="E30" s="21" t="s">
        <v>20</v>
      </c>
    </row>
    <row r="31" spans="2:5" x14ac:dyDescent="0.25">
      <c r="C31" t="s">
        <v>21</v>
      </c>
      <c r="D31" s="22">
        <f>VLOOKUP($E$27&amp;"-"&amp;C31,tbl_apoio!$B:$E,4,)</f>
        <v>0.3</v>
      </c>
      <c r="E31" s="4">
        <f>$E$28*D31</f>
        <v>90</v>
      </c>
    </row>
    <row r="32" spans="2:5" x14ac:dyDescent="0.25">
      <c r="C32" t="s">
        <v>22</v>
      </c>
      <c r="D32" s="22">
        <f>VLOOKUP($E$27&amp;"-"&amp;C32,tbl_apoio!$B:$E,4,)</f>
        <v>0.5</v>
      </c>
      <c r="E32" s="4">
        <f t="shared" ref="E32:E36" si="0">$E$28*D32</f>
        <v>150</v>
      </c>
    </row>
    <row r="33" spans="3:5" x14ac:dyDescent="0.25">
      <c r="C33" t="s">
        <v>23</v>
      </c>
      <c r="D33" s="22">
        <f>VLOOKUP($E$27&amp;"-"&amp;C33,tbl_apoio!$B:$E,4,)</f>
        <v>0.1</v>
      </c>
      <c r="E33" s="4">
        <f t="shared" si="0"/>
        <v>30</v>
      </c>
    </row>
    <row r="34" spans="3:5" x14ac:dyDescent="0.25">
      <c r="C34" t="s">
        <v>24</v>
      </c>
      <c r="D34" s="22">
        <f>VLOOKUP($E$27&amp;"-"&amp;C34,tbl_apoio!$B:$E,4,)</f>
        <v>0.1</v>
      </c>
      <c r="E34" s="4">
        <f t="shared" si="0"/>
        <v>30</v>
      </c>
    </row>
    <row r="35" spans="3:5" x14ac:dyDescent="0.25">
      <c r="C35" t="s">
        <v>25</v>
      </c>
      <c r="D35" s="22">
        <f>VLOOKUP($E$27&amp;"-"&amp;C35,tbl_apoio!$B:$E,4,)</f>
        <v>0</v>
      </c>
      <c r="E35" s="4">
        <f t="shared" si="0"/>
        <v>0</v>
      </c>
    </row>
    <row r="36" spans="3:5" x14ac:dyDescent="0.25">
      <c r="C36" t="s">
        <v>26</v>
      </c>
      <c r="D36" s="22">
        <f>VLOOKUP($E$27&amp;"-"&amp;C36,tbl_apoio!$B:$E,4,)</f>
        <v>0</v>
      </c>
      <c r="E36" s="4">
        <f t="shared" si="0"/>
        <v>0</v>
      </c>
    </row>
    <row r="37" spans="3:5" ht="15.75" x14ac:dyDescent="0.25">
      <c r="C37" s="38"/>
      <c r="D37" s="38"/>
      <c r="E37" s="23">
        <f>SUM(E31:E36)</f>
        <v>300</v>
      </c>
    </row>
    <row r="38" spans="3:5" x14ac:dyDescent="0.25"/>
    <row r="39" spans="3:5" x14ac:dyDescent="0.25"/>
    <row r="40" spans="3:5" x14ac:dyDescent="0.25"/>
    <row r="41" spans="3:5" x14ac:dyDescent="0.25"/>
    <row r="42" spans="3:5" x14ac:dyDescent="0.25"/>
    <row r="43" spans="3:5" x14ac:dyDescent="0.25"/>
    <row r="44" spans="3:5" x14ac:dyDescent="0.25"/>
    <row r="45" spans="3:5" x14ac:dyDescent="0.25"/>
    <row r="46" spans="3:5" x14ac:dyDescent="0.25"/>
    <row r="47" spans="3:5" x14ac:dyDescent="0.25"/>
    <row r="48" spans="3:5" x14ac:dyDescent="0.25"/>
    <row r="49" x14ac:dyDescent="0.25"/>
    <row r="50" x14ac:dyDescent="0.25"/>
  </sheetData>
  <sheetProtection selectLockedCells="1"/>
  <mergeCells count="15">
    <mergeCell ref="C28:D28"/>
    <mergeCell ref="C37:D37"/>
    <mergeCell ref="C30:D30"/>
    <mergeCell ref="C27:D27"/>
    <mergeCell ref="C13:E13"/>
    <mergeCell ref="C15:D15"/>
    <mergeCell ref="C16:D16"/>
    <mergeCell ref="C17:D17"/>
    <mergeCell ref="C18:D18"/>
    <mergeCell ref="C20:D20"/>
    <mergeCell ref="C9:D9"/>
    <mergeCell ref="C8:E8"/>
    <mergeCell ref="C10:D10"/>
    <mergeCell ref="C11:D11"/>
    <mergeCell ref="C14:D14"/>
  </mergeCells>
  <conditionalFormatting sqref="E27">
    <cfRule type="containsText" dxfId="1" priority="1" operator="containsText" text="MODERADO">
      <formula>NOT(ISERROR(SEARCH("MODERADO",E27)))</formula>
    </cfRule>
    <cfRule type="containsText" dxfId="0" priority="2" operator="containsText" text="AGRESSIVO">
      <formula>NOT(ISERROR(SEARCH("AGRESSIVO",E27)))</formula>
    </cfRule>
  </conditionalFormatting>
  <dataValidations count="1">
    <dataValidation type="list" allowBlank="1" showInputMessage="1" showErrorMessage="1" sqref="E27" xr:uid="{F74D50E4-C698-4801-8896-85C5952FB275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E1C2B-A96A-4FC8-9237-759CC517864A}">
  <dimension ref="B2:H20"/>
  <sheetViews>
    <sheetView workbookViewId="0">
      <selection activeCell="H2" sqref="H2"/>
    </sheetView>
  </sheetViews>
  <sheetFormatPr defaultRowHeight="15" x14ac:dyDescent="0.25"/>
  <cols>
    <col min="2" max="2" width="33" bestFit="1" customWidth="1"/>
    <col min="3" max="3" width="14.42578125" bestFit="1" customWidth="1"/>
    <col min="4" max="4" width="18.5703125" bestFit="1" customWidth="1"/>
    <col min="7" max="7" width="30" bestFit="1" customWidth="1"/>
  </cols>
  <sheetData>
    <row r="2" spans="2:8" x14ac:dyDescent="0.25">
      <c r="B2" s="27" t="s">
        <v>30</v>
      </c>
      <c r="C2" s="27" t="s">
        <v>16</v>
      </c>
      <c r="D2" s="28" t="s">
        <v>18</v>
      </c>
      <c r="E2" s="25" t="s">
        <v>31</v>
      </c>
      <c r="H2" s="1" t="s">
        <v>31</v>
      </c>
    </row>
    <row r="3" spans="2:8" x14ac:dyDescent="0.25">
      <c r="B3" t="str">
        <f>C3&amp;"-"&amp;D3</f>
        <v>CONSERVADOR-PAPEL</v>
      </c>
      <c r="C3" s="29" t="s">
        <v>27</v>
      </c>
      <c r="D3" s="29" t="s">
        <v>21</v>
      </c>
      <c r="E3" s="26">
        <v>0.3</v>
      </c>
      <c r="G3" s="31" t="s">
        <v>32</v>
      </c>
      <c r="H3" s="32">
        <f>VLOOKUP(G3,$B:$E,4,)</f>
        <v>0.08</v>
      </c>
    </row>
    <row r="4" spans="2:8" x14ac:dyDescent="0.25">
      <c r="B4" t="str">
        <f t="shared" ref="B4:B20" si="0">C4&amp;"-"&amp;D4</f>
        <v>CONSERVADOR-TIJOLO</v>
      </c>
      <c r="C4" s="29" t="s">
        <v>27</v>
      </c>
      <c r="D4" s="29" t="s">
        <v>22</v>
      </c>
      <c r="E4" s="26">
        <v>0.5</v>
      </c>
    </row>
    <row r="5" spans="2:8" x14ac:dyDescent="0.25">
      <c r="B5" t="str">
        <f t="shared" si="0"/>
        <v>CONSERVADOR-HIBRIDOS</v>
      </c>
      <c r="C5" s="29" t="s">
        <v>27</v>
      </c>
      <c r="D5" s="29" t="s">
        <v>23</v>
      </c>
      <c r="E5" s="26">
        <v>0.1</v>
      </c>
    </row>
    <row r="6" spans="2:8" x14ac:dyDescent="0.25">
      <c r="B6" t="str">
        <f t="shared" si="0"/>
        <v>CONSERVADOR-FOF's</v>
      </c>
      <c r="C6" s="29" t="s">
        <v>27</v>
      </c>
      <c r="D6" s="29" t="s">
        <v>24</v>
      </c>
      <c r="E6" s="26">
        <v>0.1</v>
      </c>
    </row>
    <row r="7" spans="2:8" x14ac:dyDescent="0.25">
      <c r="B7" t="str">
        <f t="shared" si="0"/>
        <v>CONSERVADOR-DESENVOLVIMENTO</v>
      </c>
      <c r="C7" s="29" t="s">
        <v>27</v>
      </c>
      <c r="D7" s="29" t="s">
        <v>25</v>
      </c>
      <c r="E7" s="26">
        <v>0</v>
      </c>
    </row>
    <row r="8" spans="2:8" ht="15.75" thickBot="1" x14ac:dyDescent="0.3">
      <c r="B8" s="24" t="str">
        <f t="shared" si="0"/>
        <v>CONSERVADOR-HOTELARIAS</v>
      </c>
      <c r="C8" s="30" t="s">
        <v>27</v>
      </c>
      <c r="D8" s="30" t="s">
        <v>26</v>
      </c>
      <c r="E8" s="26">
        <v>0</v>
      </c>
    </row>
    <row r="9" spans="2:8" x14ac:dyDescent="0.25">
      <c r="B9" t="str">
        <f t="shared" si="0"/>
        <v>MODERADO-PAPEL</v>
      </c>
      <c r="C9" s="29" t="s">
        <v>28</v>
      </c>
      <c r="D9" s="29" t="s">
        <v>21</v>
      </c>
      <c r="E9" s="26">
        <v>0.32</v>
      </c>
    </row>
    <row r="10" spans="2:8" x14ac:dyDescent="0.25">
      <c r="B10" t="str">
        <f t="shared" si="0"/>
        <v>MODERADO-TIJOLO</v>
      </c>
      <c r="C10" s="29" t="s">
        <v>28</v>
      </c>
      <c r="D10" s="29" t="s">
        <v>22</v>
      </c>
      <c r="E10" s="26">
        <v>0.4</v>
      </c>
    </row>
    <row r="11" spans="2:8" x14ac:dyDescent="0.25">
      <c r="B11" t="str">
        <f t="shared" si="0"/>
        <v>MODERADO-HIBRIDOS</v>
      </c>
      <c r="C11" s="29" t="s">
        <v>28</v>
      </c>
      <c r="D11" s="29" t="s">
        <v>23</v>
      </c>
      <c r="E11" s="26">
        <v>0.08</v>
      </c>
    </row>
    <row r="12" spans="2:8" x14ac:dyDescent="0.25">
      <c r="B12" t="str">
        <f t="shared" si="0"/>
        <v>MODERADO-FOF's</v>
      </c>
      <c r="C12" s="29" t="s">
        <v>28</v>
      </c>
      <c r="D12" s="29" t="s">
        <v>24</v>
      </c>
      <c r="E12" s="26">
        <v>0.1</v>
      </c>
    </row>
    <row r="13" spans="2:8" x14ac:dyDescent="0.25">
      <c r="B13" t="str">
        <f t="shared" si="0"/>
        <v>MODERADO-DESENVOLVIMENTO</v>
      </c>
      <c r="C13" s="29" t="s">
        <v>28</v>
      </c>
      <c r="D13" s="29" t="s">
        <v>25</v>
      </c>
      <c r="E13" s="26">
        <v>0.1</v>
      </c>
    </row>
    <row r="14" spans="2:8" ht="15.75" thickBot="1" x14ac:dyDescent="0.3">
      <c r="B14" s="24" t="str">
        <f t="shared" si="0"/>
        <v>MODERADO-HOTELARIAS</v>
      </c>
      <c r="C14" s="30" t="s">
        <v>28</v>
      </c>
      <c r="D14" s="30" t="s">
        <v>26</v>
      </c>
      <c r="E14" s="26">
        <v>0</v>
      </c>
    </row>
    <row r="15" spans="2:8" x14ac:dyDescent="0.25">
      <c r="B15" t="str">
        <f t="shared" si="0"/>
        <v>AGRESSIVO-PAPEL</v>
      </c>
      <c r="C15" s="29" t="s">
        <v>29</v>
      </c>
      <c r="D15" s="29" t="s">
        <v>21</v>
      </c>
      <c r="E15" s="26">
        <v>0.5</v>
      </c>
    </row>
    <row r="16" spans="2:8" x14ac:dyDescent="0.25">
      <c r="B16" t="str">
        <f t="shared" si="0"/>
        <v>AGRESSIVO-TIJOLO</v>
      </c>
      <c r="C16" s="29" t="s">
        <v>29</v>
      </c>
      <c r="D16" s="29" t="s">
        <v>22</v>
      </c>
      <c r="E16" s="26">
        <v>0.1</v>
      </c>
    </row>
    <row r="17" spans="2:5" x14ac:dyDescent="0.25">
      <c r="B17" t="str">
        <f t="shared" si="0"/>
        <v>AGRESSIVO-HIBRIDOS</v>
      </c>
      <c r="C17" s="29" t="s">
        <v>29</v>
      </c>
      <c r="D17" s="29" t="s">
        <v>23</v>
      </c>
      <c r="E17" s="26">
        <v>0.05</v>
      </c>
    </row>
    <row r="18" spans="2:5" x14ac:dyDescent="0.25">
      <c r="B18" t="str">
        <f t="shared" si="0"/>
        <v>AGRESSIVO-FOF's</v>
      </c>
      <c r="C18" s="29" t="s">
        <v>29</v>
      </c>
      <c r="D18" s="29" t="s">
        <v>24</v>
      </c>
      <c r="E18" s="26">
        <v>0.05</v>
      </c>
    </row>
    <row r="19" spans="2:5" x14ac:dyDescent="0.25">
      <c r="B19" t="str">
        <f t="shared" si="0"/>
        <v>AGRESSIVO-DESENVOLVIMENTO</v>
      </c>
      <c r="C19" s="29" t="s">
        <v>29</v>
      </c>
      <c r="D19" s="29" t="s">
        <v>25</v>
      </c>
      <c r="E19" s="26">
        <v>0.2</v>
      </c>
    </row>
    <row r="20" spans="2:5" ht="15.75" thickBot="1" x14ac:dyDescent="0.3">
      <c r="B20" s="24" t="str">
        <f t="shared" si="0"/>
        <v>AGRESSIVO-HOTELARIAS</v>
      </c>
      <c r="C20" s="30" t="s">
        <v>29</v>
      </c>
      <c r="D20" s="30" t="s">
        <v>26</v>
      </c>
      <c r="E20" s="26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Project</vt:lpstr>
      <vt:lpstr>tbl_apoio</vt:lpstr>
      <vt:lpstr>aporte</vt:lpstr>
      <vt:lpstr>patrimonio_acumulado</vt:lpstr>
      <vt:lpstr>qtd_anos</vt:lpstr>
      <vt:lpstr>rendimento_carteira</vt:lpstr>
      <vt:lpstr>salario</vt:lpstr>
      <vt:lpstr>sugest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Mannigel</dc:creator>
  <cp:lastModifiedBy>Victor Mannigel</cp:lastModifiedBy>
  <dcterms:created xsi:type="dcterms:W3CDTF">2025-05-20T19:49:09Z</dcterms:created>
  <dcterms:modified xsi:type="dcterms:W3CDTF">2025-05-22T17:37:15Z</dcterms:modified>
</cp:coreProperties>
</file>