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15"/>
  <workbookPr codeName="ThisWorkbook"/>
  <mc:AlternateContent xmlns:mc="http://schemas.openxmlformats.org/markup-compatibility/2006">
    <mc:Choice Requires="x15">
      <x15ac:absPath xmlns:x15ac="http://schemas.microsoft.com/office/spreadsheetml/2010/11/ac" url="C:\Users\jhmur\Dropbox\Hubbard Decision Research\Webinars, Website, Business Development\Website\2018 Updated spreadsheets for HTMA Sites\"/>
    </mc:Choice>
  </mc:AlternateContent>
  <xr:revisionPtr revIDLastSave="0" documentId="13_ncr:1_{357B87EC-8B26-4FC4-ADF1-1C1A5B073D8B}" xr6:coauthVersionLast="45" xr6:coauthVersionMax="45" xr10:uidLastSave="{00000000-0000-0000-0000-000000000000}"/>
  <bookViews>
    <workbookView xWindow="-96" yWindow="-96" windowWidth="23232" windowHeight="12552" xr2:uid="{00000000-000D-0000-FFFF-FFFF00000000}"/>
  </bookViews>
  <sheets>
    <sheet name="LOR Estimates" sheetId="1" r:id="rId1"/>
  </sheets>
  <definedNames>
    <definedName name="initialP">'LOR Estimates'!$C$6</definedName>
    <definedName name="T">'LOR Estimates'!$C$5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7" i="1" l="1"/>
  <c r="E27" i="1"/>
  <c r="F27" i="1"/>
  <c r="G27" i="1"/>
  <c r="H27" i="1"/>
  <c r="I27" i="1"/>
  <c r="D28" i="1"/>
  <c r="E28" i="1"/>
  <c r="F28" i="1"/>
  <c r="G28" i="1"/>
  <c r="H28" i="1"/>
  <c r="I28" i="1"/>
  <c r="D29" i="1"/>
  <c r="E29" i="1"/>
  <c r="F29" i="1"/>
  <c r="G29" i="1"/>
  <c r="H29" i="1"/>
  <c r="I29" i="1"/>
  <c r="C29" i="1"/>
  <c r="C28" i="1"/>
  <c r="C27" i="1"/>
  <c r="B51" i="1" l="1"/>
  <c r="I51" i="1"/>
  <c r="B52" i="1"/>
  <c r="C52" i="1"/>
  <c r="D52" i="1"/>
  <c r="E52" i="1"/>
  <c r="F52" i="1"/>
  <c r="G52" i="1"/>
  <c r="H52" i="1"/>
  <c r="I52" i="1"/>
  <c r="B53" i="1"/>
  <c r="C53" i="1"/>
  <c r="D53" i="1"/>
  <c r="E53" i="1"/>
  <c r="F53" i="1"/>
  <c r="G53" i="1"/>
  <c r="H53" i="1"/>
  <c r="I53" i="1"/>
  <c r="B54" i="1"/>
  <c r="C54" i="1"/>
  <c r="D54" i="1"/>
  <c r="E54" i="1"/>
  <c r="F54" i="1"/>
  <c r="G54" i="1"/>
  <c r="H54" i="1"/>
  <c r="I54" i="1"/>
  <c r="B55" i="1"/>
  <c r="C55" i="1"/>
  <c r="D55" i="1"/>
  <c r="E55" i="1"/>
  <c r="F55" i="1"/>
  <c r="G55" i="1"/>
  <c r="H55" i="1"/>
  <c r="I55" i="1"/>
  <c r="B56" i="1"/>
  <c r="C56" i="1"/>
  <c r="D56" i="1"/>
  <c r="E56" i="1"/>
  <c r="F56" i="1"/>
  <c r="G56" i="1"/>
  <c r="H56" i="1"/>
  <c r="I56" i="1"/>
  <c r="B57" i="1"/>
  <c r="C57" i="1"/>
  <c r="D57" i="1"/>
  <c r="E57" i="1"/>
  <c r="F57" i="1"/>
  <c r="G57" i="1"/>
  <c r="H57" i="1"/>
  <c r="I57" i="1"/>
  <c r="B58" i="1"/>
  <c r="C58" i="1"/>
  <c r="D58" i="1"/>
  <c r="E58" i="1"/>
  <c r="F58" i="1"/>
  <c r="G58" i="1"/>
  <c r="H58" i="1"/>
  <c r="I58" i="1"/>
  <c r="B59" i="1"/>
  <c r="C59" i="1"/>
  <c r="D59" i="1"/>
  <c r="E59" i="1"/>
  <c r="F59" i="1"/>
  <c r="G59" i="1"/>
  <c r="H59" i="1"/>
  <c r="I59" i="1"/>
  <c r="B60" i="1"/>
  <c r="C60" i="1"/>
  <c r="D60" i="1"/>
  <c r="E60" i="1"/>
  <c r="F60" i="1"/>
  <c r="G60" i="1"/>
  <c r="H60" i="1"/>
  <c r="I60" i="1"/>
  <c r="B61" i="1"/>
  <c r="C61" i="1"/>
  <c r="D61" i="1"/>
  <c r="E61" i="1"/>
  <c r="F61" i="1"/>
  <c r="G61" i="1"/>
  <c r="H61" i="1"/>
  <c r="I61" i="1"/>
  <c r="B62" i="1"/>
  <c r="C62" i="1"/>
  <c r="D62" i="1"/>
  <c r="E62" i="1"/>
  <c r="F62" i="1"/>
  <c r="G62" i="1"/>
  <c r="H62" i="1"/>
  <c r="I62" i="1"/>
  <c r="I64" i="1" l="1"/>
  <c r="C33" i="1"/>
  <c r="B65" i="1" s="1"/>
  <c r="D33" i="1"/>
  <c r="C65" i="1" s="1"/>
  <c r="E33" i="1"/>
  <c r="D65" i="1" s="1"/>
  <c r="I65" i="1"/>
  <c r="C34" i="1"/>
  <c r="B66" i="1" s="1"/>
  <c r="D34" i="1"/>
  <c r="C66" i="1" s="1"/>
  <c r="E34" i="1"/>
  <c r="D66" i="1" s="1"/>
  <c r="F34" i="1"/>
  <c r="E66" i="1" s="1"/>
  <c r="G34" i="1"/>
  <c r="F66" i="1" s="1"/>
  <c r="I34" i="1"/>
  <c r="H66" i="1" s="1"/>
  <c r="I66" i="1"/>
  <c r="B67" i="1"/>
  <c r="C67" i="1"/>
  <c r="D67" i="1"/>
  <c r="E67" i="1"/>
  <c r="F67" i="1"/>
  <c r="G67" i="1"/>
  <c r="H67" i="1"/>
  <c r="I67" i="1"/>
  <c r="B68" i="1"/>
  <c r="C68" i="1"/>
  <c r="D68" i="1"/>
  <c r="E68" i="1"/>
  <c r="F68" i="1"/>
  <c r="G68" i="1"/>
  <c r="H68" i="1"/>
  <c r="I68" i="1"/>
  <c r="B69" i="1"/>
  <c r="C69" i="1"/>
  <c r="D69" i="1"/>
  <c r="E69" i="1"/>
  <c r="F69" i="1"/>
  <c r="G69" i="1"/>
  <c r="H69" i="1"/>
  <c r="I69" i="1"/>
  <c r="B70" i="1"/>
  <c r="C70" i="1"/>
  <c r="D70" i="1"/>
  <c r="E70" i="1"/>
  <c r="F70" i="1"/>
  <c r="G70" i="1"/>
  <c r="H70" i="1"/>
  <c r="I70" i="1"/>
  <c r="B71" i="1"/>
  <c r="C71" i="1"/>
  <c r="D71" i="1"/>
  <c r="E71" i="1"/>
  <c r="F71" i="1"/>
  <c r="G71" i="1"/>
  <c r="H71" i="1"/>
  <c r="I71" i="1"/>
  <c r="B72" i="1"/>
  <c r="C72" i="1"/>
  <c r="D72" i="1"/>
  <c r="E72" i="1"/>
  <c r="F72" i="1"/>
  <c r="G72" i="1"/>
  <c r="H72" i="1"/>
  <c r="I72" i="1"/>
  <c r="I63" i="1"/>
  <c r="C8" i="1" l="1"/>
  <c r="C7" i="1"/>
  <c r="H32" i="1" l="1"/>
  <c r="H37" i="1" s="1"/>
  <c r="I33" i="1"/>
  <c r="H65" i="1" s="1"/>
  <c r="I32" i="1"/>
  <c r="I37" i="1" s="1"/>
  <c r="D31" i="1"/>
  <c r="C63" i="1" s="1"/>
  <c r="I31" i="1"/>
  <c r="H63" i="1" s="1"/>
  <c r="F31" i="1"/>
  <c r="F37" i="1" s="1"/>
  <c r="F32" i="1"/>
  <c r="E64" i="1" s="1"/>
  <c r="H34" i="1"/>
  <c r="G66" i="1" s="1"/>
  <c r="G31" i="1"/>
  <c r="F63" i="1" s="1"/>
  <c r="G33" i="1"/>
  <c r="F65" i="1" s="1"/>
  <c r="D32" i="1"/>
  <c r="D37" i="1" s="1"/>
  <c r="F33" i="1"/>
  <c r="E65" i="1" s="1"/>
  <c r="H31" i="1"/>
  <c r="G63" i="1" s="1"/>
  <c r="G32" i="1"/>
  <c r="G37" i="1" s="1"/>
  <c r="H33" i="1"/>
  <c r="G65" i="1" s="1"/>
  <c r="E32" i="1"/>
  <c r="D64" i="1" s="1"/>
  <c r="C31" i="1"/>
  <c r="C37" i="1" s="1"/>
  <c r="C32" i="1"/>
  <c r="B64" i="1" s="1"/>
  <c r="E31" i="1"/>
  <c r="E37" i="1" s="1"/>
  <c r="D41" i="1"/>
  <c r="C38" i="1" l="1"/>
  <c r="E63" i="1"/>
  <c r="C64" i="1"/>
  <c r="H64" i="1"/>
  <c r="F64" i="1"/>
  <c r="G64" i="1"/>
  <c r="D63" i="1"/>
  <c r="B63" i="1"/>
  <c r="D42" i="1"/>
  <c r="C39" i="1" l="1"/>
  <c r="J42" i="1"/>
  <c r="D43" i="1" s="1"/>
</calcChain>
</file>

<file path=xl/sharedStrings.xml><?xml version="1.0" encoding="utf-8"?>
<sst xmlns="http://schemas.openxmlformats.org/spreadsheetml/2006/main" count="88" uniqueCount="79">
  <si>
    <t>No</t>
  </si>
  <si>
    <t>?</t>
  </si>
  <si>
    <t>Adjustment</t>
  </si>
  <si>
    <t>Total</t>
  </si>
  <si>
    <t>Conditional Probability</t>
  </si>
  <si>
    <t>Condition Applies?</t>
  </si>
  <si>
    <t>P(E|X1)</t>
  </si>
  <si>
    <t>P(E|X2)</t>
  </si>
  <si>
    <t>P(E|X3)</t>
  </si>
  <si>
    <t>P(E|X4)</t>
  </si>
  <si>
    <t>P(X1)</t>
  </si>
  <si>
    <t>P(X2)</t>
  </si>
  <si>
    <t>P(X3)</t>
  </si>
  <si>
    <t>P(X4)</t>
  </si>
  <si>
    <t>Sum Check P(X) =100%</t>
  </si>
  <si>
    <t>Test P( E) Computed=Stated</t>
  </si>
  <si>
    <t>Count of Possible States</t>
  </si>
  <si>
    <t>Condition Combinations</t>
  </si>
  <si>
    <t>Hubbard Decision Research</t>
  </si>
  <si>
    <t>www.hubbardresearch.com</t>
  </si>
  <si>
    <t>info@hubbardresearch.com</t>
  </si>
  <si>
    <t>Baseline Log Odds</t>
  </si>
  <si>
    <t>Log Odds change|X1</t>
  </si>
  <si>
    <t>Log Odds change|X2</t>
  </si>
  <si>
    <t>Log Odds change|X3</t>
  </si>
  <si>
    <t>Log Odds change|X4</t>
  </si>
  <si>
    <t>X1</t>
  </si>
  <si>
    <t>X2</t>
  </si>
  <si>
    <t>X3</t>
  </si>
  <si>
    <t>X4</t>
  </si>
  <si>
    <t>Total Adjustment</t>
  </si>
  <si>
    <t>Attribute Contribution to Likelihood</t>
  </si>
  <si>
    <t>Initial Intercept (log odds ratio)</t>
  </si>
  <si>
    <t>Time Period for Lens Model Estimates (years)</t>
  </si>
  <si>
    <t>Attributes</t>
  </si>
  <si>
    <t>Contribution to Log Likelihood</t>
  </si>
  <si>
    <t>Time Period for Estimates (years):</t>
  </si>
  <si>
    <t>Initial Probability of Event per Time Period: P(E)</t>
  </si>
  <si>
    <t>Regression Model Results</t>
  </si>
  <si>
    <t>This spreadsheet shows an example of how to use the Log Odds Ratios (LOR) to apply several conditions to a single probability.  This spreadsheet will estimate the conditional probability of a cybersecurity event  given the aggregate effect of several conditions.  Further details are given in the areas to the left below.</t>
  </si>
  <si>
    <t xml:space="preserve">Each column represnts a unique "class" of attributes that affect the likelihood of a cybersecurity event. Make sure the classes are non-overlapping and non-redundant. </t>
  </si>
  <si>
    <t>The sum of the probabilities of each attribute should equal 100%. In other words, the attributes should reflect all possible states for a given class.</t>
  </si>
  <si>
    <t>The weighted average of the conditional probabilities should be close to the baseline probability. If the weighted average is close to the baseline, this row will return "Good". Otherwise, you will see the actual weighted average and you need to adjust the conditional probabilities or frequency of attributes until this row reads "Good" all the way across.</t>
  </si>
  <si>
    <t>This simply counts the attributes for each class.</t>
  </si>
  <si>
    <t>This is where the change in Log Odds Ratio is computed. 
You do not need to edit anything in this range of cells.</t>
  </si>
  <si>
    <t>Choose combinations of attributes to see how the conditional probability of an event changes (below).</t>
  </si>
  <si>
    <t>Each attribute contributes to the likelihood of a cybersecurity event. The change in Log Odds Ratio is referenced from the rows above, then the sum of the changes is added to the baseline log odds ratio. Finally, the updated log odds ratio is converted back to a probability.</t>
  </si>
  <si>
    <t>Web</t>
  </si>
  <si>
    <t>Platform</t>
  </si>
  <si>
    <t>Pen Results</t>
  </si>
  <si>
    <t>Age</t>
  </si>
  <si>
    <t>Users</t>
  </si>
  <si>
    <t>Data</t>
  </si>
  <si>
    <t>MS</t>
  </si>
  <si>
    <t>Pos Pen</t>
  </si>
  <si>
    <t>Internal</t>
  </si>
  <si>
    <t>&lt;1 Year</t>
  </si>
  <si>
    <t>Less than 5</t>
  </si>
  <si>
    <t>PHI, PII, PCI, $</t>
  </si>
  <si>
    <t>No Web</t>
  </si>
  <si>
    <t>Not MS</t>
  </si>
  <si>
    <t>Neg Pen</t>
  </si>
  <si>
    <t>External US</t>
  </si>
  <si>
    <t>1 to 5 Years</t>
  </si>
  <si>
    <t>5 to 200</t>
  </si>
  <si>
    <t>Critical IP</t>
  </si>
  <si>
    <t>Foreign</t>
  </si>
  <si>
    <t>5+ Years</t>
  </si>
  <si>
    <t>200 to 2000</t>
  </si>
  <si>
    <t>No Critical Data</t>
  </si>
  <si>
    <t>Over 2000</t>
  </si>
  <si>
    <t>Condition State that Applies</t>
  </si>
  <si>
    <t>Chapter 9 Log Odds Ratio Example</t>
  </si>
  <si>
    <t>Conditions</t>
  </si>
  <si>
    <t>Server/ Vendor</t>
  </si>
  <si>
    <t>In the yellow cells to the right, enter time period of your estimates in years and the initial probability of a cybersecurity event occurring  in the that time period. For example, you might estimate the likelihood of an event over a 5 year period at 5%. You are given no information about the event other than it is one of your applications.  This is then converted to a baseline log odds ratio that the adjustments below will be applied to.  It also computes a total number of combinations of the attributes (just for reference).</t>
  </si>
  <si>
    <t>In this section, enter how frequently the attributes listed above occur. In other words, enter the percentage of applications that fall into that category. If this information is readily available, fill it out with actual values. Otherwise, provide calibrated estimates based on your knowledge of the environment.</t>
  </si>
  <si>
    <t>Enter the conditional probability of a cybersecurity event given each of the attributes listed above. 
Another way to phrase this question is, "Given a random application, the baseline probability of a cybersecurity event in the next T years is X%. If you learn one thing about that application, whether or not it is externally accessible, how does that affect the probability of an event?</t>
  </si>
  <si>
    <t>Enter the possible attributes for each class. There is space for 4 attributes, but it is not neceesary to fill out all 4. Some classes may have 2 attributes, others may have 3 or 4, etc. These attributes should be orthogonal; i.e., they should not overlap with each other. They should also cover all possible states of a class. For example, whether or not an app is on the web is either a "yes" or a "no". There is no overlap between those attributes and they cover all possible states of being on the web. For a continuous variable, such as age, you should define bins of logical sizes. For example, the bins might be: "&lt;1 yr", "1-5 yrs", or "5+ yrs"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</si>
</sst>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00"/>
    <numFmt numFmtId="166" formatCode="0.000"/>
    <numFmt numFmtId="167" formatCode="_(* #,##0_);_(* \(#,##0\);_(* &quot;-&quot;??_);_(@_)"/>
  </numFmts>
  <fonts count="18" x14ac:knownFonts="1">
    <font>
      <sz val="11"/>
      <color theme="1"/>
      <name val="Calibri"/>
      <family val="2"/>
      <scheme val="minor"/>
    </font>
    <font>
      <sz val="14"/>
      <color theme="1"/>
      <name val="Calibri"/>
      <family val="2"/>
      <scheme val="minor"/>
    </font>
    <font>
      <sz val="11"/>
      <color theme="1"/>
      <name val="Calibri"/>
      <family val="2"/>
      <scheme val="minor"/>
    </font>
    <font>
      <b/>
      <sz val="16"/>
      <color theme="0"/>
      <name val="Calibri"/>
      <family val="2"/>
      <scheme val="minor"/>
    </font>
    <font>
      <b/>
      <sz val="14"/>
      <color theme="0"/>
      <name val="Calibri"/>
      <family val="2"/>
      <scheme val="minor"/>
    </font>
    <font>
      <sz val="14"/>
      <color theme="1"/>
      <name val="Calibri"/>
      <family val="2"/>
      <scheme val="minor"/>
    </font>
    <font>
      <b/>
      <sz val="18"/>
      <color theme="0"/>
      <name val="Calibri"/>
      <family val="2"/>
      <scheme val="minor"/>
    </font>
    <font>
      <u/>
      <sz val="11"/>
      <color theme="10"/>
      <name val="Calibri"/>
      <family val="2"/>
      <scheme val="minor"/>
    </font>
    <font>
      <sz val="8"/>
      <name val="Calibri"/>
      <family val="2"/>
      <scheme val="minor"/>
    </font>
    <font>
      <b/>
      <sz val="12"/>
      <color theme="0"/>
      <name val="Calibri"/>
      <family val="2"/>
      <scheme val="minor"/>
    </font>
    <font>
      <sz val="12"/>
      <color theme="1"/>
      <name val="Calibri"/>
      <family val="2"/>
      <scheme val="minor"/>
    </font>
    <font>
      <sz val="14"/>
      <name val="Calibri"/>
      <family val="2"/>
      <scheme val="minor"/>
    </font>
    <font>
      <b/>
      <sz val="14"/>
      <name val="Calibri"/>
      <family val="2"/>
      <scheme val="minor"/>
    </font>
    <font>
      <sz val="11"/>
      <name val="Calibri"/>
      <family val="2"/>
      <scheme val="minor"/>
    </font>
    <font>
      <u/>
      <sz val="12"/>
      <color theme="10"/>
      <name val="Calibri"/>
      <family val="2"/>
      <scheme val="minor"/>
    </font>
    <font>
      <b/>
      <sz val="16"/>
      <name val="Calibri"/>
      <family val="2"/>
      <scheme val="minor"/>
    </font>
    <font>
      <b/>
      <sz val="28"/>
      <name val="Calibri"/>
      <family val="2"/>
      <scheme val="minor"/>
    </font>
    <font>
      <b/>
      <sz val="22"/>
      <color theme="0"/>
      <name val="Calibri"/>
      <family val="2"/>
      <scheme val="minor"/>
    </font>
  </fonts>
  <fills count="12">
    <fill>
      <patternFill patternType="none"/>
    </fill>
    <fill>
      <patternFill patternType="gray125"/>
    </fill>
    <fill>
      <patternFill patternType="solid">
        <fgColor theme="8" tint="-0.499984740745262"/>
        <bgColor indexed="64"/>
      </patternFill>
    </fill>
    <fill>
      <patternFill patternType="solid">
        <fgColor rgb="FF002060"/>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59999389629810485"/>
        <bgColor indexed="64"/>
      </patternFill>
    </fill>
  </fills>
  <borders count="56">
    <border>
      <left/>
      <right/>
      <top/>
      <bottom/>
      <diagonal/>
    </border>
    <border>
      <left style="medium">
        <color indexed="64"/>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top style="medium">
        <color indexed="64"/>
      </top>
      <bottom/>
      <diagonal/>
    </border>
    <border>
      <left/>
      <right style="medium">
        <color indexed="64"/>
      </right>
      <top/>
      <bottom/>
      <diagonal/>
    </border>
    <border>
      <left style="medium">
        <color indexed="64"/>
      </left>
      <right/>
      <top/>
      <bottom/>
      <diagonal/>
    </border>
    <border>
      <left/>
      <right/>
      <top style="thin">
        <color theme="0"/>
      </top>
      <bottom style="thin">
        <color theme="0"/>
      </bottom>
      <diagonal/>
    </border>
    <border>
      <left style="medium">
        <color indexed="64"/>
      </left>
      <right/>
      <top style="thin">
        <color theme="0"/>
      </top>
      <bottom style="thin">
        <color theme="0"/>
      </bottom>
      <diagonal/>
    </border>
    <border>
      <left/>
      <right style="thick">
        <color indexed="64"/>
      </right>
      <top style="thick">
        <color indexed="64"/>
      </top>
      <bottom/>
      <diagonal/>
    </border>
    <border>
      <left/>
      <right style="medium">
        <color indexed="64"/>
      </right>
      <top style="thick">
        <color indexed="64"/>
      </top>
      <bottom/>
      <diagonal/>
    </border>
    <border>
      <left/>
      <right style="thin">
        <color indexed="64"/>
      </right>
      <top style="thick">
        <color indexed="64"/>
      </top>
      <bottom/>
      <diagonal/>
    </border>
    <border>
      <left style="thin">
        <color indexed="64"/>
      </left>
      <right style="thin">
        <color indexed="64"/>
      </right>
      <top style="thick">
        <color indexed="64"/>
      </top>
      <bottom/>
      <diagonal/>
    </border>
    <border>
      <left/>
      <right style="thin">
        <color indexed="64"/>
      </right>
      <top/>
      <bottom/>
      <diagonal/>
    </border>
    <border>
      <left style="thin">
        <color indexed="64"/>
      </left>
      <right style="thin">
        <color indexed="64"/>
      </right>
      <top/>
      <bottom/>
      <diagonal/>
    </border>
    <border>
      <left/>
      <right style="thick">
        <color indexed="64"/>
      </right>
      <top/>
      <bottom style="thick">
        <color indexed="64"/>
      </bottom>
      <diagonal/>
    </border>
    <border>
      <left style="medium">
        <color indexed="64"/>
      </left>
      <right/>
      <top/>
      <bottom style="thin">
        <color theme="0"/>
      </bottom>
      <diagonal/>
    </border>
    <border>
      <left/>
      <right/>
      <top/>
      <bottom style="thin">
        <color theme="0"/>
      </bottom>
      <diagonal/>
    </border>
    <border>
      <left style="thin">
        <color theme="1"/>
      </left>
      <right style="thin">
        <color theme="1"/>
      </right>
      <top style="thin">
        <color theme="1"/>
      </top>
      <bottom style="thick">
        <color theme="1"/>
      </bottom>
      <diagonal/>
    </border>
    <border>
      <left/>
      <right style="thick">
        <color auto="1"/>
      </right>
      <top style="thin">
        <color theme="1"/>
      </top>
      <bottom/>
      <diagonal/>
    </border>
    <border>
      <left/>
      <right/>
      <top style="thin">
        <color theme="0"/>
      </top>
      <bottom style="thick">
        <color auto="1"/>
      </bottom>
      <diagonal/>
    </border>
    <border>
      <left/>
      <right/>
      <top/>
      <bottom style="thick">
        <color auto="1"/>
      </bottom>
      <diagonal/>
    </border>
    <border>
      <left/>
      <right style="thin">
        <color theme="1"/>
      </right>
      <top style="thin">
        <color theme="1"/>
      </top>
      <bottom style="thick">
        <color theme="1"/>
      </bottom>
      <diagonal/>
    </border>
    <border>
      <left/>
      <right style="thin">
        <color theme="1"/>
      </right>
      <top/>
      <bottom style="thin">
        <color theme="1"/>
      </bottom>
      <diagonal/>
    </border>
    <border>
      <left/>
      <right/>
      <top style="thick">
        <color auto="1"/>
      </top>
      <bottom/>
      <diagonal/>
    </border>
    <border>
      <left/>
      <right/>
      <top style="thick">
        <color auto="1"/>
      </top>
      <bottom style="medium">
        <color theme="0"/>
      </bottom>
      <diagonal/>
    </border>
    <border>
      <left/>
      <right style="thick">
        <color auto="1"/>
      </right>
      <top/>
      <bottom/>
      <diagonal/>
    </border>
    <border>
      <left/>
      <right/>
      <top style="medium">
        <color indexed="64"/>
      </top>
      <bottom style="medium">
        <color indexed="64"/>
      </bottom>
      <diagonal/>
    </border>
    <border>
      <left/>
      <right style="medium">
        <color auto="1"/>
      </right>
      <top/>
      <bottom style="thick">
        <color auto="1"/>
      </bottom>
      <diagonal/>
    </border>
    <border>
      <left style="thick">
        <color indexed="64"/>
      </left>
      <right style="thin">
        <color indexed="64"/>
      </right>
      <top style="thin">
        <color theme="0"/>
      </top>
      <bottom style="thin">
        <color theme="0"/>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theme="0"/>
      </top>
      <bottom style="thick">
        <color indexed="64"/>
      </bottom>
      <diagonal/>
    </border>
    <border>
      <left style="thin">
        <color indexed="64"/>
      </left>
      <right style="thick">
        <color indexed="64"/>
      </right>
      <top style="thin">
        <color indexed="64"/>
      </top>
      <bottom style="thick">
        <color indexed="64"/>
      </bottom>
      <diagonal/>
    </border>
    <border>
      <left style="medium">
        <color auto="1"/>
      </left>
      <right/>
      <top/>
      <bottom style="thick">
        <color auto="1"/>
      </bottom>
      <diagonal/>
    </border>
    <border>
      <left style="medium">
        <color indexed="64"/>
      </left>
      <right/>
      <top style="thick">
        <color auto="1"/>
      </top>
      <bottom/>
      <diagonal/>
    </border>
    <border>
      <left style="medium">
        <color theme="0"/>
      </left>
      <right style="thin">
        <color theme="0"/>
      </right>
      <top style="medium">
        <color theme="0"/>
      </top>
      <bottom/>
      <diagonal/>
    </border>
    <border>
      <left style="thin">
        <color theme="0"/>
      </left>
      <right style="thin">
        <color theme="0"/>
      </right>
      <top style="medium">
        <color theme="0"/>
      </top>
      <bottom/>
      <diagonal/>
    </border>
    <border>
      <left/>
      <right/>
      <top style="thin">
        <color auto="1"/>
      </top>
      <bottom style="thin">
        <color auto="1"/>
      </bottom>
      <diagonal/>
    </border>
    <border>
      <left/>
      <right/>
      <top style="thin">
        <color auto="1"/>
      </top>
      <bottom style="thick">
        <color auto="1"/>
      </bottom>
      <diagonal/>
    </border>
    <border>
      <left/>
      <right style="medium">
        <color indexed="64"/>
      </right>
      <top style="thin">
        <color auto="1"/>
      </top>
      <bottom/>
      <diagonal/>
    </border>
    <border>
      <left/>
      <right/>
      <top style="thin">
        <color theme="0"/>
      </top>
      <bottom style="thick">
        <color theme="0"/>
      </bottom>
      <diagonal/>
    </border>
    <border>
      <left style="thick">
        <color indexed="64"/>
      </left>
      <right style="thin">
        <color indexed="64"/>
      </right>
      <top style="thick">
        <color auto="1"/>
      </top>
      <bottom style="thin">
        <color theme="0"/>
      </bottom>
      <diagonal/>
    </border>
    <border>
      <left style="thin">
        <color indexed="64"/>
      </left>
      <right style="thick">
        <color indexed="64"/>
      </right>
      <top style="thick">
        <color auto="1"/>
      </top>
      <bottom style="thin">
        <color indexed="64"/>
      </bottom>
      <diagonal/>
    </border>
    <border>
      <left style="medium">
        <color indexed="64"/>
      </left>
      <right/>
      <top style="medium">
        <color theme="0"/>
      </top>
      <bottom style="thin">
        <color theme="0"/>
      </bottom>
      <diagonal/>
    </border>
    <border>
      <left/>
      <right/>
      <top style="medium">
        <color theme="0"/>
      </top>
      <bottom style="thin">
        <color theme="0"/>
      </bottom>
      <diagonal/>
    </border>
    <border>
      <left/>
      <right/>
      <top style="thin">
        <color theme="0"/>
      </top>
      <bottom style="medium">
        <color theme="0"/>
      </bottom>
      <diagonal/>
    </border>
    <border>
      <left style="thick">
        <color auto="1"/>
      </left>
      <right/>
      <top style="thick">
        <color auto="1"/>
      </top>
      <bottom style="medium">
        <color indexed="64"/>
      </bottom>
      <diagonal/>
    </border>
    <border>
      <left/>
      <right/>
      <top style="thick">
        <color auto="1"/>
      </top>
      <bottom style="medium">
        <color indexed="64"/>
      </bottom>
      <diagonal/>
    </border>
    <border>
      <left style="thick">
        <color auto="1"/>
      </left>
      <right/>
      <top/>
      <bottom/>
      <diagonal/>
    </border>
    <border>
      <left style="thick">
        <color auto="1"/>
      </left>
      <right/>
      <top/>
      <bottom style="thick">
        <color auto="1"/>
      </bottom>
      <diagonal/>
    </border>
  </borders>
  <cellStyleXfs count="5">
    <xf numFmtId="0" fontId="0" fillId="0" borderId="0"/>
    <xf numFmtId="9" fontId="2" fillId="0" borderId="0" applyFont="0" applyFill="0" applyBorder="0" applyAlignment="0" applyProtection="0"/>
    <xf numFmtId="43" fontId="2" fillId="0" borderId="0" applyFont="0" applyFill="0" applyBorder="0" applyAlignment="0" applyProtection="0"/>
    <xf numFmtId="0" fontId="7" fillId="0" borderId="0" applyNumberFormat="0" applyFill="0" applyBorder="0" applyAlignment="0" applyProtection="0"/>
    <xf numFmtId="0" fontId="2" fillId="0" borderId="0"/>
  </cellStyleXfs>
  <cellXfs count="115">
    <xf numFmtId="0" fontId="0" fillId="0" borderId="0" xfId="0"/>
    <xf numFmtId="0" fontId="5" fillId="0" borderId="0" xfId="0" applyFont="1" applyBorder="1" applyAlignment="1">
      <alignment horizontal="left" vertical="center" wrapText="1"/>
    </xf>
    <xf numFmtId="166" fontId="0" fillId="0" borderId="0" xfId="0" applyNumberFormat="1"/>
    <xf numFmtId="0" fontId="3" fillId="3" borderId="29" xfId="0" applyFont="1" applyFill="1" applyBorder="1"/>
    <xf numFmtId="0" fontId="12" fillId="11" borderId="0" xfId="0" applyFont="1" applyFill="1"/>
    <xf numFmtId="10" fontId="12" fillId="11" borderId="0" xfId="1" applyNumberFormat="1" applyFont="1" applyFill="1"/>
    <xf numFmtId="2" fontId="12" fillId="3" borderId="0" xfId="0" applyNumberFormat="1" applyFont="1" applyFill="1"/>
    <xf numFmtId="0" fontId="0" fillId="3" borderId="0" xfId="0" applyFill="1"/>
    <xf numFmtId="0" fontId="0" fillId="3" borderId="29" xfId="0" applyFill="1" applyBorder="1"/>
    <xf numFmtId="0" fontId="0" fillId="3" borderId="43" xfId="0" applyFill="1" applyBorder="1"/>
    <xf numFmtId="0" fontId="0" fillId="8" borderId="43" xfId="0" applyFill="1" applyBorder="1" applyAlignment="1">
      <alignment wrapText="1"/>
    </xf>
    <xf numFmtId="0" fontId="0" fillId="8" borderId="44" xfId="0" applyFill="1" applyBorder="1" applyAlignment="1">
      <alignment wrapText="1"/>
    </xf>
    <xf numFmtId="0" fontId="0" fillId="8" borderId="6" xfId="0" applyFill="1" applyBorder="1" applyAlignment="1">
      <alignment vertical="center" wrapText="1"/>
    </xf>
    <xf numFmtId="10" fontId="10" fillId="7" borderId="35" xfId="1" applyNumberFormat="1" applyFont="1" applyFill="1" applyBorder="1"/>
    <xf numFmtId="166" fontId="10" fillId="9" borderId="36" xfId="0" applyNumberFormat="1" applyFont="1" applyFill="1" applyBorder="1"/>
    <xf numFmtId="167" fontId="10" fillId="9" borderId="38" xfId="2" applyNumberFormat="1" applyFont="1" applyFill="1" applyBorder="1"/>
    <xf numFmtId="1" fontId="10" fillId="7" borderId="48" xfId="1" applyNumberFormat="1" applyFont="1" applyFill="1" applyBorder="1"/>
    <xf numFmtId="0" fontId="9" fillId="3" borderId="47" xfId="0" applyFont="1" applyFill="1" applyBorder="1" applyAlignment="1">
      <alignment horizontal="right" indent="1"/>
    </xf>
    <xf numFmtId="0" fontId="9" fillId="3" borderId="34" xfId="0" applyFont="1" applyFill="1" applyBorder="1" applyAlignment="1">
      <alignment horizontal="right" wrapText="1" indent="1"/>
    </xf>
    <xf numFmtId="0" fontId="9" fillId="3" borderId="34" xfId="0" applyFont="1" applyFill="1" applyBorder="1" applyAlignment="1">
      <alignment horizontal="right" indent="1"/>
    </xf>
    <xf numFmtId="0" fontId="9" fillId="3" borderId="37" xfId="0" applyFont="1" applyFill="1" applyBorder="1" applyAlignment="1">
      <alignment horizontal="right" indent="1"/>
    </xf>
    <xf numFmtId="0" fontId="10" fillId="0" borderId="9" xfId="0" applyFont="1" applyBorder="1" applyAlignment="1">
      <alignment horizontal="center" vertical="center"/>
    </xf>
    <xf numFmtId="0" fontId="14" fillId="0" borderId="0" xfId="3" applyFont="1" applyBorder="1" applyAlignment="1">
      <alignment horizontal="center" vertical="center"/>
    </xf>
    <xf numFmtId="0" fontId="14" fillId="0" borderId="26" xfId="3" applyFont="1" applyBorder="1" applyAlignment="1">
      <alignment horizontal="center" vertical="center"/>
    </xf>
    <xf numFmtId="164" fontId="0" fillId="3" borderId="10" xfId="1" applyNumberFormat="1" applyFont="1" applyFill="1" applyBorder="1"/>
    <xf numFmtId="164" fontId="0" fillId="3" borderId="1" xfId="1" applyNumberFormat="1" applyFont="1" applyFill="1" applyBorder="1"/>
    <xf numFmtId="0" fontId="3" fillId="3" borderId="11" xfId="0" applyFont="1" applyFill="1" applyBorder="1"/>
    <xf numFmtId="0" fontId="0" fillId="8" borderId="45" xfId="0" applyFill="1" applyBorder="1" applyAlignment="1">
      <alignment horizontal="left" vertical="center" wrapText="1"/>
    </xf>
    <xf numFmtId="0" fontId="0" fillId="8" borderId="0" xfId="0" applyFill="1" applyBorder="1" applyAlignment="1">
      <alignment horizontal="left" vertical="center" wrapText="1"/>
    </xf>
    <xf numFmtId="0" fontId="0" fillId="8" borderId="26" xfId="0" applyFill="1" applyBorder="1" applyAlignment="1">
      <alignment horizontal="left" vertical="center" wrapText="1"/>
    </xf>
    <xf numFmtId="0" fontId="0" fillId="8" borderId="10" xfId="0" applyFill="1" applyBorder="1" applyAlignment="1">
      <alignment horizontal="left" vertical="center" wrapText="1"/>
    </xf>
    <xf numFmtId="0" fontId="0" fillId="8" borderId="10" xfId="0" applyFill="1" applyBorder="1" applyAlignment="1">
      <alignment horizontal="left" vertical="center"/>
    </xf>
    <xf numFmtId="0" fontId="13" fillId="8" borderId="45" xfId="0" applyFont="1" applyFill="1" applyBorder="1" applyAlignment="1">
      <alignment horizontal="left" vertical="center" wrapText="1"/>
    </xf>
    <xf numFmtId="0" fontId="13" fillId="8" borderId="10" xfId="0" applyFont="1" applyFill="1" applyBorder="1" applyAlignment="1">
      <alignment horizontal="left" vertical="center" wrapText="1"/>
    </xf>
    <xf numFmtId="0" fontId="6" fillId="3" borderId="53" xfId="0" applyFont="1" applyFill="1" applyBorder="1" applyAlignment="1">
      <alignment wrapText="1"/>
    </xf>
    <xf numFmtId="0" fontId="6" fillId="3" borderId="14" xfId="0" applyFont="1" applyFill="1" applyBorder="1" applyAlignment="1">
      <alignment horizontal="center"/>
    </xf>
    <xf numFmtId="0" fontId="6" fillId="3" borderId="29" xfId="0" applyFont="1" applyFill="1" applyBorder="1" applyAlignment="1">
      <alignment horizontal="center"/>
    </xf>
    <xf numFmtId="0" fontId="10" fillId="0" borderId="0" xfId="0" applyFont="1" applyBorder="1" applyAlignment="1">
      <alignment horizontal="left" vertical="center" wrapText="1" indent="1"/>
    </xf>
    <xf numFmtId="0" fontId="10" fillId="0" borderId="31" xfId="0" applyFont="1" applyBorder="1" applyAlignment="1">
      <alignment horizontal="left" vertical="center" wrapText="1" indent="1"/>
    </xf>
    <xf numFmtId="0" fontId="10" fillId="0" borderId="26" xfId="0" applyFont="1" applyBorder="1" applyAlignment="1">
      <alignment horizontal="left" vertical="center" wrapText="1" indent="1"/>
    </xf>
    <xf numFmtId="0" fontId="10" fillId="0" borderId="20" xfId="0" applyFont="1" applyBorder="1" applyAlignment="1">
      <alignment horizontal="left" vertical="center" wrapText="1" indent="1"/>
    </xf>
    <xf numFmtId="0" fontId="0" fillId="3" borderId="54" xfId="0" applyFill="1" applyBorder="1"/>
    <xf numFmtId="0" fontId="0" fillId="3" borderId="55" xfId="0" applyFill="1" applyBorder="1"/>
    <xf numFmtId="0" fontId="0" fillId="8" borderId="29" xfId="0" applyFill="1" applyBorder="1" applyAlignment="1">
      <alignment horizontal="left" vertical="center" wrapText="1"/>
    </xf>
    <xf numFmtId="0" fontId="6" fillId="3" borderId="30" xfId="0" applyFont="1" applyFill="1" applyBorder="1" applyAlignment="1">
      <alignment horizontal="center"/>
    </xf>
    <xf numFmtId="0" fontId="3" fillId="3" borderId="41" xfId="0" applyFont="1" applyFill="1" applyBorder="1" applyAlignment="1">
      <alignment horizontal="center" vertical="center" wrapText="1"/>
    </xf>
    <xf numFmtId="0" fontId="3" fillId="3" borderId="42" xfId="0" applyFont="1" applyFill="1" applyBorder="1" applyAlignment="1">
      <alignment horizontal="center" vertical="center" wrapText="1"/>
    </xf>
    <xf numFmtId="0" fontId="11" fillId="8" borderId="32" xfId="0" applyFont="1" applyFill="1" applyBorder="1" applyAlignment="1">
      <alignment vertical="center"/>
    </xf>
    <xf numFmtId="0" fontId="13" fillId="0" borderId="0" xfId="0" applyFont="1"/>
    <xf numFmtId="0" fontId="15" fillId="2" borderId="2" xfId="0" applyFont="1" applyFill="1" applyBorder="1"/>
    <xf numFmtId="0" fontId="11" fillId="5" borderId="3" xfId="0" applyFont="1" applyFill="1" applyBorder="1" applyAlignment="1">
      <alignment horizontal="right"/>
    </xf>
    <xf numFmtId="0" fontId="12" fillId="6" borderId="4" xfId="0" applyFont="1" applyFill="1" applyBorder="1" applyAlignment="1">
      <alignment horizontal="right"/>
    </xf>
    <xf numFmtId="0" fontId="15" fillId="2" borderId="5" xfId="0" applyFont="1" applyFill="1" applyBorder="1"/>
    <xf numFmtId="166" fontId="11" fillId="4" borderId="6" xfId="0" applyNumberFormat="1" applyFont="1" applyFill="1" applyBorder="1"/>
    <xf numFmtId="166" fontId="11" fillId="4" borderId="7" xfId="0" applyNumberFormat="1" applyFont="1" applyFill="1" applyBorder="1"/>
    <xf numFmtId="0" fontId="15" fillId="2" borderId="0" xfId="0" applyFont="1" applyFill="1" applyBorder="1"/>
    <xf numFmtId="164" fontId="12" fillId="4" borderId="0" xfId="1" applyNumberFormat="1" applyFont="1" applyFill="1"/>
    <xf numFmtId="0" fontId="16" fillId="3" borderId="8" xfId="0" applyFont="1" applyFill="1" applyBorder="1" applyAlignment="1">
      <alignment vertical="center"/>
    </xf>
    <xf numFmtId="0" fontId="13" fillId="3" borderId="0" xfId="0" applyFont="1" applyFill="1" applyAlignment="1">
      <alignment vertical="center"/>
    </xf>
    <xf numFmtId="0" fontId="12" fillId="3" borderId="0" xfId="0" applyFont="1" applyFill="1" applyAlignment="1">
      <alignment horizontal="center" vertical="center" wrapText="1"/>
    </xf>
    <xf numFmtId="0" fontId="12" fillId="3" borderId="0" xfId="0" applyFont="1" applyFill="1"/>
    <xf numFmtId="0" fontId="12" fillId="3" borderId="0" xfId="0" applyFont="1" applyFill="1" applyAlignment="1">
      <alignment vertical="center" wrapText="1"/>
    </xf>
    <xf numFmtId="0" fontId="12" fillId="3" borderId="0" xfId="0" applyFont="1" applyFill="1" applyAlignment="1">
      <alignment horizontal="center" wrapText="1"/>
    </xf>
    <xf numFmtId="0" fontId="12" fillId="3" borderId="10" xfId="0" applyFont="1" applyFill="1" applyBorder="1" applyAlignment="1">
      <alignment vertical="center"/>
    </xf>
    <xf numFmtId="0" fontId="13" fillId="11" borderId="0" xfId="0" applyFont="1" applyFill="1"/>
    <xf numFmtId="0" fontId="12" fillId="3" borderId="33" xfId="0" applyFont="1" applyFill="1" applyBorder="1" applyAlignment="1">
      <alignment vertical="center"/>
    </xf>
    <xf numFmtId="0" fontId="13" fillId="11" borderId="39" xfId="0" applyFont="1" applyFill="1" applyBorder="1"/>
    <xf numFmtId="0" fontId="13" fillId="11" borderId="26" xfId="0" applyFont="1" applyFill="1" applyBorder="1"/>
    <xf numFmtId="0" fontId="12" fillId="3" borderId="15" xfId="0" applyFont="1" applyFill="1" applyBorder="1" applyAlignment="1">
      <alignment vertical="center" wrapText="1"/>
    </xf>
    <xf numFmtId="165" fontId="13" fillId="11" borderId="40" xfId="0" applyNumberFormat="1" applyFont="1" applyFill="1" applyBorder="1"/>
    <xf numFmtId="165" fontId="13" fillId="11" borderId="29" xfId="0" applyNumberFormat="1" applyFont="1" applyFill="1" applyBorder="1"/>
    <xf numFmtId="0" fontId="12" fillId="3" borderId="10" xfId="0" applyFont="1" applyFill="1" applyBorder="1" applyAlignment="1">
      <alignment vertical="center" wrapText="1"/>
    </xf>
    <xf numFmtId="165" fontId="13" fillId="11" borderId="11" xfId="0" applyNumberFormat="1" applyFont="1" applyFill="1" applyBorder="1"/>
    <xf numFmtId="165" fontId="13" fillId="11" borderId="0" xfId="0" applyNumberFormat="1" applyFont="1" applyFill="1" applyBorder="1"/>
    <xf numFmtId="0" fontId="12" fillId="3" borderId="33" xfId="0" applyFont="1" applyFill="1" applyBorder="1" applyAlignment="1">
      <alignment vertical="center" wrapText="1"/>
    </xf>
    <xf numFmtId="165" fontId="13" fillId="11" borderId="39" xfId="0" applyNumberFormat="1" applyFont="1" applyFill="1" applyBorder="1"/>
    <xf numFmtId="165" fontId="13" fillId="11" borderId="26" xfId="0" applyNumberFormat="1" applyFont="1" applyFill="1" applyBorder="1"/>
    <xf numFmtId="164" fontId="1" fillId="7" borderId="16" xfId="1" applyNumberFormat="1" applyFont="1" applyFill="1" applyBorder="1" applyAlignment="1">
      <alignment wrapText="1"/>
    </xf>
    <xf numFmtId="0" fontId="1" fillId="7" borderId="17" xfId="1" quotePrefix="1" applyNumberFormat="1" applyFont="1" applyFill="1" applyBorder="1" applyAlignment="1">
      <alignment wrapText="1"/>
    </xf>
    <xf numFmtId="164" fontId="1" fillId="7" borderId="17" xfId="1" applyNumberFormat="1" applyFont="1" applyFill="1" applyBorder="1" applyAlignment="1">
      <alignment wrapText="1"/>
    </xf>
    <xf numFmtId="164" fontId="1" fillId="10" borderId="18" xfId="1" applyNumberFormat="1" applyFont="1" applyFill="1" applyBorder="1" applyAlignment="1">
      <alignment wrapText="1"/>
    </xf>
    <xf numFmtId="0" fontId="1" fillId="10" borderId="19" xfId="1" quotePrefix="1" applyNumberFormat="1" applyFont="1" applyFill="1" applyBorder="1" applyAlignment="1">
      <alignment wrapText="1"/>
    </xf>
    <xf numFmtId="164" fontId="1" fillId="10" borderId="19" xfId="1" applyNumberFormat="1" applyFont="1" applyFill="1" applyBorder="1" applyAlignment="1">
      <alignment wrapText="1"/>
    </xf>
    <xf numFmtId="164" fontId="1" fillId="7" borderId="18" xfId="1" applyNumberFormat="1" applyFont="1" applyFill="1" applyBorder="1" applyAlignment="1">
      <alignment wrapText="1"/>
    </xf>
    <xf numFmtId="0" fontId="1" fillId="7" borderId="19" xfId="1" quotePrefix="1" applyNumberFormat="1" applyFont="1" applyFill="1" applyBorder="1" applyAlignment="1">
      <alignment wrapText="1"/>
    </xf>
    <xf numFmtId="164" fontId="1" fillId="7" borderId="19" xfId="1" applyNumberFormat="1" applyFont="1" applyFill="1" applyBorder="1" applyAlignment="1">
      <alignment wrapText="1"/>
    </xf>
    <xf numFmtId="0" fontId="1" fillId="10" borderId="19" xfId="1" applyNumberFormat="1" applyFont="1" applyFill="1" applyBorder="1" applyAlignment="1">
      <alignment wrapText="1"/>
    </xf>
    <xf numFmtId="10" fontId="1" fillId="7" borderId="17" xfId="1" quotePrefix="1" applyNumberFormat="1" applyFont="1" applyFill="1" applyBorder="1" applyAlignment="1">
      <alignment wrapText="1"/>
    </xf>
    <xf numFmtId="10" fontId="1" fillId="10" borderId="19" xfId="1" quotePrefix="1" applyNumberFormat="1" applyFont="1" applyFill="1" applyBorder="1" applyAlignment="1">
      <alignment wrapText="1"/>
    </xf>
    <xf numFmtId="10" fontId="1" fillId="9" borderId="18" xfId="1" applyNumberFormat="1" applyFont="1" applyFill="1" applyBorder="1"/>
    <xf numFmtId="10" fontId="1" fillId="10" borderId="18" xfId="1" applyNumberFormat="1" applyFont="1" applyFill="1" applyBorder="1"/>
    <xf numFmtId="1" fontId="1" fillId="9" borderId="18" xfId="2" applyNumberFormat="1" applyFont="1" applyFill="1" applyBorder="1"/>
    <xf numFmtId="165" fontId="1" fillId="10" borderId="18" xfId="1" applyNumberFormat="1" applyFont="1" applyFill="1" applyBorder="1"/>
    <xf numFmtId="165" fontId="1" fillId="10" borderId="19" xfId="1" applyNumberFormat="1" applyFont="1" applyFill="1" applyBorder="1"/>
    <xf numFmtId="165" fontId="1" fillId="9" borderId="18" xfId="2" applyNumberFormat="1" applyFont="1" applyFill="1" applyBorder="1"/>
    <xf numFmtId="0" fontId="1" fillId="3" borderId="0" xfId="0" applyFont="1" applyFill="1" applyBorder="1"/>
    <xf numFmtId="0" fontId="1" fillId="7" borderId="27" xfId="0" applyFont="1" applyFill="1" applyBorder="1" applyAlignment="1">
      <alignment horizontal="right" wrapText="1"/>
    </xf>
    <xf numFmtId="0" fontId="1" fillId="7" borderId="23" xfId="0" applyFont="1" applyFill="1" applyBorder="1" applyAlignment="1">
      <alignment horizontal="right" wrapText="1"/>
    </xf>
    <xf numFmtId="0" fontId="1" fillId="7" borderId="23" xfId="0" applyFont="1" applyFill="1" applyBorder="1" applyAlignment="1">
      <alignment horizontal="right"/>
    </xf>
    <xf numFmtId="165" fontId="1" fillId="9" borderId="28" xfId="0" applyNumberFormat="1" applyFont="1" applyFill="1" applyBorder="1"/>
    <xf numFmtId="165" fontId="1" fillId="10" borderId="24" xfId="0" applyNumberFormat="1" applyFont="1" applyFill="1" applyBorder="1"/>
    <xf numFmtId="0" fontId="1" fillId="0" borderId="0" xfId="0" applyFont="1"/>
    <xf numFmtId="10" fontId="1" fillId="9" borderId="20" xfId="1" applyNumberFormat="1" applyFont="1" applyFill="1" applyBorder="1"/>
    <xf numFmtId="0" fontId="4" fillId="3" borderId="49" xfId="0" applyFont="1" applyFill="1" applyBorder="1" applyAlignment="1">
      <alignment horizontal="right"/>
    </xf>
    <xf numFmtId="0" fontId="4" fillId="3" borderId="13" xfId="0" applyFont="1" applyFill="1" applyBorder="1" applyAlignment="1">
      <alignment horizontal="right"/>
    </xf>
    <xf numFmtId="0" fontId="4" fillId="3" borderId="11" xfId="0" applyFont="1" applyFill="1" applyBorder="1" applyAlignment="1">
      <alignment horizontal="right"/>
    </xf>
    <xf numFmtId="0" fontId="4" fillId="3" borderId="50" xfId="0" applyFont="1" applyFill="1" applyBorder="1" applyAlignment="1">
      <alignment horizontal="right"/>
    </xf>
    <xf numFmtId="0" fontId="4" fillId="3" borderId="12" xfId="0" applyFont="1" applyFill="1" applyBorder="1" applyAlignment="1">
      <alignment horizontal="right" wrapText="1"/>
    </xf>
    <xf numFmtId="0" fontId="4" fillId="3" borderId="51" xfId="0" applyFont="1" applyFill="1" applyBorder="1" applyAlignment="1">
      <alignment horizontal="right"/>
    </xf>
    <xf numFmtId="0" fontId="4" fillId="3" borderId="21" xfId="0" applyFont="1" applyFill="1" applyBorder="1" applyAlignment="1">
      <alignment horizontal="right"/>
    </xf>
    <xf numFmtId="0" fontId="4" fillId="3" borderId="46" xfId="0" applyFont="1" applyFill="1" applyBorder="1" applyAlignment="1">
      <alignment horizontal="right"/>
    </xf>
    <xf numFmtId="0" fontId="4" fillId="3" borderId="12" xfId="0" applyFont="1" applyFill="1" applyBorder="1" applyAlignment="1">
      <alignment horizontal="right"/>
    </xf>
    <xf numFmtId="0" fontId="4" fillId="3" borderId="25" xfId="0" applyFont="1" applyFill="1" applyBorder="1" applyAlignment="1">
      <alignment horizontal="right"/>
    </xf>
    <xf numFmtId="0" fontId="4" fillId="3" borderId="22" xfId="0" applyFont="1" applyFill="1" applyBorder="1" applyAlignment="1">
      <alignment horizontal="right" wrapText="1"/>
    </xf>
    <xf numFmtId="0" fontId="17" fillId="3" borderId="52" xfId="0" applyFont="1" applyFill="1" applyBorder="1" applyAlignment="1">
      <alignment vertical="center"/>
    </xf>
  </cellXfs>
  <cellStyles count="5">
    <cellStyle name="Comma" xfId="2" builtinId="3"/>
    <cellStyle name="Hyperlink" xfId="3" builtinId="8"/>
    <cellStyle name="Normal" xfId="0" builtinId="0"/>
    <cellStyle name="Normal 2" xfId="4" xr:uid="{00000000-0005-0000-0000-000004000000}"/>
    <cellStyle name="Percent" xfId="1" builtinId="5"/>
  </cellStyles>
  <dxfs count="0"/>
  <tableStyles count="0" defaultTableStyle="TableStyleMedium2" defaultPivotStyle="PivotStyleLight16"/>
  <colors>
    <mruColors>
      <color rgb="FFFFFF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hubbardresearch.com/" TargetMode="External"/></Relationships>
</file>

<file path=xl/drawings/drawing1.xml><?xml version="1.0" encoding="utf-8"?>
<xdr:wsDr xmlns:xdr="http://schemas.openxmlformats.org/drawingml/2006/spreadsheetDrawing" xmlns:a="http://schemas.openxmlformats.org/drawingml/2006/main">
  <xdr:twoCellAnchor>
    <xdr:from>
      <xdr:col>1</xdr:col>
      <xdr:colOff>246561</xdr:colOff>
      <xdr:row>1</xdr:row>
      <xdr:rowOff>26670</xdr:rowOff>
    </xdr:from>
    <xdr:to>
      <xdr:col>1</xdr:col>
      <xdr:colOff>2204901</xdr:colOff>
      <xdr:row>3</xdr:row>
      <xdr:rowOff>121920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3577590" y="445770"/>
          <a:ext cx="1958340" cy="487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info@hubbardresearch.com" TargetMode="External"/><Relationship Id="rId1" Type="http://schemas.openxmlformats.org/officeDocument/2006/relationships/hyperlink" Target="http://www.hubbardresearch.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80"/>
  <sheetViews>
    <sheetView showGridLines="0" tabSelected="1" topLeftCell="B1" zoomScaleNormal="100" workbookViewId="0">
      <selection activeCell="B1" sqref="B1"/>
    </sheetView>
  </sheetViews>
  <sheetFormatPr defaultRowHeight="14.4" outlineLevelRow="1" outlineLevelCol="1" x14ac:dyDescent="0.55000000000000004"/>
  <cols>
    <col min="1" max="1" width="85.734375" hidden="1" customWidth="1" outlineLevel="1"/>
    <col min="2" max="2" width="33.62890625" customWidth="1" collapsed="1"/>
    <col min="3" max="3" width="27" customWidth="1"/>
    <col min="4" max="9" width="16.734375" customWidth="1"/>
    <col min="10" max="10" width="16.1015625" customWidth="1"/>
    <col min="12" max="12" width="8.89453125" hidden="1" customWidth="1"/>
  </cols>
  <sheetData>
    <row r="1" spans="1:9" ht="33" customHeight="1" thickTop="1" thickBot="1" x14ac:dyDescent="0.9">
      <c r="A1" s="7"/>
      <c r="B1" s="114" t="s">
        <v>72</v>
      </c>
      <c r="C1" s="34"/>
      <c r="D1" s="36"/>
      <c r="E1" s="36"/>
      <c r="F1" s="36"/>
      <c r="G1" s="36"/>
      <c r="H1" s="36"/>
      <c r="I1" s="35"/>
    </row>
    <row r="2" spans="1:9" ht="15.6" customHeight="1" outlineLevel="1" x14ac:dyDescent="0.55000000000000004">
      <c r="A2" s="41"/>
      <c r="C2" s="21" t="s">
        <v>18</v>
      </c>
      <c r="D2" s="37" t="s">
        <v>39</v>
      </c>
      <c r="E2" s="37"/>
      <c r="F2" s="37"/>
      <c r="G2" s="37"/>
      <c r="H2" s="37"/>
      <c r="I2" s="38"/>
    </row>
    <row r="3" spans="1:9" ht="15.6" outlineLevel="1" x14ac:dyDescent="0.55000000000000004">
      <c r="A3" s="41"/>
      <c r="C3" s="22" t="s">
        <v>19</v>
      </c>
      <c r="D3" s="37"/>
      <c r="E3" s="37"/>
      <c r="F3" s="37"/>
      <c r="G3" s="37"/>
      <c r="H3" s="37"/>
      <c r="I3" s="38"/>
    </row>
    <row r="4" spans="1:9" ht="15.9" outlineLevel="1" thickBot="1" x14ac:dyDescent="0.6">
      <c r="A4" s="42"/>
      <c r="C4" s="23" t="s">
        <v>20</v>
      </c>
      <c r="D4" s="39"/>
      <c r="E4" s="39"/>
      <c r="F4" s="39"/>
      <c r="G4" s="39"/>
      <c r="H4" s="39"/>
      <c r="I4" s="40"/>
    </row>
    <row r="5" spans="1:9" ht="18.600000000000001" thickTop="1" x14ac:dyDescent="0.6">
      <c r="A5" s="43" t="s">
        <v>75</v>
      </c>
      <c r="B5" s="17" t="s">
        <v>36</v>
      </c>
      <c r="C5" s="16">
        <v>5</v>
      </c>
      <c r="F5" s="1"/>
      <c r="G5" s="1"/>
      <c r="H5" s="1"/>
      <c r="I5" s="1"/>
    </row>
    <row r="6" spans="1:9" ht="31.2" x14ac:dyDescent="0.6">
      <c r="A6" s="28"/>
      <c r="B6" s="18" t="s">
        <v>37</v>
      </c>
      <c r="C6" s="13">
        <v>0.1</v>
      </c>
    </row>
    <row r="7" spans="1:9" ht="15.6" x14ac:dyDescent="0.6">
      <c r="A7" s="28"/>
      <c r="B7" s="19" t="s">
        <v>21</v>
      </c>
      <c r="C7" s="14">
        <f>IFERROR(LN(C6/(1-C6)),"")</f>
        <v>-2.1972245773362191</v>
      </c>
    </row>
    <row r="8" spans="1:9" ht="15.9" thickBot="1" x14ac:dyDescent="0.65">
      <c r="A8" s="29"/>
      <c r="B8" s="20" t="s">
        <v>17</v>
      </c>
      <c r="C8" s="15">
        <f>IFERROR(PRODUCT(C29:I29),"")</f>
        <v>864</v>
      </c>
    </row>
    <row r="9" spans="1:9" ht="21" customHeight="1" thickTop="1" thickBot="1" x14ac:dyDescent="0.6"/>
    <row r="10" spans="1:9" ht="23.7" thickTop="1" thickBot="1" x14ac:dyDescent="0.9">
      <c r="A10" s="8"/>
      <c r="B10" s="3"/>
      <c r="C10" s="44" t="s">
        <v>73</v>
      </c>
      <c r="D10" s="44"/>
      <c r="E10" s="44"/>
      <c r="F10" s="44"/>
      <c r="G10" s="44"/>
      <c r="H10" s="44"/>
      <c r="I10" s="44"/>
    </row>
    <row r="11" spans="1:9" ht="41.1" thickBot="1" x14ac:dyDescent="0.8">
      <c r="A11" s="12" t="s">
        <v>40</v>
      </c>
      <c r="B11" s="26"/>
      <c r="C11" s="45" t="s">
        <v>47</v>
      </c>
      <c r="D11" s="46" t="s">
        <v>48</v>
      </c>
      <c r="E11" s="46" t="s">
        <v>49</v>
      </c>
      <c r="F11" s="46" t="s">
        <v>74</v>
      </c>
      <c r="G11" s="46" t="s">
        <v>50</v>
      </c>
      <c r="H11" s="46" t="s">
        <v>51</v>
      </c>
      <c r="I11" s="46" t="s">
        <v>52</v>
      </c>
    </row>
    <row r="12" spans="1:9" ht="23.1" customHeight="1" thickTop="1" x14ac:dyDescent="0.7">
      <c r="A12" s="32" t="s">
        <v>78</v>
      </c>
      <c r="B12" s="103" t="s">
        <v>26</v>
      </c>
      <c r="C12" s="77" t="s">
        <v>47</v>
      </c>
      <c r="D12" s="78" t="s">
        <v>53</v>
      </c>
      <c r="E12" s="79" t="s">
        <v>54</v>
      </c>
      <c r="F12" s="79" t="s">
        <v>55</v>
      </c>
      <c r="G12" s="79" t="s">
        <v>56</v>
      </c>
      <c r="H12" s="79" t="s">
        <v>57</v>
      </c>
      <c r="I12" s="79" t="s">
        <v>58</v>
      </c>
    </row>
    <row r="13" spans="1:9" ht="23.1" customHeight="1" x14ac:dyDescent="0.7">
      <c r="A13" s="33"/>
      <c r="B13" s="104" t="s">
        <v>27</v>
      </c>
      <c r="C13" s="80" t="s">
        <v>59</v>
      </c>
      <c r="D13" s="81" t="s">
        <v>60</v>
      </c>
      <c r="E13" s="82" t="s">
        <v>61</v>
      </c>
      <c r="F13" s="82" t="s">
        <v>62</v>
      </c>
      <c r="G13" s="82" t="s">
        <v>63</v>
      </c>
      <c r="H13" s="82" t="s">
        <v>64</v>
      </c>
      <c r="I13" s="82" t="s">
        <v>65</v>
      </c>
    </row>
    <row r="14" spans="1:9" ht="23.1" customHeight="1" x14ac:dyDescent="0.7">
      <c r="A14" s="33"/>
      <c r="B14" s="104" t="s">
        <v>28</v>
      </c>
      <c r="C14" s="83"/>
      <c r="D14" s="84"/>
      <c r="E14" s="85"/>
      <c r="F14" s="85" t="s">
        <v>66</v>
      </c>
      <c r="G14" s="85" t="s">
        <v>67</v>
      </c>
      <c r="H14" s="85" t="s">
        <v>68</v>
      </c>
      <c r="I14" s="85" t="s">
        <v>69</v>
      </c>
    </row>
    <row r="15" spans="1:9" ht="23.1" customHeight="1" x14ac:dyDescent="0.7">
      <c r="A15" s="33"/>
      <c r="B15" s="104" t="s">
        <v>29</v>
      </c>
      <c r="C15" s="80"/>
      <c r="D15" s="86"/>
      <c r="E15" s="82"/>
      <c r="F15" s="82"/>
      <c r="G15" s="82"/>
      <c r="H15" s="82" t="s">
        <v>70</v>
      </c>
      <c r="I15" s="82"/>
    </row>
    <row r="16" spans="1:9" ht="10" customHeight="1" thickBot="1" x14ac:dyDescent="0.75">
      <c r="A16" s="9"/>
      <c r="B16" s="105"/>
      <c r="C16" s="24"/>
      <c r="D16" s="25"/>
      <c r="E16" s="25"/>
      <c r="F16" s="25"/>
      <c r="G16" s="25"/>
      <c r="H16" s="25"/>
      <c r="I16" s="25"/>
    </row>
    <row r="17" spans="1:9" ht="18.600000000000001" thickTop="1" x14ac:dyDescent="0.7">
      <c r="A17" s="27" t="s">
        <v>77</v>
      </c>
      <c r="B17" s="103" t="s">
        <v>6</v>
      </c>
      <c r="C17" s="77">
        <v>0.15</v>
      </c>
      <c r="D17" s="87">
        <v>0.2</v>
      </c>
      <c r="E17" s="79">
        <v>0.3</v>
      </c>
      <c r="F17" s="79">
        <v>7.0000000000000007E-2</v>
      </c>
      <c r="G17" s="79">
        <v>0.15</v>
      </c>
      <c r="H17" s="79">
        <v>0.05</v>
      </c>
      <c r="I17" s="79">
        <v>0.32</v>
      </c>
    </row>
    <row r="18" spans="1:9" ht="18.3" x14ac:dyDescent="0.7">
      <c r="A18" s="31"/>
      <c r="B18" s="104" t="s">
        <v>7</v>
      </c>
      <c r="C18" s="80">
        <v>0.05</v>
      </c>
      <c r="D18" s="88">
        <v>0.09</v>
      </c>
      <c r="E18" s="82">
        <v>0.05</v>
      </c>
      <c r="F18" s="82">
        <v>0.09</v>
      </c>
      <c r="G18" s="82">
        <v>0.1</v>
      </c>
      <c r="H18" s="82">
        <v>0.08</v>
      </c>
      <c r="I18" s="82">
        <v>0.12</v>
      </c>
    </row>
    <row r="19" spans="1:9" ht="18.3" x14ac:dyDescent="0.7">
      <c r="A19" s="31"/>
      <c r="B19" s="104" t="s">
        <v>8</v>
      </c>
      <c r="C19" s="83"/>
      <c r="D19" s="84"/>
      <c r="E19" s="85"/>
      <c r="F19" s="85">
        <v>0.13</v>
      </c>
      <c r="G19" s="85">
        <v>0.05</v>
      </c>
      <c r="H19" s="85">
        <v>0.15</v>
      </c>
      <c r="I19" s="85">
        <v>0.02</v>
      </c>
    </row>
    <row r="20" spans="1:9" ht="18.3" x14ac:dyDescent="0.7">
      <c r="A20" s="31"/>
      <c r="B20" s="104" t="s">
        <v>9</v>
      </c>
      <c r="C20" s="80"/>
      <c r="D20" s="86"/>
      <c r="E20" s="82"/>
      <c r="F20" s="82"/>
      <c r="G20" s="82"/>
      <c r="H20" s="82">
        <v>0.36</v>
      </c>
      <c r="I20" s="82"/>
    </row>
    <row r="21" spans="1:9" ht="10" customHeight="1" thickBot="1" x14ac:dyDescent="0.75">
      <c r="A21" s="9"/>
      <c r="B21" s="105"/>
      <c r="C21" s="24"/>
      <c r="D21" s="25"/>
      <c r="E21" s="25"/>
      <c r="F21" s="25"/>
      <c r="G21" s="25"/>
      <c r="H21" s="25"/>
      <c r="I21" s="25"/>
    </row>
    <row r="22" spans="1:9" ht="18.600000000000001" thickTop="1" x14ac:dyDescent="0.7">
      <c r="A22" s="27" t="s">
        <v>76</v>
      </c>
      <c r="B22" s="103" t="s">
        <v>10</v>
      </c>
      <c r="C22" s="77">
        <v>0.5</v>
      </c>
      <c r="D22" s="87">
        <v>0.09</v>
      </c>
      <c r="E22" s="79">
        <v>0.2</v>
      </c>
      <c r="F22" s="79">
        <v>0.4</v>
      </c>
      <c r="G22" s="79">
        <v>0.33300000000000002</v>
      </c>
      <c r="H22" s="79">
        <v>0.15</v>
      </c>
      <c r="I22" s="79">
        <v>0.15</v>
      </c>
    </row>
    <row r="23" spans="1:9" ht="18.3" x14ac:dyDescent="0.7">
      <c r="A23" s="30"/>
      <c r="B23" s="104" t="s">
        <v>11</v>
      </c>
      <c r="C23" s="80">
        <v>0.5</v>
      </c>
      <c r="D23" s="88">
        <v>0.91</v>
      </c>
      <c r="E23" s="82">
        <v>0.8</v>
      </c>
      <c r="F23" s="82">
        <v>0.3</v>
      </c>
      <c r="G23" s="82">
        <v>0.33300000000000002</v>
      </c>
      <c r="H23" s="82">
        <v>0.18</v>
      </c>
      <c r="I23" s="82">
        <v>0.35</v>
      </c>
    </row>
    <row r="24" spans="1:9" ht="18.3" x14ac:dyDescent="0.7">
      <c r="A24" s="30"/>
      <c r="B24" s="104" t="s">
        <v>12</v>
      </c>
      <c r="C24" s="83"/>
      <c r="D24" s="84"/>
      <c r="E24" s="85"/>
      <c r="F24" s="85">
        <v>0.3</v>
      </c>
      <c r="G24" s="85">
        <v>0.33300000000000002</v>
      </c>
      <c r="H24" s="85">
        <v>0.42</v>
      </c>
      <c r="I24" s="85">
        <v>0.5</v>
      </c>
    </row>
    <row r="25" spans="1:9" ht="18.3" x14ac:dyDescent="0.7">
      <c r="A25" s="30"/>
      <c r="B25" s="104" t="s">
        <v>13</v>
      </c>
      <c r="C25" s="80"/>
      <c r="D25" s="86"/>
      <c r="E25" s="82"/>
      <c r="F25" s="82"/>
      <c r="G25" s="82"/>
      <c r="H25" s="82">
        <v>0.25</v>
      </c>
      <c r="I25" s="82"/>
    </row>
    <row r="26" spans="1:9" ht="10" customHeight="1" thickBot="1" x14ac:dyDescent="0.75">
      <c r="A26" s="9"/>
      <c r="B26" s="105"/>
      <c r="C26" s="24"/>
      <c r="D26" s="25"/>
      <c r="E26" s="25"/>
      <c r="F26" s="25"/>
      <c r="G26" s="25"/>
      <c r="H26" s="25"/>
      <c r="I26" s="25"/>
    </row>
    <row r="27" spans="1:9" ht="29.7" x14ac:dyDescent="0.7">
      <c r="A27" s="10" t="s">
        <v>41</v>
      </c>
      <c r="B27" s="106" t="s">
        <v>14</v>
      </c>
      <c r="C27" s="89" t="str">
        <f>IF(SUM(C22:C25)=1, "Good", SUM(C22:C25))</f>
        <v>Good</v>
      </c>
      <c r="D27" s="89" t="str">
        <f t="shared" ref="D27:I27" si="0">IF(SUM(D22:D25)=1, "Good", SUM(D22:D25))</f>
        <v>Good</v>
      </c>
      <c r="E27" s="89" t="str">
        <f t="shared" si="0"/>
        <v>Good</v>
      </c>
      <c r="F27" s="89" t="str">
        <f t="shared" si="0"/>
        <v>Good</v>
      </c>
      <c r="G27" s="89">
        <f t="shared" si="0"/>
        <v>0.99900000000000011</v>
      </c>
      <c r="H27" s="89" t="str">
        <f t="shared" si="0"/>
        <v>Good</v>
      </c>
      <c r="I27" s="89" t="str">
        <f t="shared" si="0"/>
        <v>Good</v>
      </c>
    </row>
    <row r="28" spans="1:9" ht="58.5" x14ac:dyDescent="0.7">
      <c r="A28" s="10" t="s">
        <v>42</v>
      </c>
      <c r="B28" s="107" t="s">
        <v>15</v>
      </c>
      <c r="C28" s="90" t="str">
        <f>IF(AND(SUMPRODUCT(C17:C20,C22:C25)&gt;initialP-0.0005,SUMPRODUCT(C17:C20,C22:C25)&lt;initialP+0.0005), "Good", SUMPRODUCT(C17:C20,C22:C25))</f>
        <v>Good</v>
      </c>
      <c r="D28" s="90" t="str">
        <f>IF(AND(SUMPRODUCT(D17:D20,D22:D25)&gt;initialP-0.0005,SUMPRODUCT(D17:D20,D22:D25)&lt;initialP+0.0005), "Good", SUMPRODUCT(D17:D20,D22:D25))</f>
        <v>Good</v>
      </c>
      <c r="E28" s="90" t="str">
        <f>IF(AND(SUMPRODUCT(E17:E20,E22:E25)&gt;initialP-0.0005,SUMPRODUCT(E17:E20,E22:E25)&lt;initialP+0.0005), "Good", SUMPRODUCT(E17:E20,E22:E25))</f>
        <v>Good</v>
      </c>
      <c r="F28" s="90">
        <f>IF(AND(SUMPRODUCT(F17:F20,F22:F25)&gt;initialP-0.0005,SUMPRODUCT(F17:F20,F22:F25)&lt;initialP+0.0005), "Good", SUMPRODUCT(F17:F20,F22:F25))</f>
        <v>9.4E-2</v>
      </c>
      <c r="G28" s="90" t="str">
        <f>IF(AND(SUMPRODUCT(G17:G20,G22:G25)&gt;initialP-0.0005,SUMPRODUCT(G17:G20,G22:G25)&lt;initialP+0.0005), "Good", SUMPRODUCT(G17:G20,G22:G25))</f>
        <v>Good</v>
      </c>
      <c r="H28" s="90">
        <f>IF(AND(SUMPRODUCT(H17:H20,H22:H25)&gt;initialP-0.0005,SUMPRODUCT(H17:H20,H22:H25)&lt;initialP+0.0005), "Good", SUMPRODUCT(H17:H20,H22:H25))</f>
        <v>0.1749</v>
      </c>
      <c r="I28" s="90" t="str">
        <f>IF(AND(SUMPRODUCT(I17:I20,I22:I25)&gt;initialP-0.0005,SUMPRODUCT(I17:I20,I22:I25)&lt;initialP+0.0005), "Good", SUMPRODUCT(I17:I20,I22:I25))</f>
        <v>Good</v>
      </c>
    </row>
    <row r="29" spans="1:9" ht="18.600000000000001" thickBot="1" x14ac:dyDescent="0.75">
      <c r="A29" s="10" t="s">
        <v>43</v>
      </c>
      <c r="B29" s="108" t="s">
        <v>16</v>
      </c>
      <c r="C29" s="91">
        <f>IF(COUNTA(C12:C15)=0,"",COUNTA(C12:C15))</f>
        <v>2</v>
      </c>
      <c r="D29" s="91">
        <f t="shared" ref="D29:I29" si="1">IF(COUNTA(D12:D15)=0,"",COUNTA(D12:D15))</f>
        <v>2</v>
      </c>
      <c r="E29" s="91">
        <f t="shared" si="1"/>
        <v>2</v>
      </c>
      <c r="F29" s="91">
        <f t="shared" si="1"/>
        <v>3</v>
      </c>
      <c r="G29" s="91">
        <f t="shared" si="1"/>
        <v>3</v>
      </c>
      <c r="H29" s="91">
        <f t="shared" si="1"/>
        <v>4</v>
      </c>
      <c r="I29" s="91">
        <f t="shared" si="1"/>
        <v>3</v>
      </c>
    </row>
    <row r="30" spans="1:9" ht="10" customHeight="1" thickBot="1" x14ac:dyDescent="0.75">
      <c r="A30" s="9"/>
      <c r="B30" s="105"/>
      <c r="C30" s="24"/>
      <c r="D30" s="25"/>
      <c r="E30" s="25"/>
      <c r="F30" s="25"/>
      <c r="G30" s="25"/>
      <c r="H30" s="25"/>
      <c r="I30" s="25"/>
    </row>
    <row r="31" spans="1:9" ht="18.3" outlineLevel="1" x14ac:dyDescent="0.7">
      <c r="A31" s="27" t="s">
        <v>44</v>
      </c>
      <c r="B31" s="103" t="s">
        <v>22</v>
      </c>
      <c r="C31" s="92">
        <f>IF(C17="","",LN(C17/(1-C17))-$C$7)</f>
        <v>0.46262352194811274</v>
      </c>
      <c r="D31" s="93">
        <f>IF(D17="","",LN(D17/(1-D17))-$C$7)</f>
        <v>0.81093021621632855</v>
      </c>
      <c r="E31" s="93">
        <f>IF(E17="","",LN(E17/(1-E17))-$C$7)</f>
        <v>1.3499267169490157</v>
      </c>
      <c r="F31" s="93">
        <f>IF(F17="","",LN(F17/(1-F17))-$C$7)</f>
        <v>-0.38946476676172326</v>
      </c>
      <c r="G31" s="93">
        <f>IF(G17="","",LN(G17/(1-G17))-$C$7)</f>
        <v>0.46262352194811274</v>
      </c>
      <c r="H31" s="93">
        <f>IF(H17="","",LN(H17/(1-H17))-$C$7)</f>
        <v>-0.74721440183022114</v>
      </c>
      <c r="I31" s="93">
        <f>IF(I17="","",LN(I17/(1-I17))-$C$7)</f>
        <v>1.4434527749598391</v>
      </c>
    </row>
    <row r="32" spans="1:9" ht="18.3" outlineLevel="1" x14ac:dyDescent="0.7">
      <c r="A32" s="31"/>
      <c r="B32" s="104" t="s">
        <v>23</v>
      </c>
      <c r="C32" s="94">
        <f>IF(C18="","",LN(C18/(1-C18))-$C$7)</f>
        <v>-0.74721440183022114</v>
      </c>
      <c r="D32" s="94">
        <f>IF(D18="","",LN(D18/(1-D18))-$C$7)</f>
        <v>-0.11641035184441151</v>
      </c>
      <c r="E32" s="94">
        <f>IF(E18="","",LN(E18/(1-E18))-$C$7)</f>
        <v>-0.74721440183022114</v>
      </c>
      <c r="F32" s="94">
        <f>IF(F18="","",LN(F18/(1-F18))-$C$7)</f>
        <v>-0.11641035184441151</v>
      </c>
      <c r="G32" s="94">
        <f>IF(G18="","",LN(G18/(1-G18))-$C$7)</f>
        <v>0</v>
      </c>
      <c r="H32" s="94">
        <f>IF(H18="","",LN(H18/(1-H18))-$C$7)</f>
        <v>-0.24512245803298516</v>
      </c>
      <c r="I32" s="94">
        <f>IF(I18="","",LN(I18/(1-I18))-$C$7)</f>
        <v>0.20479441264601284</v>
      </c>
    </row>
    <row r="33" spans="1:12" ht="18.3" outlineLevel="1" x14ac:dyDescent="0.7">
      <c r="A33" s="31"/>
      <c r="B33" s="104" t="s">
        <v>24</v>
      </c>
      <c r="C33" s="92" t="str">
        <f>IF(C19="","",LN(C19/(1-C19))-$C$7)</f>
        <v/>
      </c>
      <c r="D33" s="93" t="str">
        <f>IF(D19="","",LN(D19/(1-D19))-$C$7)</f>
        <v/>
      </c>
      <c r="E33" s="93" t="str">
        <f>IF(E19="","",LN(E19/(1-E19))-$C$7)</f>
        <v/>
      </c>
      <c r="F33" s="93">
        <f>IF(F19="","",LN(F19/(1-F19))-$C$7)</f>
        <v>0.29626581614317216</v>
      </c>
      <c r="G33" s="93">
        <f>IF(G19="","",LN(G19/(1-G19))-$C$7)</f>
        <v>-0.74721440183022114</v>
      </c>
      <c r="H33" s="93">
        <f>IF(H19="","",LN(H19/(1-H19))-$C$7)</f>
        <v>0.46262352194811274</v>
      </c>
      <c r="I33" s="93">
        <f>IF(I19="","",LN(I19/(1-I19))-$C$7)</f>
        <v>-1.6945957207744073</v>
      </c>
    </row>
    <row r="34" spans="1:12" ht="18.3" outlineLevel="1" x14ac:dyDescent="0.7">
      <c r="A34" s="31"/>
      <c r="B34" s="104" t="s">
        <v>25</v>
      </c>
      <c r="C34" s="94" t="str">
        <f>IF(C20="","",LN(C20/(1-C20))-$C$7)</f>
        <v/>
      </c>
      <c r="D34" s="94" t="str">
        <f>IF(D20="","",LN(D20/(1-D20))-$C$7)</f>
        <v/>
      </c>
      <c r="E34" s="94" t="str">
        <f>IF(E20="","",LN(E20/(1-E20))-$C$7)</f>
        <v/>
      </c>
      <c r="F34" s="94" t="str">
        <f>IF(F20="","",LN(F20/(1-F20))-$C$7)</f>
        <v/>
      </c>
      <c r="G34" s="94" t="str">
        <f>IF(G20="","",LN(G20/(1-G20))-$C$7)</f>
        <v/>
      </c>
      <c r="H34" s="94">
        <f>IF(H20="","",LN(H20/(1-H20))-$C$7)</f>
        <v>1.6218604324326573</v>
      </c>
      <c r="I34" s="94" t="str">
        <f>IF(I20="","",LN(I20/(1-I20))-$C$7)</f>
        <v/>
      </c>
    </row>
    <row r="35" spans="1:12" ht="11.1" customHeight="1" outlineLevel="1" x14ac:dyDescent="0.7">
      <c r="A35" s="9"/>
      <c r="B35" s="109"/>
      <c r="C35" s="95"/>
      <c r="D35" s="95"/>
      <c r="E35" s="95"/>
      <c r="F35" s="95"/>
      <c r="G35" s="95"/>
      <c r="H35" s="95"/>
      <c r="I35" s="95"/>
    </row>
    <row r="36" spans="1:12" ht="18.600000000000001" thickBot="1" x14ac:dyDescent="0.75">
      <c r="A36" s="11" t="s">
        <v>45</v>
      </c>
      <c r="B36" s="110" t="s">
        <v>71</v>
      </c>
      <c r="C36" s="96" t="s">
        <v>47</v>
      </c>
      <c r="D36" s="97" t="s">
        <v>60</v>
      </c>
      <c r="E36" s="98" t="s">
        <v>54</v>
      </c>
      <c r="F36" s="98" t="s">
        <v>55</v>
      </c>
      <c r="G36" s="98" t="s">
        <v>63</v>
      </c>
      <c r="H36" s="98" t="s">
        <v>64</v>
      </c>
      <c r="I36" s="98" t="s">
        <v>65</v>
      </c>
    </row>
    <row r="37" spans="1:12" ht="36.9" thickTop="1" x14ac:dyDescent="0.7">
      <c r="A37" s="28" t="s">
        <v>46</v>
      </c>
      <c r="B37" s="113" t="s">
        <v>31</v>
      </c>
      <c r="C37" s="99">
        <f>IF(C36="","",INDEX(C31:C34, MATCH(C36, C12:C15, 0)))</f>
        <v>0.46262352194811274</v>
      </c>
      <c r="D37" s="99">
        <f>IF(D36="","",INDEX(D31:D34, MATCH(D36, D12:D15, 0)))</f>
        <v>-0.11641035184441151</v>
      </c>
      <c r="E37" s="99">
        <f>IF(E36="","",INDEX(E31:E34, MATCH(E36, E12:E15, 0)))</f>
        <v>1.3499267169490157</v>
      </c>
      <c r="F37" s="99">
        <f>IF(F36="","",INDEX(F31:F34, MATCH(F36, F12:F15, 0)))</f>
        <v>-0.38946476676172326</v>
      </c>
      <c r="G37" s="99">
        <f>IF(G36="","",INDEX(G31:G34, MATCH(G36, G12:G15, 0)))</f>
        <v>0</v>
      </c>
      <c r="H37" s="99">
        <f>IF(H36="","",INDEX(H31:H34, MATCH(H36, H12:H15, 0)))</f>
        <v>-0.24512245803298516</v>
      </c>
      <c r="I37" s="99">
        <f>IF(I36="","",INDEX(I31:I34, MATCH(I36, I12:I15, 0)))</f>
        <v>0.20479441264601284</v>
      </c>
    </row>
    <row r="38" spans="1:12" ht="18.3" x14ac:dyDescent="0.7">
      <c r="A38" s="28"/>
      <c r="B38" s="111" t="s">
        <v>30</v>
      </c>
      <c r="C38" s="100">
        <f>SUM(C37:I37)</f>
        <v>1.2663470749040213</v>
      </c>
      <c r="D38" s="101"/>
      <c r="E38" s="101"/>
      <c r="F38" s="101"/>
      <c r="G38" s="101"/>
      <c r="H38" s="101"/>
      <c r="I38" s="101"/>
      <c r="J38" s="2"/>
    </row>
    <row r="39" spans="1:12" ht="18.600000000000001" thickBot="1" x14ac:dyDescent="0.75">
      <c r="A39" s="29"/>
      <c r="B39" s="112" t="s">
        <v>4</v>
      </c>
      <c r="C39" s="102">
        <f>1/(1+1/EXP(C7+C38))</f>
        <v>0.28274672220353503</v>
      </c>
      <c r="D39" s="101"/>
      <c r="E39" s="101"/>
      <c r="F39" s="101"/>
      <c r="G39" s="101"/>
      <c r="H39" s="101"/>
      <c r="I39" s="101"/>
    </row>
    <row r="40" spans="1:12" ht="14.7" thickTop="1" x14ac:dyDescent="0.55000000000000004">
      <c r="A40" s="48"/>
      <c r="B40" s="48"/>
      <c r="C40" s="48"/>
      <c r="D40" s="48"/>
      <c r="E40" s="48"/>
      <c r="F40" s="48"/>
      <c r="G40" s="48"/>
      <c r="H40" s="48"/>
      <c r="I40" s="48"/>
      <c r="J40" s="48"/>
      <c r="L40" t="s">
        <v>0</v>
      </c>
    </row>
    <row r="41" spans="1:12" ht="20.399999999999999" hidden="1" customHeight="1" x14ac:dyDescent="0.75">
      <c r="A41" s="48"/>
      <c r="B41" s="48"/>
      <c r="C41" s="49" t="s">
        <v>5</v>
      </c>
      <c r="D41" s="50" t="e">
        <f>VLOOKUP(#REF!,#REF!,2)</f>
        <v>#REF!</v>
      </c>
      <c r="E41" s="50"/>
      <c r="F41" s="50"/>
      <c r="G41" s="50"/>
      <c r="H41" s="50"/>
      <c r="I41" s="50"/>
      <c r="J41" s="51" t="s">
        <v>3</v>
      </c>
      <c r="L41" t="s">
        <v>1</v>
      </c>
    </row>
    <row r="42" spans="1:12" ht="20.399999999999999" hidden="1" customHeight="1" x14ac:dyDescent="0.75">
      <c r="A42" s="48"/>
      <c r="B42" s="48"/>
      <c r="C42" s="52" t="s">
        <v>2</v>
      </c>
      <c r="D42" s="53" t="e">
        <f>IF(D41="Yes",C31,IF(D41="No",C32,0))</f>
        <v>#REF!</v>
      </c>
      <c r="E42" s="53"/>
      <c r="F42" s="53"/>
      <c r="G42" s="53"/>
      <c r="H42" s="53"/>
      <c r="I42" s="53"/>
      <c r="J42" s="54" t="e">
        <f>SUM(D42:I42)</f>
        <v>#REF!</v>
      </c>
    </row>
    <row r="43" spans="1:12" ht="20.399999999999999" hidden="1" customHeight="1" x14ac:dyDescent="0.75">
      <c r="A43" s="48"/>
      <c r="B43" s="48"/>
      <c r="C43" s="55" t="s">
        <v>4</v>
      </c>
      <c r="D43" s="56" t="e">
        <f>1/(1+1/EXP(C7+J42))</f>
        <v>#REF!</v>
      </c>
      <c r="E43" s="48"/>
      <c r="F43" s="48"/>
      <c r="G43" s="48"/>
      <c r="H43" s="48"/>
      <c r="I43" s="48"/>
      <c r="J43" s="48"/>
    </row>
    <row r="44" spans="1:12" x14ac:dyDescent="0.55000000000000004">
      <c r="A44" s="48"/>
      <c r="B44" s="48"/>
      <c r="C44" s="48"/>
      <c r="D44" s="48"/>
      <c r="E44" s="48"/>
      <c r="F44" s="48"/>
      <c r="G44" s="48"/>
      <c r="H44" s="48"/>
      <c r="I44" s="48"/>
      <c r="J44" s="48"/>
    </row>
    <row r="45" spans="1:12" x14ac:dyDescent="0.55000000000000004">
      <c r="A45" s="48"/>
      <c r="B45" s="48"/>
      <c r="C45" s="48"/>
      <c r="D45" s="48"/>
      <c r="E45" s="48"/>
      <c r="F45" s="48"/>
      <c r="G45" s="48"/>
      <c r="H45" s="48"/>
      <c r="I45" s="48"/>
      <c r="J45" s="48"/>
    </row>
    <row r="46" spans="1:12" x14ac:dyDescent="0.55000000000000004">
      <c r="A46" s="48"/>
      <c r="B46" s="48"/>
      <c r="C46" s="48"/>
      <c r="D46" s="48"/>
      <c r="E46" s="48"/>
      <c r="F46" s="48"/>
      <c r="G46" s="48"/>
      <c r="H46" s="48"/>
      <c r="I46" s="48"/>
      <c r="J46" s="48"/>
    </row>
    <row r="47" spans="1:12" x14ac:dyDescent="0.55000000000000004">
      <c r="A47" s="48"/>
      <c r="B47" s="48"/>
      <c r="C47" s="48"/>
      <c r="D47" s="48"/>
      <c r="E47" s="48"/>
      <c r="F47" s="48"/>
      <c r="G47" s="48"/>
      <c r="H47" s="48"/>
      <c r="I47" s="48"/>
      <c r="J47" s="48"/>
    </row>
    <row r="48" spans="1:12" x14ac:dyDescent="0.55000000000000004">
      <c r="A48" s="48"/>
      <c r="B48" s="48"/>
      <c r="C48" s="48"/>
      <c r="D48" s="48"/>
      <c r="E48" s="48"/>
      <c r="F48" s="48"/>
      <c r="G48" s="48"/>
      <c r="H48" s="48"/>
      <c r="I48" s="48"/>
      <c r="J48" s="48"/>
    </row>
    <row r="49" spans="1:10" ht="36" hidden="1" customHeight="1" thickBot="1" x14ac:dyDescent="0.6">
      <c r="A49" s="57" t="s">
        <v>38</v>
      </c>
      <c r="B49" s="57"/>
      <c r="C49" s="58"/>
      <c r="D49" s="58"/>
      <c r="E49" s="58"/>
      <c r="F49" s="58"/>
      <c r="G49" s="58"/>
      <c r="H49" s="58"/>
      <c r="I49" s="58"/>
      <c r="J49" s="48"/>
    </row>
    <row r="50" spans="1:10" ht="18.600000000000001" hidden="1" customHeight="1" thickBot="1" x14ac:dyDescent="0.6">
      <c r="A50" s="47"/>
      <c r="B50" s="47"/>
      <c r="C50" s="47"/>
      <c r="D50" s="47"/>
      <c r="E50" s="47"/>
      <c r="F50" s="47"/>
      <c r="G50" s="47"/>
      <c r="H50" s="47"/>
      <c r="I50" s="47"/>
      <c r="J50" s="48"/>
    </row>
    <row r="51" spans="1:10" ht="18.3" hidden="1" customHeight="1" x14ac:dyDescent="0.7">
      <c r="A51" s="59" t="s">
        <v>32</v>
      </c>
      <c r="B51" s="5">
        <f>initialP</f>
        <v>0.1</v>
      </c>
      <c r="C51" s="60"/>
      <c r="D51" s="59"/>
      <c r="E51" s="6"/>
      <c r="F51" s="60"/>
      <c r="G51" s="61" t="s">
        <v>33</v>
      </c>
      <c r="H51" s="61"/>
      <c r="I51" s="4">
        <f>T</f>
        <v>5</v>
      </c>
      <c r="J51" s="48"/>
    </row>
    <row r="52" spans="1:10" ht="18.3" hidden="1" customHeight="1" x14ac:dyDescent="0.7">
      <c r="A52" s="60"/>
      <c r="B52" s="62" t="str">
        <f>'LOR Estimates'!C11</f>
        <v>Web</v>
      </c>
      <c r="C52" s="62" t="str">
        <f>'LOR Estimates'!D11</f>
        <v>Platform</v>
      </c>
      <c r="D52" s="62" t="str">
        <f>'LOR Estimates'!E11</f>
        <v>Pen Results</v>
      </c>
      <c r="E52" s="62" t="str">
        <f>'LOR Estimates'!F11</f>
        <v>Server/ Vendor</v>
      </c>
      <c r="F52" s="62" t="str">
        <f>'LOR Estimates'!G11</f>
        <v>Age</v>
      </c>
      <c r="G52" s="62" t="str">
        <f>'LOR Estimates'!H11</f>
        <v>Users</v>
      </c>
      <c r="H52" s="62" t="str">
        <f>'LOR Estimates'!I11</f>
        <v>Data</v>
      </c>
      <c r="I52" s="62" t="e">
        <f>'LOR Estimates'!#REF!</f>
        <v>#REF!</v>
      </c>
      <c r="J52" s="48"/>
    </row>
    <row r="53" spans="1:10" ht="14.4" hidden="1" customHeight="1" x14ac:dyDescent="0.55000000000000004">
      <c r="A53" s="63" t="s">
        <v>34</v>
      </c>
      <c r="B53" s="64" t="str">
        <f>IF(ISBLANK('LOR Estimates'!C12), "", 'LOR Estimates'!C12)</f>
        <v>Web</v>
      </c>
      <c r="C53" s="64" t="str">
        <f>IF(ISBLANK('LOR Estimates'!D12), "", 'LOR Estimates'!D12)</f>
        <v>MS</v>
      </c>
      <c r="D53" s="64" t="str">
        <f>IF(ISBLANK('LOR Estimates'!E12), "", 'LOR Estimates'!E12)</f>
        <v>Pos Pen</v>
      </c>
      <c r="E53" s="64" t="str">
        <f>IF(ISBLANK('LOR Estimates'!F12), "", 'LOR Estimates'!F12)</f>
        <v>Internal</v>
      </c>
      <c r="F53" s="64" t="str">
        <f>IF(ISBLANK('LOR Estimates'!G12), "", 'LOR Estimates'!G12)</f>
        <v>&lt;1 Year</v>
      </c>
      <c r="G53" s="64" t="str">
        <f>IF(ISBLANK('LOR Estimates'!H12), "", 'LOR Estimates'!H12)</f>
        <v>Less than 5</v>
      </c>
      <c r="H53" s="64" t="str">
        <f>IF(ISBLANK('LOR Estimates'!I12), "", 'LOR Estimates'!I12)</f>
        <v>PHI, PII, PCI, $</v>
      </c>
      <c r="I53" s="64" t="e">
        <f>IF(ISBLANK('LOR Estimates'!#REF!), "", 'LOR Estimates'!#REF!)</f>
        <v>#REF!</v>
      </c>
      <c r="J53" s="48"/>
    </row>
    <row r="54" spans="1:10" ht="14.4" hidden="1" customHeight="1" x14ac:dyDescent="0.55000000000000004">
      <c r="A54" s="63"/>
      <c r="B54" s="64" t="str">
        <f>IF(ISBLANK('LOR Estimates'!C13), "", 'LOR Estimates'!C13)</f>
        <v>No Web</v>
      </c>
      <c r="C54" s="64" t="str">
        <f>IF(ISBLANK('LOR Estimates'!D13), "", 'LOR Estimates'!D13)</f>
        <v>Not MS</v>
      </c>
      <c r="D54" s="64" t="str">
        <f>IF(ISBLANK('LOR Estimates'!E13), "", 'LOR Estimates'!E13)</f>
        <v>Neg Pen</v>
      </c>
      <c r="E54" s="64" t="str">
        <f>IF(ISBLANK('LOR Estimates'!F13), "", 'LOR Estimates'!F13)</f>
        <v>External US</v>
      </c>
      <c r="F54" s="64" t="str">
        <f>IF(ISBLANK('LOR Estimates'!G13), "", 'LOR Estimates'!G13)</f>
        <v>1 to 5 Years</v>
      </c>
      <c r="G54" s="64" t="str">
        <f>IF(ISBLANK('LOR Estimates'!H13), "", 'LOR Estimates'!H13)</f>
        <v>5 to 200</v>
      </c>
      <c r="H54" s="64" t="str">
        <f>IF(ISBLANK('LOR Estimates'!I13), "", 'LOR Estimates'!I13)</f>
        <v>Critical IP</v>
      </c>
      <c r="I54" s="64" t="e">
        <f>IF(ISBLANK('LOR Estimates'!#REF!), "", 'LOR Estimates'!#REF!)</f>
        <v>#REF!</v>
      </c>
      <c r="J54" s="48"/>
    </row>
    <row r="55" spans="1:10" ht="14.4" hidden="1" customHeight="1" x14ac:dyDescent="0.55000000000000004">
      <c r="A55" s="63"/>
      <c r="B55" s="64" t="str">
        <f>IF(ISBLANK('LOR Estimates'!C14), "", 'LOR Estimates'!C14)</f>
        <v/>
      </c>
      <c r="C55" s="64" t="str">
        <f>IF(ISBLANK('LOR Estimates'!D14), "", 'LOR Estimates'!D14)</f>
        <v/>
      </c>
      <c r="D55" s="64" t="str">
        <f>IF(ISBLANK('LOR Estimates'!E14), "", 'LOR Estimates'!E14)</f>
        <v/>
      </c>
      <c r="E55" s="64" t="str">
        <f>IF(ISBLANK('LOR Estimates'!F14), "", 'LOR Estimates'!F14)</f>
        <v>Foreign</v>
      </c>
      <c r="F55" s="64" t="str">
        <f>IF(ISBLANK('LOR Estimates'!G14), "", 'LOR Estimates'!G14)</f>
        <v>5+ Years</v>
      </c>
      <c r="G55" s="64" t="str">
        <f>IF(ISBLANK('LOR Estimates'!H14), "", 'LOR Estimates'!H14)</f>
        <v>200 to 2000</v>
      </c>
      <c r="H55" s="64" t="str">
        <f>IF(ISBLANK('LOR Estimates'!I14), "", 'LOR Estimates'!I14)</f>
        <v>No Critical Data</v>
      </c>
      <c r="I55" s="64" t="e">
        <f>IF(ISBLANK('LOR Estimates'!#REF!), "", 'LOR Estimates'!#REF!)</f>
        <v>#REF!</v>
      </c>
      <c r="J55" s="48"/>
    </row>
    <row r="56" spans="1:10" ht="14.4" hidden="1" customHeight="1" x14ac:dyDescent="0.55000000000000004">
      <c r="A56" s="63"/>
      <c r="B56" s="64" t="str">
        <f>IF(ISBLANK('LOR Estimates'!C15), "", 'LOR Estimates'!C15)</f>
        <v/>
      </c>
      <c r="C56" s="64" t="str">
        <f>IF(ISBLANK('LOR Estimates'!D15), "", 'LOR Estimates'!D15)</f>
        <v/>
      </c>
      <c r="D56" s="64" t="str">
        <f>IF(ISBLANK('LOR Estimates'!E15), "", 'LOR Estimates'!E15)</f>
        <v/>
      </c>
      <c r="E56" s="64" t="str">
        <f>IF(ISBLANK('LOR Estimates'!F15), "", 'LOR Estimates'!F15)</f>
        <v/>
      </c>
      <c r="F56" s="64" t="str">
        <f>IF(ISBLANK('LOR Estimates'!G15), "", 'LOR Estimates'!G15)</f>
        <v/>
      </c>
      <c r="G56" s="64" t="str">
        <f>IF(ISBLANK('LOR Estimates'!H15), "", 'LOR Estimates'!H15)</f>
        <v>Over 2000</v>
      </c>
      <c r="H56" s="64" t="str">
        <f>IF(ISBLANK('LOR Estimates'!I15), "", 'LOR Estimates'!I15)</f>
        <v/>
      </c>
      <c r="I56" s="64" t="e">
        <f>IF(ISBLANK('LOR Estimates'!#REF!), "", 'LOR Estimates'!#REF!)</f>
        <v>#REF!</v>
      </c>
      <c r="J56" s="48"/>
    </row>
    <row r="57" spans="1:10" ht="14.4" hidden="1" customHeight="1" x14ac:dyDescent="0.55000000000000004">
      <c r="A57" s="63"/>
      <c r="B57" s="64" t="e">
        <f>IF(ISBLANK('LOR Estimates'!#REF!), "", 'LOR Estimates'!#REF!)</f>
        <v>#REF!</v>
      </c>
      <c r="C57" s="64" t="e">
        <f>IF(ISBLANK('LOR Estimates'!#REF!), "", 'LOR Estimates'!#REF!)</f>
        <v>#REF!</v>
      </c>
      <c r="D57" s="64" t="e">
        <f>IF(ISBLANK('LOR Estimates'!#REF!), "", 'LOR Estimates'!#REF!)</f>
        <v>#REF!</v>
      </c>
      <c r="E57" s="64" t="e">
        <f>IF(ISBLANK('LOR Estimates'!#REF!), "", 'LOR Estimates'!#REF!)</f>
        <v>#REF!</v>
      </c>
      <c r="F57" s="64" t="e">
        <f>IF(ISBLANK('LOR Estimates'!#REF!), "", 'LOR Estimates'!#REF!)</f>
        <v>#REF!</v>
      </c>
      <c r="G57" s="64" t="e">
        <f>IF(ISBLANK('LOR Estimates'!#REF!), "", 'LOR Estimates'!#REF!)</f>
        <v>#REF!</v>
      </c>
      <c r="H57" s="64" t="e">
        <f>IF(ISBLANK('LOR Estimates'!#REF!), "", 'LOR Estimates'!#REF!)</f>
        <v>#REF!</v>
      </c>
      <c r="I57" s="64" t="e">
        <f>IF(ISBLANK('LOR Estimates'!#REF!), "", 'LOR Estimates'!#REF!)</f>
        <v>#REF!</v>
      </c>
      <c r="J57" s="48"/>
    </row>
    <row r="58" spans="1:10" ht="14.4" hidden="1" customHeight="1" x14ac:dyDescent="0.55000000000000004">
      <c r="A58" s="63"/>
      <c r="B58" s="64" t="e">
        <f>IF(ISBLANK('LOR Estimates'!#REF!), "", 'LOR Estimates'!#REF!)</f>
        <v>#REF!</v>
      </c>
      <c r="C58" s="64" t="e">
        <f>IF(ISBLANK('LOR Estimates'!#REF!), "", 'LOR Estimates'!#REF!)</f>
        <v>#REF!</v>
      </c>
      <c r="D58" s="64" t="e">
        <f>IF(ISBLANK('LOR Estimates'!#REF!), "", 'LOR Estimates'!#REF!)</f>
        <v>#REF!</v>
      </c>
      <c r="E58" s="64" t="e">
        <f>IF(ISBLANK('LOR Estimates'!#REF!), "", 'LOR Estimates'!#REF!)</f>
        <v>#REF!</v>
      </c>
      <c r="F58" s="64" t="e">
        <f>IF(ISBLANK('LOR Estimates'!#REF!), "", 'LOR Estimates'!#REF!)</f>
        <v>#REF!</v>
      </c>
      <c r="G58" s="64" t="e">
        <f>IF(ISBLANK('LOR Estimates'!#REF!), "", 'LOR Estimates'!#REF!)</f>
        <v>#REF!</v>
      </c>
      <c r="H58" s="64" t="e">
        <f>IF(ISBLANK('LOR Estimates'!#REF!), "", 'LOR Estimates'!#REF!)</f>
        <v>#REF!</v>
      </c>
      <c r="I58" s="64" t="e">
        <f>IF(ISBLANK('LOR Estimates'!#REF!), "", 'LOR Estimates'!#REF!)</f>
        <v>#REF!</v>
      </c>
      <c r="J58" s="48"/>
    </row>
    <row r="59" spans="1:10" ht="14.4" hidden="1" customHeight="1" x14ac:dyDescent="0.55000000000000004">
      <c r="A59" s="63"/>
      <c r="B59" s="64" t="e">
        <f>IF(ISBLANK('LOR Estimates'!#REF!), "", 'LOR Estimates'!#REF!)</f>
        <v>#REF!</v>
      </c>
      <c r="C59" s="64" t="e">
        <f>IF(ISBLANK('LOR Estimates'!#REF!), "", 'LOR Estimates'!#REF!)</f>
        <v>#REF!</v>
      </c>
      <c r="D59" s="64" t="e">
        <f>IF(ISBLANK('LOR Estimates'!#REF!), "", 'LOR Estimates'!#REF!)</f>
        <v>#REF!</v>
      </c>
      <c r="E59" s="64" t="e">
        <f>IF(ISBLANK('LOR Estimates'!#REF!), "", 'LOR Estimates'!#REF!)</f>
        <v>#REF!</v>
      </c>
      <c r="F59" s="64" t="e">
        <f>IF(ISBLANK('LOR Estimates'!#REF!), "", 'LOR Estimates'!#REF!)</f>
        <v>#REF!</v>
      </c>
      <c r="G59" s="64" t="e">
        <f>IF(ISBLANK('LOR Estimates'!#REF!), "", 'LOR Estimates'!#REF!)</f>
        <v>#REF!</v>
      </c>
      <c r="H59" s="64" t="e">
        <f>IF(ISBLANK('LOR Estimates'!#REF!), "", 'LOR Estimates'!#REF!)</f>
        <v>#REF!</v>
      </c>
      <c r="I59" s="64" t="e">
        <f>IF(ISBLANK('LOR Estimates'!#REF!), "", 'LOR Estimates'!#REF!)</f>
        <v>#REF!</v>
      </c>
      <c r="J59" s="48"/>
    </row>
    <row r="60" spans="1:10" ht="14.4" hidden="1" customHeight="1" x14ac:dyDescent="0.55000000000000004">
      <c r="A60" s="63"/>
      <c r="B60" s="64" t="e">
        <f>IF(ISBLANK('LOR Estimates'!#REF!), "", 'LOR Estimates'!#REF!)</f>
        <v>#REF!</v>
      </c>
      <c r="C60" s="64" t="e">
        <f>IF(ISBLANK('LOR Estimates'!#REF!), "", 'LOR Estimates'!#REF!)</f>
        <v>#REF!</v>
      </c>
      <c r="D60" s="64" t="e">
        <f>IF(ISBLANK('LOR Estimates'!#REF!), "", 'LOR Estimates'!#REF!)</f>
        <v>#REF!</v>
      </c>
      <c r="E60" s="64" t="e">
        <f>IF(ISBLANK('LOR Estimates'!#REF!), "", 'LOR Estimates'!#REF!)</f>
        <v>#REF!</v>
      </c>
      <c r="F60" s="64" t="e">
        <f>IF(ISBLANK('LOR Estimates'!#REF!), "", 'LOR Estimates'!#REF!)</f>
        <v>#REF!</v>
      </c>
      <c r="G60" s="64" t="e">
        <f>IF(ISBLANK('LOR Estimates'!#REF!), "", 'LOR Estimates'!#REF!)</f>
        <v>#REF!</v>
      </c>
      <c r="H60" s="64" t="e">
        <f>IF(ISBLANK('LOR Estimates'!#REF!), "", 'LOR Estimates'!#REF!)</f>
        <v>#REF!</v>
      </c>
      <c r="I60" s="64" t="e">
        <f>IF(ISBLANK('LOR Estimates'!#REF!), "", 'LOR Estimates'!#REF!)</f>
        <v>#REF!</v>
      </c>
      <c r="J60" s="48"/>
    </row>
    <row r="61" spans="1:10" ht="14.4" hidden="1" customHeight="1" x14ac:dyDescent="0.55000000000000004">
      <c r="A61" s="63"/>
      <c r="B61" s="64" t="e">
        <f>IF(ISBLANK('LOR Estimates'!#REF!), "", 'LOR Estimates'!#REF!)</f>
        <v>#REF!</v>
      </c>
      <c r="C61" s="64" t="e">
        <f>IF(ISBLANK('LOR Estimates'!#REF!), "", 'LOR Estimates'!#REF!)</f>
        <v>#REF!</v>
      </c>
      <c r="D61" s="64" t="e">
        <f>IF(ISBLANK('LOR Estimates'!#REF!), "", 'LOR Estimates'!#REF!)</f>
        <v>#REF!</v>
      </c>
      <c r="E61" s="64" t="e">
        <f>IF(ISBLANK('LOR Estimates'!#REF!), "", 'LOR Estimates'!#REF!)</f>
        <v>#REF!</v>
      </c>
      <c r="F61" s="64" t="e">
        <f>IF(ISBLANK('LOR Estimates'!#REF!), "", 'LOR Estimates'!#REF!)</f>
        <v>#REF!</v>
      </c>
      <c r="G61" s="64" t="e">
        <f>IF(ISBLANK('LOR Estimates'!#REF!), "", 'LOR Estimates'!#REF!)</f>
        <v>#REF!</v>
      </c>
      <c r="H61" s="64" t="e">
        <f>IF(ISBLANK('LOR Estimates'!#REF!), "", 'LOR Estimates'!#REF!)</f>
        <v>#REF!</v>
      </c>
      <c r="I61" s="64" t="e">
        <f>IF(ISBLANK('LOR Estimates'!#REF!), "", 'LOR Estimates'!#REF!)</f>
        <v>#REF!</v>
      </c>
      <c r="J61" s="48"/>
    </row>
    <row r="62" spans="1:10" ht="14.7" hidden="1" customHeight="1" thickBot="1" x14ac:dyDescent="0.6">
      <c r="A62" s="65"/>
      <c r="B62" s="66" t="e">
        <f>IF(ISBLANK('LOR Estimates'!#REF!), "", 'LOR Estimates'!#REF!)</f>
        <v>#REF!</v>
      </c>
      <c r="C62" s="67" t="e">
        <f>IF(ISBLANK('LOR Estimates'!#REF!), "", 'LOR Estimates'!#REF!)</f>
        <v>#REF!</v>
      </c>
      <c r="D62" s="67" t="e">
        <f>IF(ISBLANK('LOR Estimates'!#REF!), "", 'LOR Estimates'!#REF!)</f>
        <v>#REF!</v>
      </c>
      <c r="E62" s="67" t="e">
        <f>IF(ISBLANK('LOR Estimates'!#REF!), "", 'LOR Estimates'!#REF!)</f>
        <v>#REF!</v>
      </c>
      <c r="F62" s="67" t="e">
        <f>IF(ISBLANK('LOR Estimates'!#REF!), "", 'LOR Estimates'!#REF!)</f>
        <v>#REF!</v>
      </c>
      <c r="G62" s="67" t="e">
        <f>IF(ISBLANK('LOR Estimates'!#REF!), "", 'LOR Estimates'!#REF!)</f>
        <v>#REF!</v>
      </c>
      <c r="H62" s="67" t="e">
        <f>IF(ISBLANK('LOR Estimates'!#REF!), "", 'LOR Estimates'!#REF!)</f>
        <v>#REF!</v>
      </c>
      <c r="I62" s="67" t="e">
        <f>IF(ISBLANK('LOR Estimates'!#REF!), "", 'LOR Estimates'!#REF!)</f>
        <v>#REF!</v>
      </c>
      <c r="J62" s="48"/>
    </row>
    <row r="63" spans="1:10" ht="14.7" hidden="1" customHeight="1" thickTop="1" x14ac:dyDescent="0.55000000000000004">
      <c r="A63" s="68" t="s">
        <v>35</v>
      </c>
      <c r="B63" s="69">
        <f>IF(ISBLANK('LOR Estimates'!C31), "", 'LOR Estimates'!C31)</f>
        <v>0.46262352194811274</v>
      </c>
      <c r="C63" s="70">
        <f>IF(ISBLANK('LOR Estimates'!D31), "", 'LOR Estimates'!D31)</f>
        <v>0.81093021621632855</v>
      </c>
      <c r="D63" s="70">
        <f>IF(ISBLANK('LOR Estimates'!E31), "", 'LOR Estimates'!E31)</f>
        <v>1.3499267169490157</v>
      </c>
      <c r="E63" s="70">
        <f>IF(ISBLANK('LOR Estimates'!F31), "", 'LOR Estimates'!F31)</f>
        <v>-0.38946476676172326</v>
      </c>
      <c r="F63" s="70">
        <f>IF(ISBLANK('LOR Estimates'!G31), "", 'LOR Estimates'!G31)</f>
        <v>0.46262352194811274</v>
      </c>
      <c r="G63" s="70">
        <f>IF(ISBLANK('LOR Estimates'!H31), "", 'LOR Estimates'!H31)</f>
        <v>-0.74721440183022114</v>
      </c>
      <c r="H63" s="70">
        <f>IF(ISBLANK('LOR Estimates'!I31), "", 'LOR Estimates'!I31)</f>
        <v>1.4434527749598391</v>
      </c>
      <c r="I63" s="70" t="e">
        <f>IF(ISBLANK('LOR Estimates'!#REF!), "", 'LOR Estimates'!#REF!)</f>
        <v>#REF!</v>
      </c>
      <c r="J63" s="48"/>
    </row>
    <row r="64" spans="1:10" ht="14.4" hidden="1" customHeight="1" x14ac:dyDescent="0.55000000000000004">
      <c r="A64" s="71"/>
      <c r="B64" s="72">
        <f>IF(ISBLANK('LOR Estimates'!C32), "", 'LOR Estimates'!C32)</f>
        <v>-0.74721440183022114</v>
      </c>
      <c r="C64" s="73">
        <f>IF(ISBLANK('LOR Estimates'!D32), "", 'LOR Estimates'!D32)</f>
        <v>-0.11641035184441151</v>
      </c>
      <c r="D64" s="73">
        <f>IF(ISBLANK('LOR Estimates'!E32), "", 'LOR Estimates'!E32)</f>
        <v>-0.74721440183022114</v>
      </c>
      <c r="E64" s="73">
        <f>IF(ISBLANK('LOR Estimates'!F32), "", 'LOR Estimates'!F32)</f>
        <v>-0.11641035184441151</v>
      </c>
      <c r="F64" s="73">
        <f>IF(ISBLANK('LOR Estimates'!G32), "", 'LOR Estimates'!G32)</f>
        <v>0</v>
      </c>
      <c r="G64" s="73">
        <f>IF(ISBLANK('LOR Estimates'!H32), "", 'LOR Estimates'!H32)</f>
        <v>-0.24512245803298516</v>
      </c>
      <c r="H64" s="73">
        <f>IF(ISBLANK('LOR Estimates'!I32), "", 'LOR Estimates'!I32)</f>
        <v>0.20479441264601284</v>
      </c>
      <c r="I64" s="73" t="e">
        <f>IF(ISBLANK('LOR Estimates'!#REF!), "", 'LOR Estimates'!#REF!)</f>
        <v>#REF!</v>
      </c>
      <c r="J64" s="48"/>
    </row>
    <row r="65" spans="1:10" ht="14.4" hidden="1" customHeight="1" x14ac:dyDescent="0.55000000000000004">
      <c r="A65" s="71"/>
      <c r="B65" s="72" t="str">
        <f>IF(ISBLANK('LOR Estimates'!C33), "", 'LOR Estimates'!C33)</f>
        <v/>
      </c>
      <c r="C65" s="73" t="str">
        <f>IF(ISBLANK('LOR Estimates'!D33), "", 'LOR Estimates'!D33)</f>
        <v/>
      </c>
      <c r="D65" s="73" t="str">
        <f>IF(ISBLANK('LOR Estimates'!E33), "", 'LOR Estimates'!E33)</f>
        <v/>
      </c>
      <c r="E65" s="73">
        <f>IF(ISBLANK('LOR Estimates'!F33), "", 'LOR Estimates'!F33)</f>
        <v>0.29626581614317216</v>
      </c>
      <c r="F65" s="73">
        <f>IF(ISBLANK('LOR Estimates'!G33), "", 'LOR Estimates'!G33)</f>
        <v>-0.74721440183022114</v>
      </c>
      <c r="G65" s="73">
        <f>IF(ISBLANK('LOR Estimates'!H33), "", 'LOR Estimates'!H33)</f>
        <v>0.46262352194811274</v>
      </c>
      <c r="H65" s="73">
        <f>IF(ISBLANK('LOR Estimates'!I33), "", 'LOR Estimates'!I33)</f>
        <v>-1.6945957207744073</v>
      </c>
      <c r="I65" s="73" t="e">
        <f>IF(ISBLANK('LOR Estimates'!#REF!), "", 'LOR Estimates'!#REF!)</f>
        <v>#REF!</v>
      </c>
      <c r="J65" s="48"/>
    </row>
    <row r="66" spans="1:10" ht="14.4" hidden="1" customHeight="1" x14ac:dyDescent="0.55000000000000004">
      <c r="A66" s="71"/>
      <c r="B66" s="72" t="str">
        <f>IF(ISBLANK('LOR Estimates'!C34), "", 'LOR Estimates'!C34)</f>
        <v/>
      </c>
      <c r="C66" s="73" t="str">
        <f>IF(ISBLANK('LOR Estimates'!D34), "", 'LOR Estimates'!D34)</f>
        <v/>
      </c>
      <c r="D66" s="73" t="str">
        <f>IF(ISBLANK('LOR Estimates'!E34), "", 'LOR Estimates'!E34)</f>
        <v/>
      </c>
      <c r="E66" s="73" t="str">
        <f>IF(ISBLANK('LOR Estimates'!F34), "", 'LOR Estimates'!F34)</f>
        <v/>
      </c>
      <c r="F66" s="73" t="str">
        <f>IF(ISBLANK('LOR Estimates'!G34), "", 'LOR Estimates'!G34)</f>
        <v/>
      </c>
      <c r="G66" s="73">
        <f>IF(ISBLANK('LOR Estimates'!H34), "", 'LOR Estimates'!H34)</f>
        <v>1.6218604324326573</v>
      </c>
      <c r="H66" s="73" t="str">
        <f>IF(ISBLANK('LOR Estimates'!I34), "", 'LOR Estimates'!I34)</f>
        <v/>
      </c>
      <c r="I66" s="73" t="e">
        <f>IF(ISBLANK('LOR Estimates'!#REF!), "", 'LOR Estimates'!#REF!)</f>
        <v>#REF!</v>
      </c>
      <c r="J66" s="48"/>
    </row>
    <row r="67" spans="1:10" ht="14.4" hidden="1" customHeight="1" x14ac:dyDescent="0.55000000000000004">
      <c r="A67" s="71"/>
      <c r="B67" s="72" t="e">
        <f>IF(ISBLANK('LOR Estimates'!#REF!), "", 'LOR Estimates'!#REF!)</f>
        <v>#REF!</v>
      </c>
      <c r="C67" s="73" t="e">
        <f>IF(ISBLANK('LOR Estimates'!#REF!), "", 'LOR Estimates'!#REF!)</f>
        <v>#REF!</v>
      </c>
      <c r="D67" s="73" t="e">
        <f>IF(ISBLANK('LOR Estimates'!#REF!), "", 'LOR Estimates'!#REF!)</f>
        <v>#REF!</v>
      </c>
      <c r="E67" s="73" t="e">
        <f>IF(ISBLANK('LOR Estimates'!#REF!), "", 'LOR Estimates'!#REF!)</f>
        <v>#REF!</v>
      </c>
      <c r="F67" s="73" t="e">
        <f>IF(ISBLANK('LOR Estimates'!#REF!), "", 'LOR Estimates'!#REF!)</f>
        <v>#REF!</v>
      </c>
      <c r="G67" s="73" t="e">
        <f>IF(ISBLANK('LOR Estimates'!#REF!), "", 'LOR Estimates'!#REF!)</f>
        <v>#REF!</v>
      </c>
      <c r="H67" s="73" t="e">
        <f>IF(ISBLANK('LOR Estimates'!#REF!), "", 'LOR Estimates'!#REF!)</f>
        <v>#REF!</v>
      </c>
      <c r="I67" s="73" t="e">
        <f>IF(ISBLANK('LOR Estimates'!#REF!), "", 'LOR Estimates'!#REF!)</f>
        <v>#REF!</v>
      </c>
      <c r="J67" s="48"/>
    </row>
    <row r="68" spans="1:10" ht="14.4" hidden="1" customHeight="1" x14ac:dyDescent="0.55000000000000004">
      <c r="A68" s="71"/>
      <c r="B68" s="72" t="e">
        <f>IF(ISBLANK('LOR Estimates'!#REF!), "", 'LOR Estimates'!#REF!)</f>
        <v>#REF!</v>
      </c>
      <c r="C68" s="73" t="e">
        <f>IF(ISBLANK('LOR Estimates'!#REF!), "", 'LOR Estimates'!#REF!)</f>
        <v>#REF!</v>
      </c>
      <c r="D68" s="73" t="e">
        <f>IF(ISBLANK('LOR Estimates'!#REF!), "", 'LOR Estimates'!#REF!)</f>
        <v>#REF!</v>
      </c>
      <c r="E68" s="73" t="e">
        <f>IF(ISBLANK('LOR Estimates'!#REF!), "", 'LOR Estimates'!#REF!)</f>
        <v>#REF!</v>
      </c>
      <c r="F68" s="73" t="e">
        <f>IF(ISBLANK('LOR Estimates'!#REF!), "", 'LOR Estimates'!#REF!)</f>
        <v>#REF!</v>
      </c>
      <c r="G68" s="73" t="e">
        <f>IF(ISBLANK('LOR Estimates'!#REF!), "", 'LOR Estimates'!#REF!)</f>
        <v>#REF!</v>
      </c>
      <c r="H68" s="73" t="e">
        <f>IF(ISBLANK('LOR Estimates'!#REF!), "", 'LOR Estimates'!#REF!)</f>
        <v>#REF!</v>
      </c>
      <c r="I68" s="73" t="e">
        <f>IF(ISBLANK('LOR Estimates'!#REF!), "", 'LOR Estimates'!#REF!)</f>
        <v>#REF!</v>
      </c>
      <c r="J68" s="48"/>
    </row>
    <row r="69" spans="1:10" ht="14.4" hidden="1" customHeight="1" x14ac:dyDescent="0.55000000000000004">
      <c r="A69" s="71"/>
      <c r="B69" s="72" t="e">
        <f>IF(ISBLANK('LOR Estimates'!#REF!), "", 'LOR Estimates'!#REF!)</f>
        <v>#REF!</v>
      </c>
      <c r="C69" s="73" t="e">
        <f>IF(ISBLANK('LOR Estimates'!#REF!), "", 'LOR Estimates'!#REF!)</f>
        <v>#REF!</v>
      </c>
      <c r="D69" s="73" t="e">
        <f>IF(ISBLANK('LOR Estimates'!#REF!), "", 'LOR Estimates'!#REF!)</f>
        <v>#REF!</v>
      </c>
      <c r="E69" s="73" t="e">
        <f>IF(ISBLANK('LOR Estimates'!#REF!), "", 'LOR Estimates'!#REF!)</f>
        <v>#REF!</v>
      </c>
      <c r="F69" s="73" t="e">
        <f>IF(ISBLANK('LOR Estimates'!#REF!), "", 'LOR Estimates'!#REF!)</f>
        <v>#REF!</v>
      </c>
      <c r="G69" s="73" t="e">
        <f>IF(ISBLANK('LOR Estimates'!#REF!), "", 'LOR Estimates'!#REF!)</f>
        <v>#REF!</v>
      </c>
      <c r="H69" s="73" t="e">
        <f>IF(ISBLANK('LOR Estimates'!#REF!), "", 'LOR Estimates'!#REF!)</f>
        <v>#REF!</v>
      </c>
      <c r="I69" s="73" t="e">
        <f>IF(ISBLANK('LOR Estimates'!#REF!), "", 'LOR Estimates'!#REF!)</f>
        <v>#REF!</v>
      </c>
      <c r="J69" s="48"/>
    </row>
    <row r="70" spans="1:10" ht="14.4" hidden="1" customHeight="1" x14ac:dyDescent="0.55000000000000004">
      <c r="A70" s="71"/>
      <c r="B70" s="72" t="e">
        <f>IF(ISBLANK('LOR Estimates'!#REF!), "", 'LOR Estimates'!#REF!)</f>
        <v>#REF!</v>
      </c>
      <c r="C70" s="73" t="e">
        <f>IF(ISBLANK('LOR Estimates'!#REF!), "", 'LOR Estimates'!#REF!)</f>
        <v>#REF!</v>
      </c>
      <c r="D70" s="73" t="e">
        <f>IF(ISBLANK('LOR Estimates'!#REF!), "", 'LOR Estimates'!#REF!)</f>
        <v>#REF!</v>
      </c>
      <c r="E70" s="73" t="e">
        <f>IF(ISBLANK('LOR Estimates'!#REF!), "", 'LOR Estimates'!#REF!)</f>
        <v>#REF!</v>
      </c>
      <c r="F70" s="73" t="e">
        <f>IF(ISBLANK('LOR Estimates'!#REF!), "", 'LOR Estimates'!#REF!)</f>
        <v>#REF!</v>
      </c>
      <c r="G70" s="73" t="e">
        <f>IF(ISBLANK('LOR Estimates'!#REF!), "", 'LOR Estimates'!#REF!)</f>
        <v>#REF!</v>
      </c>
      <c r="H70" s="73" t="e">
        <f>IF(ISBLANK('LOR Estimates'!#REF!), "", 'LOR Estimates'!#REF!)</f>
        <v>#REF!</v>
      </c>
      <c r="I70" s="73" t="e">
        <f>IF(ISBLANK('LOR Estimates'!#REF!), "", 'LOR Estimates'!#REF!)</f>
        <v>#REF!</v>
      </c>
      <c r="J70" s="48"/>
    </row>
    <row r="71" spans="1:10" ht="14.4" hidden="1" customHeight="1" x14ac:dyDescent="0.55000000000000004">
      <c r="A71" s="71"/>
      <c r="B71" s="72" t="e">
        <f>IF(ISBLANK('LOR Estimates'!#REF!), "", 'LOR Estimates'!#REF!)</f>
        <v>#REF!</v>
      </c>
      <c r="C71" s="73" t="e">
        <f>IF(ISBLANK('LOR Estimates'!#REF!), "", 'LOR Estimates'!#REF!)</f>
        <v>#REF!</v>
      </c>
      <c r="D71" s="73" t="e">
        <f>IF(ISBLANK('LOR Estimates'!#REF!), "", 'LOR Estimates'!#REF!)</f>
        <v>#REF!</v>
      </c>
      <c r="E71" s="73" t="e">
        <f>IF(ISBLANK('LOR Estimates'!#REF!), "", 'LOR Estimates'!#REF!)</f>
        <v>#REF!</v>
      </c>
      <c r="F71" s="73" t="e">
        <f>IF(ISBLANK('LOR Estimates'!#REF!), "", 'LOR Estimates'!#REF!)</f>
        <v>#REF!</v>
      </c>
      <c r="G71" s="73" t="e">
        <f>IF(ISBLANK('LOR Estimates'!#REF!), "", 'LOR Estimates'!#REF!)</f>
        <v>#REF!</v>
      </c>
      <c r="H71" s="73" t="e">
        <f>IF(ISBLANK('LOR Estimates'!#REF!), "", 'LOR Estimates'!#REF!)</f>
        <v>#REF!</v>
      </c>
      <c r="I71" s="73" t="e">
        <f>IF(ISBLANK('LOR Estimates'!#REF!), "", 'LOR Estimates'!#REF!)</f>
        <v>#REF!</v>
      </c>
      <c r="J71" s="48"/>
    </row>
    <row r="72" spans="1:10" ht="14.7" hidden="1" customHeight="1" thickBot="1" x14ac:dyDescent="0.6">
      <c r="A72" s="74"/>
      <c r="B72" s="75" t="e">
        <f>IF(ISBLANK('LOR Estimates'!#REF!), "", 'LOR Estimates'!#REF!)</f>
        <v>#REF!</v>
      </c>
      <c r="C72" s="76" t="e">
        <f>IF(ISBLANK('LOR Estimates'!#REF!), "", 'LOR Estimates'!#REF!)</f>
        <v>#REF!</v>
      </c>
      <c r="D72" s="76" t="e">
        <f>IF(ISBLANK('LOR Estimates'!#REF!), "", 'LOR Estimates'!#REF!)</f>
        <v>#REF!</v>
      </c>
      <c r="E72" s="76" t="e">
        <f>IF(ISBLANK('LOR Estimates'!#REF!), "", 'LOR Estimates'!#REF!)</f>
        <v>#REF!</v>
      </c>
      <c r="F72" s="76" t="e">
        <f>IF(ISBLANK('LOR Estimates'!#REF!), "", 'LOR Estimates'!#REF!)</f>
        <v>#REF!</v>
      </c>
      <c r="G72" s="76" t="e">
        <f>IF(ISBLANK('LOR Estimates'!#REF!), "", 'LOR Estimates'!#REF!)</f>
        <v>#REF!</v>
      </c>
      <c r="H72" s="76" t="e">
        <f>IF(ISBLANK('LOR Estimates'!#REF!), "", 'LOR Estimates'!#REF!)</f>
        <v>#REF!</v>
      </c>
      <c r="I72" s="76" t="e">
        <f>IF(ISBLANK('LOR Estimates'!#REF!), "", 'LOR Estimates'!#REF!)</f>
        <v>#REF!</v>
      </c>
      <c r="J72" s="48"/>
    </row>
    <row r="73" spans="1:10" x14ac:dyDescent="0.55000000000000004">
      <c r="A73" s="48"/>
      <c r="B73" s="48"/>
      <c r="C73" s="48"/>
      <c r="D73" s="48"/>
      <c r="E73" s="48"/>
      <c r="F73" s="48"/>
      <c r="G73" s="48"/>
      <c r="H73" s="48"/>
      <c r="I73" s="48"/>
      <c r="J73" s="48"/>
    </row>
    <row r="74" spans="1:10" x14ac:dyDescent="0.55000000000000004">
      <c r="A74" s="48"/>
      <c r="B74" s="48"/>
      <c r="C74" s="48"/>
      <c r="D74" s="48"/>
      <c r="E74" s="48"/>
      <c r="F74" s="48"/>
      <c r="G74" s="48"/>
      <c r="H74" s="48"/>
      <c r="I74" s="48"/>
      <c r="J74" s="48"/>
    </row>
    <row r="75" spans="1:10" x14ac:dyDescent="0.55000000000000004">
      <c r="A75" s="48"/>
      <c r="B75" s="48"/>
      <c r="C75" s="48"/>
      <c r="D75" s="48"/>
      <c r="E75" s="48"/>
      <c r="F75" s="48"/>
      <c r="G75" s="48"/>
      <c r="H75" s="48"/>
      <c r="I75" s="48"/>
      <c r="J75" s="48"/>
    </row>
    <row r="76" spans="1:10" x14ac:dyDescent="0.55000000000000004">
      <c r="A76" s="48"/>
      <c r="B76" s="48"/>
      <c r="C76" s="48"/>
      <c r="D76" s="48"/>
      <c r="E76" s="48"/>
      <c r="F76" s="48"/>
      <c r="G76" s="48"/>
      <c r="H76" s="48"/>
      <c r="I76" s="48"/>
      <c r="J76" s="48"/>
    </row>
    <row r="77" spans="1:10" x14ac:dyDescent="0.55000000000000004">
      <c r="A77" s="48"/>
      <c r="B77" s="48"/>
      <c r="C77" s="48"/>
      <c r="D77" s="48"/>
      <c r="E77" s="48"/>
      <c r="F77" s="48"/>
      <c r="G77" s="48"/>
      <c r="H77" s="48"/>
      <c r="I77" s="48"/>
      <c r="J77" s="48"/>
    </row>
    <row r="78" spans="1:10" x14ac:dyDescent="0.55000000000000004">
      <c r="A78" s="48"/>
      <c r="B78" s="48"/>
      <c r="C78" s="48"/>
      <c r="D78" s="48"/>
      <c r="E78" s="48"/>
      <c r="F78" s="48"/>
      <c r="G78" s="48"/>
      <c r="H78" s="48"/>
      <c r="I78" s="48"/>
      <c r="J78" s="48"/>
    </row>
    <row r="79" spans="1:10" x14ac:dyDescent="0.55000000000000004">
      <c r="A79" s="48"/>
      <c r="B79" s="48"/>
      <c r="C79" s="48"/>
      <c r="D79" s="48"/>
      <c r="E79" s="48"/>
      <c r="F79" s="48"/>
      <c r="G79" s="48"/>
      <c r="H79" s="48"/>
      <c r="I79" s="48"/>
      <c r="J79" s="48"/>
    </row>
    <row r="80" spans="1:10" x14ac:dyDescent="0.55000000000000004">
      <c r="A80" s="48"/>
      <c r="B80" s="48"/>
      <c r="C80" s="48"/>
      <c r="D80" s="48"/>
      <c r="E80" s="48"/>
      <c r="F80" s="48"/>
      <c r="G80" s="48"/>
      <c r="H80" s="48"/>
      <c r="I80" s="48"/>
      <c r="J80" s="48"/>
    </row>
  </sheetData>
  <mergeCells count="8">
    <mergeCell ref="A37:A39"/>
    <mergeCell ref="C10:I10"/>
    <mergeCell ref="A22:A25"/>
    <mergeCell ref="A17:A20"/>
    <mergeCell ref="A12:A15"/>
    <mergeCell ref="A31:A34"/>
    <mergeCell ref="D2:I4"/>
    <mergeCell ref="A5:A8"/>
  </mergeCells>
  <phoneticPr fontId="8" type="noConversion"/>
  <dataValidations count="3">
    <dataValidation type="list" allowBlank="1" showInputMessage="1" showErrorMessage="1" sqref="D41:I41" xr:uid="{00000000-0002-0000-0000-000001000000}">
      <formula1>$L$39:$L$41</formula1>
    </dataValidation>
    <dataValidation type="list" allowBlank="1" showInputMessage="1" showErrorMessage="1" sqref="C36" xr:uid="{8DE54F13-11AE-46CF-8D86-284967534A8A}">
      <formula1>$C$12:$C$15</formula1>
    </dataValidation>
    <dataValidation type="list" allowBlank="1" showInputMessage="1" showErrorMessage="1" sqref="D36:I36" xr:uid="{00000000-0002-0000-0000-000000000000}">
      <formula1>D$12:D$15</formula1>
    </dataValidation>
  </dataValidations>
  <hyperlinks>
    <hyperlink ref="C3" r:id="rId1" xr:uid="{00000000-0004-0000-0000-000000000000}"/>
    <hyperlink ref="C4" r:id="rId2" xr:uid="{00000000-0004-0000-0000-000001000000}"/>
  </hyperlinks>
  <pageMargins left="0.7" right="0.7" top="0.75" bottom="0.75" header="0.3" footer="0.3"/>
  <pageSetup orientation="portrait" horizontalDpi="90" verticalDpi="9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LOR Estimates</vt:lpstr>
      <vt:lpstr>initialP</vt:lpstr>
      <vt:lpst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dwhubbard</dc:creator>
  <cp:lastModifiedBy>Jon Murphy</cp:lastModifiedBy>
  <dcterms:created xsi:type="dcterms:W3CDTF">2015-10-06T17:52:49Z</dcterms:created>
  <dcterms:modified xsi:type="dcterms:W3CDTF">2019-10-30T19:56:11Z</dcterms:modified>
</cp:coreProperties>
</file>