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15"/>
  <workbookPr/>
  <mc:AlternateContent xmlns:mc="http://schemas.openxmlformats.org/markup-compatibility/2006">
    <mc:Choice Requires="x15">
      <x15ac:absPath xmlns:x15ac="http://schemas.microsoft.com/office/spreadsheetml/2010/11/ac" url="C:\Users\jhmur\Dropbox\Hubbard Decision Research\Webinars, Website, Business Development\Website\2018 Updated spreadsheets for HTMA Sites\"/>
    </mc:Choice>
  </mc:AlternateContent>
  <xr:revisionPtr revIDLastSave="0" documentId="13_ncr:1_{9CB56A8B-2DC4-45C3-B8B9-FFD289E0CE61}" xr6:coauthVersionLast="45" xr6:coauthVersionMax="45" xr10:uidLastSave="{00000000-0000-0000-0000-000000000000}"/>
  <bookViews>
    <workbookView xWindow="-96" yWindow="-96" windowWidth="23232" windowHeight="12552" xr2:uid="{00000000-000D-0000-FFFF-FFFF00000000}"/>
  </bookViews>
  <sheets>
    <sheet name="Sheet1" sheetId="1" r:id="rId1"/>
  </sheets>
  <calcPr calcId="191029" calcMode="autoNoTable"/>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8" i="1" l="1"/>
  <c r="G9" i="1" l="1"/>
  <c r="H9" i="1"/>
  <c r="I9" i="1"/>
  <c r="J9" i="1"/>
  <c r="G10" i="1"/>
  <c r="H10" i="1"/>
  <c r="I10" i="1"/>
  <c r="J10" i="1"/>
  <c r="G11" i="1"/>
  <c r="H11" i="1"/>
  <c r="I11" i="1"/>
  <c r="J11" i="1"/>
  <c r="G12" i="1"/>
  <c r="H12" i="1"/>
  <c r="I12" i="1"/>
  <c r="J12" i="1"/>
  <c r="G13" i="1"/>
  <c r="L13" i="1" s="1"/>
  <c r="H13" i="1"/>
  <c r="I13" i="1"/>
  <c r="J13" i="1"/>
  <c r="G14" i="1"/>
  <c r="L14" i="1" s="1"/>
  <c r="H14" i="1"/>
  <c r="I14" i="1"/>
  <c r="J14" i="1"/>
  <c r="G15" i="1"/>
  <c r="H15" i="1"/>
  <c r="I15" i="1"/>
  <c r="J15" i="1"/>
  <c r="G16" i="1"/>
  <c r="H16" i="1"/>
  <c r="I16" i="1"/>
  <c r="J16" i="1"/>
  <c r="G17" i="1"/>
  <c r="H17" i="1"/>
  <c r="I17" i="1"/>
  <c r="J17" i="1"/>
  <c r="G18" i="1"/>
  <c r="H18" i="1"/>
  <c r="I18" i="1"/>
  <c r="J18" i="1"/>
  <c r="G19" i="1"/>
  <c r="H19" i="1"/>
  <c r="I19" i="1"/>
  <c r="J19" i="1"/>
  <c r="G20" i="1"/>
  <c r="H20" i="1"/>
  <c r="I20" i="1"/>
  <c r="J20" i="1"/>
  <c r="G21" i="1"/>
  <c r="H21" i="1"/>
  <c r="I21" i="1"/>
  <c r="J21" i="1"/>
  <c r="G22" i="1"/>
  <c r="H22" i="1"/>
  <c r="I22" i="1"/>
  <c r="J22" i="1"/>
  <c r="G23" i="1"/>
  <c r="H23" i="1"/>
  <c r="I23" i="1"/>
  <c r="J23" i="1"/>
  <c r="G24" i="1"/>
  <c r="H24" i="1"/>
  <c r="I24" i="1"/>
  <c r="J24" i="1"/>
  <c r="G25" i="1"/>
  <c r="H25" i="1"/>
  <c r="I25" i="1"/>
  <c r="J25" i="1"/>
  <c r="G26" i="1"/>
  <c r="H26" i="1"/>
  <c r="I26" i="1"/>
  <c r="J26" i="1"/>
  <c r="G27" i="1"/>
  <c r="H27" i="1"/>
  <c r="I27" i="1"/>
  <c r="J27" i="1"/>
  <c r="G28" i="1"/>
  <c r="H28" i="1"/>
  <c r="I28" i="1"/>
  <c r="J28" i="1"/>
  <c r="G29" i="1"/>
  <c r="H29" i="1"/>
  <c r="I29" i="1"/>
  <c r="J29" i="1"/>
  <c r="G30" i="1"/>
  <c r="H30" i="1"/>
  <c r="I30" i="1"/>
  <c r="J30" i="1"/>
  <c r="G31" i="1"/>
  <c r="H31" i="1"/>
  <c r="I31" i="1"/>
  <c r="J31" i="1"/>
  <c r="G32" i="1"/>
  <c r="H32" i="1"/>
  <c r="I32" i="1"/>
  <c r="J32" i="1"/>
  <c r="G33" i="1"/>
  <c r="H33" i="1"/>
  <c r="I33" i="1"/>
  <c r="J33" i="1"/>
  <c r="G34" i="1"/>
  <c r="H34" i="1"/>
  <c r="I34" i="1"/>
  <c r="J34" i="1"/>
  <c r="G35" i="1"/>
  <c r="H35" i="1"/>
  <c r="I35" i="1"/>
  <c r="J35" i="1"/>
  <c r="G36" i="1"/>
  <c r="H36" i="1"/>
  <c r="I36" i="1"/>
  <c r="J36" i="1"/>
  <c r="G37" i="1"/>
  <c r="H37" i="1"/>
  <c r="I37" i="1"/>
  <c r="J37" i="1"/>
  <c r="G38" i="1"/>
  <c r="H38" i="1"/>
  <c r="I38" i="1"/>
  <c r="J38" i="1"/>
  <c r="G39" i="1"/>
  <c r="H39" i="1"/>
  <c r="I39" i="1"/>
  <c r="J39" i="1"/>
  <c r="G40" i="1"/>
  <c r="H40" i="1"/>
  <c r="I40" i="1"/>
  <c r="J40" i="1"/>
  <c r="G41" i="1"/>
  <c r="H41" i="1"/>
  <c r="I41" i="1"/>
  <c r="J41" i="1"/>
  <c r="G42" i="1"/>
  <c r="H42" i="1"/>
  <c r="I42" i="1"/>
  <c r="J42" i="1"/>
  <c r="G43" i="1"/>
  <c r="H43" i="1"/>
  <c r="I43" i="1"/>
  <c r="J43" i="1"/>
  <c r="G44" i="1"/>
  <c r="H44" i="1"/>
  <c r="I44" i="1"/>
  <c r="J44" i="1"/>
  <c r="G45" i="1"/>
  <c r="H45" i="1"/>
  <c r="I45" i="1"/>
  <c r="J45" i="1"/>
  <c r="G46" i="1"/>
  <c r="H46" i="1"/>
  <c r="I46" i="1"/>
  <c r="J46" i="1"/>
  <c r="G47" i="1"/>
  <c r="H47" i="1"/>
  <c r="I47" i="1"/>
  <c r="J47" i="1"/>
  <c r="G48" i="1"/>
  <c r="H48" i="1"/>
  <c r="I48" i="1"/>
  <c r="J48" i="1"/>
  <c r="G49" i="1"/>
  <c r="H49" i="1"/>
  <c r="I49" i="1"/>
  <c r="J49" i="1"/>
  <c r="G50" i="1"/>
  <c r="H50" i="1"/>
  <c r="I50" i="1"/>
  <c r="J50" i="1"/>
  <c r="G51" i="1"/>
  <c r="H51" i="1"/>
  <c r="I51" i="1"/>
  <c r="J51" i="1"/>
  <c r="G52" i="1"/>
  <c r="H52" i="1"/>
  <c r="I52" i="1"/>
  <c r="J52" i="1"/>
  <c r="G53" i="1"/>
  <c r="H53" i="1"/>
  <c r="I53" i="1"/>
  <c r="J53" i="1"/>
  <c r="G54" i="1"/>
  <c r="H54" i="1"/>
  <c r="I54" i="1"/>
  <c r="J54" i="1"/>
  <c r="G55" i="1"/>
  <c r="H55" i="1"/>
  <c r="I55" i="1"/>
  <c r="J55" i="1"/>
  <c r="G56" i="1"/>
  <c r="H56" i="1"/>
  <c r="I56" i="1"/>
  <c r="J56" i="1"/>
  <c r="G57" i="1"/>
  <c r="H57" i="1"/>
  <c r="I57" i="1"/>
  <c r="J57" i="1"/>
  <c r="J8" i="1"/>
  <c r="H8" i="1"/>
  <c r="I8" i="1"/>
  <c r="T8" i="1" l="1"/>
  <c r="S8" i="1" l="1"/>
  <c r="S52" i="1" l="1"/>
  <c r="S10" i="1"/>
  <c r="S11" i="1"/>
  <c r="S13" i="1"/>
  <c r="S14" i="1"/>
  <c r="S17" i="1"/>
  <c r="S18" i="1"/>
  <c r="S19" i="1"/>
  <c r="S22" i="1"/>
  <c r="S25" i="1"/>
  <c r="S26" i="1"/>
  <c r="S29" i="1"/>
  <c r="S30" i="1"/>
  <c r="S31" i="1"/>
  <c r="S33" i="1"/>
  <c r="S34" i="1"/>
  <c r="S35" i="1"/>
  <c r="S37" i="1"/>
  <c r="S38" i="1"/>
  <c r="S42" i="1"/>
  <c r="S45" i="1"/>
  <c r="S46" i="1"/>
  <c r="S50" i="1"/>
  <c r="S51" i="1"/>
  <c r="S53" i="1"/>
  <c r="S54" i="1"/>
  <c r="S32" i="1"/>
  <c r="L9" i="1"/>
  <c r="V9" i="1" s="1"/>
  <c r="K10" i="1"/>
  <c r="U10" i="1" s="1"/>
  <c r="K11" i="1"/>
  <c r="U11" i="1" s="1"/>
  <c r="K12" i="1"/>
  <c r="U12" i="1" s="1"/>
  <c r="V13" i="1"/>
  <c r="K14" i="1"/>
  <c r="U14" i="1" s="1"/>
  <c r="K15" i="1"/>
  <c r="U15" i="1" s="1"/>
  <c r="K16" i="1"/>
  <c r="U16" i="1" s="1"/>
  <c r="L17" i="1"/>
  <c r="V17" i="1" s="1"/>
  <c r="K18" i="1"/>
  <c r="U18" i="1" s="1"/>
  <c r="K19" i="1"/>
  <c r="U19" i="1" s="1"/>
  <c r="K20" i="1"/>
  <c r="U20" i="1" s="1"/>
  <c r="L21" i="1"/>
  <c r="V21" i="1" s="1"/>
  <c r="K22" i="1"/>
  <c r="U22" i="1" s="1"/>
  <c r="K23" i="1"/>
  <c r="U23" i="1" s="1"/>
  <c r="K24" i="1"/>
  <c r="U24" i="1" s="1"/>
  <c r="L25" i="1"/>
  <c r="V25" i="1" s="1"/>
  <c r="K26" i="1"/>
  <c r="U26" i="1" s="1"/>
  <c r="K27" i="1"/>
  <c r="U27" i="1" s="1"/>
  <c r="K28" i="1"/>
  <c r="U28" i="1" s="1"/>
  <c r="L29" i="1"/>
  <c r="V29" i="1" s="1"/>
  <c r="K30" i="1"/>
  <c r="U30" i="1" s="1"/>
  <c r="K31" i="1"/>
  <c r="U31" i="1" s="1"/>
  <c r="K32" i="1"/>
  <c r="U32" i="1" s="1"/>
  <c r="L33" i="1"/>
  <c r="V33" i="1" s="1"/>
  <c r="K34" i="1"/>
  <c r="U34" i="1" s="1"/>
  <c r="K35" i="1"/>
  <c r="U35" i="1" s="1"/>
  <c r="K36" i="1"/>
  <c r="U36" i="1" s="1"/>
  <c r="L37" i="1"/>
  <c r="V37" i="1" s="1"/>
  <c r="K38" i="1"/>
  <c r="U38" i="1" s="1"/>
  <c r="K39" i="1"/>
  <c r="U39" i="1" s="1"/>
  <c r="K40" i="1"/>
  <c r="U40" i="1" s="1"/>
  <c r="L41" i="1"/>
  <c r="V41" i="1" s="1"/>
  <c r="K42" i="1"/>
  <c r="U42" i="1" s="1"/>
  <c r="K43" i="1"/>
  <c r="U43" i="1" s="1"/>
  <c r="K44" i="1"/>
  <c r="U44" i="1" s="1"/>
  <c r="L45" i="1"/>
  <c r="V45" i="1" s="1"/>
  <c r="K46" i="1"/>
  <c r="U46" i="1" s="1"/>
  <c r="K47" i="1"/>
  <c r="U47" i="1" s="1"/>
  <c r="K48" i="1"/>
  <c r="U48" i="1" s="1"/>
  <c r="L49" i="1"/>
  <c r="V49" i="1" s="1"/>
  <c r="K50" i="1"/>
  <c r="U50" i="1" s="1"/>
  <c r="K51" i="1"/>
  <c r="U51" i="1" s="1"/>
  <c r="K52" i="1"/>
  <c r="U52" i="1" s="1"/>
  <c r="L53" i="1"/>
  <c r="V53" i="1" s="1"/>
  <c r="K54" i="1"/>
  <c r="U54" i="1" s="1"/>
  <c r="K55" i="1"/>
  <c r="U55" i="1" s="1"/>
  <c r="K56" i="1"/>
  <c r="U56" i="1" s="1"/>
  <c r="L57" i="1"/>
  <c r="V57" i="1" s="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L8" i="1" l="1"/>
  <c r="V8" i="1" s="1"/>
  <c r="K8" i="1"/>
  <c r="U8" i="1" s="1"/>
  <c r="S27" i="1"/>
  <c r="S47" i="1"/>
  <c r="S15" i="1"/>
  <c r="S55" i="1"/>
  <c r="S43" i="1"/>
  <c r="S49" i="1"/>
  <c r="S21" i="1"/>
  <c r="S39" i="1"/>
  <c r="S23" i="1"/>
  <c r="S56" i="1"/>
  <c r="S48" i="1"/>
  <c r="S44" i="1"/>
  <c r="S40" i="1"/>
  <c r="S36" i="1"/>
  <c r="S28" i="1"/>
  <c r="S24" i="1"/>
  <c r="S20" i="1"/>
  <c r="S16" i="1"/>
  <c r="S12" i="1"/>
  <c r="S57" i="1"/>
  <c r="S41" i="1"/>
  <c r="S9" i="1"/>
  <c r="L54" i="1"/>
  <c r="V54" i="1" s="1"/>
  <c r="L50" i="1"/>
  <c r="V50" i="1" s="1"/>
  <c r="L46" i="1"/>
  <c r="V46" i="1" s="1"/>
  <c r="L42" i="1"/>
  <c r="V42" i="1" s="1"/>
  <c r="L38" i="1"/>
  <c r="V38" i="1" s="1"/>
  <c r="L34" i="1"/>
  <c r="V34" i="1" s="1"/>
  <c r="L30" i="1"/>
  <c r="V30" i="1" s="1"/>
  <c r="L26" i="1"/>
  <c r="V26" i="1" s="1"/>
  <c r="L22" i="1"/>
  <c r="V22" i="1" s="1"/>
  <c r="L18" i="1"/>
  <c r="V18" i="1" s="1"/>
  <c r="V14" i="1"/>
  <c r="L10" i="1"/>
  <c r="V10" i="1" s="1"/>
  <c r="L55" i="1"/>
  <c r="V55" i="1" s="1"/>
  <c r="L51" i="1"/>
  <c r="V51" i="1" s="1"/>
  <c r="L47" i="1"/>
  <c r="V47" i="1" s="1"/>
  <c r="L43" i="1"/>
  <c r="V43" i="1" s="1"/>
  <c r="L39" i="1"/>
  <c r="V39" i="1" s="1"/>
  <c r="L35" i="1"/>
  <c r="V35" i="1" s="1"/>
  <c r="L31" i="1"/>
  <c r="V31" i="1" s="1"/>
  <c r="L27" i="1"/>
  <c r="V27" i="1" s="1"/>
  <c r="L23" i="1"/>
  <c r="V23" i="1" s="1"/>
  <c r="L19" i="1"/>
  <c r="V19" i="1" s="1"/>
  <c r="L15" i="1"/>
  <c r="V15" i="1" s="1"/>
  <c r="L11" i="1"/>
  <c r="V11" i="1" s="1"/>
  <c r="K57" i="1"/>
  <c r="U57" i="1" s="1"/>
  <c r="K53" i="1"/>
  <c r="U53" i="1" s="1"/>
  <c r="K49" i="1"/>
  <c r="U49" i="1" s="1"/>
  <c r="K45" i="1"/>
  <c r="U45" i="1" s="1"/>
  <c r="K41" i="1"/>
  <c r="U41" i="1" s="1"/>
  <c r="K37" i="1"/>
  <c r="U37" i="1" s="1"/>
  <c r="K33" i="1"/>
  <c r="U33" i="1" s="1"/>
  <c r="K29" i="1"/>
  <c r="U29" i="1" s="1"/>
  <c r="K25" i="1"/>
  <c r="U25" i="1" s="1"/>
  <c r="K21" i="1"/>
  <c r="U21" i="1" s="1"/>
  <c r="K17" i="1"/>
  <c r="U17" i="1" s="1"/>
  <c r="K13" i="1"/>
  <c r="U13" i="1" s="1"/>
  <c r="K9" i="1"/>
  <c r="U9" i="1" s="1"/>
  <c r="L56" i="1"/>
  <c r="V56" i="1" s="1"/>
  <c r="L52" i="1"/>
  <c r="V52" i="1" s="1"/>
  <c r="L48" i="1"/>
  <c r="V48" i="1" s="1"/>
  <c r="L44" i="1"/>
  <c r="V44" i="1" s="1"/>
  <c r="L40" i="1"/>
  <c r="V40" i="1" s="1"/>
  <c r="L36" i="1"/>
  <c r="V36" i="1" s="1"/>
  <c r="L32" i="1"/>
  <c r="V32" i="1" s="1"/>
  <c r="L28" i="1"/>
  <c r="V28" i="1" s="1"/>
  <c r="L24" i="1"/>
  <c r="V24" i="1" s="1"/>
  <c r="L20" i="1"/>
  <c r="V20" i="1" s="1"/>
  <c r="L16" i="1"/>
  <c r="V16" i="1" s="1"/>
  <c r="L12" i="1"/>
  <c r="V12" i="1" s="1"/>
  <c r="W8" i="1" l="1"/>
  <c r="W13" i="1"/>
  <c r="W29" i="1"/>
  <c r="W45" i="1"/>
  <c r="W26" i="1"/>
  <c r="W42" i="1"/>
  <c r="W17" i="1"/>
  <c r="W33" i="1"/>
  <c r="W14" i="1"/>
  <c r="W30" i="1"/>
  <c r="W46" i="1"/>
  <c r="W22" i="1"/>
  <c r="W38" i="1"/>
  <c r="W54" i="1"/>
  <c r="W10" i="1"/>
  <c r="W53" i="1"/>
  <c r="W34" i="1"/>
  <c r="W50" i="1"/>
  <c r="W49" i="1"/>
  <c r="W21" i="1"/>
  <c r="W37" i="1"/>
  <c r="W57" i="1"/>
  <c r="W18" i="1"/>
  <c r="W9" i="1"/>
  <c r="W25" i="1"/>
  <c r="W41" i="1"/>
  <c r="W16" i="1"/>
  <c r="W32" i="1"/>
  <c r="W15" i="1"/>
  <c r="W31" i="1"/>
  <c r="W47" i="1"/>
  <c r="W52" i="1"/>
  <c r="W19" i="1"/>
  <c r="W35" i="1"/>
  <c r="W51" i="1"/>
  <c r="W20" i="1"/>
  <c r="W40" i="1"/>
  <c r="W56" i="1"/>
  <c r="W23" i="1"/>
  <c r="W39" i="1"/>
  <c r="W55" i="1"/>
  <c r="W24" i="1"/>
  <c r="W44" i="1"/>
  <c r="W36" i="1"/>
  <c r="W11" i="1"/>
  <c r="W27" i="1"/>
  <c r="W43" i="1"/>
  <c r="W12" i="1"/>
  <c r="W28" i="1"/>
  <c r="W48" i="1"/>
  <c r="W58" i="1" l="1"/>
</calcChain>
</file>

<file path=xl/sharedStrings.xml><?xml version="1.0" encoding="utf-8"?>
<sst xmlns="http://schemas.openxmlformats.org/spreadsheetml/2006/main" count="81" uniqueCount="81">
  <si>
    <t>Event Name</t>
  </si>
  <si>
    <t>Prob. Event Will Happen (Annual)</t>
  </si>
  <si>
    <t>Lower Bound</t>
  </si>
  <si>
    <t>Upper Bound</t>
  </si>
  <si>
    <t>Event 1</t>
  </si>
  <si>
    <t>Event 2</t>
  </si>
  <si>
    <t>Event 3</t>
  </si>
  <si>
    <t>Event 4</t>
  </si>
  <si>
    <t>Event 5</t>
  </si>
  <si>
    <t>Event 6</t>
  </si>
  <si>
    <t>Event 7</t>
  </si>
  <si>
    <t>Event 8</t>
  </si>
  <si>
    <t>Event 9</t>
  </si>
  <si>
    <t>Event 10</t>
  </si>
  <si>
    <t>Event 11</t>
  </si>
  <si>
    <t>Event 12</t>
  </si>
  <si>
    <t>Event 13</t>
  </si>
  <si>
    <t>Event 14</t>
  </si>
  <si>
    <t>Event 15</t>
  </si>
  <si>
    <t>Event 16</t>
  </si>
  <si>
    <t>Event 17</t>
  </si>
  <si>
    <t>Event 18</t>
  </si>
  <si>
    <t>Event 19</t>
  </si>
  <si>
    <t>Event 20</t>
  </si>
  <si>
    <t>Event 21</t>
  </si>
  <si>
    <t>Event 22</t>
  </si>
  <si>
    <t>Event 23</t>
  </si>
  <si>
    <t>Event 24</t>
  </si>
  <si>
    <t>Event 25</t>
  </si>
  <si>
    <t>Event 26</t>
  </si>
  <si>
    <t>Event 27</t>
  </si>
  <si>
    <t>Event 28</t>
  </si>
  <si>
    <t>Event 29</t>
  </si>
  <si>
    <t>Event 30</t>
  </si>
  <si>
    <t>Event 31</t>
  </si>
  <si>
    <t>Event 32</t>
  </si>
  <si>
    <t>Event 33</t>
  </si>
  <si>
    <t>Event 34</t>
  </si>
  <si>
    <t>Event 35</t>
  </si>
  <si>
    <t>Event 36</t>
  </si>
  <si>
    <t>Event 37</t>
  </si>
  <si>
    <t>Event 38</t>
  </si>
  <si>
    <t>Event 39</t>
  </si>
  <si>
    <t>Event 40</t>
  </si>
  <si>
    <t>Event 41</t>
  </si>
  <si>
    <t>Event 42</t>
  </si>
  <si>
    <t>Event 43</t>
  </si>
  <si>
    <t>Event 44</t>
  </si>
  <si>
    <t>Event 45</t>
  </si>
  <si>
    <t>Event 46</t>
  </si>
  <si>
    <t>Event 47</t>
  </si>
  <si>
    <t>Event 48</t>
  </si>
  <si>
    <t>Event 49</t>
  </si>
  <si>
    <t>Event 50</t>
  </si>
  <si>
    <t>Table 6.1 "Example of Decomposition"</t>
  </si>
  <si>
    <t>Type of Event if it Occurs</t>
  </si>
  <si>
    <t>Both</t>
  </si>
  <si>
    <t>90% interval for CI
 (Confidentiality/ Integity)</t>
  </si>
  <si>
    <t>Duration of Outage (hours)</t>
  </si>
  <si>
    <t>Cost per hour ($)</t>
  </si>
  <si>
    <t>Expected Loss from Conf/Int</t>
  </si>
  <si>
    <t>Expected Loss from Availability</t>
  </si>
  <si>
    <t>Actual Scenario Outcome, Conf/Int</t>
  </si>
  <si>
    <t>Actual Scenario Outcome, Availability</t>
  </si>
  <si>
    <t>If event occurs, Conf/Int occurs</t>
  </si>
  <si>
    <t>If event occurs, Availability occurs</t>
  </si>
  <si>
    <t>Final Result</t>
  </si>
  <si>
    <t>Chapter 6: Decomposition of One-for-One Substitution Model</t>
  </si>
  <si>
    <t>Only Conf/Int</t>
  </si>
  <si>
    <t>Hubbard Decision Research</t>
  </si>
  <si>
    <t>www.hubbardresearch.com</t>
  </si>
  <si>
    <t>info@hubbardresearch.com</t>
  </si>
  <si>
    <t>This is a table showing the calculations used in Figure 6.1 of Chapter 6.  This is one example of how further decomposition could be applied to the Simple One-For-One Substitution Example in Chapter 3.  As with the chapter 3 example, every time you hit F9 you get one more random example of the entire portfolio of security events.  The reader is encouraged to use this example to develop different and more detailed decompositions of their own.  We left off the data table to generate scenarios, risk mitigations and the histograms needed for Loss Exceedance Curves.  All of this was shown in the Simple One-For-One Substitution Example and the reader is encouraged to try to add those elements to this model.</t>
  </si>
  <si>
    <t>Only Avail</t>
  </si>
  <si>
    <t>90% confidence interval for A (Availability)</t>
  </si>
  <si>
    <t>Prob. Event Will Happen</t>
  </si>
  <si>
    <t>Prob. Of C/I/A Impact</t>
  </si>
  <si>
    <t>Availability Impact</t>
  </si>
  <si>
    <t>Conf/Int Impact</t>
  </si>
  <si>
    <t>No.</t>
  </si>
  <si>
    <t>Trial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</si>
</sst>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quot;$&quot;* #,##0_);_(&quot;$&quot;* \(#,##0\);_(&quot;$&quot;* &quot;-&quot;??_);_(@_)"/>
    <numFmt numFmtId="165" formatCode="_(&quot;$&quot;* #,##0_);_(&quot;$&quot;* \(#,##0\);_(&quot;$&quot;* &quot;-&quot;?_);_(@_)"/>
    <numFmt numFmtId="166" formatCode="0.00000"/>
  </numFmts>
  <fonts count="13" x14ac:knownFonts="1">
    <font>
      <sz val="11"/>
      <color theme="1"/>
      <name val="Calibri"/>
      <family val="2"/>
      <scheme val="minor"/>
    </font>
    <font>
      <sz val="14"/>
      <color theme="1"/>
      <name val="Calibri"/>
      <family val="2"/>
      <scheme val="minor"/>
    </font>
    <font>
      <sz val="11"/>
      <color theme="1"/>
      <name val="Calibri"/>
      <family val="2"/>
      <scheme val="minor"/>
    </font>
    <font>
      <b/>
      <sz val="14"/>
      <color theme="0"/>
      <name val="Calibri"/>
      <family val="2"/>
      <scheme val="minor"/>
    </font>
    <font>
      <sz val="12"/>
      <color theme="0"/>
      <name val="Calibri"/>
      <family val="2"/>
      <scheme val="minor"/>
    </font>
    <font>
      <b/>
      <sz val="18"/>
      <color theme="0"/>
      <name val="Calibri"/>
      <family val="2"/>
      <scheme val="minor"/>
    </font>
    <font>
      <u/>
      <sz val="11"/>
      <color theme="10"/>
      <name val="Calibri"/>
      <family val="2"/>
      <scheme val="minor"/>
    </font>
    <font>
      <b/>
      <sz val="11"/>
      <color theme="1"/>
      <name val="Calibri"/>
      <family val="2"/>
      <scheme val="minor"/>
    </font>
    <font>
      <sz val="11"/>
      <color theme="0"/>
      <name val="Calibri"/>
      <family val="2"/>
      <scheme val="minor"/>
    </font>
    <font>
      <sz val="12"/>
      <name val="Calibri"/>
      <family val="2"/>
      <scheme val="minor"/>
    </font>
    <font>
      <b/>
      <sz val="14"/>
      <color theme="1"/>
      <name val="Calibri"/>
      <family val="2"/>
      <scheme val="minor"/>
    </font>
    <font>
      <sz val="14"/>
      <color theme="0"/>
      <name val="Calibri"/>
      <family val="2"/>
      <scheme val="minor"/>
    </font>
    <font>
      <u/>
      <sz val="14"/>
      <color theme="10"/>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rgb="FF002060"/>
        <bgColor indexed="64"/>
      </patternFill>
    </fill>
    <fill>
      <patternFill patternType="solid">
        <fgColor theme="7" tint="0.59999389629810485"/>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ck">
        <color theme="4" tint="0.79998168889431442"/>
      </right>
      <top/>
      <bottom style="medium">
        <color indexed="64"/>
      </bottom>
      <diagonal/>
    </border>
    <border>
      <left style="thick">
        <color theme="4" tint="0.79998168889431442"/>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bottom style="medium">
        <color indexed="64"/>
      </bottom>
      <diagonal/>
    </border>
    <border>
      <left style="thick">
        <color theme="4" tint="0.79998168889431442"/>
      </left>
      <right style="thick">
        <color theme="4" tint="0.79998168889431442"/>
      </right>
      <top style="medium">
        <color indexed="64"/>
      </top>
      <bottom/>
      <diagonal/>
    </border>
    <border>
      <left style="thick">
        <color theme="4" tint="0.79998168889431442"/>
      </left>
      <right/>
      <top style="medium">
        <color indexed="64"/>
      </top>
      <bottom/>
      <diagonal/>
    </border>
    <border>
      <left/>
      <right style="thick">
        <color theme="4" tint="0.79998168889431442"/>
      </right>
      <top style="medium">
        <color indexed="64"/>
      </top>
      <bottom/>
      <diagonal/>
    </border>
    <border>
      <left style="thick">
        <color theme="4" tint="0.79998168889431442"/>
      </left>
      <right style="medium">
        <color indexed="64"/>
      </right>
      <top style="medium">
        <color indexed="64"/>
      </top>
      <bottom/>
      <diagonal/>
    </border>
    <border>
      <left style="thin">
        <color theme="0"/>
      </left>
      <right style="thick">
        <color theme="4" tint="0.79998168889431442"/>
      </right>
      <top style="medium">
        <color indexed="64"/>
      </top>
      <bottom/>
      <diagonal/>
    </border>
    <border>
      <left style="thick">
        <color theme="4" tint="0.79998168889431442"/>
      </left>
      <right style="thick">
        <color theme="0"/>
      </right>
      <top style="medium">
        <color indexed="64"/>
      </top>
      <bottom/>
      <diagonal/>
    </border>
    <border>
      <left style="thick">
        <color theme="0"/>
      </left>
      <right/>
      <top style="medium">
        <color indexed="64"/>
      </top>
      <bottom/>
      <diagonal/>
    </border>
    <border>
      <left/>
      <right style="thick">
        <color theme="0"/>
      </right>
      <top style="medium">
        <color indexed="64"/>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ck">
        <color theme="4" tint="0.79998168889431442"/>
      </left>
      <right/>
      <top/>
      <bottom/>
      <diagonal/>
    </border>
    <border>
      <left style="thick">
        <color theme="4" tint="0.79998168889431442"/>
      </left>
      <right style="medium">
        <color indexed="64"/>
      </right>
      <top/>
      <bottom/>
      <diagonal/>
    </border>
    <border>
      <left/>
      <right style="thick">
        <color theme="4" tint="0.79998168889431442"/>
      </right>
      <top/>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ck">
        <color theme="4" tint="0.79998168889431442"/>
      </right>
      <top/>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thick">
        <color theme="4" tint="0.79998168889431442"/>
      </left>
      <right style="thick">
        <color theme="0"/>
      </right>
      <top/>
      <bottom/>
      <diagonal/>
    </border>
    <border>
      <left style="thick">
        <color theme="0"/>
      </left>
      <right style="thick">
        <color theme="4" tint="0.79998168889431442"/>
      </right>
      <top/>
      <bottom/>
      <diagonal/>
    </border>
    <border>
      <left style="thick">
        <color theme="4" tint="0.79998168889431442"/>
      </left>
      <right style="thick">
        <color theme="4" tint="0.79998168889431442"/>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5">
    <xf numFmtId="0" fontId="0"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6" fillId="0" borderId="0" applyNumberFormat="0" applyFill="0" applyBorder="0" applyAlignment="0" applyProtection="0"/>
  </cellStyleXfs>
  <cellXfs count="104">
    <xf numFmtId="0" fontId="0" fillId="0" borderId="0" xfId="0"/>
    <xf numFmtId="164" fontId="0" fillId="0" borderId="3" xfId="2" applyNumberFormat="1" applyFont="1" applyBorder="1"/>
    <xf numFmtId="166" fontId="0" fillId="0" borderId="0" xfId="0" applyNumberFormat="1"/>
    <xf numFmtId="9" fontId="0" fillId="0" borderId="0" xfId="0" applyNumberFormat="1"/>
    <xf numFmtId="0" fontId="0" fillId="0" borderId="0" xfId="0" applyNumberFormat="1"/>
    <xf numFmtId="0" fontId="7" fillId="0" borderId="0" xfId="0" applyFont="1"/>
    <xf numFmtId="0" fontId="0" fillId="0" borderId="18" xfId="0" applyBorder="1"/>
    <xf numFmtId="164" fontId="7" fillId="0" borderId="24" xfId="0" applyNumberFormat="1" applyFont="1" applyBorder="1"/>
    <xf numFmtId="0" fontId="0" fillId="0" borderId="26" xfId="0" applyBorder="1"/>
    <xf numFmtId="164" fontId="0" fillId="0" borderId="17" xfId="2" applyNumberFormat="1" applyFont="1" applyBorder="1"/>
    <xf numFmtId="9" fontId="0" fillId="0" borderId="18" xfId="3" applyNumberFormat="1" applyFont="1" applyBorder="1"/>
    <xf numFmtId="9" fontId="0" fillId="0" borderId="32" xfId="3" applyNumberFormat="1" applyFont="1" applyBorder="1"/>
    <xf numFmtId="0" fontId="0" fillId="0" borderId="32" xfId="0" applyBorder="1"/>
    <xf numFmtId="9" fontId="0" fillId="0" borderId="26" xfId="3" applyNumberFormat="1" applyFont="1" applyBorder="1"/>
    <xf numFmtId="0" fontId="0" fillId="2" borderId="27" xfId="0" applyFill="1" applyBorder="1"/>
    <xf numFmtId="0" fontId="0" fillId="2" borderId="39" xfId="0" applyFill="1" applyBorder="1"/>
    <xf numFmtId="0" fontId="0" fillId="2" borderId="40" xfId="0" applyFill="1" applyBorder="1"/>
    <xf numFmtId="9" fontId="0" fillId="0" borderId="27" xfId="3" applyNumberFormat="1" applyFont="1" applyBorder="1"/>
    <xf numFmtId="9" fontId="0" fillId="0" borderId="39" xfId="3" applyNumberFormat="1" applyFont="1" applyBorder="1"/>
    <xf numFmtId="9" fontId="0" fillId="0" borderId="40" xfId="3" applyNumberFormat="1" applyFont="1" applyBorder="1"/>
    <xf numFmtId="0" fontId="0" fillId="0" borderId="38" xfId="0" applyBorder="1"/>
    <xf numFmtId="9" fontId="0" fillId="0" borderId="31" xfId="3" applyNumberFormat="1" applyFont="1" applyBorder="1"/>
    <xf numFmtId="9" fontId="0" fillId="0" borderId="33" xfId="3" applyNumberFormat="1" applyFont="1" applyBorder="1"/>
    <xf numFmtId="9" fontId="0" fillId="0" borderId="34" xfId="3" applyNumberFormat="1" applyFont="1" applyBorder="1"/>
    <xf numFmtId="9" fontId="0" fillId="0" borderId="35" xfId="3" applyNumberFormat="1" applyFont="1" applyBorder="1"/>
    <xf numFmtId="9" fontId="0" fillId="0" borderId="36" xfId="3" applyNumberFormat="1" applyFont="1" applyBorder="1"/>
    <xf numFmtId="9" fontId="0" fillId="0" borderId="37" xfId="3" applyNumberFormat="1" applyFont="1" applyBorder="1"/>
    <xf numFmtId="0" fontId="0" fillId="0" borderId="41" xfId="0" applyBorder="1"/>
    <xf numFmtId="0" fontId="0" fillId="0" borderId="42" xfId="0" applyBorder="1"/>
    <xf numFmtId="0" fontId="0" fillId="0" borderId="43" xfId="0" applyBorder="1"/>
    <xf numFmtId="164" fontId="0" fillId="3" borderId="31" xfId="2" applyNumberFormat="1" applyFont="1" applyFill="1" applyBorder="1"/>
    <xf numFmtId="164" fontId="0" fillId="3" borderId="33" xfId="2" applyNumberFormat="1" applyFont="1" applyFill="1" applyBorder="1"/>
    <xf numFmtId="164" fontId="0" fillId="3" borderId="34" xfId="2" applyNumberFormat="1" applyFont="1" applyFill="1" applyBorder="1"/>
    <xf numFmtId="164" fontId="0" fillId="3" borderId="35" xfId="2" applyNumberFormat="1" applyFont="1" applyFill="1" applyBorder="1"/>
    <xf numFmtId="164" fontId="0" fillId="3" borderId="36" xfId="2" applyNumberFormat="1" applyFont="1" applyFill="1" applyBorder="1"/>
    <xf numFmtId="164" fontId="0" fillId="3" borderId="37" xfId="2" applyNumberFormat="1" applyFont="1" applyFill="1" applyBorder="1"/>
    <xf numFmtId="43" fontId="0" fillId="3" borderId="31" xfId="1" applyNumberFormat="1" applyFont="1" applyFill="1" applyBorder="1"/>
    <xf numFmtId="43" fontId="0" fillId="3" borderId="33" xfId="1" applyNumberFormat="1" applyFont="1" applyFill="1" applyBorder="1"/>
    <xf numFmtId="43" fontId="0" fillId="3" borderId="34" xfId="1" applyNumberFormat="1" applyFont="1" applyFill="1" applyBorder="1"/>
    <xf numFmtId="43" fontId="0" fillId="3" borderId="35" xfId="1" applyNumberFormat="1" applyFont="1" applyFill="1" applyBorder="1"/>
    <xf numFmtId="43" fontId="0" fillId="3" borderId="36" xfId="1" applyNumberFormat="1" applyFont="1" applyFill="1" applyBorder="1"/>
    <xf numFmtId="43" fontId="0" fillId="3" borderId="37" xfId="1" applyNumberFormat="1" applyFont="1" applyFill="1" applyBorder="1"/>
    <xf numFmtId="165" fontId="0" fillId="3" borderId="31" xfId="0" applyNumberFormat="1" applyFill="1" applyBorder="1"/>
    <xf numFmtId="164" fontId="0" fillId="3" borderId="33" xfId="0" applyNumberFormat="1" applyFill="1" applyBorder="1"/>
    <xf numFmtId="165" fontId="0" fillId="3" borderId="34" xfId="0" applyNumberFormat="1" applyFill="1" applyBorder="1"/>
    <xf numFmtId="164" fontId="0" fillId="3" borderId="35" xfId="0" applyNumberFormat="1" applyFill="1" applyBorder="1"/>
    <xf numFmtId="165" fontId="0" fillId="3" borderId="36" xfId="0" applyNumberFormat="1" applyFill="1" applyBorder="1"/>
    <xf numFmtId="164" fontId="0" fillId="3" borderId="37" xfId="0" applyNumberFormat="1" applyFill="1" applyBorder="1"/>
    <xf numFmtId="164" fontId="0" fillId="4" borderId="27" xfId="2" quotePrefix="1" applyNumberFormat="1" applyFont="1" applyFill="1" applyBorder="1"/>
    <xf numFmtId="164" fontId="0" fillId="4" borderId="39" xfId="2" quotePrefix="1" applyNumberFormat="1" applyFont="1" applyFill="1" applyBorder="1"/>
    <xf numFmtId="164" fontId="0" fillId="4" borderId="40" xfId="2" quotePrefix="1" applyNumberFormat="1" applyFont="1" applyFill="1" applyBorder="1"/>
    <xf numFmtId="164" fontId="0" fillId="4" borderId="44" xfId="2" quotePrefix="1" applyNumberFormat="1" applyFont="1" applyFill="1" applyBorder="1"/>
    <xf numFmtId="164" fontId="0" fillId="4" borderId="45" xfId="2" quotePrefix="1" applyNumberFormat="1" applyFont="1" applyFill="1" applyBorder="1"/>
    <xf numFmtId="164" fontId="0" fillId="4" borderId="46" xfId="2" quotePrefix="1" applyNumberFormat="1" applyFont="1" applyFill="1" applyBorder="1"/>
    <xf numFmtId="0" fontId="9" fillId="5" borderId="2" xfId="2" applyNumberFormat="1" applyFont="1" applyFill="1" applyBorder="1" applyAlignment="1">
      <alignment horizontal="left" vertical="center" wrapText="1" indent="1"/>
    </xf>
    <xf numFmtId="0" fontId="9" fillId="5" borderId="3" xfId="2" applyNumberFormat="1" applyFont="1" applyFill="1" applyBorder="1" applyAlignment="1">
      <alignment horizontal="left" vertical="center" wrapText="1" indent="1"/>
    </xf>
    <xf numFmtId="0" fontId="9" fillId="5" borderId="0" xfId="2" applyNumberFormat="1" applyFont="1" applyFill="1" applyBorder="1" applyAlignment="1">
      <alignment horizontal="left" vertical="center" wrapText="1" indent="1"/>
    </xf>
    <xf numFmtId="0" fontId="9" fillId="5" borderId="7" xfId="2" applyNumberFormat="1" applyFont="1" applyFill="1" applyBorder="1" applyAlignment="1">
      <alignment horizontal="left" vertical="center" wrapText="1" indent="1"/>
    </xf>
    <xf numFmtId="0" fontId="9" fillId="5" borderId="8" xfId="2" applyNumberFormat="1" applyFont="1" applyFill="1" applyBorder="1" applyAlignment="1">
      <alignment horizontal="left" vertical="center" wrapText="1" indent="1"/>
    </xf>
    <xf numFmtId="0" fontId="9" fillId="5" borderId="22" xfId="2" applyNumberFormat="1" applyFont="1" applyFill="1" applyBorder="1" applyAlignment="1">
      <alignment horizontal="left" vertical="center" wrapText="1" indent="1"/>
    </xf>
    <xf numFmtId="164" fontId="3" fillId="6" borderId="23" xfId="2" applyNumberFormat="1" applyFont="1" applyFill="1" applyBorder="1" applyAlignment="1">
      <alignment horizontal="center" vertical="center" wrapText="1"/>
    </xf>
    <xf numFmtId="164" fontId="3" fillId="6" borderId="17" xfId="2" applyNumberFormat="1" applyFont="1" applyFill="1" applyBorder="1" applyAlignment="1">
      <alignment horizontal="center" vertical="center" wrapText="1"/>
    </xf>
    <xf numFmtId="164" fontId="3" fillId="6" borderId="23" xfId="2" applyNumberFormat="1" applyFont="1" applyFill="1" applyBorder="1" applyAlignment="1">
      <alignment vertical="center" wrapText="1"/>
    </xf>
    <xf numFmtId="0" fontId="0" fillId="2" borderId="27" xfId="0" applyFill="1" applyBorder="1" applyAlignment="1">
      <alignment horizontal="center"/>
    </xf>
    <xf numFmtId="0" fontId="0" fillId="2" borderId="39" xfId="0" applyFill="1" applyBorder="1" applyAlignment="1">
      <alignment horizontal="center"/>
    </xf>
    <xf numFmtId="0" fontId="0" fillId="2" borderId="40" xfId="0" applyFill="1" applyBorder="1" applyAlignment="1">
      <alignment horizontal="center"/>
    </xf>
    <xf numFmtId="0" fontId="0" fillId="0" borderId="0" xfId="0" applyBorder="1" applyAlignment="1">
      <alignment horizontal="center" vertical="top"/>
    </xf>
    <xf numFmtId="0" fontId="8" fillId="0" borderId="0" xfId="0" applyFont="1" applyFill="1" applyBorder="1" applyAlignment="1">
      <alignment horizontal="center" vertical="center"/>
    </xf>
    <xf numFmtId="0" fontId="3" fillId="6" borderId="27" xfId="0" applyFont="1" applyFill="1" applyBorder="1" applyAlignment="1">
      <alignment horizontal="center" vertical="center" wrapText="1"/>
    </xf>
    <xf numFmtId="0" fontId="10" fillId="7" borderId="24" xfId="0" applyFont="1" applyFill="1" applyBorder="1" applyAlignment="1">
      <alignment horizontal="center" vertical="center" wrapText="1"/>
    </xf>
    <xf numFmtId="164" fontId="11" fillId="6" borderId="9" xfId="2" applyNumberFormat="1" applyFont="1" applyFill="1" applyBorder="1" applyAlignment="1">
      <alignment horizontal="center" wrapText="1"/>
    </xf>
    <xf numFmtId="164" fontId="11" fillId="6" borderId="10" xfId="2" applyNumberFormat="1" applyFont="1" applyFill="1" applyBorder="1" applyAlignment="1">
      <alignment horizontal="center" wrapText="1"/>
    </xf>
    <xf numFmtId="164" fontId="11" fillId="6" borderId="30" xfId="2" applyNumberFormat="1" applyFont="1" applyFill="1" applyBorder="1" applyAlignment="1">
      <alignment horizontal="center" wrapText="1"/>
    </xf>
    <xf numFmtId="0" fontId="11" fillId="6" borderId="25" xfId="0" applyFont="1" applyFill="1" applyBorder="1" applyAlignment="1">
      <alignment horizontal="center" wrapText="1"/>
    </xf>
    <xf numFmtId="0" fontId="11" fillId="6" borderId="11" xfId="0" applyFont="1" applyFill="1" applyBorder="1" applyAlignment="1">
      <alignment horizontal="center" wrapText="1"/>
    </xf>
    <xf numFmtId="0" fontId="11" fillId="6" borderId="14" xfId="0" applyFont="1" applyFill="1" applyBorder="1" applyAlignment="1">
      <alignment horizontal="center" wrapText="1"/>
    </xf>
    <xf numFmtId="0" fontId="11" fillId="6" borderId="15" xfId="0" applyFont="1" applyFill="1" applyBorder="1" applyAlignment="1">
      <alignment horizontal="center" wrapText="1"/>
    </xf>
    <xf numFmtId="0" fontId="11" fillId="6" borderId="2" xfId="0" applyFont="1" applyFill="1" applyBorder="1" applyAlignment="1">
      <alignment horizontal="center" wrapText="1"/>
    </xf>
    <xf numFmtId="0" fontId="11" fillId="6" borderId="16" xfId="0" applyFont="1" applyFill="1" applyBorder="1" applyAlignment="1">
      <alignment horizontal="center" wrapText="1"/>
    </xf>
    <xf numFmtId="164" fontId="11" fillId="6" borderId="10" xfId="2" applyNumberFormat="1" applyFont="1" applyFill="1" applyBorder="1" applyAlignment="1">
      <alignment horizontal="center" wrapText="1"/>
    </xf>
    <xf numFmtId="164" fontId="11" fillId="6" borderId="12" xfId="2" applyNumberFormat="1" applyFont="1" applyFill="1" applyBorder="1" applyAlignment="1">
      <alignment horizontal="center" wrapText="1"/>
    </xf>
    <xf numFmtId="164" fontId="11" fillId="6" borderId="13" xfId="2" applyNumberFormat="1" applyFont="1" applyFill="1" applyBorder="1" applyAlignment="1">
      <alignment horizontal="center" wrapText="1"/>
    </xf>
    <xf numFmtId="0" fontId="11" fillId="6" borderId="10" xfId="0" applyFont="1" applyFill="1" applyBorder="1" applyAlignment="1">
      <alignment horizontal="center" wrapText="1"/>
    </xf>
    <xf numFmtId="0" fontId="4" fillId="6" borderId="12" xfId="0" applyFont="1" applyFill="1" applyBorder="1" applyAlignment="1">
      <alignment wrapText="1"/>
    </xf>
    <xf numFmtId="0" fontId="11" fillId="6" borderId="4" xfId="0" applyFont="1" applyFill="1" applyBorder="1" applyAlignment="1">
      <alignment horizontal="center" wrapText="1"/>
    </xf>
    <xf numFmtId="0" fontId="11" fillId="6" borderId="21" xfId="0" applyFont="1" applyFill="1" applyBorder="1" applyAlignment="1">
      <alignment horizontal="center" wrapText="1"/>
    </xf>
    <xf numFmtId="0" fontId="11" fillId="6" borderId="28" xfId="0" applyFont="1" applyFill="1" applyBorder="1" applyAlignment="1">
      <alignment horizontal="center" wrapText="1"/>
    </xf>
    <xf numFmtId="0" fontId="4" fillId="6" borderId="29" xfId="0" applyFont="1" applyFill="1" applyBorder="1" applyAlignment="1">
      <alignment horizontal="center" wrapText="1"/>
    </xf>
    <xf numFmtId="0" fontId="4" fillId="6" borderId="30" xfId="0" applyFont="1" applyFill="1" applyBorder="1" applyAlignment="1">
      <alignment horizontal="center" wrapText="1"/>
    </xf>
    <xf numFmtId="0" fontId="11" fillId="6" borderId="6" xfId="2" applyNumberFormat="1" applyFont="1" applyFill="1" applyBorder="1" applyAlignment="1">
      <alignment horizontal="center" wrapText="1"/>
    </xf>
    <xf numFmtId="0" fontId="11" fillId="6" borderId="19" xfId="2" applyNumberFormat="1" applyFont="1" applyFill="1" applyBorder="1" applyAlignment="1">
      <alignment horizontal="center" wrapText="1"/>
    </xf>
    <xf numFmtId="0" fontId="11" fillId="6" borderId="20" xfId="2" applyNumberFormat="1" applyFont="1" applyFill="1" applyBorder="1" applyAlignment="1">
      <alignment horizontal="center" wrapText="1"/>
    </xf>
    <xf numFmtId="164" fontId="4" fillId="6" borderId="30" xfId="2" applyNumberFormat="1" applyFont="1" applyFill="1" applyBorder="1" applyAlignment="1">
      <alignment horizontal="center" wrapText="1"/>
    </xf>
    <xf numFmtId="0" fontId="4" fillId="6" borderId="19" xfId="0" applyFont="1" applyFill="1" applyBorder="1" applyAlignment="1">
      <alignment horizontal="center" wrapText="1"/>
    </xf>
    <xf numFmtId="0" fontId="4" fillId="6" borderId="21" xfId="0" applyFont="1" applyFill="1" applyBorder="1" applyAlignment="1">
      <alignment horizontal="center" wrapText="1"/>
    </xf>
    <xf numFmtId="0" fontId="4" fillId="6" borderId="19" xfId="0" applyFont="1" applyFill="1" applyBorder="1" applyAlignment="1">
      <alignment horizontal="center"/>
    </xf>
    <xf numFmtId="0" fontId="4" fillId="6" borderId="21" xfId="0" applyFont="1" applyFill="1" applyBorder="1" applyAlignment="1">
      <alignment horizontal="center"/>
    </xf>
    <xf numFmtId="0" fontId="11" fillId="6" borderId="5" xfId="0" applyFont="1" applyFill="1" applyBorder="1" applyAlignment="1">
      <alignment horizontal="center" wrapText="1"/>
    </xf>
    <xf numFmtId="164" fontId="5" fillId="6" borderId="23" xfId="2" applyNumberFormat="1" applyFont="1" applyFill="1" applyBorder="1" applyAlignment="1">
      <alignment vertical="center" wrapText="1"/>
    </xf>
    <xf numFmtId="164" fontId="5" fillId="6" borderId="17" xfId="2" applyNumberFormat="1" applyFont="1" applyFill="1" applyBorder="1" applyAlignment="1">
      <alignment vertical="center" wrapText="1"/>
    </xf>
    <xf numFmtId="164" fontId="5" fillId="6" borderId="1" xfId="2" applyNumberFormat="1" applyFont="1" applyFill="1" applyBorder="1" applyAlignment="1">
      <alignment vertical="center"/>
    </xf>
    <xf numFmtId="0" fontId="1" fillId="0" borderId="2" xfId="0" applyFont="1" applyBorder="1" applyAlignment="1">
      <alignment horizontal="center" vertical="center"/>
    </xf>
    <xf numFmtId="0" fontId="12" fillId="0" borderId="0" xfId="4" applyFont="1" applyBorder="1" applyAlignment="1">
      <alignment horizontal="center" vertical="center"/>
    </xf>
    <xf numFmtId="0" fontId="12" fillId="0" borderId="8" xfId="4" applyFont="1" applyBorder="1" applyAlignment="1">
      <alignment horizontal="center" vertical="center"/>
    </xf>
  </cellXfs>
  <cellStyles count="5">
    <cellStyle name="Comma" xfId="1" builtinId="3"/>
    <cellStyle name="Currency" xfId="2" builtinId="4"/>
    <cellStyle name="Hyperlink" xfId="4"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15" fmlaLink="$B$5" horiz="1" max="10000" min="1" page="10" val="5053"/>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hubbardresearch.com/" TargetMode="External"/></Relationships>
</file>

<file path=xl/drawings/drawing1.xml><?xml version="1.0" encoding="utf-8"?>
<xdr:wsDr xmlns:xdr="http://schemas.openxmlformats.org/drawingml/2006/spreadsheetDrawing" xmlns:a="http://schemas.openxmlformats.org/drawingml/2006/main">
  <xdr:twoCellAnchor>
    <xdr:from>
      <xdr:col>0</xdr:col>
      <xdr:colOff>67517</xdr:colOff>
      <xdr:row>1</xdr:row>
      <xdr:rowOff>135240</xdr:rowOff>
    </xdr:from>
    <xdr:to>
      <xdr:col>2</xdr:col>
      <xdr:colOff>1263568</xdr:colOff>
      <xdr:row>3</xdr:row>
      <xdr:rowOff>204788</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bwMode="auto">
        <a:xfrm>
          <a:off x="67517" y="459090"/>
          <a:ext cx="2791489" cy="6315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absolute">
        <xdr:from>
          <xdr:col>2</xdr:col>
          <xdr:colOff>2556</xdr:colOff>
          <xdr:row>4</xdr:row>
          <xdr:rowOff>3737</xdr:rowOff>
        </xdr:from>
        <xdr:to>
          <xdr:col>4</xdr:col>
          <xdr:colOff>511215</xdr:colOff>
          <xdr:row>4</xdr:row>
          <xdr:rowOff>202556</xdr:rowOff>
        </xdr:to>
        <xdr:sp macro="" textlink="">
          <xdr:nvSpPr>
            <xdr:cNvPr id="1025" name="Scroll Bar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info@hubbardresearch.com" TargetMode="External"/><Relationship Id="rId1" Type="http://schemas.openxmlformats.org/officeDocument/2006/relationships/hyperlink" Target="http://www.hubbardresearch.com/" TargetMode="External"/><Relationship Id="rId6" Type="http://schemas.openxmlformats.org/officeDocument/2006/relationships/ctrlProp" Target="../ctrlProps/ctrlProp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58"/>
  <sheetViews>
    <sheetView showGridLines="0" tabSelected="1" zoomScale="80" zoomScaleNormal="80" workbookViewId="0"/>
  </sheetViews>
  <sheetFormatPr defaultColWidth="12" defaultRowHeight="14.4" outlineLevelCol="1" x14ac:dyDescent="0.55000000000000004"/>
  <cols>
    <col min="1" max="1" width="9.3671875" customWidth="1"/>
    <col min="2" max="2" width="12.68359375" customWidth="1"/>
    <col min="3" max="3" width="18" bestFit="1" customWidth="1"/>
    <col min="4" max="4" width="8.3125" bestFit="1" customWidth="1"/>
    <col min="5" max="5" width="10" bestFit="1" customWidth="1"/>
    <col min="6" max="6" width="10.89453125" customWidth="1"/>
    <col min="7" max="7" width="14" hidden="1" customWidth="1" outlineLevel="1"/>
    <col min="8" max="8" width="13.3125" hidden="1" customWidth="1" outlineLevel="1"/>
    <col min="9" max="10" width="12.83984375" hidden="1" customWidth="1" outlineLevel="1"/>
    <col min="11" max="11" width="14" customWidth="1" collapsed="1"/>
    <col min="12" max="12" width="14.3125" customWidth="1"/>
    <col min="13" max="13" width="10.3125" bestFit="1" customWidth="1"/>
    <col min="14" max="14" width="11.83984375" bestFit="1" customWidth="1"/>
    <col min="15" max="16" width="7.3125" bestFit="1" customWidth="1"/>
    <col min="17" max="17" width="9.3125" bestFit="1" customWidth="1"/>
    <col min="18" max="18" width="10.3125" bestFit="1" customWidth="1"/>
    <col min="19" max="19" width="15.47265625" bestFit="1" customWidth="1"/>
    <col min="20" max="20" width="17.47265625" bestFit="1" customWidth="1"/>
    <col min="21" max="21" width="19.83984375" bestFit="1" customWidth="1"/>
    <col min="22" max="22" width="22.68359375" bestFit="1" customWidth="1"/>
    <col min="23" max="23" width="11.83984375" bestFit="1" customWidth="1"/>
  </cols>
  <sheetData>
    <row r="1" spans="1:24" ht="25.75" customHeight="1" thickBot="1" x14ac:dyDescent="0.6">
      <c r="A1" s="100" t="s">
        <v>67</v>
      </c>
      <c r="B1" s="98"/>
      <c r="C1" s="98"/>
      <c r="D1" s="98"/>
      <c r="E1" s="98"/>
      <c r="F1" s="98"/>
      <c r="G1" s="98"/>
      <c r="H1" s="98"/>
      <c r="I1" s="98"/>
      <c r="J1" s="98"/>
      <c r="K1" s="98"/>
      <c r="L1" s="98"/>
      <c r="M1" s="98"/>
      <c r="N1" s="98"/>
      <c r="O1" s="98"/>
      <c r="P1" s="98"/>
      <c r="Q1" s="98"/>
      <c r="R1" s="98"/>
      <c r="S1" s="98"/>
      <c r="T1" s="98"/>
      <c r="U1" s="98"/>
      <c r="V1" s="98"/>
      <c r="W1" s="99"/>
    </row>
    <row r="2" spans="1:24" ht="19.5" customHeight="1" x14ac:dyDescent="0.55000000000000004">
      <c r="A2" s="67"/>
      <c r="B2" s="66"/>
      <c r="D2" s="101" t="s">
        <v>69</v>
      </c>
      <c r="E2" s="101"/>
      <c r="F2" s="101"/>
      <c r="G2" s="54" t="s">
        <v>72</v>
      </c>
      <c r="H2" s="54"/>
      <c r="I2" s="54"/>
      <c r="J2" s="54"/>
      <c r="K2" s="54"/>
      <c r="L2" s="54"/>
      <c r="M2" s="54"/>
      <c r="N2" s="54"/>
      <c r="O2" s="54"/>
      <c r="P2" s="54"/>
      <c r="Q2" s="54"/>
      <c r="R2" s="54"/>
      <c r="S2" s="54"/>
      <c r="T2" s="54"/>
      <c r="U2" s="54"/>
      <c r="V2" s="54"/>
      <c r="W2" s="55"/>
    </row>
    <row r="3" spans="1:24" ht="24.75" customHeight="1" x14ac:dyDescent="0.55000000000000004">
      <c r="A3" s="67"/>
      <c r="B3" s="66"/>
      <c r="D3" s="102" t="s">
        <v>70</v>
      </c>
      <c r="E3" s="102"/>
      <c r="F3" s="102"/>
      <c r="G3" s="56"/>
      <c r="H3" s="56"/>
      <c r="I3" s="56"/>
      <c r="J3" s="56"/>
      <c r="K3" s="56"/>
      <c r="L3" s="56"/>
      <c r="M3" s="56"/>
      <c r="N3" s="56"/>
      <c r="O3" s="56"/>
      <c r="P3" s="56"/>
      <c r="Q3" s="56"/>
      <c r="R3" s="56"/>
      <c r="S3" s="56"/>
      <c r="T3" s="56"/>
      <c r="U3" s="56"/>
      <c r="V3" s="56"/>
      <c r="W3" s="57"/>
    </row>
    <row r="4" spans="1:24" ht="29.1" customHeight="1" thickBot="1" x14ac:dyDescent="0.6">
      <c r="A4" s="67"/>
      <c r="B4" s="66"/>
      <c r="D4" s="103" t="s">
        <v>71</v>
      </c>
      <c r="E4" s="103"/>
      <c r="F4" s="103"/>
      <c r="G4" s="58"/>
      <c r="H4" s="58"/>
      <c r="I4" s="58"/>
      <c r="J4" s="58"/>
      <c r="K4" s="58"/>
      <c r="L4" s="58"/>
      <c r="M4" s="58"/>
      <c r="N4" s="58"/>
      <c r="O4" s="58"/>
      <c r="P4" s="58"/>
      <c r="Q4" s="58"/>
      <c r="R4" s="58"/>
      <c r="S4" s="58"/>
      <c r="T4" s="58"/>
      <c r="U4" s="58"/>
      <c r="V4" s="58"/>
      <c r="W4" s="59"/>
    </row>
    <row r="5" spans="1:24" ht="18.75" customHeight="1" thickBot="1" x14ac:dyDescent="0.6">
      <c r="A5" s="68" t="s">
        <v>80</v>
      </c>
      <c r="B5" s="69">
        <v>5053</v>
      </c>
      <c r="C5" s="62"/>
      <c r="D5" s="62"/>
      <c r="E5" s="62"/>
      <c r="F5" s="60" t="s">
        <v>54</v>
      </c>
      <c r="G5" s="60"/>
      <c r="H5" s="60"/>
      <c r="I5" s="60"/>
      <c r="J5" s="60"/>
      <c r="K5" s="60"/>
      <c r="L5" s="60"/>
      <c r="M5" s="60"/>
      <c r="N5" s="60"/>
      <c r="O5" s="60"/>
      <c r="P5" s="60"/>
      <c r="Q5" s="60"/>
      <c r="R5" s="60"/>
      <c r="S5" s="60"/>
      <c r="T5" s="60"/>
      <c r="U5" s="60"/>
      <c r="V5" s="60"/>
      <c r="W5" s="61"/>
    </row>
    <row r="6" spans="1:24" ht="58.75" customHeight="1" x14ac:dyDescent="0.7">
      <c r="A6" s="73" t="s">
        <v>79</v>
      </c>
      <c r="B6" s="74" t="s">
        <v>0</v>
      </c>
      <c r="C6" s="75" t="s">
        <v>1</v>
      </c>
      <c r="D6" s="76" t="s">
        <v>55</v>
      </c>
      <c r="E6" s="77"/>
      <c r="F6" s="78"/>
      <c r="G6" s="79" t="s">
        <v>76</v>
      </c>
      <c r="H6" s="80" t="s">
        <v>75</v>
      </c>
      <c r="I6" s="79" t="s">
        <v>78</v>
      </c>
      <c r="J6" s="80" t="s">
        <v>77</v>
      </c>
      <c r="K6" s="70" t="s">
        <v>64</v>
      </c>
      <c r="L6" s="71" t="s">
        <v>65</v>
      </c>
      <c r="M6" s="81" t="s">
        <v>57</v>
      </c>
      <c r="N6" s="70"/>
      <c r="O6" s="82" t="s">
        <v>74</v>
      </c>
      <c r="P6" s="77"/>
      <c r="Q6" s="77"/>
      <c r="R6" s="74"/>
      <c r="S6" s="70" t="s">
        <v>60</v>
      </c>
      <c r="T6" s="74" t="s">
        <v>61</v>
      </c>
      <c r="U6" s="74" t="s">
        <v>62</v>
      </c>
      <c r="V6" s="70" t="s">
        <v>63</v>
      </c>
      <c r="W6" s="83"/>
    </row>
    <row r="7" spans="1:24" ht="48" customHeight="1" thickBot="1" x14ac:dyDescent="0.75">
      <c r="A7" s="84"/>
      <c r="B7" s="85"/>
      <c r="C7" s="86"/>
      <c r="D7" s="87" t="s">
        <v>68</v>
      </c>
      <c r="E7" s="88" t="s">
        <v>73</v>
      </c>
      <c r="F7" s="88" t="s">
        <v>56</v>
      </c>
      <c r="G7" s="88">
        <v>100000</v>
      </c>
      <c r="H7" s="89">
        <v>100001</v>
      </c>
      <c r="I7" s="90">
        <v>100002</v>
      </c>
      <c r="J7" s="91">
        <v>100003</v>
      </c>
      <c r="K7" s="72"/>
      <c r="L7" s="72"/>
      <c r="M7" s="92" t="s">
        <v>2</v>
      </c>
      <c r="N7" s="92" t="s">
        <v>3</v>
      </c>
      <c r="O7" s="93" t="s">
        <v>58</v>
      </c>
      <c r="P7" s="94"/>
      <c r="Q7" s="95" t="s">
        <v>59</v>
      </c>
      <c r="R7" s="96"/>
      <c r="S7" s="72"/>
      <c r="T7" s="85"/>
      <c r="U7" s="85"/>
      <c r="V7" s="72"/>
      <c r="W7" s="97" t="s">
        <v>66</v>
      </c>
    </row>
    <row r="8" spans="1:24" ht="15" customHeight="1" thickBot="1" x14ac:dyDescent="0.6">
      <c r="A8" s="63">
        <v>1</v>
      </c>
      <c r="B8" s="14" t="s">
        <v>4</v>
      </c>
      <c r="C8" s="17">
        <v>0.02</v>
      </c>
      <c r="D8" s="21">
        <v>0.2</v>
      </c>
      <c r="E8" s="11">
        <v>0.5</v>
      </c>
      <c r="F8" s="22">
        <v>0.30000000000000004</v>
      </c>
      <c r="G8" s="20">
        <f>(MOD((MOD(MOD(999999999999989,MOD($B$5*9929+G$7*9721+$A8*9521,31907)*4177+7450581)*30119,31607)*31607+MOD(MOD(997969999999967,MOD($B$5*9857+ G$7*9949+$A8*9973,33493)*4051+7450581)*29633,31607))*1000981,4294967296)+0.5)/4294967296</f>
        <v>0.55211008444894105</v>
      </c>
      <c r="H8" s="20">
        <f>(MOD((MOD(MOD(999999999999989,MOD($B$5*9929+H$7*9721+$A8*9521,31907)*4177+7450581)*30119,31607)*31607+MOD(MOD(997969999999967,MOD($B$5*9857+ H$7*9949+$A8*9973,33493)*4051+7450581)*29633,31607))*1000981,4294967296)+0.5)/4294967296</f>
        <v>0.35806181782390922</v>
      </c>
      <c r="I8" s="20">
        <f>(MOD((MOD(MOD(999999999999989,MOD($B$5*9929+I$7*9721+$A8*9521,31907)*4177+7450581)*30119,31607)*31607+MOD(MOD(997969999999967,MOD($B$5*9857+ I$7*9949+$A8*9973,33493)*4051+7450581)*29633,31607))*1000981,4294967296)+0.5)/4294967296</f>
        <v>0.40475417010020465</v>
      </c>
      <c r="J8" s="20">
        <f>(MOD((MOD(MOD(999999999999989,MOD($B$5*9929+J$7*9721+$A8*9521,31907)*4177+7450581)*30119,31607)*31607+MOD(MOD(997969999999967,MOD($B$5*9857+ J$7*9949+$A8*9973,33493)*4051+7450581)*29633,31607))*1000981,4294967296)+0.5)/4294967296</f>
        <v>0.17281788343098015</v>
      </c>
      <c r="K8" s="12">
        <f>IF(OR(G8&lt;D8,G8&gt;D8+E8),1,0)</f>
        <v>0</v>
      </c>
      <c r="L8" s="27">
        <f t="shared" ref="L8:L39" si="0">IF(OR(AND(D8&lt;G8,D8+E8&gt;G8),G8&gt;D8+E8),1,0)</f>
        <v>1</v>
      </c>
      <c r="M8" s="30">
        <v>110000</v>
      </c>
      <c r="N8" s="31">
        <v>2200000</v>
      </c>
      <c r="O8" s="36">
        <v>2</v>
      </c>
      <c r="P8" s="37">
        <v>4</v>
      </c>
      <c r="Q8" s="42">
        <v>6100</v>
      </c>
      <c r="R8" s="43">
        <v>61000</v>
      </c>
      <c r="S8" s="48">
        <f>EXP(((LN(N8)+LN(M8))/2)+((LN(N8)-LN(M8))/3.28971)^2/2)*C8*(D8+F8)</f>
        <v>7446.963484879192</v>
      </c>
      <c r="T8" s="48">
        <f>EXP(((LN(R8)+LN(Q8))/2)+((LN(R8)-LN(Q8))/3.28971)^2/2)*EXP(((LN(P8)+LN(O8))/2)+((LN(P8)-LN(O8))/3.28971)^2/2)*C8*(E8+F8)</f>
        <v>1140.2961697382264</v>
      </c>
      <c r="U8" s="48">
        <f>_xlfn.LOGNORM.INV(I8,(LN(N8)+LN(M8))/2, (LN(N8)-LN(M8))/3.28971)*K8*H8</f>
        <v>0</v>
      </c>
      <c r="V8" s="51">
        <f t="shared" ref="V8:V39" si="1">IFERROR(_xlfn.LOGNORM.INV(J8,((LN(R8)+LN(Q8))/2),((LN(R8)-LN(Q8))/3.28971))*_xlfn.LOGNORM.INV(J8,((LN(P8)+LN(O8))/2),((LN(P8)-LN(O8))/3.28971))*L8*H8, _xlfn.LOGNORM.INV(J8,((LN(R8)+LN(Q8))/2),((LN(R8)-LN(Q8))/3.28971))*P8*L8*H8)</f>
        <v>8276.6742284140273</v>
      </c>
      <c r="W8" s="1">
        <f>SUM(U8:V8)</f>
        <v>8276.6742284140273</v>
      </c>
      <c r="X8" s="3"/>
    </row>
    <row r="9" spans="1:24" ht="14.7" thickBot="1" x14ac:dyDescent="0.6">
      <c r="A9" s="64">
        <v>2</v>
      </c>
      <c r="B9" s="15" t="s">
        <v>5</v>
      </c>
      <c r="C9" s="18">
        <v>0.05</v>
      </c>
      <c r="D9" s="23">
        <v>0.2</v>
      </c>
      <c r="E9" s="10">
        <v>0.3</v>
      </c>
      <c r="F9" s="24">
        <v>0.5</v>
      </c>
      <c r="G9" s="20">
        <f>(MOD((MOD(MOD(999999999999989,MOD($B$5*9929+G$7*9721+$A9*9521,31907)*4177+7450581)*30119,31607)*31607+MOD(MOD(997969999999967,MOD($B$5*9857+ G$7*9949+$A9*9973,33493)*4051+7450581)*29633,31607))*1000981,4294967296)+0.5)/4294967296</f>
        <v>0.15415057993959635</v>
      </c>
      <c r="H9" s="20">
        <f>(MOD((MOD(MOD(999999999999989,MOD($B$5*9929+H$7*9721+$A9*9521,31907)*4177+7450581)*30119,31607)*31607+MOD(MOD(997969999999967,MOD($B$5*9857+ H$7*9949+$A9*9973,33493)*4051+7450581)*29633,31607))*1000981,4294967296)+0.5)/4294967296</f>
        <v>0.52440067648421973</v>
      </c>
      <c r="I9" s="20">
        <f>(MOD((MOD(MOD(999999999999989,MOD($B$5*9929+I$7*9721+$A9*9521,31907)*4177+7450581)*30119,31607)*31607+MOD(MOD(997969999999967,MOD($B$5*9857+ I$7*9949+$A9*9973,33493)*4051+7450581)*29633,31607))*1000981,4294967296)+0.5)/4294967296</f>
        <v>0.21613990154583007</v>
      </c>
      <c r="J9" s="20">
        <f>(MOD((MOD(MOD(999999999999989,MOD($B$5*9929+J$7*9721+$A9*9521,31907)*4177+7450581)*30119,31607)*31607+MOD(MOD(997969999999967,MOD($B$5*9857+ J$7*9949+$A9*9973,33493)*4051+7450581)*29633,31607))*1000981,4294967296)+0.5)/4294967296</f>
        <v>0.14448390167672187</v>
      </c>
      <c r="K9" s="6">
        <f t="shared" ref="K9:K39" si="2">IF(OR(G9&lt;D9,G9&gt;D9+E9),1,0)</f>
        <v>1</v>
      </c>
      <c r="L9" s="28">
        <f t="shared" si="0"/>
        <v>0</v>
      </c>
      <c r="M9" s="32">
        <v>10000</v>
      </c>
      <c r="N9" s="33">
        <v>50000</v>
      </c>
      <c r="O9" s="38">
        <v>0.5</v>
      </c>
      <c r="P9" s="39">
        <v>2</v>
      </c>
      <c r="Q9" s="44">
        <v>150</v>
      </c>
      <c r="R9" s="45">
        <v>450</v>
      </c>
      <c r="S9" s="49">
        <f t="shared" ref="S9:S39" si="3">EXP(((LN(N9)+LN(M9))/2)+((LN(N9)-LN(M9))/3.28971)^2/2)*C9*(D9+F9)</f>
        <v>882.11907601339306</v>
      </c>
      <c r="T9" s="49">
        <f t="shared" ref="T9:T39" si="4">EXP(((LN(R9)+LN(Q9))/2)+((LN(R9)-LN(Q9))/3.28971)^2/2)*EXP(((LN(P9)+LN(O9))/2)+((LN(P9)-LN(O9))/3.28971)^2/2)*C9*(E9+F9)</f>
        <v>12.008546834639018</v>
      </c>
      <c r="U9" s="49">
        <f t="shared" ref="U9:U57" si="5">_xlfn.LOGNORM.INV(I9,(LN(N9)+LN(M9))/2, (LN(N9)-LN(M9))/3.28971)*K9*H9</f>
        <v>7985.3700788339529</v>
      </c>
      <c r="V9" s="52">
        <f t="shared" si="1"/>
        <v>0</v>
      </c>
      <c r="W9" s="1">
        <f t="shared" ref="W9:W57" si="6">SUM(U9:V9)</f>
        <v>7985.3700788339529</v>
      </c>
      <c r="X9" s="4"/>
    </row>
    <row r="10" spans="1:24" ht="14.7" thickBot="1" x14ac:dyDescent="0.6">
      <c r="A10" s="64">
        <v>3</v>
      </c>
      <c r="B10" s="15" t="s">
        <v>6</v>
      </c>
      <c r="C10" s="18">
        <v>0.1</v>
      </c>
      <c r="D10" s="23">
        <v>0.5</v>
      </c>
      <c r="E10" s="10">
        <v>0.1</v>
      </c>
      <c r="F10" s="24">
        <v>0.4</v>
      </c>
      <c r="G10" s="20">
        <f>(MOD((MOD(MOD(999999999999989,MOD($B$5*9929+G$7*9721+$A10*9521,31907)*4177+7450581)*30119,31607)*31607+MOD(MOD(997969999999967,MOD($B$5*9857+ G$7*9949+$A10*9973,33493)*4051+7450581)*29633,31607))*1000981,4294967296)+0.5)/4294967296</f>
        <v>0.15962175896856934</v>
      </c>
      <c r="H10" s="20">
        <f>(MOD((MOD(MOD(999999999999989,MOD($B$5*9929+H$7*9721+$A10*9521,31907)*4177+7450581)*30119,31607)*31607+MOD(MOD(997969999999967,MOD($B$5*9857+ H$7*9949+$A10*9973,33493)*4051+7450581)*29633,31607))*1000981,4294967296)+0.5)/4294967296</f>
        <v>0.99600661022122949</v>
      </c>
      <c r="I10" s="20">
        <f>(MOD((MOD(MOD(999999999999989,MOD($B$5*9929+I$7*9721+$A10*9521,31907)*4177+7450581)*30119,31607)*31607+MOD(MOD(997969999999967,MOD($B$5*9857+ I$7*9949+$A10*9973,33493)*4051+7450581)*29633,31607))*1000981,4294967296)+0.5)/4294967296</f>
        <v>0.39403054176364094</v>
      </c>
      <c r="J10" s="20">
        <f>(MOD((MOD(MOD(999999999999989,MOD($B$5*9929+J$7*9721+$A10*9521,31907)*4177+7450581)*30119,31607)*31607+MOD(MOD(997969999999967,MOD($B$5*9857+ J$7*9949+$A10*9973,33493)*4051+7450581)*29633,31607))*1000981,4294967296)+0.5)/4294967296</f>
        <v>2.0910477149300277E-2</v>
      </c>
      <c r="K10" s="6">
        <f t="shared" si="2"/>
        <v>1</v>
      </c>
      <c r="L10" s="28">
        <f t="shared" si="0"/>
        <v>0</v>
      </c>
      <c r="M10" s="32">
        <v>20000</v>
      </c>
      <c r="N10" s="33">
        <v>400000</v>
      </c>
      <c r="O10" s="38">
        <v>0.25</v>
      </c>
      <c r="P10" s="39">
        <v>1.25</v>
      </c>
      <c r="Q10" s="44">
        <v>3500</v>
      </c>
      <c r="R10" s="45">
        <v>17500</v>
      </c>
      <c r="S10" s="49">
        <f t="shared" si="3"/>
        <v>12185.940247984132</v>
      </c>
      <c r="T10" s="49">
        <f t="shared" si="4"/>
        <v>277.90502295240066</v>
      </c>
      <c r="U10" s="49">
        <f t="shared" si="5"/>
        <v>69741.190578032358</v>
      </c>
      <c r="V10" s="52">
        <f t="shared" si="1"/>
        <v>0</v>
      </c>
      <c r="W10" s="1">
        <f t="shared" si="6"/>
        <v>69741.190578032358</v>
      </c>
      <c r="X10" s="2"/>
    </row>
    <row r="11" spans="1:24" ht="14.7" thickBot="1" x14ac:dyDescent="0.6">
      <c r="A11" s="64">
        <v>4</v>
      </c>
      <c r="B11" s="15" t="s">
        <v>7</v>
      </c>
      <c r="C11" s="18">
        <v>0.15</v>
      </c>
      <c r="D11" s="23">
        <v>0.4</v>
      </c>
      <c r="E11" s="10">
        <v>0.6</v>
      </c>
      <c r="F11" s="24">
        <v>0</v>
      </c>
      <c r="G11" s="20">
        <f>(MOD((MOD(MOD(999999999999989,MOD($B$5*9929+G$7*9721+$A11*9521,31907)*4177+7450581)*30119,31607)*31607+MOD(MOD(997969999999967,MOD($B$5*9857+ G$7*9949+$A11*9973,33493)*4051+7450581)*29633,31607))*1000981,4294967296)+0.5)/4294967296</f>
        <v>0.42337649583350867</v>
      </c>
      <c r="H11" s="20">
        <f>(MOD((MOD(MOD(999999999999989,MOD($B$5*9929+H$7*9721+$A11*9521,31907)*4177+7450581)*30119,31607)*31607+MOD(MOD(997969999999967,MOD($B$5*9857+ H$7*9949+$A11*9973,33493)*4051+7450581)*29633,31607))*1000981,4294967296)+0.5)/4294967296</f>
        <v>0.7163605714449659</v>
      </c>
      <c r="I11" s="20">
        <f>(MOD((MOD(MOD(999999999999989,MOD($B$5*9929+I$7*9721+$A11*9521,31907)*4177+7450581)*30119,31607)*31607+MOD(MOD(997969999999967,MOD($B$5*9857+ I$7*9949+$A11*9973,33493)*4051+7450581)*29633,31607))*1000981,4294967296)+0.5)/4294967296</f>
        <v>0.60745255730580539</v>
      </c>
      <c r="J11" s="20">
        <f>(MOD((MOD(MOD(999999999999989,MOD($B$5*9929+J$7*9721+$A11*9521,31907)*4177+7450581)*30119,31607)*31607+MOD(MOD(997969999999967,MOD($B$5*9857+ J$7*9949+$A11*9973,33493)*4051+7450581)*29633,31607))*1000981,4294967296)+0.5)/4294967296</f>
        <v>1.350181526504457E-3</v>
      </c>
      <c r="K11" s="6">
        <f t="shared" si="2"/>
        <v>0</v>
      </c>
      <c r="L11" s="28">
        <f t="shared" si="0"/>
        <v>1</v>
      </c>
      <c r="M11" s="32">
        <v>10000</v>
      </c>
      <c r="N11" s="33">
        <v>50000</v>
      </c>
      <c r="O11" s="38">
        <v>0.25</v>
      </c>
      <c r="P11" s="39">
        <v>0.25</v>
      </c>
      <c r="Q11" s="44">
        <v>300</v>
      </c>
      <c r="R11" s="45">
        <v>900</v>
      </c>
      <c r="S11" s="49">
        <f t="shared" si="3"/>
        <v>1512.2041303086735</v>
      </c>
      <c r="T11" s="49">
        <f t="shared" si="4"/>
        <v>12.361803239224374</v>
      </c>
      <c r="U11" s="49">
        <f t="shared" si="5"/>
        <v>0</v>
      </c>
      <c r="V11" s="52">
        <f t="shared" si="1"/>
        <v>34.171143726828944</v>
      </c>
      <c r="W11" s="1">
        <f t="shared" si="6"/>
        <v>34.171143726828944</v>
      </c>
    </row>
    <row r="12" spans="1:24" ht="14.7" thickBot="1" x14ac:dyDescent="0.6">
      <c r="A12" s="64">
        <v>5</v>
      </c>
      <c r="B12" s="15" t="s">
        <v>8</v>
      </c>
      <c r="C12" s="18">
        <v>0.2</v>
      </c>
      <c r="D12" s="23">
        <v>0.1</v>
      </c>
      <c r="E12" s="10">
        <v>0.6</v>
      </c>
      <c r="F12" s="24">
        <v>0.30000000000000004</v>
      </c>
      <c r="G12" s="20">
        <f>(MOD((MOD(MOD(999999999999989,MOD($B$5*9929+G$7*9721+$A12*9521,31907)*4177+7450581)*30119,31607)*31607+MOD(MOD(997969999999967,MOD($B$5*9857+ G$7*9949+$A12*9973,33493)*4051+7450581)*29633,31607))*1000981,4294967296)+0.5)/4294967296</f>
        <v>0.18247065169271082</v>
      </c>
      <c r="H12" s="20">
        <f>(MOD((MOD(MOD(999999999999989,MOD($B$5*9929+H$7*9721+$A12*9521,31907)*4177+7450581)*30119,31607)*31607+MOD(MOD(997969999999967,MOD($B$5*9857+ H$7*9949+$A12*9973,33493)*4051+7450581)*29633,31607))*1000981,4294967296)+0.5)/4294967296</f>
        <v>0.10762389388401061</v>
      </c>
      <c r="I12" s="20">
        <f>(MOD((MOD(MOD(999999999999989,MOD($B$5*9929+I$7*9721+$A12*9521,31907)*4177+7450581)*30119,31607)*31607+MOD(MOD(997969999999967,MOD($B$5*9857+ I$7*9949+$A12*9973,33493)*4051+7450581)*29633,31607))*1000981,4294967296)+0.5)/4294967296</f>
        <v>0.40573566977400333</v>
      </c>
      <c r="J12" s="20">
        <f>(MOD((MOD(MOD(999999999999989,MOD($B$5*9929+J$7*9721+$A12*9521,31907)*4177+7450581)*30119,31607)*31607+MOD(MOD(997969999999967,MOD($B$5*9857+ J$7*9949+$A12*9973,33493)*4051+7450581)*29633,31607))*1000981,4294967296)+0.5)/4294967296</f>
        <v>0.59453922545071691</v>
      </c>
      <c r="K12" s="6">
        <f t="shared" si="2"/>
        <v>0</v>
      </c>
      <c r="L12" s="28">
        <f t="shared" si="0"/>
        <v>1</v>
      </c>
      <c r="M12" s="32">
        <v>10000</v>
      </c>
      <c r="N12" s="33">
        <v>200000</v>
      </c>
      <c r="O12" s="38">
        <v>7.75</v>
      </c>
      <c r="P12" s="39">
        <v>7.75</v>
      </c>
      <c r="Q12" s="44">
        <v>350</v>
      </c>
      <c r="R12" s="45">
        <v>1050</v>
      </c>
      <c r="S12" s="49">
        <f t="shared" si="3"/>
        <v>5415.9734435485125</v>
      </c>
      <c r="T12" s="49">
        <f t="shared" si="4"/>
        <v>894.17043430389538</v>
      </c>
      <c r="U12" s="49">
        <f t="shared" si="5"/>
        <v>0</v>
      </c>
      <c r="V12" s="52">
        <f t="shared" si="1"/>
        <v>547.6924189088578</v>
      </c>
      <c r="W12" s="1">
        <f t="shared" si="6"/>
        <v>547.6924189088578</v>
      </c>
    </row>
    <row r="13" spans="1:24" ht="14.7" thickBot="1" x14ac:dyDescent="0.6">
      <c r="A13" s="64">
        <v>6</v>
      </c>
      <c r="B13" s="15" t="s">
        <v>9</v>
      </c>
      <c r="C13" s="18">
        <v>0.12</v>
      </c>
      <c r="D13" s="23">
        <v>0</v>
      </c>
      <c r="E13" s="10">
        <v>0.8</v>
      </c>
      <c r="F13" s="24">
        <v>0.19999999999999996</v>
      </c>
      <c r="G13" s="20">
        <f>(MOD((MOD(MOD(999999999999989,MOD($B$5*9929+G$7*9721+$A13*9521,31907)*4177+7450581)*30119,31607)*31607+MOD(MOD(997969999999967,MOD($B$5*9857+ G$7*9949+$A13*9973,33493)*4051+7450581)*29633,31607))*1000981,4294967296)+0.5)/4294967296</f>
        <v>0.3018107715761289</v>
      </c>
      <c r="H13" s="20">
        <f>(MOD((MOD(MOD(999999999999989,MOD($B$5*9929+H$7*9721+$A13*9521,31907)*4177+7450581)*30119,31607)*31607+MOD(MOD(997969999999967,MOD($B$5*9857+ H$7*9949+$A13*9973,33493)*4051+7450581)*29633,31607))*1000981,4294967296)+0.5)/4294967296</f>
        <v>0.60385778022464365</v>
      </c>
      <c r="I13" s="20">
        <f>(MOD((MOD(MOD(999999999999989,MOD($B$5*9929+I$7*9721+$A13*9521,31907)*4177+7450581)*30119,31607)*31607+MOD(MOD(997969999999967,MOD($B$5*9857+ I$7*9949+$A13*9973,33493)*4051+7450581)*29633,31607))*1000981,4294967296)+0.5)/4294967296</f>
        <v>0.81097757804673165</v>
      </c>
      <c r="J13" s="20">
        <f>(MOD((MOD(MOD(999999999999989,MOD($B$5*9929+J$7*9721+$A13*9521,31907)*4177+7450581)*30119,31607)*31607+MOD(MOD(997969999999967,MOD($B$5*9857+ J$7*9949+$A13*9973,33493)*4051+7450581)*29633,31607))*1000981,4294967296)+0.5)/4294967296</f>
        <v>0.54680739890318364</v>
      </c>
      <c r="K13" s="6">
        <f t="shared" si="2"/>
        <v>0</v>
      </c>
      <c r="L13" s="28">
        <f>IF(OR(AND(D13&lt;G13,D13+E13&gt;G13),G13&gt;D13+E13),1,0)</f>
        <v>1</v>
      </c>
      <c r="M13" s="32">
        <v>10000</v>
      </c>
      <c r="N13" s="33">
        <v>50000</v>
      </c>
      <c r="O13" s="38">
        <v>0.25</v>
      </c>
      <c r="P13" s="39">
        <v>0.75</v>
      </c>
      <c r="Q13" s="44">
        <v>8400</v>
      </c>
      <c r="R13" s="45">
        <v>42000</v>
      </c>
      <c r="S13" s="49">
        <f t="shared" si="3"/>
        <v>604.88165212346928</v>
      </c>
      <c r="T13" s="49">
        <f t="shared" si="4"/>
        <v>1163.1554614660222</v>
      </c>
      <c r="U13" s="49">
        <f t="shared" si="5"/>
        <v>0</v>
      </c>
      <c r="V13" s="52">
        <f t="shared" si="1"/>
        <v>5410.5577092991334</v>
      </c>
      <c r="W13" s="1">
        <f t="shared" si="6"/>
        <v>5410.5577092991334</v>
      </c>
    </row>
    <row r="14" spans="1:24" ht="14.7" thickBot="1" x14ac:dyDescent="0.6">
      <c r="A14" s="64">
        <v>7</v>
      </c>
      <c r="B14" s="15" t="s">
        <v>10</v>
      </c>
      <c r="C14" s="18">
        <v>0.08</v>
      </c>
      <c r="D14" s="23">
        <v>0.1</v>
      </c>
      <c r="E14" s="10">
        <v>0.5</v>
      </c>
      <c r="F14" s="24">
        <v>0.4</v>
      </c>
      <c r="G14" s="20">
        <f>(MOD((MOD(MOD(999999999999989,MOD($B$5*9929+G$7*9721+$A14*9521,31907)*4177+7450581)*30119,31607)*31607+MOD(MOD(997969999999967,MOD($B$5*9857+ G$7*9949+$A14*9973,33493)*4051+7450581)*29633,31607))*1000981,4294967296)+0.5)/4294967296</f>
        <v>0.83147870388347656</v>
      </c>
      <c r="H14" s="20">
        <f>(MOD((MOD(MOD(999999999999989,MOD($B$5*9929+H$7*9721+$A14*9521,31907)*4177+7450581)*30119,31607)*31607+MOD(MOD(997969999999967,MOD($B$5*9857+ H$7*9949+$A14*9973,33493)*4051+7450581)*29633,31607))*1000981,4294967296)+0.5)/4294967296</f>
        <v>1.4871427556499839E-3</v>
      </c>
      <c r="I14" s="20">
        <f>(MOD((MOD(MOD(999999999999989,MOD($B$5*9929+I$7*9721+$A14*9521,31907)*4177+7450581)*30119,31607)*31607+MOD(MOD(997969999999967,MOD($B$5*9857+ I$7*9949+$A14*9973,33493)*4051+7450581)*29633,31607))*1000981,4294967296)+0.5)/4294967296</f>
        <v>0.48970246606040746</v>
      </c>
      <c r="J14" s="20">
        <f>(MOD((MOD(MOD(999999999999989,MOD($B$5*9929+J$7*9721+$A14*9521,31907)*4177+7450581)*30119,31607)*31607+MOD(MOD(997969999999967,MOD($B$5*9857+ J$7*9949+$A14*9973,33493)*4051+7450581)*29633,31607))*1000981,4294967296)+0.5)/4294967296</f>
        <v>0.62181922828312963</v>
      </c>
      <c r="K14" s="6">
        <f t="shared" si="2"/>
        <v>1</v>
      </c>
      <c r="L14" s="28">
        <f>IF(OR(AND(D14&lt;G14,D14+E14&gt;G14),G14&gt;D14+E14),1,0)</f>
        <v>1</v>
      </c>
      <c r="M14" s="32">
        <v>70000</v>
      </c>
      <c r="N14" s="33">
        <v>1400000</v>
      </c>
      <c r="O14" s="38">
        <v>18</v>
      </c>
      <c r="P14" s="39">
        <v>72</v>
      </c>
      <c r="Q14" s="44">
        <v>500</v>
      </c>
      <c r="R14" s="45">
        <v>2500</v>
      </c>
      <c r="S14" s="49">
        <f t="shared" si="3"/>
        <v>18955.90705241976</v>
      </c>
      <c r="T14" s="49">
        <f t="shared" si="4"/>
        <v>3569.6474262981442</v>
      </c>
      <c r="U14" s="49">
        <f t="shared" si="5"/>
        <v>454.73279582236825</v>
      </c>
      <c r="V14" s="52">
        <f t="shared" si="1"/>
        <v>79.39883646355203</v>
      </c>
      <c r="W14" s="1">
        <f t="shared" si="6"/>
        <v>534.13163228592032</v>
      </c>
    </row>
    <row r="15" spans="1:24" ht="14.7" thickBot="1" x14ac:dyDescent="0.6">
      <c r="A15" s="64">
        <v>8</v>
      </c>
      <c r="B15" s="15" t="s">
        <v>11</v>
      </c>
      <c r="C15" s="18">
        <v>0.11</v>
      </c>
      <c r="D15" s="23">
        <v>0.5</v>
      </c>
      <c r="E15" s="10">
        <v>0</v>
      </c>
      <c r="F15" s="24">
        <v>0.5</v>
      </c>
      <c r="G15" s="20">
        <f>(MOD((MOD(MOD(999999999999989,MOD($B$5*9929+G$7*9721+$A15*9521,31907)*4177+7450581)*30119,31607)*31607+MOD(MOD(997969999999967,MOD($B$5*9857+ G$7*9949+$A15*9973,33493)*4051+7450581)*29633,31607))*1000981,4294967296)+0.5)/4294967296</f>
        <v>0.55474270589184016</v>
      </c>
      <c r="H15" s="20">
        <f>(MOD((MOD(MOD(999999999999989,MOD($B$5*9929+H$7*9721+$A15*9521,31907)*4177+7450581)*30119,31607)*31607+MOD(MOD(997969999999967,MOD($B$5*9857+ H$7*9949+$A15*9973,33493)*4051+7450581)*29633,31607))*1000981,4294967296)+0.5)/4294967296</f>
        <v>0.86504313966725022</v>
      </c>
      <c r="I15" s="20">
        <f>(MOD((MOD(MOD(999999999999989,MOD($B$5*9929+I$7*9721+$A15*9521,31907)*4177+7450581)*30119,31607)*31607+MOD(MOD(997969999999967,MOD($B$5*9857+ I$7*9949+$A15*9973,33493)*4051+7450581)*29633,31607))*1000981,4294967296)+0.5)/4294967296</f>
        <v>0.91466489864978939</v>
      </c>
      <c r="J15" s="20">
        <f>(MOD((MOD(MOD(999999999999989,MOD($B$5*9929+J$7*9721+$A15*9521,31907)*4177+7450581)*30119,31607)*31607+MOD(MOD(997969999999967,MOD($B$5*9857+ J$7*9949+$A15*9973,33493)*4051+7450581)*29633,31607))*1000981,4294967296)+0.5)/4294967296</f>
        <v>0.71642623527441174</v>
      </c>
      <c r="K15" s="6">
        <f t="shared" si="2"/>
        <v>1</v>
      </c>
      <c r="L15" s="28">
        <f t="shared" si="0"/>
        <v>1</v>
      </c>
      <c r="M15" s="32">
        <v>20000</v>
      </c>
      <c r="N15" s="33">
        <v>100000</v>
      </c>
      <c r="O15" s="38">
        <v>0.75</v>
      </c>
      <c r="P15" s="39">
        <v>3.75</v>
      </c>
      <c r="Q15" s="44">
        <v>350</v>
      </c>
      <c r="R15" s="45">
        <v>1750</v>
      </c>
      <c r="S15" s="49">
        <f t="shared" si="3"/>
        <v>5544.748477798471</v>
      </c>
      <c r="T15" s="49">
        <f t="shared" si="4"/>
        <v>91.708657574292047</v>
      </c>
      <c r="U15" s="49">
        <f t="shared" si="5"/>
        <v>75622.363458940614</v>
      </c>
      <c r="V15" s="52">
        <f t="shared" si="1"/>
        <v>1987.5315745355697</v>
      </c>
      <c r="W15" s="1">
        <f t="shared" si="6"/>
        <v>77609.89503347619</v>
      </c>
    </row>
    <row r="16" spans="1:24" ht="14.7" thickBot="1" x14ac:dyDescent="0.6">
      <c r="A16" s="64">
        <v>9</v>
      </c>
      <c r="B16" s="15" t="s">
        <v>12</v>
      </c>
      <c r="C16" s="18">
        <v>0.4</v>
      </c>
      <c r="D16" s="23">
        <v>0.1</v>
      </c>
      <c r="E16" s="10">
        <v>0.5</v>
      </c>
      <c r="F16" s="24">
        <v>0.4</v>
      </c>
      <c r="G16" s="20">
        <f>(MOD((MOD(MOD(999999999999989,MOD($B$5*9929+G$7*9721+$A16*9521,31907)*4177+7450581)*30119,31607)*31607+MOD(MOD(997969999999967,MOD($B$5*9857+ G$7*9949+$A16*9973,33493)*4051+7450581)*29633,31607))*1000981,4294967296)+0.5)/4294967296</f>
        <v>0.99726937094237655</v>
      </c>
      <c r="H16" s="20">
        <f>(MOD((MOD(MOD(999999999999989,MOD($B$5*9929+H$7*9721+$A16*9521,31907)*4177+7450581)*30119,31607)*31607+MOD(MOD(997969999999967,MOD($B$5*9857+ H$7*9949+$A16*9973,33493)*4051+7450581)*29633,31607))*1000981,4294967296)+0.5)/4294967296</f>
        <v>0.16328303574118763</v>
      </c>
      <c r="I16" s="20">
        <f>(MOD((MOD(MOD(999999999999989,MOD($B$5*9929+I$7*9721+$A16*9521,31907)*4177+7450581)*30119,31607)*31607+MOD(MOD(997969999999967,MOD($B$5*9857+ I$7*9949+$A16*9973,33493)*4051+7450581)*29633,31607))*1000981,4294967296)+0.5)/4294967296</f>
        <v>0.66803103324491531</v>
      </c>
      <c r="J16" s="20">
        <f>(MOD((MOD(MOD(999999999999989,MOD($B$5*9929+J$7*9721+$A16*9521,31907)*4177+7450581)*30119,31607)*31607+MOD(MOD(997969999999967,MOD($B$5*9857+ J$7*9949+$A16*9973,33493)*4051+7450581)*29633,31607))*1000981,4294967296)+0.5)/4294967296</f>
        <v>0.12900206993799657</v>
      </c>
      <c r="K16" s="6">
        <f t="shared" si="2"/>
        <v>1</v>
      </c>
      <c r="L16" s="28">
        <f t="shared" si="0"/>
        <v>1</v>
      </c>
      <c r="M16" s="32">
        <v>20000</v>
      </c>
      <c r="N16" s="33">
        <v>100000</v>
      </c>
      <c r="O16" s="38">
        <v>0.75</v>
      </c>
      <c r="P16" s="39">
        <v>3</v>
      </c>
      <c r="Q16" s="44">
        <v>300</v>
      </c>
      <c r="R16" s="45">
        <v>1500</v>
      </c>
      <c r="S16" s="49">
        <f t="shared" si="3"/>
        <v>10081.360868724492</v>
      </c>
      <c r="T16" s="49">
        <f t="shared" si="4"/>
        <v>446.20592828726814</v>
      </c>
      <c r="U16" s="49">
        <f t="shared" si="5"/>
        <v>9031.7376148984313</v>
      </c>
      <c r="V16" s="52">
        <f t="shared" si="1"/>
        <v>58.653981736781866</v>
      </c>
      <c r="W16" s="1">
        <f t="shared" si="6"/>
        <v>9090.3915966352124</v>
      </c>
    </row>
    <row r="17" spans="1:23" ht="14.7" thickBot="1" x14ac:dyDescent="0.6">
      <c r="A17" s="64">
        <v>10</v>
      </c>
      <c r="B17" s="15" t="s">
        <v>13</v>
      </c>
      <c r="C17" s="18">
        <v>0.02</v>
      </c>
      <c r="D17" s="23">
        <v>0.4</v>
      </c>
      <c r="E17" s="10">
        <v>0.6</v>
      </c>
      <c r="F17" s="24">
        <v>0</v>
      </c>
      <c r="G17" s="20">
        <f>(MOD((MOD(MOD(999999999999989,MOD($B$5*9929+G$7*9721+$A17*9521,31907)*4177+7450581)*30119,31607)*31607+MOD(MOD(997969999999967,MOD($B$5*9857+ G$7*9949+$A17*9973,33493)*4051+7450581)*29633,31607))*1000981,4294967296)+0.5)/4294967296</f>
        <v>0.7606309027178213</v>
      </c>
      <c r="H17" s="20">
        <f>(MOD((MOD(MOD(999999999999989,MOD($B$5*9929+H$7*9721+$A17*9521,31907)*4177+7450581)*30119,31607)*31607+MOD(MOD(997969999999967,MOD($B$5*9857+ H$7*9949+$A17*9973,33493)*4051+7450581)*29633,31607))*1000981,4294967296)+0.5)/4294967296</f>
        <v>0.43038958020042628</v>
      </c>
      <c r="I17" s="20">
        <f>(MOD((MOD(MOD(999999999999989,MOD($B$5*9929+I$7*9721+$A17*9521,31907)*4177+7450581)*30119,31607)*31607+MOD(MOD(997969999999967,MOD($B$5*9857+ I$7*9949+$A17*9973,33493)*4051+7450581)*29633,31607))*1000981,4294967296)+0.5)/4294967296</f>
        <v>0.16254246386233717</v>
      </c>
      <c r="J17" s="20">
        <f>(MOD((MOD(MOD(999999999999989,MOD($B$5*9929+J$7*9721+$A17*9521,31907)*4177+7450581)*30119,31607)*31607+MOD(MOD(997969999999967,MOD($B$5*9857+ J$7*9949+$A17*9973,33493)*4051+7450581)*29633,31607))*1000981,4294967296)+0.5)/4294967296</f>
        <v>0.4733921653823927</v>
      </c>
      <c r="K17" s="6">
        <f t="shared" si="2"/>
        <v>0</v>
      </c>
      <c r="L17" s="28">
        <f t="shared" si="0"/>
        <v>1</v>
      </c>
      <c r="M17" s="32">
        <v>10000</v>
      </c>
      <c r="N17" s="33">
        <v>50000</v>
      </c>
      <c r="O17" s="38">
        <v>11.75</v>
      </c>
      <c r="P17" s="39">
        <v>47</v>
      </c>
      <c r="Q17" s="44">
        <v>600</v>
      </c>
      <c r="R17" s="45">
        <v>1800</v>
      </c>
      <c r="S17" s="49">
        <f t="shared" si="3"/>
        <v>201.62721737448985</v>
      </c>
      <c r="T17" s="49">
        <f t="shared" si="4"/>
        <v>338.64102073682022</v>
      </c>
      <c r="U17" s="49">
        <f t="shared" si="5"/>
        <v>0</v>
      </c>
      <c r="V17" s="52">
        <f t="shared" si="1"/>
        <v>9994.1485402125218</v>
      </c>
      <c r="W17" s="1">
        <f t="shared" si="6"/>
        <v>9994.1485402125218</v>
      </c>
    </row>
    <row r="18" spans="1:23" ht="14.7" thickBot="1" x14ac:dyDescent="0.6">
      <c r="A18" s="64">
        <v>11</v>
      </c>
      <c r="B18" s="15" t="s">
        <v>14</v>
      </c>
      <c r="C18" s="18">
        <v>0.25</v>
      </c>
      <c r="D18" s="23">
        <v>0.2</v>
      </c>
      <c r="E18" s="10">
        <v>0.2</v>
      </c>
      <c r="F18" s="24">
        <v>0.6</v>
      </c>
      <c r="G18" s="20">
        <f>(MOD((MOD(MOD(999999999999989,MOD($B$5*9929+G$7*9721+$A18*9521,31907)*4177+7450581)*30119,31607)*31607+MOD(MOD(997969999999967,MOD($B$5*9857+ G$7*9949+$A18*9973,33493)*4051+7450581)*29633,31607))*1000981,4294967296)+0.5)/4294967296</f>
        <v>0.88633880449924618</v>
      </c>
      <c r="H18" s="20">
        <f>(MOD((MOD(MOD(999999999999989,MOD($B$5*9929+H$7*9721+$A18*9521,31907)*4177+7450581)*30119,31607)*31607+MOD(MOD(997969999999967,MOD($B$5*9857+ H$7*9949+$A18*9973,33493)*4051+7450581)*29633,31607))*1000981,4294967296)+0.5)/4294967296</f>
        <v>0.4725866086082533</v>
      </c>
      <c r="I18" s="20">
        <f>(MOD((MOD(MOD(999999999999989,MOD($B$5*9929+I$7*9721+$A18*9521,31907)*4177+7450581)*30119,31607)*31607+MOD(MOD(997969999999967,MOD($B$5*9857+ I$7*9949+$A18*9973,33493)*4051+7450581)*29633,31607))*1000981,4294967296)+0.5)/4294967296</f>
        <v>0.68120186787564307</v>
      </c>
      <c r="J18" s="20">
        <f>(MOD((MOD(MOD(999999999999989,MOD($B$5*9929+J$7*9721+$A18*9521,31907)*4177+7450581)*30119,31607)*31607+MOD(MOD(997969999999967,MOD($B$5*9857+ J$7*9949+$A18*9973,33493)*4051+7450581)*29633,31607))*1000981,4294967296)+0.5)/4294967296</f>
        <v>0.61764418205711991</v>
      </c>
      <c r="K18" s="6">
        <f t="shared" si="2"/>
        <v>1</v>
      </c>
      <c r="L18" s="28">
        <f t="shared" si="0"/>
        <v>1</v>
      </c>
      <c r="M18" s="32">
        <v>30000</v>
      </c>
      <c r="N18" s="33">
        <v>150000</v>
      </c>
      <c r="O18" s="38">
        <v>8.5</v>
      </c>
      <c r="P18" s="39">
        <v>34</v>
      </c>
      <c r="Q18" s="44">
        <v>4000</v>
      </c>
      <c r="R18" s="45">
        <v>40000</v>
      </c>
      <c r="S18" s="49">
        <f t="shared" si="3"/>
        <v>15122.041303086729</v>
      </c>
      <c r="T18" s="49">
        <f t="shared" si="4"/>
        <v>60045.79879863665</v>
      </c>
      <c r="U18" s="49">
        <f t="shared" si="5"/>
        <v>39918.575167887087</v>
      </c>
      <c r="V18" s="52">
        <f t="shared" si="1"/>
        <v>142149.88030119083</v>
      </c>
      <c r="W18" s="1">
        <f t="shared" si="6"/>
        <v>182068.45546907792</v>
      </c>
    </row>
    <row r="19" spans="1:23" ht="14.7" thickBot="1" x14ac:dyDescent="0.6">
      <c r="A19" s="64">
        <v>12</v>
      </c>
      <c r="B19" s="15" t="s">
        <v>15</v>
      </c>
      <c r="C19" s="18">
        <v>0.02</v>
      </c>
      <c r="D19" s="23">
        <v>0.2</v>
      </c>
      <c r="E19" s="10">
        <v>0.1</v>
      </c>
      <c r="F19" s="24">
        <v>0.7</v>
      </c>
      <c r="G19" s="20">
        <f>(MOD((MOD(MOD(999999999999989,MOD($B$5*9929+G$7*9721+$A19*9521,31907)*4177+7450581)*30119,31607)*31607+MOD(MOD(997969999999967,MOD($B$5*9857+ G$7*9949+$A19*9973,33493)*4051+7450581)*29633,31607))*1000981,4294967296)+0.5)/4294967296</f>
        <v>0.75719648192171007</v>
      </c>
      <c r="H19" s="20">
        <f>(MOD((MOD(MOD(999999999999989,MOD($B$5*9929+H$7*9721+$A19*9521,31907)*4177+7450581)*30119,31607)*31607+MOD(MOD(997969999999967,MOD($B$5*9857+ H$7*9949+$A19*9973,33493)*4051+7450581)*29633,31607))*1000981,4294967296)+0.5)/4294967296</f>
        <v>0.69385492627043277</v>
      </c>
      <c r="I19" s="20">
        <f>(MOD((MOD(MOD(999999999999989,MOD($B$5*9929+I$7*9721+$A19*9521,31907)*4177+7450581)*30119,31607)*31607+MOD(MOD(997969999999967,MOD($B$5*9857+ I$7*9949+$A19*9973,33493)*4051+7450581)*29633,31607))*1000981,4294967296)+0.5)/4294967296</f>
        <v>0.2879015562357381</v>
      </c>
      <c r="J19" s="20">
        <f>(MOD((MOD(MOD(999999999999989,MOD($B$5*9929+J$7*9721+$A19*9521,31907)*4177+7450581)*30119,31607)*31607+MOD(MOD(997969999999967,MOD($B$5*9857+ J$7*9949+$A19*9973,33493)*4051+7450581)*29633,31607))*1000981,4294967296)+0.5)/4294967296</f>
        <v>0.39104847691487521</v>
      </c>
      <c r="K19" s="6">
        <f t="shared" si="2"/>
        <v>1</v>
      </c>
      <c r="L19" s="28">
        <f t="shared" si="0"/>
        <v>1</v>
      </c>
      <c r="M19" s="32">
        <v>20000</v>
      </c>
      <c r="N19" s="33">
        <v>100000</v>
      </c>
      <c r="O19" s="38">
        <v>14.5</v>
      </c>
      <c r="P19" s="39">
        <v>14.5</v>
      </c>
      <c r="Q19" s="44">
        <v>150</v>
      </c>
      <c r="R19" s="45">
        <v>750</v>
      </c>
      <c r="S19" s="49">
        <f t="shared" si="3"/>
        <v>907.3224781852042</v>
      </c>
      <c r="T19" s="49">
        <f t="shared" si="4"/>
        <v>87.707839557902886</v>
      </c>
      <c r="U19" s="49">
        <f t="shared" si="5"/>
        <v>23599.368378563882</v>
      </c>
      <c r="V19" s="52">
        <f t="shared" si="1"/>
        <v>2947.4467721407759</v>
      </c>
      <c r="W19" s="1">
        <f t="shared" si="6"/>
        <v>26546.815150704657</v>
      </c>
    </row>
    <row r="20" spans="1:23" ht="14.7" thickBot="1" x14ac:dyDescent="0.6">
      <c r="A20" s="64">
        <v>13</v>
      </c>
      <c r="B20" s="15" t="s">
        <v>16</v>
      </c>
      <c r="C20" s="18">
        <v>0.09</v>
      </c>
      <c r="D20" s="23">
        <v>0.3</v>
      </c>
      <c r="E20" s="10">
        <v>0.3</v>
      </c>
      <c r="F20" s="24">
        <v>0.4</v>
      </c>
      <c r="G20" s="20">
        <f>(MOD((MOD(MOD(999999999999989,MOD($B$5*9929+G$7*9721+$A20*9521,31907)*4177+7450581)*30119,31607)*31607+MOD(MOD(997969999999967,MOD($B$5*9857+ G$7*9949+$A20*9973,33493)*4051+7450581)*29633,31607))*1000981,4294967296)+0.5)/4294967296</f>
        <v>0.36967932747211307</v>
      </c>
      <c r="H20" s="20">
        <f>(MOD((MOD(MOD(999999999999989,MOD($B$5*9929+H$7*9721+$A20*9521,31907)*4177+7450581)*30119,31607)*31607+MOD(MOD(997969999999967,MOD($B$5*9857+ H$7*9949+$A20*9973,33493)*4051+7450581)*29633,31607))*1000981,4294967296)+0.5)/4294967296</f>
        <v>5.541434173937887E-2</v>
      </c>
      <c r="I20" s="20">
        <f>(MOD((MOD(MOD(999999999999989,MOD($B$5*9929+I$7*9721+$A20*9521,31907)*4177+7450581)*30119,31607)*31607+MOD(MOD(997969999999967,MOD($B$5*9857+ I$7*9949+$A20*9973,33493)*4051+7450581)*29633,31607))*1000981,4294967296)+0.5)/4294967296</f>
        <v>0.52589731209445745</v>
      </c>
      <c r="J20" s="20">
        <f>(MOD((MOD(MOD(999999999999989,MOD($B$5*9929+J$7*9721+$A20*9521,31907)*4177+7450581)*30119,31607)*31607+MOD(MOD(997969999999967,MOD($B$5*9857+ J$7*9949+$A20*9973,33493)*4051+7450581)*29633,31607))*1000981,4294967296)+0.5)/4294967296</f>
        <v>0.64215249277185649</v>
      </c>
      <c r="K20" s="6">
        <f t="shared" si="2"/>
        <v>0</v>
      </c>
      <c r="L20" s="28">
        <f t="shared" si="0"/>
        <v>1</v>
      </c>
      <c r="M20" s="32">
        <v>10000</v>
      </c>
      <c r="N20" s="33">
        <v>50000</v>
      </c>
      <c r="O20" s="38">
        <v>7.75</v>
      </c>
      <c r="P20" s="39">
        <v>23.25</v>
      </c>
      <c r="Q20" s="44">
        <v>2500</v>
      </c>
      <c r="R20" s="45">
        <v>7500</v>
      </c>
      <c r="S20" s="49">
        <f t="shared" si="3"/>
        <v>1587.8143368241072</v>
      </c>
      <c r="T20" s="49">
        <f t="shared" si="4"/>
        <v>4093.910730072796</v>
      </c>
      <c r="U20" s="49">
        <f t="shared" si="5"/>
        <v>0</v>
      </c>
      <c r="V20" s="52">
        <f t="shared" si="1"/>
        <v>4108.0293325617595</v>
      </c>
      <c r="W20" s="1">
        <f t="shared" si="6"/>
        <v>4108.0293325617595</v>
      </c>
    </row>
    <row r="21" spans="1:23" ht="14.7" thickBot="1" x14ac:dyDescent="0.6">
      <c r="A21" s="64">
        <v>14</v>
      </c>
      <c r="B21" s="15" t="s">
        <v>17</v>
      </c>
      <c r="C21" s="18">
        <v>0.04</v>
      </c>
      <c r="D21" s="23">
        <v>0.1</v>
      </c>
      <c r="E21" s="10">
        <v>0.3</v>
      </c>
      <c r="F21" s="24">
        <v>0.6</v>
      </c>
      <c r="G21" s="20">
        <f>(MOD((MOD(MOD(999999999999989,MOD($B$5*9929+G$7*9721+$A21*9521,31907)*4177+7450581)*30119,31607)*31607+MOD(MOD(997969999999967,MOD($B$5*9857+ G$7*9949+$A21*9973,33493)*4051+7450581)*29633,31607))*1000981,4294967296)+0.5)/4294967296</f>
        <v>0.34547161252703518</v>
      </c>
      <c r="H21" s="20">
        <f>(MOD((MOD(MOD(999999999999989,MOD($B$5*9929+H$7*9721+$A21*9521,31907)*4177+7450581)*30119,31607)*31607+MOD(MOD(997969999999967,MOD($B$5*9857+ H$7*9949+$A21*9973,33493)*4051+7450581)*29633,31607))*1000981,4294967296)+0.5)/4294967296</f>
        <v>0.14160679478663951</v>
      </c>
      <c r="I21" s="20">
        <f>(MOD((MOD(MOD(999999999999989,MOD($B$5*9929+I$7*9721+$A21*9521,31907)*4177+7450581)*30119,31607)*31607+MOD(MOD(997969999999967,MOD($B$5*9857+ I$7*9949+$A21*9973,33493)*4051+7450581)*29633,31607))*1000981,4294967296)+0.5)/4294967296</f>
        <v>0.52446933917235583</v>
      </c>
      <c r="J21" s="20">
        <f>(MOD((MOD(MOD(999999999999989,MOD($B$5*9929+J$7*9721+$A21*9521,31907)*4177+7450581)*30119,31607)*31607+MOD(MOD(997969999999967,MOD($B$5*9857+ J$7*9949+$A21*9973,33493)*4051+7450581)*29633,31607))*1000981,4294967296)+0.5)/4294967296</f>
        <v>4.4663666863925755E-2</v>
      </c>
      <c r="K21" s="6">
        <f t="shared" si="2"/>
        <v>0</v>
      </c>
      <c r="L21" s="28">
        <f t="shared" si="0"/>
        <v>1</v>
      </c>
      <c r="M21" s="32">
        <v>10000</v>
      </c>
      <c r="N21" s="33">
        <v>200000</v>
      </c>
      <c r="O21" s="38">
        <v>0.5</v>
      </c>
      <c r="P21" s="39">
        <v>2</v>
      </c>
      <c r="Q21" s="44">
        <v>1400</v>
      </c>
      <c r="R21" s="45">
        <v>7000</v>
      </c>
      <c r="S21" s="49">
        <f t="shared" si="3"/>
        <v>1895.5907052419789</v>
      </c>
      <c r="T21" s="49">
        <f t="shared" si="4"/>
        <v>138.81962213381698</v>
      </c>
      <c r="U21" s="49">
        <f t="shared" si="5"/>
        <v>0</v>
      </c>
      <c r="V21" s="52">
        <f t="shared" si="1"/>
        <v>94.35951926509145</v>
      </c>
      <c r="W21" s="1">
        <f t="shared" si="6"/>
        <v>94.35951926509145</v>
      </c>
    </row>
    <row r="22" spans="1:23" ht="14.7" thickBot="1" x14ac:dyDescent="0.6">
      <c r="A22" s="64">
        <v>15</v>
      </c>
      <c r="B22" s="15" t="s">
        <v>18</v>
      </c>
      <c r="C22" s="18">
        <v>0.05</v>
      </c>
      <c r="D22" s="23">
        <v>0.1</v>
      </c>
      <c r="E22" s="10">
        <v>0.6</v>
      </c>
      <c r="F22" s="24">
        <v>0.30000000000000004</v>
      </c>
      <c r="G22" s="20">
        <f>(MOD((MOD(MOD(999999999999989,MOD($B$5*9929+G$7*9721+$A22*9521,31907)*4177+7450581)*30119,31607)*31607+MOD(MOD(997969999999967,MOD($B$5*9857+ G$7*9949+$A22*9973,33493)*4051+7450581)*29633,31607))*1000981,4294967296)+0.5)/4294967296</f>
        <v>0.98896091931965202</v>
      </c>
      <c r="H22" s="20">
        <f>(MOD((MOD(MOD(999999999999989,MOD($B$5*9929+H$7*9721+$A22*9521,31907)*4177+7450581)*30119,31607)*31607+MOD(MOD(997969999999967,MOD($B$5*9857+ H$7*9949+$A22*9973,33493)*4051+7450581)*29633,31607))*1000981,4294967296)+0.5)/4294967296</f>
        <v>4.2772981687448919E-2</v>
      </c>
      <c r="I22" s="20">
        <f>(MOD((MOD(MOD(999999999999989,MOD($B$5*9929+I$7*9721+$A22*9521,31907)*4177+7450581)*30119,31607)*31607+MOD(MOD(997969999999967,MOD($B$5*9857+ I$7*9949+$A22*9973,33493)*4051+7450581)*29633,31607))*1000981,4294967296)+0.5)/4294967296</f>
        <v>0.25141958810854703</v>
      </c>
      <c r="J22" s="20">
        <f>(MOD((MOD(MOD(999999999999989,MOD($B$5*9929+J$7*9721+$A22*9521,31907)*4177+7450581)*30119,31607)*31607+MOD(MOD(997969999999967,MOD($B$5*9857+ J$7*9949+$A22*9973,33493)*4051+7450581)*29633,31607))*1000981,4294967296)+0.5)/4294967296</f>
        <v>0.44314250245224684</v>
      </c>
      <c r="K22" s="6">
        <f t="shared" si="2"/>
        <v>1</v>
      </c>
      <c r="L22" s="28">
        <f t="shared" si="0"/>
        <v>1</v>
      </c>
      <c r="M22" s="32">
        <v>40000</v>
      </c>
      <c r="N22" s="33">
        <v>200000</v>
      </c>
      <c r="O22" s="38">
        <v>0.5</v>
      </c>
      <c r="P22" s="39">
        <v>2</v>
      </c>
      <c r="Q22" s="44">
        <v>2300</v>
      </c>
      <c r="R22" s="45">
        <v>11500</v>
      </c>
      <c r="S22" s="49">
        <f t="shared" si="3"/>
        <v>2016.2721737448953</v>
      </c>
      <c r="T22" s="49">
        <f t="shared" si="4"/>
        <v>285.07600973908836</v>
      </c>
      <c r="U22" s="49">
        <f t="shared" si="5"/>
        <v>2756.4640422600974</v>
      </c>
      <c r="V22" s="52">
        <f t="shared" si="1"/>
        <v>193.11920227530587</v>
      </c>
      <c r="W22" s="1">
        <f t="shared" si="6"/>
        <v>2949.5832445354031</v>
      </c>
    </row>
    <row r="23" spans="1:23" ht="14.7" thickBot="1" x14ac:dyDescent="0.6">
      <c r="A23" s="64">
        <v>16</v>
      </c>
      <c r="B23" s="15" t="s">
        <v>19</v>
      </c>
      <c r="C23" s="18">
        <v>0.06</v>
      </c>
      <c r="D23" s="23">
        <v>0.2</v>
      </c>
      <c r="E23" s="10">
        <v>0.3</v>
      </c>
      <c r="F23" s="24">
        <v>0.5</v>
      </c>
      <c r="G23" s="20">
        <f>(MOD((MOD(MOD(999999999999989,MOD($B$5*9929+G$7*9721+$A23*9521,31907)*4177+7450581)*30119,31607)*31607+MOD(MOD(997969999999967,MOD($B$5*9857+ G$7*9949+$A23*9973,33493)*4051+7450581)*29633,31607))*1000981,4294967296)+0.5)/4294967296</f>
        <v>0.36328477237839252</v>
      </c>
      <c r="H23" s="20">
        <f>(MOD((MOD(MOD(999999999999989,MOD($B$5*9929+H$7*9721+$A23*9521,31907)*4177+7450581)*30119,31607)*31607+MOD(MOD(997969999999967,MOD($B$5*9857+ H$7*9949+$A23*9973,33493)*4051+7450581)*29633,31607))*1000981,4294967296)+0.5)/4294967296</f>
        <v>0.72529068135190755</v>
      </c>
      <c r="I23" s="20">
        <f>(MOD((MOD(MOD(999999999999989,MOD($B$5*9929+I$7*9721+$A23*9521,31907)*4177+7450581)*30119,31607)*31607+MOD(MOD(997969999999967,MOD($B$5*9857+ I$7*9949+$A23*9973,33493)*4051+7450581)*29633,31607))*1000981,4294967296)+0.5)/4294967296</f>
        <v>0.19644607079681009</v>
      </c>
      <c r="J23" s="20">
        <f>(MOD((MOD(MOD(999999999999989,MOD($B$5*9929+J$7*9721+$A23*9521,31907)*4177+7450581)*30119,31607)*31607+MOD(MOD(997969999999967,MOD($B$5*9857+ J$7*9949+$A23*9973,33493)*4051+7450581)*29633,31607))*1000981,4294967296)+0.5)/4294967296</f>
        <v>0.85768203914631158</v>
      </c>
      <c r="K23" s="6">
        <f t="shared" si="2"/>
        <v>0</v>
      </c>
      <c r="L23" s="28">
        <f t="shared" si="0"/>
        <v>1</v>
      </c>
      <c r="M23" s="32">
        <v>40000</v>
      </c>
      <c r="N23" s="33">
        <v>800000</v>
      </c>
      <c r="O23" s="38">
        <v>5.5</v>
      </c>
      <c r="P23" s="39">
        <v>16.5</v>
      </c>
      <c r="Q23" s="44">
        <v>1700</v>
      </c>
      <c r="R23" s="45">
        <v>5100</v>
      </c>
      <c r="S23" s="49">
        <f t="shared" si="3"/>
        <v>11373.544231451877</v>
      </c>
      <c r="T23" s="49">
        <f t="shared" si="4"/>
        <v>1505.2511096009603</v>
      </c>
      <c r="U23" s="49">
        <f t="shared" si="5"/>
        <v>0</v>
      </c>
      <c r="V23" s="52">
        <f t="shared" si="1"/>
        <v>41572.674391996901</v>
      </c>
      <c r="W23" s="1">
        <f t="shared" si="6"/>
        <v>41572.674391996901</v>
      </c>
    </row>
    <row r="24" spans="1:23" ht="14.7" thickBot="1" x14ac:dyDescent="0.6">
      <c r="A24" s="64">
        <v>17</v>
      </c>
      <c r="B24" s="15" t="s">
        <v>20</v>
      </c>
      <c r="C24" s="18">
        <v>0.12</v>
      </c>
      <c r="D24" s="23">
        <v>0</v>
      </c>
      <c r="E24" s="10">
        <v>0.4</v>
      </c>
      <c r="F24" s="24">
        <v>0.6</v>
      </c>
      <c r="G24" s="20">
        <f>(MOD((MOD(MOD(999999999999989,MOD($B$5*9929+G$7*9721+$A24*9521,31907)*4177+7450581)*30119,31607)*31607+MOD(MOD(997969999999967,MOD($B$5*9857+ G$7*9949+$A24*9973,33493)*4051+7450581)*29633,31607))*1000981,4294967296)+0.5)/4294967296</f>
        <v>5.4782335297204554E-2</v>
      </c>
      <c r="H24" s="20">
        <f>(MOD((MOD(MOD(999999999999989,MOD($B$5*9929+H$7*9721+$A24*9521,31907)*4177+7450581)*30119,31607)*31607+MOD(MOD(997969999999967,MOD($B$5*9857+ H$7*9949+$A24*9973,33493)*4051+7450581)*29633,31607))*1000981,4294967296)+0.5)/4294967296</f>
        <v>0.43503877066541463</v>
      </c>
      <c r="I24" s="20">
        <f>(MOD((MOD(MOD(999999999999989,MOD($B$5*9929+I$7*9721+$A24*9521,31907)*4177+7450581)*30119,31607)*31607+MOD(MOD(997969999999967,MOD($B$5*9857+ I$7*9949+$A24*9973,33493)*4051+7450581)*29633,31607))*1000981,4294967296)+0.5)/4294967296</f>
        <v>0.59527696052100509</v>
      </c>
      <c r="J24" s="20">
        <f>(MOD((MOD(MOD(999999999999989,MOD($B$5*9929+J$7*9721+$A24*9521,31907)*4177+7450581)*30119,31607)*31607+MOD(MOD(997969999999967,MOD($B$5*9857+ J$7*9949+$A24*9973,33493)*4051+7450581)*29633,31607))*1000981,4294967296)+0.5)/4294967296</f>
        <v>0.17145617154892534</v>
      </c>
      <c r="K24" s="6">
        <f t="shared" si="2"/>
        <v>0</v>
      </c>
      <c r="L24" s="28">
        <f t="shared" si="0"/>
        <v>1</v>
      </c>
      <c r="M24" s="32">
        <v>20000</v>
      </c>
      <c r="N24" s="33">
        <v>100000</v>
      </c>
      <c r="O24" s="38">
        <v>0.25</v>
      </c>
      <c r="P24" s="39">
        <v>0.5</v>
      </c>
      <c r="Q24" s="44">
        <v>1300</v>
      </c>
      <c r="R24" s="45">
        <v>6500</v>
      </c>
      <c r="S24" s="49">
        <f t="shared" si="3"/>
        <v>3629.2899127408168</v>
      </c>
      <c r="T24" s="49">
        <f t="shared" si="4"/>
        <v>142.12780940856879</v>
      </c>
      <c r="U24" s="49">
        <f t="shared" si="5"/>
        <v>0</v>
      </c>
      <c r="V24" s="52">
        <f t="shared" si="1"/>
        <v>230.20267243333657</v>
      </c>
      <c r="W24" s="1">
        <f t="shared" si="6"/>
        <v>230.20267243333657</v>
      </c>
    </row>
    <row r="25" spans="1:23" ht="14.7" thickBot="1" x14ac:dyDescent="0.6">
      <c r="A25" s="64">
        <v>18</v>
      </c>
      <c r="B25" s="15" t="s">
        <v>21</v>
      </c>
      <c r="C25" s="18">
        <v>0.02</v>
      </c>
      <c r="D25" s="23">
        <v>0.2</v>
      </c>
      <c r="E25" s="10">
        <v>0.5</v>
      </c>
      <c r="F25" s="24">
        <v>0.30000000000000004</v>
      </c>
      <c r="G25" s="20">
        <f>(MOD((MOD(MOD(999999999999989,MOD($B$5*9929+G$7*9721+$A25*9521,31907)*4177+7450581)*30119,31607)*31607+MOD(MOD(997969999999967,MOD($B$5*9857+ G$7*9949+$A25*9973,33493)*4051+7450581)*29633,31607))*1000981,4294967296)+0.5)/4294967296</f>
        <v>0.4984407447045669</v>
      </c>
      <c r="H25" s="20">
        <f>(MOD((MOD(MOD(999999999999989,MOD($B$5*9929+H$7*9721+$A25*9521,31907)*4177+7450581)*30119,31607)*31607+MOD(MOD(997969999999967,MOD($B$5*9857+ H$7*9949+$A25*9973,33493)*4051+7450581)*29633,31607))*1000981,4294967296)+0.5)/4294967296</f>
        <v>0.46024531766306609</v>
      </c>
      <c r="I25" s="20">
        <f>(MOD((MOD(MOD(999999999999989,MOD($B$5*9929+I$7*9721+$A25*9521,31907)*4177+7450581)*30119,31607)*31607+MOD(MOD(997969999999967,MOD($B$5*9857+ I$7*9949+$A25*9973,33493)*4051+7450581)*29633,31607))*1000981,4294967296)+0.5)/4294967296</f>
        <v>0.21315927000250667</v>
      </c>
      <c r="J25" s="20">
        <f>(MOD((MOD(MOD(999999999999989,MOD($B$5*9929+J$7*9721+$A25*9521,31907)*4177+7450581)*30119,31607)*31607+MOD(MOD(997969999999967,MOD($B$5*9857+ J$7*9949+$A25*9973,33493)*4051+7450581)*29633,31607))*1000981,4294967296)+0.5)/4294967296</f>
        <v>0.34772500197868794</v>
      </c>
      <c r="K25" s="6">
        <f t="shared" si="2"/>
        <v>0</v>
      </c>
      <c r="L25" s="28">
        <f t="shared" si="0"/>
        <v>1</v>
      </c>
      <c r="M25" s="32">
        <v>40000</v>
      </c>
      <c r="N25" s="33">
        <v>200000</v>
      </c>
      <c r="O25" s="38">
        <v>0.25</v>
      </c>
      <c r="P25" s="39">
        <v>0.25</v>
      </c>
      <c r="Q25" s="44">
        <v>4900</v>
      </c>
      <c r="R25" s="45">
        <v>24500</v>
      </c>
      <c r="S25" s="49">
        <f t="shared" si="3"/>
        <v>1008.1360868724475</v>
      </c>
      <c r="T25" s="49">
        <f t="shared" si="4"/>
        <v>49.398668256750007</v>
      </c>
      <c r="U25" s="49">
        <f t="shared" si="5"/>
        <v>0</v>
      </c>
      <c r="V25" s="52">
        <f t="shared" si="1"/>
        <v>1040.9604928938988</v>
      </c>
      <c r="W25" s="1">
        <f t="shared" si="6"/>
        <v>1040.9604928938988</v>
      </c>
    </row>
    <row r="26" spans="1:23" ht="14.7" thickBot="1" x14ac:dyDescent="0.6">
      <c r="A26" s="64">
        <v>19</v>
      </c>
      <c r="B26" s="15" t="s">
        <v>22</v>
      </c>
      <c r="C26" s="18">
        <v>0.03</v>
      </c>
      <c r="D26" s="23">
        <v>0.4</v>
      </c>
      <c r="E26" s="10">
        <v>0.2</v>
      </c>
      <c r="F26" s="24">
        <v>0.39999999999999991</v>
      </c>
      <c r="G26" s="20">
        <f>(MOD((MOD(MOD(999999999999989,MOD($B$5*9929+G$7*9721+$A26*9521,31907)*4177+7450581)*30119,31607)*31607+MOD(MOD(997969999999967,MOD($B$5*9857+ G$7*9949+$A26*9973,33493)*4051+7450581)*29633,31607))*1000981,4294967296)+0.5)/4294967296</f>
        <v>0.51606466586235911</v>
      </c>
      <c r="H26" s="20">
        <f>(MOD((MOD(MOD(999999999999989,MOD($B$5*9929+H$7*9721+$A26*9521,31907)*4177+7450581)*30119,31607)*31607+MOD(MOD(997969999999967,MOD($B$5*9857+ H$7*9949+$A26*9973,33493)*4051+7450581)*29633,31607))*1000981,4294967296)+0.5)/4294967296</f>
        <v>9.6171177574433386E-2</v>
      </c>
      <c r="I26" s="20">
        <f>(MOD((MOD(MOD(999999999999989,MOD($B$5*9929+I$7*9721+$A26*9521,31907)*4177+7450581)*30119,31607)*31607+MOD(MOD(997969999999967,MOD($B$5*9857+ I$7*9949+$A26*9973,33493)*4051+7450581)*29633,31607))*1000981,4294967296)+0.5)/4294967296</f>
        <v>0.58631327387411147</v>
      </c>
      <c r="J26" s="20">
        <f>(MOD((MOD(MOD(999999999999989,MOD($B$5*9929+J$7*9721+$A26*9521,31907)*4177+7450581)*30119,31607)*31607+MOD(MOD(997969999999967,MOD($B$5*9857+ J$7*9949+$A26*9973,33493)*4051+7450581)*29633,31607))*1000981,4294967296)+0.5)/4294967296</f>
        <v>0.98237958655226976</v>
      </c>
      <c r="K26" s="6">
        <f t="shared" si="2"/>
        <v>0</v>
      </c>
      <c r="L26" s="28">
        <f t="shared" si="0"/>
        <v>1</v>
      </c>
      <c r="M26" s="32">
        <v>200000</v>
      </c>
      <c r="N26" s="33">
        <v>4000000</v>
      </c>
      <c r="O26" s="38">
        <v>24.75</v>
      </c>
      <c r="P26" s="39">
        <v>99</v>
      </c>
      <c r="Q26" s="44">
        <v>1700</v>
      </c>
      <c r="R26" s="45">
        <v>5100</v>
      </c>
      <c r="S26" s="49">
        <f t="shared" si="3"/>
        <v>32495.840661291048</v>
      </c>
      <c r="T26" s="49">
        <f t="shared" si="4"/>
        <v>3031.5576484046178</v>
      </c>
      <c r="U26" s="49">
        <f t="shared" si="5"/>
        <v>0</v>
      </c>
      <c r="V26" s="52">
        <f t="shared" si="1"/>
        <v>68768.586268153289</v>
      </c>
      <c r="W26" s="1">
        <f t="shared" si="6"/>
        <v>68768.586268153289</v>
      </c>
    </row>
    <row r="27" spans="1:23" ht="14.7" thickBot="1" x14ac:dyDescent="0.6">
      <c r="A27" s="64">
        <v>20</v>
      </c>
      <c r="B27" s="15" t="s">
        <v>23</v>
      </c>
      <c r="C27" s="18">
        <v>0.11</v>
      </c>
      <c r="D27" s="23">
        <v>0.4</v>
      </c>
      <c r="E27" s="10">
        <v>0.6</v>
      </c>
      <c r="F27" s="24">
        <v>0</v>
      </c>
      <c r="G27" s="20">
        <f>(MOD((MOD(MOD(999999999999989,MOD($B$5*9929+G$7*9721+$A27*9521,31907)*4177+7450581)*30119,31607)*31607+MOD(MOD(997969999999967,MOD($B$5*9857+ G$7*9949+$A27*9973,33493)*4051+7450581)*29633,31607))*1000981,4294967296)+0.5)/4294967296</f>
        <v>0.68286820792127401</v>
      </c>
      <c r="H27" s="20">
        <f>(MOD((MOD(MOD(999999999999989,MOD($B$5*9929+H$7*9721+$A27*9521,31907)*4177+7450581)*30119,31607)*31607+MOD(MOD(997969999999967,MOD($B$5*9857+ H$7*9949+$A27*9973,33493)*4051+7450581)*29633,31607))*1000981,4294967296)+0.5)/4294967296</f>
        <v>0.41309665015432984</v>
      </c>
      <c r="I27" s="20">
        <f>(MOD((MOD(MOD(999999999999989,MOD($B$5*9929+I$7*9721+$A27*9521,31907)*4177+7450581)*30119,31607)*31607+MOD(MOD(997969999999967,MOD($B$5*9857+ I$7*9949+$A27*9973,33493)*4051+7450581)*29633,31607))*1000981,4294967296)+0.5)/4294967296</f>
        <v>0.72451329149771482</v>
      </c>
      <c r="J27" s="20">
        <f>(MOD((MOD(MOD(999999999999989,MOD($B$5*9929+J$7*9721+$A27*9521,31907)*4177+7450581)*30119,31607)*31607+MOD(MOD(997969999999967,MOD($B$5*9857+ J$7*9949+$A27*9973,33493)*4051+7450581)*29633,31607))*1000981,4294967296)+0.5)/4294967296</f>
        <v>0.48080567840952426</v>
      </c>
      <c r="K27" s="6">
        <f t="shared" si="2"/>
        <v>0</v>
      </c>
      <c r="L27" s="28">
        <f t="shared" si="0"/>
        <v>1</v>
      </c>
      <c r="M27" s="32">
        <v>80000</v>
      </c>
      <c r="N27" s="33">
        <v>400000</v>
      </c>
      <c r="O27" s="38">
        <v>1</v>
      </c>
      <c r="P27" s="39">
        <v>3</v>
      </c>
      <c r="Q27" s="44">
        <v>200</v>
      </c>
      <c r="R27" s="45">
        <v>600</v>
      </c>
      <c r="S27" s="49">
        <f t="shared" si="3"/>
        <v>8871.5975644775554</v>
      </c>
      <c r="T27" s="49">
        <f t="shared" si="4"/>
        <v>44.272091458851754</v>
      </c>
      <c r="U27" s="49">
        <f t="shared" si="5"/>
        <v>0</v>
      </c>
      <c r="V27" s="52">
        <f t="shared" si="1"/>
        <v>240.01668996124235</v>
      </c>
      <c r="W27" s="1">
        <f t="shared" si="6"/>
        <v>240.01668996124235</v>
      </c>
    </row>
    <row r="28" spans="1:23" ht="14.7" thickBot="1" x14ac:dyDescent="0.6">
      <c r="A28" s="64">
        <v>21</v>
      </c>
      <c r="B28" s="15" t="s">
        <v>24</v>
      </c>
      <c r="C28" s="18">
        <v>0.23</v>
      </c>
      <c r="D28" s="23">
        <v>0.4</v>
      </c>
      <c r="E28" s="10">
        <v>0.1</v>
      </c>
      <c r="F28" s="24">
        <v>0.5</v>
      </c>
      <c r="G28" s="20">
        <f>(MOD((MOD(MOD(999999999999989,MOD($B$5*9929+G$7*9721+$A28*9521,31907)*4177+7450581)*30119,31607)*31607+MOD(MOD(997969999999967,MOD($B$5*9857+ G$7*9949+$A28*9973,33493)*4051+7450581)*29633,31607))*1000981,4294967296)+0.5)/4294967296</f>
        <v>0.84747945598792285</v>
      </c>
      <c r="H28" s="20">
        <f>(MOD((MOD(MOD(999999999999989,MOD($B$5*9929+H$7*9721+$A28*9521,31907)*4177+7450581)*30119,31607)*31607+MOD(MOD(997969999999967,MOD($B$5*9857+ H$7*9949+$A28*9973,33493)*4051+7450581)*29633,31607))*1000981,4294967296)+0.5)/4294967296</f>
        <v>0.13029566232580692</v>
      </c>
      <c r="I28" s="20">
        <f>(MOD((MOD(MOD(999999999999989,MOD($B$5*9929+I$7*9721+$A28*9521,31907)*4177+7450581)*30119,31607)*31607+MOD(MOD(997969999999967,MOD($B$5*9857+ I$7*9949+$A28*9973,33493)*4051+7450581)*29633,31607))*1000981,4294967296)+0.5)/4294967296</f>
        <v>0.47034196520689875</v>
      </c>
      <c r="J28" s="20">
        <f>(MOD((MOD(MOD(999999999999989,MOD($B$5*9929+J$7*9721+$A28*9521,31907)*4177+7450581)*30119,31607)*31607+MOD(MOD(997969999999967,MOD($B$5*9857+ J$7*9949+$A28*9973,33493)*4051+7450581)*29633,31607))*1000981,4294967296)+0.5)/4294967296</f>
        <v>0.94642613467294723</v>
      </c>
      <c r="K28" s="6">
        <f t="shared" si="2"/>
        <v>1</v>
      </c>
      <c r="L28" s="28">
        <f t="shared" si="0"/>
        <v>1</v>
      </c>
      <c r="M28" s="32">
        <v>10000</v>
      </c>
      <c r="N28" s="33">
        <v>50000</v>
      </c>
      <c r="O28" s="38">
        <v>0.5</v>
      </c>
      <c r="P28" s="39">
        <v>1.5</v>
      </c>
      <c r="Q28" s="44">
        <v>450</v>
      </c>
      <c r="R28" s="45">
        <v>4500</v>
      </c>
      <c r="S28" s="49">
        <f t="shared" si="3"/>
        <v>5217.1042495649244</v>
      </c>
      <c r="T28" s="49">
        <f t="shared" si="4"/>
        <v>229.73238684286449</v>
      </c>
      <c r="U28" s="49">
        <f t="shared" si="5"/>
        <v>2809.3437841079012</v>
      </c>
      <c r="V28" s="52">
        <f t="shared" si="1"/>
        <v>849.37274796191753</v>
      </c>
      <c r="W28" s="1">
        <f t="shared" si="6"/>
        <v>3658.7165320698186</v>
      </c>
    </row>
    <row r="29" spans="1:23" ht="14.7" thickBot="1" x14ac:dyDescent="0.6">
      <c r="A29" s="64">
        <v>22</v>
      </c>
      <c r="B29" s="15" t="s">
        <v>25</v>
      </c>
      <c r="C29" s="18">
        <v>0.34</v>
      </c>
      <c r="D29" s="23">
        <v>0.5</v>
      </c>
      <c r="E29" s="10">
        <v>0.3</v>
      </c>
      <c r="F29" s="24">
        <v>0.19999999999999996</v>
      </c>
      <c r="G29" s="20">
        <f>(MOD((MOD(MOD(999999999999989,MOD($B$5*9929+G$7*9721+$A29*9521,31907)*4177+7450581)*30119,31607)*31607+MOD(MOD(997969999999967,MOD($B$5*9857+ G$7*9949+$A29*9973,33493)*4051+7450581)*29633,31607))*1000981,4294967296)+0.5)/4294967296</f>
        <v>0.3528087284648791</v>
      </c>
      <c r="H29" s="20">
        <f>(MOD((MOD(MOD(999999999999989,MOD($B$5*9929+H$7*9721+$A29*9521,31907)*4177+7450581)*30119,31607)*31607+MOD(MOD(997969999999967,MOD($B$5*9857+ H$7*9949+$A29*9973,33493)*4051+7450581)*29633,31607))*1000981,4294967296)+0.5)/4294967296</f>
        <v>0.17757643398363143</v>
      </c>
      <c r="I29" s="20">
        <f>(MOD((MOD(MOD(999999999999989,MOD($B$5*9929+I$7*9721+$A29*9521,31907)*4177+7450581)*30119,31607)*31607+MOD(MOD(997969999999967,MOD($B$5*9857+ I$7*9949+$A29*9973,33493)*4051+7450581)*29633,31607))*1000981,4294967296)+0.5)/4294967296</f>
        <v>0.7339499652152881</v>
      </c>
      <c r="J29" s="20">
        <f>(MOD((MOD(MOD(999999999999989,MOD($B$5*9929+J$7*9721+$A29*9521,31907)*4177+7450581)*30119,31607)*31607+MOD(MOD(997969999999967,MOD($B$5*9857+ J$7*9949+$A29*9973,33493)*4051+7450581)*29633,31607))*1000981,4294967296)+0.5)/4294967296</f>
        <v>0.97118975303601474</v>
      </c>
      <c r="K29" s="6">
        <f t="shared" si="2"/>
        <v>1</v>
      </c>
      <c r="L29" s="28">
        <f t="shared" si="0"/>
        <v>0</v>
      </c>
      <c r="M29" s="32">
        <v>10000</v>
      </c>
      <c r="N29" s="33">
        <v>50000</v>
      </c>
      <c r="O29" s="38">
        <v>2</v>
      </c>
      <c r="P29" s="39">
        <v>2</v>
      </c>
      <c r="Q29" s="44">
        <v>1100</v>
      </c>
      <c r="R29" s="45">
        <v>5500</v>
      </c>
      <c r="S29" s="49">
        <f t="shared" si="3"/>
        <v>5998.4097168910712</v>
      </c>
      <c r="T29" s="49">
        <f t="shared" si="4"/>
        <v>942.60724122573879</v>
      </c>
      <c r="U29" s="49">
        <f t="shared" si="5"/>
        <v>5390.4290112605786</v>
      </c>
      <c r="V29" s="52">
        <f t="shared" si="1"/>
        <v>0</v>
      </c>
      <c r="W29" s="1">
        <f t="shared" si="6"/>
        <v>5390.4290112605786</v>
      </c>
    </row>
    <row r="30" spans="1:23" ht="14.7" thickBot="1" x14ac:dyDescent="0.6">
      <c r="A30" s="64">
        <v>23</v>
      </c>
      <c r="B30" s="15" t="s">
        <v>26</v>
      </c>
      <c r="C30" s="18">
        <v>0.21</v>
      </c>
      <c r="D30" s="23">
        <v>0.4</v>
      </c>
      <c r="E30" s="10">
        <v>0.3</v>
      </c>
      <c r="F30" s="24">
        <v>0.30000000000000004</v>
      </c>
      <c r="G30" s="20">
        <f>(MOD((MOD(MOD(999999999999989,MOD($B$5*9929+G$7*9721+$A30*9521,31907)*4177+7450581)*30119,31607)*31607+MOD(MOD(997969999999967,MOD($B$5*9857+ G$7*9949+$A30*9973,33493)*4051+7450581)*29633,31607))*1000981,4294967296)+0.5)/4294967296</f>
        <v>0.54429849528241903</v>
      </c>
      <c r="H30" s="20">
        <f>(MOD((MOD(MOD(999999999999989,MOD($B$5*9929+H$7*9721+$A30*9521,31907)*4177+7450581)*30119,31607)*31607+MOD(MOD(997969999999967,MOD($B$5*9857+ H$7*9949+$A30*9973,33493)*4051+7450581)*29633,31607))*1000981,4294967296)+0.5)/4294967296</f>
        <v>0.45018519426230341</v>
      </c>
      <c r="I30" s="20">
        <f>(MOD((MOD(MOD(999999999999989,MOD($B$5*9929+I$7*9721+$A30*9521,31907)*4177+7450581)*30119,31607)*31607+MOD(MOD(997969999999967,MOD($B$5*9857+ I$7*9949+$A30*9973,33493)*4051+7450581)*29633,31607))*1000981,4294967296)+0.5)/4294967296</f>
        <v>0.7647164500085637</v>
      </c>
      <c r="J30" s="20">
        <f>(MOD((MOD(MOD(999999999999989,MOD($B$5*9929+J$7*9721+$A30*9521,31907)*4177+7450581)*30119,31607)*31607+MOD(MOD(997969999999967,MOD($B$5*9857+ J$7*9949+$A30*9973,33493)*4051+7450581)*29633,31607))*1000981,4294967296)+0.5)/4294967296</f>
        <v>0.75571162055712193</v>
      </c>
      <c r="K30" s="6">
        <f t="shared" si="2"/>
        <v>0</v>
      </c>
      <c r="L30" s="28">
        <f t="shared" si="0"/>
        <v>1</v>
      </c>
      <c r="M30" s="32">
        <v>10000</v>
      </c>
      <c r="N30" s="33">
        <v>50000</v>
      </c>
      <c r="O30" s="38">
        <v>0.25</v>
      </c>
      <c r="P30" s="39">
        <v>0.75</v>
      </c>
      <c r="Q30" s="44">
        <v>9200</v>
      </c>
      <c r="R30" s="45">
        <v>46000</v>
      </c>
      <c r="S30" s="49">
        <f t="shared" si="3"/>
        <v>3704.9001192562505</v>
      </c>
      <c r="T30" s="49">
        <f t="shared" si="4"/>
        <v>1337.6287806859264</v>
      </c>
      <c r="U30" s="49">
        <f t="shared" si="5"/>
        <v>0</v>
      </c>
      <c r="V30" s="52">
        <f t="shared" si="1"/>
        <v>7091.9256403773388</v>
      </c>
      <c r="W30" s="1">
        <f t="shared" si="6"/>
        <v>7091.9256403773388</v>
      </c>
    </row>
    <row r="31" spans="1:23" ht="14.7" thickBot="1" x14ac:dyDescent="0.6">
      <c r="A31" s="64">
        <v>24</v>
      </c>
      <c r="B31" s="15" t="s">
        <v>27</v>
      </c>
      <c r="C31" s="18">
        <v>0.13</v>
      </c>
      <c r="D31" s="23">
        <v>0.1</v>
      </c>
      <c r="E31" s="10">
        <v>0.1</v>
      </c>
      <c r="F31" s="24">
        <v>0.8</v>
      </c>
      <c r="G31" s="20">
        <f>(MOD((MOD(MOD(999999999999989,MOD($B$5*9929+G$7*9721+$A31*9521,31907)*4177+7450581)*30119,31607)*31607+MOD(MOD(997969999999967,MOD($B$5*9857+ G$7*9949+$A31*9973,33493)*4051+7450581)*29633,31607))*1000981,4294967296)+0.5)/4294967296</f>
        <v>0.85991450387518853</v>
      </c>
      <c r="H31" s="20">
        <f>(MOD((MOD(MOD(999999999999989,MOD($B$5*9929+H$7*9721+$A31*9521,31907)*4177+7450581)*30119,31607)*31607+MOD(MOD(997969999999967,MOD($B$5*9857+ H$7*9949+$A31*9973,33493)*4051+7450581)*29633,31607))*1000981,4294967296)+0.5)/4294967296</f>
        <v>0.66659457783680409</v>
      </c>
      <c r="I31" s="20">
        <f>(MOD((MOD(MOD(999999999999989,MOD($B$5*9929+I$7*9721+$A31*9521,31907)*4177+7450581)*30119,31607)*31607+MOD(MOD(997969999999967,MOD($B$5*9857+ I$7*9949+$A31*9973,33493)*4051+7450581)*29633,31607))*1000981,4294967296)+0.5)/4294967296</f>
        <v>0.21263578964862972</v>
      </c>
      <c r="J31" s="20">
        <f>(MOD((MOD(MOD(999999999999989,MOD($B$5*9929+J$7*9721+$A31*9521,31907)*4177+7450581)*30119,31607)*31607+MOD(MOD(997969999999967,MOD($B$5*9857+ J$7*9949+$A31*9973,33493)*4051+7450581)*29633,31607))*1000981,4294967296)+0.5)/4294967296</f>
        <v>0.71870187146123499</v>
      </c>
      <c r="K31" s="6">
        <f t="shared" si="2"/>
        <v>1</v>
      </c>
      <c r="L31" s="28">
        <f t="shared" si="0"/>
        <v>1</v>
      </c>
      <c r="M31" s="32">
        <v>20000</v>
      </c>
      <c r="N31" s="33">
        <v>400000</v>
      </c>
      <c r="O31" s="38">
        <v>2.25</v>
      </c>
      <c r="P31" s="39">
        <v>4.5</v>
      </c>
      <c r="Q31" s="44">
        <v>600</v>
      </c>
      <c r="R31" s="45">
        <v>1800</v>
      </c>
      <c r="S31" s="49">
        <f t="shared" si="3"/>
        <v>15841.722322379372</v>
      </c>
      <c r="T31" s="49">
        <f t="shared" si="4"/>
        <v>418.26639183557086</v>
      </c>
      <c r="U31" s="49">
        <f t="shared" si="5"/>
        <v>28845.843533022162</v>
      </c>
      <c r="V31" s="52">
        <f t="shared" si="1"/>
        <v>3021.5230981022455</v>
      </c>
      <c r="W31" s="1">
        <f t="shared" si="6"/>
        <v>31867.366631124409</v>
      </c>
    </row>
    <row r="32" spans="1:23" ht="14.7" thickBot="1" x14ac:dyDescent="0.6">
      <c r="A32" s="64">
        <v>25</v>
      </c>
      <c r="B32" s="15" t="s">
        <v>28</v>
      </c>
      <c r="C32" s="18">
        <v>0.02</v>
      </c>
      <c r="D32" s="23">
        <v>0.2</v>
      </c>
      <c r="E32" s="10">
        <v>0.8</v>
      </c>
      <c r="F32" s="24">
        <v>0</v>
      </c>
      <c r="G32" s="20">
        <f>(MOD((MOD(MOD(999999999999989,MOD($B$5*9929+G$7*9721+$A32*9521,31907)*4177+7450581)*30119,31607)*31607+MOD(MOD(997969999999967,MOD($B$5*9857+ G$7*9949+$A32*9973,33493)*4051+7450581)*29633,31607))*1000981,4294967296)+0.5)/4294967296</f>
        <v>0.91219319181982428</v>
      </c>
      <c r="H32" s="20">
        <f>(MOD((MOD(MOD(999999999999989,MOD($B$5*9929+H$7*9721+$A32*9521,31907)*4177+7450581)*30119,31607)*31607+MOD(MOD(997969999999967,MOD($B$5*9857+ H$7*9949+$A32*9973,33493)*4051+7450581)*29633,31607))*1000981,4294967296)+0.5)/4294967296</f>
        <v>0.60011324903462082</v>
      </c>
      <c r="I32" s="20">
        <f>(MOD((MOD(MOD(999999999999989,MOD($B$5*9929+I$7*9721+$A32*9521,31907)*4177+7450581)*30119,31607)*31607+MOD(MOD(997969999999967,MOD($B$5*9857+ I$7*9949+$A32*9973,33493)*4051+7450581)*29633,31607))*1000981,4294967296)+0.5)/4294967296</f>
        <v>0.31465244165156037</v>
      </c>
      <c r="J32" s="20">
        <f>(MOD((MOD(MOD(999999999999989,MOD($B$5*9929+J$7*9721+$A32*9521,31907)*4177+7450581)*30119,31607)*31607+MOD(MOD(997969999999967,MOD($B$5*9857+ J$7*9949+$A32*9973,33493)*4051+7450581)*29633,31607))*1000981,4294967296)+0.5)/4294967296</f>
        <v>0.41380697081331164</v>
      </c>
      <c r="K32" s="6">
        <f t="shared" si="2"/>
        <v>0</v>
      </c>
      <c r="L32" s="28">
        <f t="shared" si="0"/>
        <v>1</v>
      </c>
      <c r="M32" s="32">
        <v>10000</v>
      </c>
      <c r="N32" s="33">
        <v>50000</v>
      </c>
      <c r="O32" s="38">
        <v>0.5</v>
      </c>
      <c r="P32" s="39">
        <v>1</v>
      </c>
      <c r="Q32" s="44">
        <v>300</v>
      </c>
      <c r="R32" s="45">
        <v>1500</v>
      </c>
      <c r="S32" s="49">
        <f t="shared" si="3"/>
        <v>100.81360868724492</v>
      </c>
      <c r="T32" s="49">
        <f t="shared" si="4"/>
        <v>8.7463267328349943</v>
      </c>
      <c r="U32" s="49">
        <f t="shared" si="5"/>
        <v>0</v>
      </c>
      <c r="V32" s="52">
        <f t="shared" si="1"/>
        <v>244.41583702671326</v>
      </c>
      <c r="W32" s="1">
        <f t="shared" si="6"/>
        <v>244.41583702671326</v>
      </c>
    </row>
    <row r="33" spans="1:23" ht="14.7" thickBot="1" x14ac:dyDescent="0.6">
      <c r="A33" s="64">
        <v>26</v>
      </c>
      <c r="B33" s="15" t="s">
        <v>29</v>
      </c>
      <c r="C33" s="18">
        <v>7.0000000000000007E-2</v>
      </c>
      <c r="D33" s="23">
        <v>0.4</v>
      </c>
      <c r="E33" s="10">
        <v>0.2</v>
      </c>
      <c r="F33" s="24">
        <v>0.39999999999999991</v>
      </c>
      <c r="G33" s="20">
        <f>(MOD((MOD(MOD(999999999999989,MOD($B$5*9929+G$7*9721+$A33*9521,31907)*4177+7450581)*30119,31607)*31607+MOD(MOD(997969999999967,MOD($B$5*9857+ G$7*9949+$A33*9973,33493)*4051+7450581)*29633,31607))*1000981,4294967296)+0.5)/4294967296</f>
        <v>0.4671806717524305</v>
      </c>
      <c r="H33" s="20">
        <f>(MOD((MOD(MOD(999999999999989,MOD($B$5*9929+H$7*9721+$A33*9521,31907)*4177+7450581)*30119,31607)*31607+MOD(MOD(997969999999967,MOD($B$5*9857+ H$7*9949+$A33*9973,33493)*4051+7450581)*29633,31607))*1000981,4294967296)+0.5)/4294967296</f>
        <v>0.31155796640086919</v>
      </c>
      <c r="I33" s="20">
        <f>(MOD((MOD(MOD(999999999999989,MOD($B$5*9929+I$7*9721+$A33*9521,31907)*4177+7450581)*30119,31607)*31607+MOD(MOD(997969999999967,MOD($B$5*9857+ I$7*9949+$A33*9973,33493)*4051+7450581)*29633,31607))*1000981,4294967296)+0.5)/4294967296</f>
        <v>0.96155114553403109</v>
      </c>
      <c r="J33" s="20">
        <f>(MOD((MOD(MOD(999999999999989,MOD($B$5*9929+J$7*9721+$A33*9521,31907)*4177+7450581)*30119,31607)*31607+MOD(MOD(997969999999967,MOD($B$5*9857+ J$7*9949+$A33*9973,33493)*4051+7450581)*29633,31607))*1000981,4294967296)+0.5)/4294967296</f>
        <v>0.85964083264116198</v>
      </c>
      <c r="K33" s="6">
        <f t="shared" si="2"/>
        <v>0</v>
      </c>
      <c r="L33" s="28">
        <f t="shared" si="0"/>
        <v>1</v>
      </c>
      <c r="M33" s="32">
        <v>10000</v>
      </c>
      <c r="N33" s="33">
        <v>200000</v>
      </c>
      <c r="O33" s="38">
        <v>0.25</v>
      </c>
      <c r="P33" s="39">
        <v>2</v>
      </c>
      <c r="Q33" s="44">
        <v>200</v>
      </c>
      <c r="R33" s="45">
        <v>2000</v>
      </c>
      <c r="S33" s="49">
        <f t="shared" si="3"/>
        <v>3791.1814104839582</v>
      </c>
      <c r="T33" s="49">
        <f t="shared" si="4"/>
        <v>29.302821965574907</v>
      </c>
      <c r="U33" s="49">
        <f t="shared" si="5"/>
        <v>0</v>
      </c>
      <c r="V33" s="52">
        <f t="shared" si="1"/>
        <v>586.25089582715702</v>
      </c>
      <c r="W33" s="1">
        <f t="shared" si="6"/>
        <v>586.25089582715702</v>
      </c>
    </row>
    <row r="34" spans="1:23" ht="14.7" thickBot="1" x14ac:dyDescent="0.6">
      <c r="A34" s="64">
        <v>27</v>
      </c>
      <c r="B34" s="15" t="s">
        <v>30</v>
      </c>
      <c r="C34" s="18">
        <v>0.05</v>
      </c>
      <c r="D34" s="23">
        <v>0.1</v>
      </c>
      <c r="E34" s="10">
        <v>0.8</v>
      </c>
      <c r="F34" s="24">
        <v>9.9999999999999978E-2</v>
      </c>
      <c r="G34" s="20">
        <f>(MOD((MOD(MOD(999999999999989,MOD($B$5*9929+G$7*9721+$A34*9521,31907)*4177+7450581)*30119,31607)*31607+MOD(MOD(997969999999967,MOD($B$5*9857+ G$7*9949+$A34*9973,33493)*4051+7450581)*29633,31607))*1000981,4294967296)+0.5)/4294967296</f>
        <v>0.41358754446264356</v>
      </c>
      <c r="H34" s="20">
        <f>(MOD((MOD(MOD(999999999999989,MOD($B$5*9929+H$7*9721+$A34*9521,31907)*4177+7450581)*30119,31607)*31607+MOD(MOD(997969999999967,MOD($B$5*9857+ H$7*9949+$A34*9973,33493)*4051+7450581)*29633,31607))*1000981,4294967296)+0.5)/4294967296</f>
        <v>0.87110440211836249</v>
      </c>
      <c r="I34" s="20">
        <f>(MOD((MOD(MOD(999999999999989,MOD($B$5*9929+I$7*9721+$A34*9521,31907)*4177+7450581)*30119,31607)*31607+MOD(MOD(997969999999967,MOD($B$5*9857+ I$7*9949+$A34*9973,33493)*4051+7450581)*29633,31607))*1000981,4294967296)+0.5)/4294967296</f>
        <v>0.69023016456048936</v>
      </c>
      <c r="J34" s="20">
        <f>(MOD((MOD(MOD(999999999999989,MOD($B$5*9929+J$7*9721+$A34*9521,31907)*4177+7450581)*30119,31607)*31607+MOD(MOD(997969999999967,MOD($B$5*9857+ J$7*9949+$A34*9973,33493)*4051+7450581)*29633,31607))*1000981,4294967296)+0.5)/4294967296</f>
        <v>7.9691436956636608E-2</v>
      </c>
      <c r="K34" s="6">
        <f t="shared" si="2"/>
        <v>0</v>
      </c>
      <c r="L34" s="28">
        <f t="shared" si="0"/>
        <v>1</v>
      </c>
      <c r="M34" s="32">
        <v>20000</v>
      </c>
      <c r="N34" s="33">
        <v>400000</v>
      </c>
      <c r="O34" s="38">
        <v>0.5</v>
      </c>
      <c r="P34" s="39">
        <v>2.5</v>
      </c>
      <c r="Q34" s="44">
        <v>8400</v>
      </c>
      <c r="R34" s="45">
        <v>42000</v>
      </c>
      <c r="S34" s="49">
        <f t="shared" si="3"/>
        <v>1353.9933608871256</v>
      </c>
      <c r="T34" s="49">
        <f t="shared" si="4"/>
        <v>1200.5496991543691</v>
      </c>
      <c r="U34" s="49">
        <f t="shared" si="5"/>
        <v>0</v>
      </c>
      <c r="V34" s="52">
        <f t="shared" si="1"/>
        <v>4616.6884990246908</v>
      </c>
      <c r="W34" s="1">
        <f t="shared" si="6"/>
        <v>4616.6884990246908</v>
      </c>
    </row>
    <row r="35" spans="1:23" ht="14.7" thickBot="1" x14ac:dyDescent="0.6">
      <c r="A35" s="64">
        <v>28</v>
      </c>
      <c r="B35" s="15" t="s">
        <v>31</v>
      </c>
      <c r="C35" s="18">
        <v>0.02</v>
      </c>
      <c r="D35" s="23">
        <v>0</v>
      </c>
      <c r="E35" s="10">
        <v>0.5</v>
      </c>
      <c r="F35" s="24">
        <v>0.5</v>
      </c>
      <c r="G35" s="20">
        <f>(MOD((MOD(MOD(999999999999989,MOD($B$5*9929+G$7*9721+$A35*9521,31907)*4177+7450581)*30119,31607)*31607+MOD(MOD(997969999999967,MOD($B$5*9857+ G$7*9949+$A35*9973,33493)*4051+7450581)*29633,31607))*1000981,4294967296)+0.5)/4294967296</f>
        <v>0.28055058803874999</v>
      </c>
      <c r="H35" s="20">
        <f>(MOD((MOD(MOD(999999999999989,MOD($B$5*9929+H$7*9721+$A35*9521,31907)*4177+7450581)*30119,31607)*31607+MOD(MOD(997969999999967,MOD($B$5*9857+ H$7*9949+$A35*9973,33493)*4051+7450581)*29633,31607))*1000981,4294967296)+0.5)/4294967296</f>
        <v>0.23272121662739664</v>
      </c>
      <c r="I35" s="20">
        <f>(MOD((MOD(MOD(999999999999989,MOD($B$5*9929+I$7*9721+$A35*9521,31907)*4177+7450581)*30119,31607)*31607+MOD(MOD(997969999999967,MOD($B$5*9857+ I$7*9949+$A35*9973,33493)*4051+7450581)*29633,31607))*1000981,4294967296)+0.5)/4294967296</f>
        <v>0.43119278538506478</v>
      </c>
      <c r="J35" s="20">
        <f>(MOD((MOD(MOD(999999999999989,MOD($B$5*9929+J$7*9721+$A35*9521,31907)*4177+7450581)*30119,31607)*31607+MOD(MOD(997969999999967,MOD($B$5*9857+ J$7*9949+$A35*9973,33493)*4051+7450581)*29633,31607))*1000981,4294967296)+0.5)/4294967296</f>
        <v>0.41103989549446851</v>
      </c>
      <c r="K35" s="6">
        <f t="shared" si="2"/>
        <v>0</v>
      </c>
      <c r="L35" s="28">
        <f t="shared" si="0"/>
        <v>1</v>
      </c>
      <c r="M35" s="32">
        <v>10000</v>
      </c>
      <c r="N35" s="33">
        <v>200000</v>
      </c>
      <c r="O35" s="38">
        <v>0.5</v>
      </c>
      <c r="P35" s="39">
        <v>1.5</v>
      </c>
      <c r="Q35" s="44">
        <v>4200</v>
      </c>
      <c r="R35" s="45">
        <v>21000</v>
      </c>
      <c r="S35" s="49">
        <f t="shared" si="3"/>
        <v>676.99668044356395</v>
      </c>
      <c r="T35" s="49">
        <f t="shared" si="4"/>
        <v>193.85924357767033</v>
      </c>
      <c r="U35" s="49">
        <f t="shared" si="5"/>
        <v>0</v>
      </c>
      <c r="V35" s="52">
        <f t="shared" si="1"/>
        <v>1572.9257843624143</v>
      </c>
      <c r="W35" s="1">
        <f t="shared" si="6"/>
        <v>1572.9257843624143</v>
      </c>
    </row>
    <row r="36" spans="1:23" ht="14.7" thickBot="1" x14ac:dyDescent="0.6">
      <c r="A36" s="64">
        <v>29</v>
      </c>
      <c r="B36" s="15" t="s">
        <v>32</v>
      </c>
      <c r="C36" s="18">
        <v>0.45</v>
      </c>
      <c r="D36" s="23">
        <v>0.1</v>
      </c>
      <c r="E36" s="10">
        <v>0.9</v>
      </c>
      <c r="F36" s="24">
        <v>0</v>
      </c>
      <c r="G36" s="20">
        <f>(MOD((MOD(MOD(999999999999989,MOD($B$5*9929+G$7*9721+$A36*9521,31907)*4177+7450581)*30119,31607)*31607+MOD(MOD(997969999999967,MOD($B$5*9857+ G$7*9949+$A36*9973,33493)*4051+7450581)*29633,31607))*1000981,4294967296)+0.5)/4294967296</f>
        <v>0.64372494479175657</v>
      </c>
      <c r="H36" s="20">
        <f>(MOD((MOD(MOD(999999999999989,MOD($B$5*9929+H$7*9721+$A36*9521,31907)*4177+7450581)*30119,31607)*31607+MOD(MOD(997969999999967,MOD($B$5*9857+ H$7*9949+$A36*9973,33493)*4051+7450581)*29633,31607))*1000981,4294967296)+0.5)/4294967296</f>
        <v>0.32773019059095532</v>
      </c>
      <c r="I36" s="20">
        <f>(MOD((MOD(MOD(999999999999989,MOD($B$5*9929+I$7*9721+$A36*9521,31907)*4177+7450581)*30119,31607)*31607+MOD(MOD(997969999999967,MOD($B$5*9857+ I$7*9949+$A36*9973,33493)*4051+7450581)*29633,31607))*1000981,4294967296)+0.5)/4294967296</f>
        <v>0.46303865744266659</v>
      </c>
      <c r="J36" s="20">
        <f>(MOD((MOD(MOD(999999999999989,MOD($B$5*9929+J$7*9721+$A36*9521,31907)*4177+7450581)*30119,31607)*31607+MOD(MOD(997969999999967,MOD($B$5*9857+ J$7*9949+$A36*9973,33493)*4051+7450581)*29633,31607))*1000981,4294967296)+0.5)/4294967296</f>
        <v>0.93127955787349492</v>
      </c>
      <c r="K36" s="6">
        <f t="shared" si="2"/>
        <v>0</v>
      </c>
      <c r="L36" s="28">
        <f t="shared" si="0"/>
        <v>1</v>
      </c>
      <c r="M36" s="32">
        <v>40000</v>
      </c>
      <c r="N36" s="33">
        <v>200000</v>
      </c>
      <c r="O36" s="38">
        <v>48.5</v>
      </c>
      <c r="P36" s="39">
        <v>48.5</v>
      </c>
      <c r="Q36" s="44">
        <v>1300</v>
      </c>
      <c r="R36" s="45">
        <v>13000</v>
      </c>
      <c r="S36" s="49">
        <f t="shared" si="3"/>
        <v>4536.6123909260141</v>
      </c>
      <c r="T36" s="49">
        <f t="shared" si="4"/>
        <v>103162.69535041189</v>
      </c>
      <c r="U36" s="49">
        <f t="shared" si="5"/>
        <v>0</v>
      </c>
      <c r="V36" s="52">
        <f t="shared" si="1"/>
        <v>184810.76814659449</v>
      </c>
      <c r="W36" s="1">
        <f t="shared" si="6"/>
        <v>184810.76814659449</v>
      </c>
    </row>
    <row r="37" spans="1:23" ht="14.7" thickBot="1" x14ac:dyDescent="0.6">
      <c r="A37" s="64">
        <v>30</v>
      </c>
      <c r="B37" s="15" t="s">
        <v>33</v>
      </c>
      <c r="C37" s="18">
        <v>0.35</v>
      </c>
      <c r="D37" s="23">
        <v>0.2</v>
      </c>
      <c r="E37" s="10">
        <v>0.6</v>
      </c>
      <c r="F37" s="24">
        <v>0.19999999999999996</v>
      </c>
      <c r="G37" s="20">
        <f>(MOD((MOD(MOD(999999999999989,MOD($B$5*9929+G$7*9721+$A37*9521,31907)*4177+7450581)*30119,31607)*31607+MOD(MOD(997969999999967,MOD($B$5*9857+ G$7*9949+$A37*9973,33493)*4051+7450581)*29633,31607))*1000981,4294967296)+0.5)/4294967296</f>
        <v>0.12945808155927807</v>
      </c>
      <c r="H37" s="20">
        <f>(MOD((MOD(MOD(999999999999989,MOD($B$5*9929+H$7*9721+$A37*9521,31907)*4177+7450581)*30119,31607)*31607+MOD(MOD(997969999999967,MOD($B$5*9857+ H$7*9949+$A37*9973,33493)*4051+7450581)*29633,31607))*1000981,4294967296)+0.5)/4294967296</f>
        <v>0.49534350156318396</v>
      </c>
      <c r="I37" s="20">
        <f>(MOD((MOD(MOD(999999999999989,MOD($B$5*9929+I$7*9721+$A37*9521,31907)*4177+7450581)*30119,31607)*31607+MOD(MOD(997969999999967,MOD($B$5*9857+ I$7*9949+$A37*9973,33493)*4051+7450581)*29633,31607))*1000981,4294967296)+0.5)/4294967296</f>
        <v>0.71548583044204861</v>
      </c>
      <c r="J37" s="20">
        <f>(MOD((MOD(MOD(999999999999989,MOD($B$5*9929+J$7*9721+$A37*9521,31907)*4177+7450581)*30119,31607)*31607+MOD(MOD(997969999999967,MOD($B$5*9857+ J$7*9949+$A37*9973,33493)*4051+7450581)*29633,31607))*1000981,4294967296)+0.5)/4294967296</f>
        <v>0.88279596262145787</v>
      </c>
      <c r="K37" s="6">
        <f t="shared" si="2"/>
        <v>1</v>
      </c>
      <c r="L37" s="28">
        <f t="shared" si="0"/>
        <v>0</v>
      </c>
      <c r="M37" s="32">
        <v>260000</v>
      </c>
      <c r="N37" s="33">
        <v>1300000</v>
      </c>
      <c r="O37" s="38">
        <v>0.75</v>
      </c>
      <c r="P37" s="39">
        <v>1.5</v>
      </c>
      <c r="Q37" s="44">
        <v>1000</v>
      </c>
      <c r="R37" s="45">
        <v>5000</v>
      </c>
      <c r="S37" s="49">
        <f t="shared" si="3"/>
        <v>91740.383905392824</v>
      </c>
      <c r="T37" s="49">
        <f t="shared" si="4"/>
        <v>765.30358912306235</v>
      </c>
      <c r="U37" s="49">
        <f t="shared" si="5"/>
        <v>380508.01963741874</v>
      </c>
      <c r="V37" s="52">
        <f t="shared" si="1"/>
        <v>0</v>
      </c>
      <c r="W37" s="1">
        <f t="shared" si="6"/>
        <v>380508.01963741874</v>
      </c>
    </row>
    <row r="38" spans="1:23" ht="14.7" thickBot="1" x14ac:dyDescent="0.6">
      <c r="A38" s="64">
        <v>31</v>
      </c>
      <c r="B38" s="15" t="s">
        <v>34</v>
      </c>
      <c r="C38" s="18">
        <v>0.09</v>
      </c>
      <c r="D38" s="23">
        <v>0</v>
      </c>
      <c r="E38" s="10">
        <v>0.9</v>
      </c>
      <c r="F38" s="24">
        <v>9.9999999999999978E-2</v>
      </c>
      <c r="G38" s="20">
        <f>(MOD((MOD(MOD(999999999999989,MOD($B$5*9929+G$7*9721+$A38*9521,31907)*4177+7450581)*30119,31607)*31607+MOD(MOD(997969999999967,MOD($B$5*9857+ G$7*9949+$A38*9973,33493)*4051+7450581)*29633,31607))*1000981,4294967296)+0.5)/4294967296</f>
        <v>0.4806679644389078</v>
      </c>
      <c r="H38" s="20">
        <f>(MOD((MOD(MOD(999999999999989,MOD($B$5*9929+H$7*9721+$A38*9521,31907)*4177+7450581)*30119,31607)*31607+MOD(MOD(997969999999967,MOD($B$5*9857+ H$7*9949+$A38*9973,33493)*4051+7450581)*29633,31607))*1000981,4294967296)+0.5)/4294967296</f>
        <v>0.22887836128938943</v>
      </c>
      <c r="I38" s="20">
        <f>(MOD((MOD(MOD(999999999999989,MOD($B$5*9929+I$7*9721+$A38*9521,31907)*4177+7450581)*30119,31607)*31607+MOD(MOD(997969999999967,MOD($B$5*9857+ I$7*9949+$A38*9973,33493)*4051+7450581)*29633,31607))*1000981,4294967296)+0.5)/4294967296</f>
        <v>0.59390226018149406</v>
      </c>
      <c r="J38" s="20">
        <f>(MOD((MOD(MOD(999999999999989,MOD($B$5*9929+J$7*9721+$A38*9521,31907)*4177+7450581)*30119,31607)*31607+MOD(MOD(997969999999967,MOD($B$5*9857+ J$7*9949+$A38*9973,33493)*4051+7450581)*29633,31607))*1000981,4294967296)+0.5)/4294967296</f>
        <v>0.25208835361991078</v>
      </c>
      <c r="K38" s="6">
        <f t="shared" si="2"/>
        <v>0</v>
      </c>
      <c r="L38" s="28">
        <f t="shared" si="0"/>
        <v>1</v>
      </c>
      <c r="M38" s="32">
        <v>10000</v>
      </c>
      <c r="N38" s="33">
        <v>200000</v>
      </c>
      <c r="O38" s="38">
        <v>1.5</v>
      </c>
      <c r="P38" s="39">
        <v>3</v>
      </c>
      <c r="Q38" s="44">
        <v>1400</v>
      </c>
      <c r="R38" s="45">
        <v>4200</v>
      </c>
      <c r="S38" s="49">
        <f t="shared" si="3"/>
        <v>609.29701239920735</v>
      </c>
      <c r="T38" s="49">
        <f t="shared" si="4"/>
        <v>500.48969963230638</v>
      </c>
      <c r="U38" s="49">
        <f t="shared" si="5"/>
        <v>0</v>
      </c>
      <c r="V38" s="52">
        <f t="shared" si="1"/>
        <v>818.2881318318822</v>
      </c>
      <c r="W38" s="1">
        <f t="shared" si="6"/>
        <v>818.2881318318822</v>
      </c>
    </row>
    <row r="39" spans="1:23" ht="14.7" thickBot="1" x14ac:dyDescent="0.6">
      <c r="A39" s="64">
        <v>32</v>
      </c>
      <c r="B39" s="15" t="s">
        <v>35</v>
      </c>
      <c r="C39" s="18">
        <v>0.04</v>
      </c>
      <c r="D39" s="23">
        <v>0.4</v>
      </c>
      <c r="E39" s="10">
        <v>0.6</v>
      </c>
      <c r="F39" s="24">
        <v>0</v>
      </c>
      <c r="G39" s="20">
        <f>(MOD((MOD(MOD(999999999999989,MOD($B$5*9929+G$7*9721+$A39*9521,31907)*4177+7450581)*30119,31607)*31607+MOD(MOD(997969999999967,MOD($B$5*9857+ G$7*9949+$A39*9973,33493)*4051+7450581)*29633,31607))*1000981,4294967296)+0.5)/4294967296</f>
        <v>0.4033158045494929</v>
      </c>
      <c r="H39" s="20">
        <f>(MOD((MOD(MOD(999999999999989,MOD($B$5*9929+H$7*9721+$A39*9521,31907)*4177+7450581)*30119,31607)*31607+MOD(MOD(997969999999967,MOD($B$5*9857+ H$7*9949+$A39*9973,33493)*4051+7450581)*29633,31607))*1000981,4294967296)+0.5)/4294967296</f>
        <v>0.45866203808691353</v>
      </c>
      <c r="I39" s="20">
        <f>(MOD((MOD(MOD(999999999999989,MOD($B$5*9929+I$7*9721+$A39*9521,31907)*4177+7450581)*30119,31607)*31607+MOD(MOD(997969999999967,MOD($B$5*9857+ I$7*9949+$A39*9973,33493)*4051+7450581)*29633,31607))*1000981,4294967296)+0.5)/4294967296</f>
        <v>0.22725693241227418</v>
      </c>
      <c r="J39" s="20">
        <f>(MOD((MOD(MOD(999999999999989,MOD($B$5*9929+J$7*9721+$A39*9521,31907)*4177+7450581)*30119,31607)*31607+MOD(MOD(997969999999967,MOD($B$5*9857+ J$7*9949+$A39*9973,33493)*4051+7450581)*29633,31607))*1000981,4294967296)+0.5)/4294967296</f>
        <v>0.30765982356388122</v>
      </c>
      <c r="K39" s="6">
        <f t="shared" si="2"/>
        <v>0</v>
      </c>
      <c r="L39" s="28">
        <f t="shared" si="0"/>
        <v>1</v>
      </c>
      <c r="M39" s="32">
        <v>20000</v>
      </c>
      <c r="N39" s="33">
        <v>100000</v>
      </c>
      <c r="O39" s="38">
        <v>0.5</v>
      </c>
      <c r="P39" s="39">
        <v>1</v>
      </c>
      <c r="Q39" s="44">
        <v>700</v>
      </c>
      <c r="R39" s="45">
        <v>2100</v>
      </c>
      <c r="S39" s="49">
        <f t="shared" si="3"/>
        <v>806.50886949795949</v>
      </c>
      <c r="T39" s="49">
        <f t="shared" si="4"/>
        <v>22.243986650324729</v>
      </c>
      <c r="U39" s="49">
        <f t="shared" si="5"/>
        <v>0</v>
      </c>
      <c r="V39" s="52">
        <f t="shared" si="1"/>
        <v>299.0720974155642</v>
      </c>
      <c r="W39" s="1">
        <f t="shared" si="6"/>
        <v>299.0720974155642</v>
      </c>
    </row>
    <row r="40" spans="1:23" ht="14.7" thickBot="1" x14ac:dyDescent="0.6">
      <c r="A40" s="64">
        <v>33</v>
      </c>
      <c r="B40" s="15" t="s">
        <v>36</v>
      </c>
      <c r="C40" s="18">
        <v>0.05</v>
      </c>
      <c r="D40" s="23">
        <v>0.2</v>
      </c>
      <c r="E40" s="10">
        <v>0.2</v>
      </c>
      <c r="F40" s="24">
        <v>0.6</v>
      </c>
      <c r="G40" s="20">
        <f>(MOD((MOD(MOD(999999999999989,MOD($B$5*9929+G$7*9721+$A40*9521,31907)*4177+7450581)*30119,31607)*31607+MOD(MOD(997969999999967,MOD($B$5*9857+ G$7*9949+$A40*9973,33493)*4051+7450581)*29633,31607))*1000981,4294967296)+0.5)/4294967296</f>
        <v>0.80688213871326298</v>
      </c>
      <c r="H40" s="20">
        <f>(MOD((MOD(MOD(999999999999989,MOD($B$5*9929+H$7*9721+$A40*9521,31907)*4177+7450581)*30119,31607)*31607+MOD(MOD(997969999999967,MOD($B$5*9857+ H$7*9949+$A40*9973,33493)*4051+7450581)*29633,31607))*1000981,4294967296)+0.5)/4294967296</f>
        <v>4.6279425150714815E-2</v>
      </c>
      <c r="I40" s="20">
        <f>(MOD((MOD(MOD(999999999999989,MOD($B$5*9929+I$7*9721+$A40*9521,31907)*4177+7450581)*30119,31607)*31607+MOD(MOD(997969999999967,MOD($B$5*9857+ I$7*9949+$A40*9973,33493)*4051+7450581)*29633,31607))*1000981,4294967296)+0.5)/4294967296</f>
        <v>0.74185219209175557</v>
      </c>
      <c r="J40" s="20">
        <f>(MOD((MOD(MOD(999999999999989,MOD($B$5*9929+J$7*9721+$A40*9521,31907)*4177+7450581)*30119,31607)*31607+MOD(MOD(997969999999967,MOD($B$5*9857+ J$7*9949+$A40*9973,33493)*4051+7450581)*29633,31607))*1000981,4294967296)+0.5)/4294967296</f>
        <v>0.92166264972183853</v>
      </c>
      <c r="K40" s="6">
        <f t="shared" ref="K40:K57" si="7">IF(OR(G40&lt;D40,G40&gt;D40+E40),1,0)</f>
        <v>1</v>
      </c>
      <c r="L40" s="28">
        <f t="shared" ref="L40:L57" si="8">IF(OR(AND(D40&lt;G40,D40+E40&gt;G40),G40&gt;D40+E40),1,0)</f>
        <v>1</v>
      </c>
      <c r="M40" s="32">
        <v>20000</v>
      </c>
      <c r="N40" s="33">
        <v>400000</v>
      </c>
      <c r="O40" s="38">
        <v>2.5</v>
      </c>
      <c r="P40" s="39">
        <v>10</v>
      </c>
      <c r="Q40" s="44">
        <v>200</v>
      </c>
      <c r="R40" s="45">
        <v>600</v>
      </c>
      <c r="S40" s="49">
        <f t="shared" ref="S40:S57" si="9">EXP(((LN(N40)+LN(M40))/2)+((LN(N40)-LN(M40))/3.28971)^2/2)*C40*(D40+F40)</f>
        <v>5415.9734435485034</v>
      </c>
      <c r="T40" s="49">
        <f t="shared" ref="T40:T57" si="10">EXP(((LN(R40)+LN(Q40))/2)+((LN(R40)-LN(Q40))/3.28971)^2/2)*EXP(((LN(P40)+LN(O40))/2)+((LN(P40)-LN(O40))/3.28971)^2/2)*C40*(E40+F40)</f>
        <v>80.056978897593382</v>
      </c>
      <c r="U40" s="49">
        <f t="shared" si="5"/>
        <v>7475.3010606223579</v>
      </c>
      <c r="V40" s="52">
        <f t="shared" ref="V40:V57" si="11">IFERROR(_xlfn.LOGNORM.INV(J40,((LN(R40)+LN(Q40))/2),((LN(R40)-LN(Q40))/3.28971))*_xlfn.LOGNORM.INV(J40,((LN(P40)+LN(O40))/2),((LN(P40)-LN(O40))/3.28971))*L40*H40, _xlfn.LOGNORM.INV(J40,((LN(R40)+LN(Q40))/2),((LN(R40)-LN(Q40))/3.28971))*P40*L40*H40)</f>
        <v>233.65595859792629</v>
      </c>
      <c r="W40" s="1">
        <f t="shared" si="6"/>
        <v>7708.9570192202846</v>
      </c>
    </row>
    <row r="41" spans="1:23" ht="14.7" thickBot="1" x14ac:dyDescent="0.6">
      <c r="A41" s="64">
        <v>34</v>
      </c>
      <c r="B41" s="15" t="s">
        <v>37</v>
      </c>
      <c r="C41" s="18">
        <v>0.06</v>
      </c>
      <c r="D41" s="23">
        <v>0.2</v>
      </c>
      <c r="E41" s="10">
        <v>0.8</v>
      </c>
      <c r="F41" s="24">
        <v>0</v>
      </c>
      <c r="G41" s="20">
        <f>(MOD((MOD(MOD(999999999999989,MOD($B$5*9929+G$7*9721+$A41*9521,31907)*4177+7450581)*30119,31607)*31607+MOD(MOD(997969999999967,MOD($B$5*9857+ G$7*9949+$A41*9973,33493)*4051+7450581)*29633,31607))*1000981,4294967296)+0.5)/4294967296</f>
        <v>8.2198288408108056E-2</v>
      </c>
      <c r="H41" s="20">
        <f>(MOD((MOD(MOD(999999999999989,MOD($B$5*9929+H$7*9721+$A41*9521,31907)*4177+7450581)*30119,31607)*31607+MOD(MOD(997969999999967,MOD($B$5*9857+ H$7*9949+$A41*9973,33493)*4051+7450581)*29633,31607))*1000981,4294967296)+0.5)/4294967296</f>
        <v>0.64753193047363311</v>
      </c>
      <c r="I41" s="20">
        <f>(MOD((MOD(MOD(999999999999989,MOD($B$5*9929+I$7*9721+$A41*9521,31907)*4177+7450581)*30119,31607)*31607+MOD(MOD(997969999999967,MOD($B$5*9857+ I$7*9949+$A41*9973,33493)*4051+7450581)*29633,31607))*1000981,4294967296)+0.5)/4294967296</f>
        <v>0.70534255250822753</v>
      </c>
      <c r="J41" s="20">
        <f>(MOD((MOD(MOD(999999999999989,MOD($B$5*9929+J$7*9721+$A41*9521,31907)*4177+7450581)*30119,31607)*31607+MOD(MOD(997969999999967,MOD($B$5*9857+ J$7*9949+$A41*9973,33493)*4051+7450581)*29633,31607))*1000981,4294967296)+0.5)/4294967296</f>
        <v>0.78177035844419152</v>
      </c>
      <c r="K41" s="6">
        <f t="shared" si="7"/>
        <v>1</v>
      </c>
      <c r="L41" s="28">
        <f t="shared" si="8"/>
        <v>0</v>
      </c>
      <c r="M41" s="32">
        <v>10000</v>
      </c>
      <c r="N41" s="33">
        <v>50000</v>
      </c>
      <c r="O41" s="38">
        <v>4</v>
      </c>
      <c r="P41" s="39">
        <v>12</v>
      </c>
      <c r="Q41" s="44">
        <v>1100</v>
      </c>
      <c r="R41" s="45">
        <v>11000</v>
      </c>
      <c r="S41" s="49">
        <f t="shared" si="9"/>
        <v>302.4408260617347</v>
      </c>
      <c r="T41" s="49">
        <f t="shared" si="10"/>
        <v>1562.6241578490472</v>
      </c>
      <c r="U41" s="49">
        <f t="shared" si="5"/>
        <v>18855.782216106465</v>
      </c>
      <c r="V41" s="52">
        <f t="shared" si="11"/>
        <v>0</v>
      </c>
      <c r="W41" s="1">
        <f t="shared" si="6"/>
        <v>18855.782216106465</v>
      </c>
    </row>
    <row r="42" spans="1:23" ht="14.7" thickBot="1" x14ac:dyDescent="0.6">
      <c r="A42" s="64">
        <v>35</v>
      </c>
      <c r="B42" s="15" t="s">
        <v>38</v>
      </c>
      <c r="C42" s="18">
        <v>0.12</v>
      </c>
      <c r="D42" s="23">
        <v>0</v>
      </c>
      <c r="E42" s="10">
        <v>0.7</v>
      </c>
      <c r="F42" s="24">
        <v>0.30000000000000004</v>
      </c>
      <c r="G42" s="20">
        <f>(MOD((MOD(MOD(999999999999989,MOD($B$5*9929+G$7*9721+$A42*9521,31907)*4177+7450581)*30119,31607)*31607+MOD(MOD(997969999999967,MOD($B$5*9857+ G$7*9949+$A42*9973,33493)*4051+7450581)*29633,31607))*1000981,4294967296)+0.5)/4294967296</f>
        <v>0.49629427527543157</v>
      </c>
      <c r="H42" s="20">
        <f>(MOD((MOD(MOD(999999999999989,MOD($B$5*9929+H$7*9721+$A42*9521,31907)*4177+7450581)*30119,31607)*31607+MOD(MOD(997969999999967,MOD($B$5*9857+ H$7*9949+$A42*9973,33493)*4051+7450581)*29633,31607))*1000981,4294967296)+0.5)/4294967296</f>
        <v>0.7433076441520825</v>
      </c>
      <c r="I42" s="20">
        <f>(MOD((MOD(MOD(999999999999989,MOD($B$5*9929+I$7*9721+$A42*9521,31907)*4177+7450581)*30119,31607)*31607+MOD(MOD(997969999999967,MOD($B$5*9857+ I$7*9949+$A42*9973,33493)*4051+7450581)*29633,31607))*1000981,4294967296)+0.5)/4294967296</f>
        <v>0.18922831595409662</v>
      </c>
      <c r="J42" s="20">
        <f>(MOD((MOD(MOD(999999999999989,MOD($B$5*9929+J$7*9721+$A42*9521,31907)*4177+7450581)*30119,31607)*31607+MOD(MOD(997969999999967,MOD($B$5*9857+ J$7*9949+$A42*9973,33493)*4051+7450581)*29633,31607))*1000981,4294967296)+0.5)/4294967296</f>
        <v>0.36153555300552398</v>
      </c>
      <c r="K42" s="6">
        <f t="shared" si="7"/>
        <v>0</v>
      </c>
      <c r="L42" s="28">
        <f t="shared" si="8"/>
        <v>1</v>
      </c>
      <c r="M42" s="32">
        <v>10000</v>
      </c>
      <c r="N42" s="33">
        <v>50000</v>
      </c>
      <c r="O42" s="38">
        <v>2.25</v>
      </c>
      <c r="P42" s="39">
        <v>6.75</v>
      </c>
      <c r="Q42" s="44">
        <v>300</v>
      </c>
      <c r="R42" s="45">
        <v>900</v>
      </c>
      <c r="S42" s="49">
        <f t="shared" si="9"/>
        <v>907.3224781852042</v>
      </c>
      <c r="T42" s="49">
        <f t="shared" si="10"/>
        <v>271.66965213386334</v>
      </c>
      <c r="U42" s="49">
        <f t="shared" si="5"/>
        <v>0</v>
      </c>
      <c r="V42" s="52">
        <f t="shared" si="11"/>
        <v>1187.9703199068024</v>
      </c>
      <c r="W42" s="1">
        <f t="shared" si="6"/>
        <v>1187.9703199068024</v>
      </c>
    </row>
    <row r="43" spans="1:23" ht="14.7" thickBot="1" x14ac:dyDescent="0.6">
      <c r="A43" s="64">
        <v>36</v>
      </c>
      <c r="B43" s="15" t="s">
        <v>39</v>
      </c>
      <c r="C43" s="18">
        <v>0.02</v>
      </c>
      <c r="D43" s="23">
        <v>0.4</v>
      </c>
      <c r="E43" s="10">
        <v>0.5</v>
      </c>
      <c r="F43" s="24">
        <v>9.9999999999999978E-2</v>
      </c>
      <c r="G43" s="20">
        <f>(MOD((MOD(MOD(999999999999989,MOD($B$5*9929+G$7*9721+$A43*9521,31907)*4177+7450581)*30119,31607)*31607+MOD(MOD(997969999999967,MOD($B$5*9857+ G$7*9949+$A43*9973,33493)*4051+7450581)*29633,31607))*1000981,4294967296)+0.5)/4294967296</f>
        <v>0.31466949300374836</v>
      </c>
      <c r="H43" s="20">
        <f>(MOD((MOD(MOD(999999999999989,MOD($B$5*9929+H$7*9721+$A43*9521,31907)*4177+7450581)*30119,31607)*31607+MOD(MOD(997969999999967,MOD($B$5*9857+ H$7*9949+$A43*9973,33493)*4051+7450581)*29633,31607))*1000981,4294967296)+0.5)/4294967296</f>
        <v>0.14953569474164397</v>
      </c>
      <c r="I43" s="20">
        <f>(MOD((MOD(MOD(999999999999989,MOD($B$5*9929+I$7*9721+$A43*9521,31907)*4177+7450581)*30119,31607)*31607+MOD(MOD(997969999999967,MOD($B$5*9857+ I$7*9949+$A43*9973,33493)*4051+7450581)*29633,31607))*1000981,4294967296)+0.5)/4294967296</f>
        <v>0.63105874799657613</v>
      </c>
      <c r="J43" s="20">
        <f>(MOD((MOD(MOD(999999999999989,MOD($B$5*9929+J$7*9721+$A43*9521,31907)*4177+7450581)*30119,31607)*31607+MOD(MOD(997969999999967,MOD($B$5*9857+ J$7*9949+$A43*9973,33493)*4051+7450581)*29633,31607))*1000981,4294967296)+0.5)/4294967296</f>
        <v>0.4447286274516955</v>
      </c>
      <c r="K43" s="6">
        <f t="shared" si="7"/>
        <v>1</v>
      </c>
      <c r="L43" s="28">
        <f t="shared" si="8"/>
        <v>0</v>
      </c>
      <c r="M43" s="32">
        <v>10000</v>
      </c>
      <c r="N43" s="33">
        <v>50000</v>
      </c>
      <c r="O43" s="38">
        <v>1</v>
      </c>
      <c r="P43" s="39">
        <v>6</v>
      </c>
      <c r="Q43" s="44">
        <v>7300</v>
      </c>
      <c r="R43" s="45">
        <v>21900</v>
      </c>
      <c r="S43" s="49">
        <f t="shared" si="9"/>
        <v>252.03402171811229</v>
      </c>
      <c r="T43" s="49">
        <f t="shared" si="10"/>
        <v>455.80017717292264</v>
      </c>
      <c r="U43" s="49">
        <f t="shared" si="5"/>
        <v>3938.5409543497676</v>
      </c>
      <c r="V43" s="52">
        <f t="shared" si="11"/>
        <v>0</v>
      </c>
      <c r="W43" s="1">
        <f t="shared" si="6"/>
        <v>3938.5409543497676</v>
      </c>
    </row>
    <row r="44" spans="1:23" ht="14.7" thickBot="1" x14ac:dyDescent="0.6">
      <c r="A44" s="64">
        <v>37</v>
      </c>
      <c r="B44" s="15" t="s">
        <v>40</v>
      </c>
      <c r="C44" s="18">
        <v>0.03</v>
      </c>
      <c r="D44" s="23">
        <v>0.5</v>
      </c>
      <c r="E44" s="10">
        <v>0.5</v>
      </c>
      <c r="F44" s="24">
        <v>0</v>
      </c>
      <c r="G44" s="20">
        <f>(MOD((MOD(MOD(999999999999989,MOD($B$5*9929+G$7*9721+$A44*9521,31907)*4177+7450581)*30119,31607)*31607+MOD(MOD(997969999999967,MOD($B$5*9857+ G$7*9949+$A44*9973,33493)*4051+7450581)*29633,31607))*1000981,4294967296)+0.5)/4294967296</f>
        <v>0.71448862936813384</v>
      </c>
      <c r="H44" s="20">
        <f>(MOD((MOD(MOD(999999999999989,MOD($B$5*9929+H$7*9721+$A44*9521,31907)*4177+7450581)*30119,31607)*31607+MOD(MOD(997969999999967,MOD($B$5*9857+ H$7*9949+$A44*9973,33493)*4051+7450581)*29633,31607))*1000981,4294967296)+0.5)/4294967296</f>
        <v>0.4361641377909109</v>
      </c>
      <c r="I44" s="20">
        <f>(MOD((MOD(MOD(999999999999989,MOD($B$5*9929+I$7*9721+$A44*9521,31907)*4177+7450581)*30119,31607)*31607+MOD(MOD(997969999999967,MOD($B$5*9857+ I$7*9949+$A44*9973,33493)*4051+7450581)*29633,31607))*1000981,4294967296)+0.5)/4294967296</f>
        <v>0.82022065494675189</v>
      </c>
      <c r="J44" s="20">
        <f>(MOD((MOD(MOD(999999999999989,MOD($B$5*9929+J$7*9721+$A44*9521,31907)*4177+7450581)*30119,31607)*31607+MOD(MOD(997969999999967,MOD($B$5*9857+ J$7*9949+$A44*9973,33493)*4051+7450581)*29633,31607))*1000981,4294967296)+0.5)/4294967296</f>
        <v>0.77285043441224843</v>
      </c>
      <c r="K44" s="6">
        <f t="shared" si="7"/>
        <v>0</v>
      </c>
      <c r="L44" s="28">
        <f t="shared" si="8"/>
        <v>1</v>
      </c>
      <c r="M44" s="32">
        <v>10000</v>
      </c>
      <c r="N44" s="33">
        <v>200000</v>
      </c>
      <c r="O44" s="38">
        <v>0.75</v>
      </c>
      <c r="P44" s="39">
        <v>3</v>
      </c>
      <c r="Q44" s="44">
        <v>2700</v>
      </c>
      <c r="R44" s="45">
        <v>13500</v>
      </c>
      <c r="S44" s="49">
        <f t="shared" si="9"/>
        <v>1015.4950206653459</v>
      </c>
      <c r="T44" s="49">
        <f t="shared" si="10"/>
        <v>167.32722310772581</v>
      </c>
      <c r="U44" s="49">
        <f t="shared" si="5"/>
        <v>0</v>
      </c>
      <c r="V44" s="52">
        <f t="shared" si="11"/>
        <v>7807.6103474490737</v>
      </c>
      <c r="W44" s="1">
        <f t="shared" si="6"/>
        <v>7807.6103474490737</v>
      </c>
    </row>
    <row r="45" spans="1:23" ht="14.7" thickBot="1" x14ac:dyDescent="0.6">
      <c r="A45" s="64">
        <v>38</v>
      </c>
      <c r="B45" s="15" t="s">
        <v>41</v>
      </c>
      <c r="C45" s="18">
        <v>0.15</v>
      </c>
      <c r="D45" s="23">
        <v>0.2</v>
      </c>
      <c r="E45" s="10">
        <v>0.8</v>
      </c>
      <c r="F45" s="24">
        <v>0</v>
      </c>
      <c r="G45" s="20">
        <f>(MOD((MOD(MOD(999999999999989,MOD($B$5*9929+G$7*9721+$A45*9521,31907)*4177+7450581)*30119,31607)*31607+MOD(MOD(997969999999967,MOD($B$5*9857+ G$7*9949+$A45*9973,33493)*4051+7450581)*29633,31607))*1000981,4294967296)+0.5)/4294967296</f>
        <v>0.60207022086251527</v>
      </c>
      <c r="H45" s="20">
        <f>(MOD((MOD(MOD(999999999999989,MOD($B$5*9929+H$7*9721+$A45*9521,31907)*4177+7450581)*30119,31607)*31607+MOD(MOD(997969999999967,MOD($B$5*9857+ H$7*9949+$A45*9973,33493)*4051+7450581)*29633,31607))*1000981,4294967296)+0.5)/4294967296</f>
        <v>0.58391475642565638</v>
      </c>
      <c r="I45" s="20">
        <f>(MOD((MOD(MOD(999999999999989,MOD($B$5*9929+I$7*9721+$A45*9521,31907)*4177+7450581)*30119,31607)*31607+MOD(MOD(997969999999967,MOD($B$5*9857+ I$7*9949+$A45*9973,33493)*4051+7450581)*29633,31607))*1000981,4294967296)+0.5)/4294967296</f>
        <v>0.4014657778898254</v>
      </c>
      <c r="J45" s="20">
        <f>(MOD((MOD(MOD(999999999999989,MOD($B$5*9929+J$7*9721+$A45*9521,31907)*4177+7450581)*30119,31607)*31607+MOD(MOD(997969999999967,MOD($B$5*9857+ J$7*9949+$A45*9973,33493)*4051+7450581)*29633,31607))*1000981,4294967296)+0.5)/4294967296</f>
        <v>0.31382611568551511</v>
      </c>
      <c r="K45" s="6">
        <f t="shared" si="7"/>
        <v>0</v>
      </c>
      <c r="L45" s="28">
        <f t="shared" si="8"/>
        <v>1</v>
      </c>
      <c r="M45" s="32">
        <v>10000</v>
      </c>
      <c r="N45" s="33">
        <v>50000</v>
      </c>
      <c r="O45" s="38">
        <v>0.25</v>
      </c>
      <c r="P45" s="39">
        <v>1</v>
      </c>
      <c r="Q45" s="44">
        <v>200</v>
      </c>
      <c r="R45" s="45">
        <v>2000</v>
      </c>
      <c r="S45" s="49">
        <f t="shared" si="9"/>
        <v>756.10206515433674</v>
      </c>
      <c r="T45" s="49">
        <f t="shared" si="10"/>
        <v>52.981587175267705</v>
      </c>
      <c r="U45" s="49">
        <f t="shared" si="5"/>
        <v>0</v>
      </c>
      <c r="V45" s="52">
        <f t="shared" si="11"/>
        <v>107.18700553546121</v>
      </c>
      <c r="W45" s="1">
        <f t="shared" si="6"/>
        <v>107.18700553546121</v>
      </c>
    </row>
    <row r="46" spans="1:23" ht="14.7" thickBot="1" x14ac:dyDescent="0.6">
      <c r="A46" s="64">
        <v>39</v>
      </c>
      <c r="B46" s="15" t="s">
        <v>42</v>
      </c>
      <c r="C46" s="18">
        <v>0.23</v>
      </c>
      <c r="D46" s="23">
        <v>0.4</v>
      </c>
      <c r="E46" s="10">
        <v>0.6</v>
      </c>
      <c r="F46" s="24">
        <v>0</v>
      </c>
      <c r="G46" s="20">
        <f>(MOD((MOD(MOD(999999999999989,MOD($B$5*9929+G$7*9721+$A46*9521,31907)*4177+7450581)*30119,31607)*31607+MOD(MOD(997969999999967,MOD($B$5*9857+ G$7*9949+$A46*9973,33493)*4051+7450581)*29633,31607))*1000981,4294967296)+0.5)/4294967296</f>
        <v>0.68834085145499557</v>
      </c>
      <c r="H46" s="20">
        <f>(MOD((MOD(MOD(999999999999989,MOD($B$5*9929+H$7*9721+$A46*9521,31907)*4177+7450581)*30119,31607)*31607+MOD(MOD(997969999999967,MOD($B$5*9857+ H$7*9949+$A46*9973,33493)*4051+7450581)*29633,31607))*1000981,4294967296)+0.5)/4294967296</f>
        <v>0.41591393027920276</v>
      </c>
      <c r="I46" s="20">
        <f>(MOD((MOD(MOD(999999999999989,MOD($B$5*9929+I$7*9721+$A46*9521,31907)*4177+7450581)*30119,31607)*31607+MOD(MOD(997969999999967,MOD($B$5*9857+ I$7*9949+$A46*9973,33493)*4051+7450581)*29633,31607))*1000981,4294967296)+0.5)/4294967296</f>
        <v>2.4601179989986122E-2</v>
      </c>
      <c r="J46" s="20">
        <f>(MOD((MOD(MOD(999999999999989,MOD($B$5*9929+J$7*9721+$A46*9521,31907)*4177+7450581)*30119,31607)*31607+MOD(MOD(997969999999967,MOD($B$5*9857+ J$7*9949+$A46*9973,33493)*4051+7450581)*29633,31607))*1000981,4294967296)+0.5)/4294967296</f>
        <v>0.66944608755875379</v>
      </c>
      <c r="K46" s="6">
        <f t="shared" si="7"/>
        <v>0</v>
      </c>
      <c r="L46" s="28">
        <f t="shared" si="8"/>
        <v>1</v>
      </c>
      <c r="M46" s="32">
        <v>30000</v>
      </c>
      <c r="N46" s="33">
        <v>150000</v>
      </c>
      <c r="O46" s="38">
        <v>0.5</v>
      </c>
      <c r="P46" s="39">
        <v>1</v>
      </c>
      <c r="Q46" s="44">
        <v>4100</v>
      </c>
      <c r="R46" s="45">
        <v>20500</v>
      </c>
      <c r="S46" s="49">
        <f t="shared" si="9"/>
        <v>6956.1389994198953</v>
      </c>
      <c r="T46" s="49">
        <f t="shared" si="10"/>
        <v>1030.9732636329275</v>
      </c>
      <c r="U46" s="49">
        <f t="shared" si="5"/>
        <v>0</v>
      </c>
      <c r="V46" s="52">
        <f t="shared" si="11"/>
        <v>3664.5153038855419</v>
      </c>
      <c r="W46" s="1">
        <f t="shared" si="6"/>
        <v>3664.5153038855419</v>
      </c>
    </row>
    <row r="47" spans="1:23" ht="14.7" thickBot="1" x14ac:dyDescent="0.6">
      <c r="A47" s="64">
        <v>40</v>
      </c>
      <c r="B47" s="15" t="s">
        <v>43</v>
      </c>
      <c r="C47" s="18">
        <v>0.34</v>
      </c>
      <c r="D47" s="23">
        <v>0.4</v>
      </c>
      <c r="E47" s="10">
        <v>0.6</v>
      </c>
      <c r="F47" s="24">
        <v>0</v>
      </c>
      <c r="G47" s="20">
        <f>(MOD((MOD(MOD(999999999999989,MOD($B$5*9929+G$7*9721+$A47*9521,31907)*4177+7450581)*30119,31607)*31607+MOD(MOD(997969999999967,MOD($B$5*9857+ G$7*9949+$A47*9973,33493)*4051+7450581)*29633,31607))*1000981,4294967296)+0.5)/4294967296</f>
        <v>8.5164355929009616E-2</v>
      </c>
      <c r="H47" s="20">
        <f>(MOD((MOD(MOD(999999999999989,MOD($B$5*9929+H$7*9721+$A47*9521,31907)*4177+7450581)*30119,31607)*31607+MOD(MOD(997969999999967,MOD($B$5*9857+ H$7*9949+$A47*9973,33493)*4051+7450581)*29633,31607))*1000981,4294967296)+0.5)/4294967296</f>
        <v>0.85036822210531682</v>
      </c>
      <c r="I47" s="20">
        <f>(MOD((MOD(MOD(999999999999989,MOD($B$5*9929+I$7*9721+$A47*9521,31907)*4177+7450581)*30119,31607)*31607+MOD(MOD(997969999999967,MOD($B$5*9857+ I$7*9949+$A47*9973,33493)*4051+7450581)*29633,31607))*1000981,4294967296)+0.5)/4294967296</f>
        <v>0.10768861265387386</v>
      </c>
      <c r="J47" s="20">
        <f>(MOD((MOD(MOD(999999999999989,MOD($B$5*9929+J$7*9721+$A47*9521,31907)*4177+7450581)*30119,31607)*31607+MOD(MOD(997969999999967,MOD($B$5*9857+ J$7*9949+$A47*9973,33493)*4051+7450581)*29633,31607))*1000981,4294967296)+0.5)/4294967296</f>
        <v>0.63429783040191978</v>
      </c>
      <c r="K47" s="6">
        <f t="shared" si="7"/>
        <v>1</v>
      </c>
      <c r="L47" s="28">
        <f t="shared" si="8"/>
        <v>0</v>
      </c>
      <c r="M47" s="32">
        <v>10000</v>
      </c>
      <c r="N47" s="33">
        <v>200000</v>
      </c>
      <c r="O47" s="38">
        <v>19.75</v>
      </c>
      <c r="P47" s="39">
        <v>79</v>
      </c>
      <c r="Q47" s="44">
        <v>3800</v>
      </c>
      <c r="R47" s="45">
        <v>38000</v>
      </c>
      <c r="S47" s="49">
        <f t="shared" si="9"/>
        <v>9207.1548540324711</v>
      </c>
      <c r="T47" s="49">
        <f t="shared" si="10"/>
        <v>135193.11599513071</v>
      </c>
      <c r="U47" s="49">
        <f t="shared" si="5"/>
        <v>12306.947513316936</v>
      </c>
      <c r="V47" s="52">
        <f t="shared" si="11"/>
        <v>0</v>
      </c>
      <c r="W47" s="1">
        <f t="shared" si="6"/>
        <v>12306.947513316936</v>
      </c>
    </row>
    <row r="48" spans="1:23" ht="14.7" thickBot="1" x14ac:dyDescent="0.6">
      <c r="A48" s="64">
        <v>41</v>
      </c>
      <c r="B48" s="15" t="s">
        <v>44</v>
      </c>
      <c r="C48" s="18">
        <v>0.21</v>
      </c>
      <c r="D48" s="23">
        <v>0</v>
      </c>
      <c r="E48" s="10">
        <v>0.7</v>
      </c>
      <c r="F48" s="24">
        <v>0.30000000000000004</v>
      </c>
      <c r="G48" s="20">
        <f>(MOD((MOD(MOD(999999999999989,MOD($B$5*9929+G$7*9721+$A48*9521,31907)*4177+7450581)*30119,31607)*31607+MOD(MOD(997969999999967,MOD($B$5*9857+ G$7*9949+$A48*9973,33493)*4051+7450581)*29633,31607))*1000981,4294967296)+0.5)/4294967296</f>
        <v>0.22862758918199688</v>
      </c>
      <c r="H48" s="20">
        <f>(MOD((MOD(MOD(999999999999989,MOD($B$5*9929+H$7*9721+$A48*9521,31907)*4177+7450581)*30119,31607)*31607+MOD(MOD(997969999999967,MOD($B$5*9857+ H$7*9949+$A48*9973,33493)*4051+7450581)*29633,31607))*1000981,4294967296)+0.5)/4294967296</f>
        <v>0.68391680798958987</v>
      </c>
      <c r="I48" s="20">
        <f>(MOD((MOD(MOD(999999999999989,MOD($B$5*9929+I$7*9721+$A48*9521,31907)*4177+7450581)*30119,31607)*31607+MOD(MOD(997969999999967,MOD($B$5*9857+ I$7*9949+$A48*9973,33493)*4051+7450581)*29633,31607))*1000981,4294967296)+0.5)/4294967296</f>
        <v>0.81934681080747396</v>
      </c>
      <c r="J48" s="20">
        <f>(MOD((MOD(MOD(999999999999989,MOD($B$5*9929+J$7*9721+$A48*9521,31907)*4177+7450581)*30119,31607)*31607+MOD(MOD(997969999999967,MOD($B$5*9857+ J$7*9949+$A48*9973,33493)*4051+7450581)*29633,31607))*1000981,4294967296)+0.5)/4294967296</f>
        <v>8.35555384401232E-3</v>
      </c>
      <c r="K48" s="6">
        <f t="shared" si="7"/>
        <v>0</v>
      </c>
      <c r="L48" s="28">
        <f t="shared" si="8"/>
        <v>1</v>
      </c>
      <c r="M48" s="32">
        <v>20000</v>
      </c>
      <c r="N48" s="33">
        <v>400000</v>
      </c>
      <c r="O48" s="38">
        <v>2</v>
      </c>
      <c r="P48" s="39">
        <v>4</v>
      </c>
      <c r="Q48" s="44">
        <v>1200</v>
      </c>
      <c r="R48" s="45">
        <v>6000</v>
      </c>
      <c r="S48" s="49">
        <f t="shared" si="9"/>
        <v>8530.1581735888922</v>
      </c>
      <c r="T48" s="49">
        <f t="shared" si="10"/>
        <v>1836.7286138953502</v>
      </c>
      <c r="U48" s="49">
        <f t="shared" si="5"/>
        <v>0</v>
      </c>
      <c r="V48" s="52">
        <f t="shared" si="11"/>
        <v>972.28567311275913</v>
      </c>
      <c r="W48" s="1">
        <f t="shared" si="6"/>
        <v>972.28567311275913</v>
      </c>
    </row>
    <row r="49" spans="1:23" ht="14.7" thickBot="1" x14ac:dyDescent="0.6">
      <c r="A49" s="64">
        <v>42</v>
      </c>
      <c r="B49" s="15" t="s">
        <v>45</v>
      </c>
      <c r="C49" s="18">
        <v>0.02</v>
      </c>
      <c r="D49" s="23">
        <v>0.4</v>
      </c>
      <c r="E49" s="10">
        <v>0.2</v>
      </c>
      <c r="F49" s="24">
        <v>0.39999999999999991</v>
      </c>
      <c r="G49" s="20">
        <f>(MOD((MOD(MOD(999999999999989,MOD($B$5*9929+G$7*9721+$A49*9521,31907)*4177+7450581)*30119,31607)*31607+MOD(MOD(997969999999967,MOD($B$5*9857+ G$7*9949+$A49*9973,33493)*4051+7450581)*29633,31607))*1000981,4294967296)+0.5)/4294967296</f>
        <v>0.29434597969520837</v>
      </c>
      <c r="H49" s="20">
        <f>(MOD((MOD(MOD(999999999999989,MOD($B$5*9929+H$7*9721+$A49*9521,31907)*4177+7450581)*30119,31607)*31607+MOD(MOD(997969999999967,MOD($B$5*9857+ H$7*9949+$A49*9973,33493)*4051+7450581)*29633,31607))*1000981,4294967296)+0.5)/4294967296</f>
        <v>0.64597656845580786</v>
      </c>
      <c r="I49" s="20">
        <f>(MOD((MOD(MOD(999999999999989,MOD($B$5*9929+I$7*9721+$A49*9521,31907)*4177+7450581)*30119,31607)*31607+MOD(MOD(997969999999967,MOD($B$5*9857+ I$7*9949+$A49*9973,33493)*4051+7450581)*29633,31607))*1000981,4294967296)+0.5)/4294967296</f>
        <v>0.94127314060460776</v>
      </c>
      <c r="J49" s="20">
        <f>(MOD((MOD(MOD(999999999999989,MOD($B$5*9929+J$7*9721+$A49*9521,31907)*4177+7450581)*30119,31607)*31607+MOD(MOD(997969999999967,MOD($B$5*9857+ J$7*9949+$A49*9973,33493)*4051+7450581)*29633,31607))*1000981,4294967296)+0.5)/4294967296</f>
        <v>9.3249699450097978E-2</v>
      </c>
      <c r="K49" s="6">
        <f t="shared" si="7"/>
        <v>1</v>
      </c>
      <c r="L49" s="28">
        <f t="shared" si="8"/>
        <v>0</v>
      </c>
      <c r="M49" s="32">
        <v>10000</v>
      </c>
      <c r="N49" s="33">
        <v>50000</v>
      </c>
      <c r="O49" s="38">
        <v>0.25</v>
      </c>
      <c r="P49" s="39">
        <v>2</v>
      </c>
      <c r="Q49" s="44">
        <v>1500</v>
      </c>
      <c r="R49" s="45">
        <v>4500</v>
      </c>
      <c r="S49" s="49">
        <f t="shared" si="9"/>
        <v>403.25443474897963</v>
      </c>
      <c r="T49" s="49">
        <f t="shared" si="10"/>
        <v>28.464145649854132</v>
      </c>
      <c r="U49" s="49">
        <f t="shared" si="5"/>
        <v>31069.693270511572</v>
      </c>
      <c r="V49" s="52">
        <f t="shared" si="11"/>
        <v>0</v>
      </c>
      <c r="W49" s="1">
        <f t="shared" si="6"/>
        <v>31069.693270511572</v>
      </c>
    </row>
    <row r="50" spans="1:23" ht="14.7" thickBot="1" x14ac:dyDescent="0.6">
      <c r="A50" s="64">
        <v>43</v>
      </c>
      <c r="B50" s="15" t="s">
        <v>46</v>
      </c>
      <c r="C50" s="18">
        <v>0.03</v>
      </c>
      <c r="D50" s="23">
        <v>0</v>
      </c>
      <c r="E50" s="10">
        <v>0</v>
      </c>
      <c r="F50" s="24">
        <v>1</v>
      </c>
      <c r="G50" s="20">
        <f>(MOD((MOD(MOD(999999999999989,MOD($B$5*9929+G$7*9721+$A50*9521,31907)*4177+7450581)*30119,31607)*31607+MOD(MOD(997969999999967,MOD($B$5*9857+ G$7*9949+$A50*9973,33493)*4051+7450581)*29633,31607))*1000981,4294967296)+0.5)/4294967296</f>
        <v>0.78330135846044868</v>
      </c>
      <c r="H50" s="20">
        <f>(MOD((MOD(MOD(999999999999989,MOD($B$5*9929+H$7*9721+$A50*9521,31907)*4177+7450581)*30119,31607)*31607+MOD(MOD(997969999999967,MOD($B$5*9857+ H$7*9949+$A50*9973,33493)*4051+7450581)*29633,31607))*1000981,4294967296)+0.5)/4294967296</f>
        <v>0.76550377637613565</v>
      </c>
      <c r="I50" s="20">
        <f>(MOD((MOD(MOD(999999999999989,MOD($B$5*9929+I$7*9721+$A50*9521,31907)*4177+7450581)*30119,31607)*31607+MOD(MOD(997969999999967,MOD($B$5*9857+ I$7*9949+$A50*9973,33493)*4051+7450581)*29633,31607))*1000981,4294967296)+0.5)/4294967296</f>
        <v>0.44595623842906207</v>
      </c>
      <c r="J50" s="20">
        <f>(MOD((MOD(MOD(999999999999989,MOD($B$5*9929+J$7*9721+$A50*9521,31907)*4177+7450581)*30119,31607)*31607+MOD(MOD(997969999999967,MOD($B$5*9857+ J$7*9949+$A50*9973,33493)*4051+7450581)*29633,31607))*1000981,4294967296)+0.5)/4294967296</f>
        <v>0.49605222826357931</v>
      </c>
      <c r="K50" s="6">
        <f t="shared" si="7"/>
        <v>1</v>
      </c>
      <c r="L50" s="28">
        <f t="shared" si="8"/>
        <v>1</v>
      </c>
      <c r="M50" s="32">
        <v>20000</v>
      </c>
      <c r="N50" s="33">
        <v>400000</v>
      </c>
      <c r="O50" s="38">
        <v>3.5</v>
      </c>
      <c r="P50" s="39">
        <v>14</v>
      </c>
      <c r="Q50" s="44">
        <v>1900</v>
      </c>
      <c r="R50" s="45">
        <v>9500</v>
      </c>
      <c r="S50" s="49">
        <f t="shared" si="9"/>
        <v>4061.9800826613769</v>
      </c>
      <c r="T50" s="49">
        <f t="shared" si="10"/>
        <v>1098.9886752260502</v>
      </c>
      <c r="U50" s="49">
        <f t="shared" si="5"/>
        <v>60499.534516807937</v>
      </c>
      <c r="V50" s="52">
        <f t="shared" si="11"/>
        <v>22561.624132144152</v>
      </c>
      <c r="W50" s="1">
        <f t="shared" si="6"/>
        <v>83061.158648952085</v>
      </c>
    </row>
    <row r="51" spans="1:23" ht="14.7" thickBot="1" x14ac:dyDescent="0.6">
      <c r="A51" s="64">
        <v>44</v>
      </c>
      <c r="B51" s="15" t="s">
        <v>47</v>
      </c>
      <c r="C51" s="18">
        <v>0.11</v>
      </c>
      <c r="D51" s="23">
        <v>0.3</v>
      </c>
      <c r="E51" s="10">
        <v>0.5</v>
      </c>
      <c r="F51" s="24">
        <v>0.19999999999999996</v>
      </c>
      <c r="G51" s="20">
        <f>(MOD((MOD(MOD(999999999999989,MOD($B$5*9929+G$7*9721+$A51*9521,31907)*4177+7450581)*30119,31607)*31607+MOD(MOD(997969999999967,MOD($B$5*9857+ G$7*9949+$A51*9973,33493)*4051+7450581)*29633,31607))*1000981,4294967296)+0.5)/4294967296</f>
        <v>0.70334153261501342</v>
      </c>
      <c r="H51" s="20">
        <f>(MOD((MOD(MOD(999999999999989,MOD($B$5*9929+H$7*9721+$A51*9521,31907)*4177+7450581)*30119,31607)*31607+MOD(MOD(997969999999967,MOD($B$5*9857+ H$7*9949+$A51*9973,33493)*4051+7450581)*29633,31607))*1000981,4294967296)+0.5)/4294967296</f>
        <v>1.5742883901111782E-2</v>
      </c>
      <c r="I51" s="20">
        <f>(MOD((MOD(MOD(999999999999989,MOD($B$5*9929+I$7*9721+$A51*9521,31907)*4177+7450581)*30119,31607)*31607+MOD(MOD(997969999999967,MOD($B$5*9857+ I$7*9949+$A51*9973,33493)*4051+7450581)*29633,31607))*1000981,4294967296)+0.5)/4294967296</f>
        <v>0.31465326261240989</v>
      </c>
      <c r="J51" s="20">
        <f>(MOD((MOD(MOD(999999999999989,MOD($B$5*9929+J$7*9721+$A51*9521,31907)*4177+7450581)*30119,31607)*31607+MOD(MOD(997969999999967,MOD($B$5*9857+ J$7*9949+$A51*9973,33493)*4051+7450581)*29633,31607))*1000981,4294967296)+0.5)/4294967296</f>
        <v>0.60834076616447419</v>
      </c>
      <c r="K51" s="6">
        <f t="shared" si="7"/>
        <v>0</v>
      </c>
      <c r="L51" s="28">
        <f t="shared" si="8"/>
        <v>1</v>
      </c>
      <c r="M51" s="32">
        <v>70000</v>
      </c>
      <c r="N51" s="33">
        <v>350000</v>
      </c>
      <c r="O51" s="38">
        <v>2</v>
      </c>
      <c r="P51" s="39">
        <v>4</v>
      </c>
      <c r="Q51" s="44">
        <v>600</v>
      </c>
      <c r="R51" s="45">
        <v>3000</v>
      </c>
      <c r="S51" s="49">
        <f t="shared" si="9"/>
        <v>9703.3098361473221</v>
      </c>
      <c r="T51" s="49">
        <f t="shared" si="10"/>
        <v>336.73357921414726</v>
      </c>
      <c r="U51" s="49">
        <f t="shared" si="5"/>
        <v>0</v>
      </c>
      <c r="V51" s="52">
        <f t="shared" si="11"/>
        <v>72.420021807140074</v>
      </c>
      <c r="W51" s="1">
        <f t="shared" si="6"/>
        <v>72.420021807140074</v>
      </c>
    </row>
    <row r="52" spans="1:23" ht="14.7" thickBot="1" x14ac:dyDescent="0.6">
      <c r="A52" s="64">
        <v>45</v>
      </c>
      <c r="B52" s="15" t="s">
        <v>48</v>
      </c>
      <c r="C52" s="18">
        <v>0.23</v>
      </c>
      <c r="D52" s="23">
        <v>0.1</v>
      </c>
      <c r="E52" s="10">
        <v>0.5</v>
      </c>
      <c r="F52" s="24">
        <v>0.4</v>
      </c>
      <c r="G52" s="20">
        <f>(MOD((MOD(MOD(999999999999989,MOD($B$5*9929+G$7*9721+$A52*9521,31907)*4177+7450581)*30119,31607)*31607+MOD(MOD(997969999999967,MOD($B$5*9857+ G$7*9949+$A52*9973,33493)*4051+7450581)*29633,31607))*1000981,4294967296)+0.5)/4294967296</f>
        <v>8.6442184401676059E-3</v>
      </c>
      <c r="H52" s="20">
        <f>(MOD((MOD(MOD(999999999999989,MOD($B$5*9929+H$7*9721+$A52*9521,31907)*4177+7450581)*30119,31607)*31607+MOD(MOD(997969999999967,MOD($B$5*9857+ H$7*9949+$A52*9973,33493)*4051+7450581)*29633,31607))*1000981,4294967296)+0.5)/4294967296</f>
        <v>0.47529850748833269</v>
      </c>
      <c r="I52" s="20">
        <f>(MOD((MOD(MOD(999999999999989,MOD($B$5*9929+I$7*9721+$A52*9521,31907)*4177+7450581)*30119,31607)*31607+MOD(MOD(997969999999967,MOD($B$5*9857+ I$7*9949+$A52*9973,33493)*4051+7450581)*29633,31607))*1000981,4294967296)+0.5)/4294967296</f>
        <v>0.61185381247196347</v>
      </c>
      <c r="J52" s="20">
        <f>(MOD((MOD(MOD(999999999999989,MOD($B$5*9929+J$7*9721+$A52*9521,31907)*4177+7450581)*30119,31607)*31607+MOD(MOD(997969999999967,MOD($B$5*9857+ J$7*9949+$A52*9973,33493)*4051+7450581)*29633,31607))*1000981,4294967296)+0.5)/4294967296</f>
        <v>0.75585818884428591</v>
      </c>
      <c r="K52" s="6">
        <f t="shared" si="7"/>
        <v>1</v>
      </c>
      <c r="L52" s="28">
        <f t="shared" si="8"/>
        <v>0</v>
      </c>
      <c r="M52" s="32">
        <v>40000</v>
      </c>
      <c r="N52" s="33">
        <v>800000</v>
      </c>
      <c r="O52" s="38">
        <v>0.75</v>
      </c>
      <c r="P52" s="39">
        <v>1.5</v>
      </c>
      <c r="Q52" s="44">
        <v>37600</v>
      </c>
      <c r="R52" s="45">
        <v>188000</v>
      </c>
      <c r="S52" s="49">
        <f t="shared" si="9"/>
        <v>31141.847300403952</v>
      </c>
      <c r="T52" s="49">
        <f t="shared" si="10"/>
        <v>21273.253195937927</v>
      </c>
      <c r="U52" s="49">
        <f t="shared" si="5"/>
        <v>110133.6407852126</v>
      </c>
      <c r="V52" s="52">
        <f t="shared" si="11"/>
        <v>0</v>
      </c>
      <c r="W52" s="1">
        <f t="shared" si="6"/>
        <v>110133.6407852126</v>
      </c>
    </row>
    <row r="53" spans="1:23" ht="14.7" thickBot="1" x14ac:dyDescent="0.6">
      <c r="A53" s="64">
        <v>46</v>
      </c>
      <c r="B53" s="15" t="s">
        <v>49</v>
      </c>
      <c r="C53" s="18">
        <v>0.34</v>
      </c>
      <c r="D53" s="23">
        <v>0.5</v>
      </c>
      <c r="E53" s="10">
        <v>0.5</v>
      </c>
      <c r="F53" s="24">
        <v>0</v>
      </c>
      <c r="G53" s="20">
        <f>(MOD((MOD(MOD(999999999999989,MOD($B$5*9929+G$7*9721+$A53*9521,31907)*4177+7450581)*30119,31607)*31607+MOD(MOD(997969999999967,MOD($B$5*9857+ G$7*9949+$A53*9973,33493)*4051+7450581)*29633,31607))*1000981,4294967296)+0.5)/4294967296</f>
        <v>3.9714560727588832E-2</v>
      </c>
      <c r="H53" s="20">
        <f>(MOD((MOD(MOD(999999999999989,MOD($B$5*9929+H$7*9721+$A53*9521,31907)*4177+7450581)*30119,31607)*31607+MOD(MOD(997969999999967,MOD($B$5*9857+ H$7*9949+$A53*9973,33493)*4051+7450581)*29633,31607))*1000981,4294967296)+0.5)/4294967296</f>
        <v>0.37485319084953517</v>
      </c>
      <c r="I53" s="20">
        <f>(MOD((MOD(MOD(999999999999989,MOD($B$5*9929+I$7*9721+$A53*9521,31907)*4177+7450581)*30119,31607)*31607+MOD(MOD(997969999999967,MOD($B$5*9857+ I$7*9949+$A53*9973,33493)*4051+7450581)*29633,31607))*1000981,4294967296)+0.5)/4294967296</f>
        <v>0.61916410911362618</v>
      </c>
      <c r="J53" s="20">
        <f>(MOD((MOD(MOD(999999999999989,MOD($B$5*9929+J$7*9721+$A53*9521,31907)*4177+7450581)*30119,31607)*31607+MOD(MOD(997969999999967,MOD($B$5*9857+ J$7*9949+$A53*9973,33493)*4051+7450581)*29633,31607))*1000981,4294967296)+0.5)/4294967296</f>
        <v>0.60164267930667847</v>
      </c>
      <c r="K53" s="6">
        <f t="shared" si="7"/>
        <v>1</v>
      </c>
      <c r="L53" s="28">
        <f t="shared" si="8"/>
        <v>0</v>
      </c>
      <c r="M53" s="32">
        <v>10000</v>
      </c>
      <c r="N53" s="33">
        <v>50000</v>
      </c>
      <c r="O53" s="38">
        <v>0.75</v>
      </c>
      <c r="P53" s="39">
        <v>3</v>
      </c>
      <c r="Q53" s="44">
        <v>200</v>
      </c>
      <c r="R53" s="45">
        <v>600</v>
      </c>
      <c r="S53" s="49">
        <f t="shared" si="9"/>
        <v>4284.5783692079085</v>
      </c>
      <c r="T53" s="49">
        <f t="shared" si="10"/>
        <v>102.07264809443156</v>
      </c>
      <c r="U53" s="49">
        <f t="shared" si="5"/>
        <v>9722.6783424949281</v>
      </c>
      <c r="V53" s="52">
        <f t="shared" si="11"/>
        <v>0</v>
      </c>
      <c r="W53" s="1">
        <f t="shared" si="6"/>
        <v>9722.6783424949281</v>
      </c>
    </row>
    <row r="54" spans="1:23" ht="14.7" thickBot="1" x14ac:dyDescent="0.6">
      <c r="A54" s="64">
        <v>47</v>
      </c>
      <c r="B54" s="15" t="s">
        <v>50</v>
      </c>
      <c r="C54" s="18">
        <v>0.21</v>
      </c>
      <c r="D54" s="23">
        <v>0.4</v>
      </c>
      <c r="E54" s="10">
        <v>0.6</v>
      </c>
      <c r="F54" s="24">
        <v>0</v>
      </c>
      <c r="G54" s="20">
        <f>(MOD((MOD(MOD(999999999999989,MOD($B$5*9929+G$7*9721+$A54*9521,31907)*4177+7450581)*30119,31607)*31607+MOD(MOD(997969999999967,MOD($B$5*9857+ G$7*9949+$A54*9973,33493)*4051+7450581)*29633,31607))*1000981,4294967296)+0.5)/4294967296</f>
        <v>0.94360870320815593</v>
      </c>
      <c r="H54" s="20">
        <f>(MOD((MOD(MOD(999999999999989,MOD($B$5*9929+H$7*9721+$A54*9521,31907)*4177+7450581)*30119,31607)*31607+MOD(MOD(997969999999967,MOD($B$5*9857+ H$7*9949+$A54*9973,33493)*4051+7450581)*29633,31607))*1000981,4294967296)+0.5)/4294967296</f>
        <v>0.11169223103206605</v>
      </c>
      <c r="I54" s="20">
        <f>(MOD((MOD(MOD(999999999999989,MOD($B$5*9929+I$7*9721+$A54*9521,31907)*4177+7450581)*30119,31607)*31607+MOD(MOD(997969999999967,MOD($B$5*9857+ I$7*9949+$A54*9973,33493)*4051+7450581)*29633,31607))*1000981,4294967296)+0.5)/4294967296</f>
        <v>0.15379775839392096</v>
      </c>
      <c r="J54" s="20">
        <f>(MOD((MOD(MOD(999999999999989,MOD($B$5*9929+J$7*9721+$A54*9521,31907)*4177+7450581)*30119,31607)*31607+MOD(MOD(997969999999967,MOD($B$5*9857+ J$7*9949+$A54*9973,33493)*4051+7450581)*29633,31607))*1000981,4294967296)+0.5)/4294967296</f>
        <v>7.2689318447373807E-2</v>
      </c>
      <c r="K54" s="6">
        <f t="shared" si="7"/>
        <v>0</v>
      </c>
      <c r="L54" s="28">
        <f t="shared" si="8"/>
        <v>1</v>
      </c>
      <c r="M54" s="32">
        <v>20000</v>
      </c>
      <c r="N54" s="33">
        <v>100000</v>
      </c>
      <c r="O54" s="38">
        <v>5.25</v>
      </c>
      <c r="P54" s="39">
        <v>21</v>
      </c>
      <c r="Q54" s="44">
        <v>600</v>
      </c>
      <c r="R54" s="45">
        <v>1800</v>
      </c>
      <c r="S54" s="49">
        <f t="shared" si="9"/>
        <v>4234.1715648642867</v>
      </c>
      <c r="T54" s="49">
        <f t="shared" si="10"/>
        <v>1588.730746222742</v>
      </c>
      <c r="U54" s="49">
        <f t="shared" si="5"/>
        <v>0</v>
      </c>
      <c r="V54" s="52">
        <f t="shared" si="11"/>
        <v>405.76103787573572</v>
      </c>
      <c r="W54" s="1">
        <f t="shared" si="6"/>
        <v>405.76103787573572</v>
      </c>
    </row>
    <row r="55" spans="1:23" ht="14.7" thickBot="1" x14ac:dyDescent="0.6">
      <c r="A55" s="64">
        <v>48</v>
      </c>
      <c r="B55" s="15" t="s">
        <v>51</v>
      </c>
      <c r="C55" s="18">
        <v>0.13</v>
      </c>
      <c r="D55" s="23">
        <v>0.2</v>
      </c>
      <c r="E55" s="10">
        <v>0.2</v>
      </c>
      <c r="F55" s="24">
        <v>0.6</v>
      </c>
      <c r="G55" s="20">
        <f>(MOD((MOD(MOD(999999999999989,MOD($B$5*9929+G$7*9721+$A55*9521,31907)*4177+7450581)*30119,31607)*31607+MOD(MOD(997969999999967,MOD($B$5*9857+ G$7*9949+$A55*9973,33493)*4051+7450581)*29633,31607))*1000981,4294967296)+0.5)/4294967296</f>
        <v>0.75067325250711292</v>
      </c>
      <c r="H55" s="20">
        <f>(MOD((MOD(MOD(999999999999989,MOD($B$5*9929+H$7*9721+$A55*9521,31907)*4177+7450581)*30119,31607)*31607+MOD(MOD(997969999999967,MOD($B$5*9857+ H$7*9949+$A55*9973,33493)*4051+7450581)*29633,31607))*1000981,4294967296)+0.5)/4294967296</f>
        <v>0.68939857243094593</v>
      </c>
      <c r="I55" s="20">
        <f>(MOD((MOD(MOD(999999999999989,MOD($B$5*9929+I$7*9721+$A55*9521,31907)*4177+7450581)*30119,31607)*31607+MOD(MOD(997969999999967,MOD($B$5*9857+ I$7*9949+$A55*9973,33493)*4051+7450581)*29633,31607))*1000981,4294967296)+0.5)/4294967296</f>
        <v>2.2385725635103881E-2</v>
      </c>
      <c r="J55" s="20">
        <f>(MOD((MOD(MOD(999999999999989,MOD($B$5*9929+J$7*9721+$A55*9521,31907)*4177+7450581)*30119,31607)*31607+MOD(MOD(997969999999967,MOD($B$5*9857+ J$7*9949+$A55*9973,33493)*4051+7450581)*29633,31607))*1000981,4294967296)+0.5)/4294967296</f>
        <v>0.43249031773302704</v>
      </c>
      <c r="K55" s="6">
        <f t="shared" si="7"/>
        <v>1</v>
      </c>
      <c r="L55" s="28">
        <f t="shared" si="8"/>
        <v>1</v>
      </c>
      <c r="M55" s="32">
        <v>40000</v>
      </c>
      <c r="N55" s="33">
        <v>200000</v>
      </c>
      <c r="O55" s="38">
        <v>0.75</v>
      </c>
      <c r="P55" s="39">
        <v>3.75</v>
      </c>
      <c r="Q55" s="44">
        <v>200</v>
      </c>
      <c r="R55" s="45">
        <v>600</v>
      </c>
      <c r="S55" s="49">
        <f t="shared" si="9"/>
        <v>10484.615303473454</v>
      </c>
      <c r="T55" s="49">
        <f t="shared" si="10"/>
        <v>72.004861900277518</v>
      </c>
      <c r="U55" s="49">
        <f t="shared" si="5"/>
        <v>23100.868381762168</v>
      </c>
      <c r="V55" s="52">
        <f t="shared" si="11"/>
        <v>348.19122924584326</v>
      </c>
      <c r="W55" s="1">
        <f t="shared" si="6"/>
        <v>23449.059611008011</v>
      </c>
    </row>
    <row r="56" spans="1:23" ht="14.7" thickBot="1" x14ac:dyDescent="0.6">
      <c r="A56" s="64">
        <v>49</v>
      </c>
      <c r="B56" s="15" t="s">
        <v>52</v>
      </c>
      <c r="C56" s="18">
        <v>0.02</v>
      </c>
      <c r="D56" s="23">
        <v>0.3</v>
      </c>
      <c r="E56" s="10">
        <v>0.2</v>
      </c>
      <c r="F56" s="24">
        <v>0.5</v>
      </c>
      <c r="G56" s="20">
        <f>(MOD((MOD(MOD(999999999999989,MOD($B$5*9929+G$7*9721+$A56*9521,31907)*4177+7450581)*30119,31607)*31607+MOD(MOD(997969999999967,MOD($B$5*9857+ G$7*9949+$A56*9973,33493)*4051+7450581)*29633,31607))*1000981,4294967296)+0.5)/4294967296</f>
        <v>4.2671498260460794E-2</v>
      </c>
      <c r="H56" s="20">
        <f>(MOD((MOD(MOD(999999999999989,MOD($B$5*9929+H$7*9721+$A56*9521,31907)*4177+7450581)*30119,31607)*31607+MOD(MOD(997969999999967,MOD($B$5*9857+ H$7*9949+$A56*9973,33493)*4051+7450581)*29633,31607))*1000981,4294967296)+0.5)/4294967296</f>
        <v>0.47307253291364759</v>
      </c>
      <c r="I56" s="20">
        <f>(MOD((MOD(MOD(999999999999989,MOD($B$5*9929+I$7*9721+$A56*9521,31907)*4177+7450581)*30119,31607)*31607+MOD(MOD(997969999999967,MOD($B$5*9857+ I$7*9949+$A56*9973,33493)*4051+7450581)*29633,31607))*1000981,4294967296)+0.5)/4294967296</f>
        <v>0.47149952978361398</v>
      </c>
      <c r="J56" s="20">
        <f>(MOD((MOD(MOD(999999999999989,MOD($B$5*9929+J$7*9721+$A56*9521,31907)*4177+7450581)*30119,31607)*31607+MOD(MOD(997969999999967,MOD($B$5*9857+ J$7*9949+$A56*9973,33493)*4051+7450581)*29633,31607))*1000981,4294967296)+0.5)/4294967296</f>
        <v>0.70879718044307083</v>
      </c>
      <c r="K56" s="6">
        <f t="shared" si="7"/>
        <v>1</v>
      </c>
      <c r="L56" s="28">
        <f t="shared" si="8"/>
        <v>0</v>
      </c>
      <c r="M56" s="32">
        <v>20000</v>
      </c>
      <c r="N56" s="33">
        <v>100000</v>
      </c>
      <c r="O56" s="38">
        <v>0.5</v>
      </c>
      <c r="P56" s="39">
        <v>0.5</v>
      </c>
      <c r="Q56" s="44">
        <v>350</v>
      </c>
      <c r="R56" s="45">
        <v>1750</v>
      </c>
      <c r="S56" s="49">
        <f t="shared" si="9"/>
        <v>806.50886949795949</v>
      </c>
      <c r="T56" s="49">
        <f t="shared" si="10"/>
        <v>6.1748335320937437</v>
      </c>
      <c r="U56" s="49">
        <f t="shared" si="5"/>
        <v>20429.17393954311</v>
      </c>
      <c r="V56" s="52">
        <f t="shared" si="11"/>
        <v>0</v>
      </c>
      <c r="W56" s="1">
        <f t="shared" si="6"/>
        <v>20429.17393954311</v>
      </c>
    </row>
    <row r="57" spans="1:23" ht="14.7" thickBot="1" x14ac:dyDescent="0.6">
      <c r="A57" s="65">
        <v>50</v>
      </c>
      <c r="B57" s="16" t="s">
        <v>53</v>
      </c>
      <c r="C57" s="19">
        <v>7.0000000000000007E-2</v>
      </c>
      <c r="D57" s="25">
        <v>0.4</v>
      </c>
      <c r="E57" s="13">
        <v>0.6</v>
      </c>
      <c r="F57" s="26">
        <v>0</v>
      </c>
      <c r="G57" s="20">
        <f>(MOD((MOD(MOD(999999999999989,MOD($B$5*9929+G$7*9721+$A57*9521,31907)*4177+7450581)*30119,31607)*31607+MOD(MOD(997969999999967,MOD($B$5*9857+ G$7*9949+$A57*9973,33493)*4051+7450581)*29633,31607))*1000981,4294967296)+0.5)/4294967296</f>
        <v>0.15880558534990996</v>
      </c>
      <c r="H57" s="20">
        <f>(MOD((MOD(MOD(999999999999989,MOD($B$5*9929+H$7*9721+$A57*9521,31907)*4177+7450581)*30119,31607)*31607+MOD(MOD(997969999999967,MOD($B$5*9857+ H$7*9949+$A57*9973,33493)*4051+7450581)*29633,31607))*1000981,4294967296)+0.5)/4294967296</f>
        <v>7.9887766507454216E-2</v>
      </c>
      <c r="I57" s="20">
        <f>(MOD((MOD(MOD(999999999999989,MOD($B$5*9929+I$7*9721+$A57*9521,31907)*4177+7450581)*30119,31607)*31607+MOD(MOD(997969999999967,MOD($B$5*9857+ I$7*9949+$A57*9973,33493)*4051+7450581)*29633,31607))*1000981,4294967296)+0.5)/4294967296</f>
        <v>0.4079602985875681</v>
      </c>
      <c r="J57" s="20">
        <f>(MOD((MOD(MOD(999999999999989,MOD($B$5*9929+J$7*9721+$A57*9521,31907)*4177+7450581)*30119,31607)*31607+MOD(MOD(997969999999967,MOD($B$5*9857+ J$7*9949+$A57*9973,33493)*4051+7450581)*29633,31607))*1000981,4294967296)+0.5)/4294967296</f>
        <v>0.90456800151150674</v>
      </c>
      <c r="K57" s="8">
        <f t="shared" si="7"/>
        <v>1</v>
      </c>
      <c r="L57" s="29">
        <f t="shared" si="8"/>
        <v>0</v>
      </c>
      <c r="M57" s="34">
        <v>10000</v>
      </c>
      <c r="N57" s="35">
        <v>50000</v>
      </c>
      <c r="O57" s="40">
        <v>0.75</v>
      </c>
      <c r="P57" s="41">
        <v>3</v>
      </c>
      <c r="Q57" s="46">
        <v>600</v>
      </c>
      <c r="R57" s="47">
        <v>1800</v>
      </c>
      <c r="S57" s="50">
        <f t="shared" si="9"/>
        <v>705.69526081071444</v>
      </c>
      <c r="T57" s="50">
        <f t="shared" si="10"/>
        <v>75.653845058225826</v>
      </c>
      <c r="U57" s="50">
        <f t="shared" si="5"/>
        <v>1594.0537150403561</v>
      </c>
      <c r="V57" s="53">
        <f t="shared" si="11"/>
        <v>0</v>
      </c>
      <c r="W57" s="9">
        <f t="shared" si="6"/>
        <v>1594.0537150403561</v>
      </c>
    </row>
    <row r="58" spans="1:23" ht="14.7" thickBot="1" x14ac:dyDescent="0.6">
      <c r="K58" s="5"/>
      <c r="L58" s="5"/>
      <c r="W58" s="7">
        <f>SUM(W8:W57)</f>
        <v>1474796.2087610711</v>
      </c>
    </row>
  </sheetData>
  <mergeCells count="20">
    <mergeCell ref="T6:T7"/>
    <mergeCell ref="C6:C7"/>
    <mergeCell ref="M6:N6"/>
    <mergeCell ref="S6:S7"/>
    <mergeCell ref="B2:B4"/>
    <mergeCell ref="D6:F6"/>
    <mergeCell ref="F5:W5"/>
    <mergeCell ref="G2:W4"/>
    <mergeCell ref="A6:A7"/>
    <mergeCell ref="D2:F2"/>
    <mergeCell ref="D3:F3"/>
    <mergeCell ref="D4:F4"/>
    <mergeCell ref="U6:U7"/>
    <mergeCell ref="V6:V7"/>
    <mergeCell ref="L6:L7"/>
    <mergeCell ref="K6:K7"/>
    <mergeCell ref="O6:R6"/>
    <mergeCell ref="O7:P7"/>
    <mergeCell ref="Q7:R7"/>
    <mergeCell ref="B6:B7"/>
  </mergeCells>
  <hyperlinks>
    <hyperlink ref="D3" r:id="rId1" xr:uid="{00000000-0004-0000-0000-000000000000}"/>
    <hyperlink ref="D4" r:id="rId2" xr:uid="{00000000-0004-0000-0000-000001000000}"/>
  </hyperlinks>
  <pageMargins left="0.7" right="0.7" top="0.75" bottom="0.75" header="0.3" footer="0.3"/>
  <pageSetup orientation="portrait" r:id="rId3"/>
  <drawing r:id="rId4"/>
  <legacyDrawing r:id="rId5"/>
  <mc:AlternateContent xmlns:mc="http://schemas.openxmlformats.org/markup-compatibility/2006">
    <mc:Choice Requires="x14">
      <controls>
        <mc:AlternateContent xmlns:mc="http://schemas.openxmlformats.org/markup-compatibility/2006">
          <mc:Choice Requires="x14">
            <control shapeId="1025" r:id="rId6" name="Scroll Bar 1">
              <controlPr defaultSize="0" autoPict="0">
                <anchor>
                  <from>
                    <xdr:col>2</xdr:col>
                    <xdr:colOff>3810</xdr:colOff>
                    <xdr:row>4</xdr:row>
                    <xdr:rowOff>3810</xdr:rowOff>
                  </from>
                  <to>
                    <xdr:col>4</xdr:col>
                    <xdr:colOff>510540</xdr:colOff>
                    <xdr:row>4</xdr:row>
                    <xdr:rowOff>201930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dc:creator>
  <cp:lastModifiedBy>Jon Murphy</cp:lastModifiedBy>
  <dcterms:created xsi:type="dcterms:W3CDTF">2016-07-26T16:47:09Z</dcterms:created>
  <dcterms:modified xsi:type="dcterms:W3CDTF">2019-10-31T01:57:04Z</dcterms:modified>
</cp:coreProperties>
</file>