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025" windowWidth="14805" windowHeight="6090" tabRatio="582" firstSheet="41" activeTab="45"/>
  </bookViews>
  <sheets>
    <sheet name="July2014" sheetId="1" r:id="rId1"/>
    <sheet name="August2014" sheetId="4" r:id="rId2"/>
    <sheet name="September2014" sheetId="5" r:id="rId3"/>
    <sheet name="october2014 " sheetId="6" r:id="rId4"/>
    <sheet name="Novembe2014" sheetId="7" r:id="rId5"/>
    <sheet name="December2014 " sheetId="8" r:id="rId6"/>
    <sheet name="January 2015" sheetId="9" r:id="rId7"/>
    <sheet name="February 2015" sheetId="10" r:id="rId8"/>
    <sheet name="March 2015" sheetId="12" r:id="rId9"/>
    <sheet name="April 2015" sheetId="13" r:id="rId10"/>
    <sheet name="May 2015 " sheetId="14" r:id="rId11"/>
    <sheet name="JUNE 2015 " sheetId="16" r:id="rId12"/>
    <sheet name="July 2015" sheetId="17" r:id="rId13"/>
    <sheet name="June-Yearly" sheetId="19" r:id="rId14"/>
    <sheet name="August 2015" sheetId="23" r:id="rId15"/>
    <sheet name="September 2015" sheetId="24" r:id="rId16"/>
    <sheet name="October 2015 " sheetId="27" r:id="rId17"/>
    <sheet name="November 2015  " sheetId="28" r:id="rId18"/>
    <sheet name="December 2015" sheetId="29" r:id="rId19"/>
    <sheet name="January 2016" sheetId="30" r:id="rId20"/>
    <sheet name="February 2016" sheetId="31" r:id="rId21"/>
    <sheet name="March 2016" sheetId="32" r:id="rId22"/>
    <sheet name="April 2016" sheetId="33" r:id="rId23"/>
    <sheet name="may 2016" sheetId="34" r:id="rId24"/>
    <sheet name="June2016 " sheetId="36" r:id="rId25"/>
    <sheet name="For Audit" sheetId="37" r:id="rId26"/>
    <sheet name="July-2016" sheetId="38" r:id="rId27"/>
    <sheet name="August-2016" sheetId="39" r:id="rId28"/>
    <sheet name="September-2016" sheetId="40" r:id="rId29"/>
    <sheet name="October-2016" sheetId="42" r:id="rId30"/>
    <sheet name="November-2016" sheetId="43" r:id="rId31"/>
    <sheet name="December-2016" sheetId="44" r:id="rId32"/>
    <sheet name="January-2017" sheetId="45" r:id="rId33"/>
    <sheet name="February-2017" sheetId="46" r:id="rId34"/>
    <sheet name="March-2017" sheetId="47" r:id="rId35"/>
    <sheet name="April-2017" sheetId="48" r:id="rId36"/>
    <sheet name="May-2017" sheetId="49" r:id="rId37"/>
    <sheet name="June-2017" sheetId="50" r:id="rId38"/>
    <sheet name="July-2017" sheetId="51" r:id="rId39"/>
    <sheet name="August-2017" sheetId="52" r:id="rId40"/>
    <sheet name="September-2017 " sheetId="53" r:id="rId41"/>
    <sheet name="October-2017" sheetId="54" r:id="rId42"/>
    <sheet name="November-17" sheetId="55" r:id="rId43"/>
    <sheet name="December-2017" sheetId="56" r:id="rId44"/>
    <sheet name="January-2018" sheetId="57" r:id="rId45"/>
    <sheet name="February-2018" sheetId="58" r:id="rId46"/>
  </sheets>
  <calcPr calcId="152511"/>
</workbook>
</file>

<file path=xl/calcChain.xml><?xml version="1.0" encoding="utf-8"?>
<calcChain xmlns="http://schemas.openxmlformats.org/spreadsheetml/2006/main">
  <c r="J16" i="58" l="1"/>
  <c r="G16" i="58"/>
  <c r="N15" i="58"/>
  <c r="P15" i="58" s="1"/>
  <c r="M15" i="58"/>
  <c r="I15" i="58"/>
  <c r="P14" i="58"/>
  <c r="I14" i="58"/>
  <c r="N13" i="58"/>
  <c r="P13" i="58" s="1"/>
  <c r="M13" i="58"/>
  <c r="I13" i="58"/>
  <c r="N12" i="58"/>
  <c r="P12" i="58" s="1"/>
  <c r="M12" i="58"/>
  <c r="I12" i="58"/>
  <c r="I16" i="58" s="1"/>
  <c r="N11" i="58"/>
  <c r="P11" i="58" s="1"/>
  <c r="M11" i="58"/>
  <c r="I11" i="58"/>
  <c r="N10" i="58"/>
  <c r="P10" i="58" s="1"/>
  <c r="M10" i="58"/>
  <c r="I10" i="58"/>
  <c r="N9" i="58"/>
  <c r="P9" i="58" s="1"/>
  <c r="M9" i="58"/>
  <c r="I9" i="58"/>
  <c r="N8" i="58"/>
  <c r="P8" i="58" s="1"/>
  <c r="M8" i="58"/>
  <c r="I8" i="58"/>
  <c r="N7" i="58"/>
  <c r="P7" i="58" s="1"/>
  <c r="M7" i="58"/>
  <c r="I7" i="58"/>
  <c r="N6" i="58"/>
  <c r="P6" i="58" s="1"/>
  <c r="M6" i="58"/>
  <c r="I6" i="58"/>
  <c r="M16" i="58" l="1"/>
  <c r="P16" i="58"/>
  <c r="P14" i="57"/>
  <c r="J16" i="57" l="1"/>
  <c r="G16" i="57"/>
  <c r="N15" i="57"/>
  <c r="P15" i="57" s="1"/>
  <c r="M15" i="57"/>
  <c r="I15" i="57"/>
  <c r="I14" i="57"/>
  <c r="N13" i="57"/>
  <c r="P13" i="57" s="1"/>
  <c r="M13" i="57"/>
  <c r="I13" i="57"/>
  <c r="N12" i="57"/>
  <c r="P12" i="57" s="1"/>
  <c r="M12" i="57"/>
  <c r="I12" i="57"/>
  <c r="N11" i="57"/>
  <c r="P11" i="57" s="1"/>
  <c r="M11" i="57"/>
  <c r="I11" i="57"/>
  <c r="N10" i="57"/>
  <c r="P10" i="57" s="1"/>
  <c r="M10" i="57"/>
  <c r="I10" i="57"/>
  <c r="N9" i="57"/>
  <c r="P9" i="57" s="1"/>
  <c r="M9" i="57"/>
  <c r="I9" i="57"/>
  <c r="N8" i="57"/>
  <c r="P8" i="57" s="1"/>
  <c r="M8" i="57"/>
  <c r="I8" i="57"/>
  <c r="N7" i="57"/>
  <c r="P7" i="57" s="1"/>
  <c r="M7" i="57"/>
  <c r="I7" i="57"/>
  <c r="N6" i="57"/>
  <c r="P6" i="57" s="1"/>
  <c r="M6" i="57"/>
  <c r="I6" i="57"/>
  <c r="I16" i="57" s="1"/>
  <c r="M16" i="57" l="1"/>
  <c r="P16" i="57"/>
  <c r="F7" i="56"/>
  <c r="F8" i="56"/>
  <c r="F6" i="56"/>
  <c r="J16" i="56"/>
  <c r="G16" i="56"/>
  <c r="N15" i="56"/>
  <c r="P15" i="56" s="1"/>
  <c r="M15" i="56"/>
  <c r="I15" i="56"/>
  <c r="N14" i="56"/>
  <c r="I14" i="56"/>
  <c r="P14" i="56" s="1"/>
  <c r="N13" i="56"/>
  <c r="P13" i="56" s="1"/>
  <c r="M13" i="56"/>
  <c r="I13" i="56"/>
  <c r="N12" i="56"/>
  <c r="P12" i="56" s="1"/>
  <c r="M12" i="56"/>
  <c r="I12" i="56"/>
  <c r="N11" i="56"/>
  <c r="P11" i="56" s="1"/>
  <c r="M11" i="56"/>
  <c r="I11" i="56"/>
  <c r="N10" i="56"/>
  <c r="P10" i="56" s="1"/>
  <c r="M10" i="56"/>
  <c r="I10" i="56"/>
  <c r="N9" i="56"/>
  <c r="P9" i="56" s="1"/>
  <c r="M9" i="56"/>
  <c r="I9" i="56"/>
  <c r="N8" i="56"/>
  <c r="P8" i="56" s="1"/>
  <c r="M8" i="56"/>
  <c r="I8" i="56"/>
  <c r="N7" i="56"/>
  <c r="P7" i="56" s="1"/>
  <c r="M7" i="56"/>
  <c r="I7" i="56"/>
  <c r="N6" i="56"/>
  <c r="P6" i="56" s="1"/>
  <c r="M6" i="56"/>
  <c r="I6" i="56"/>
  <c r="I16" i="56" l="1"/>
  <c r="M16" i="56"/>
  <c r="P16" i="56"/>
  <c r="J16" i="55"/>
  <c r="G16" i="55"/>
  <c r="N15" i="55"/>
  <c r="P15" i="55" s="1"/>
  <c r="M15" i="55"/>
  <c r="I15" i="55"/>
  <c r="N14" i="55"/>
  <c r="I14" i="55"/>
  <c r="P14" i="55" s="1"/>
  <c r="N13" i="55"/>
  <c r="P13" i="55" s="1"/>
  <c r="M13" i="55"/>
  <c r="I13" i="55"/>
  <c r="N12" i="55"/>
  <c r="P12" i="55" s="1"/>
  <c r="M12" i="55"/>
  <c r="I12" i="55"/>
  <c r="N11" i="55"/>
  <c r="P11" i="55" s="1"/>
  <c r="M11" i="55"/>
  <c r="I11" i="55"/>
  <c r="N10" i="55"/>
  <c r="P10" i="55" s="1"/>
  <c r="M10" i="55"/>
  <c r="I10" i="55"/>
  <c r="N9" i="55"/>
  <c r="P9" i="55" s="1"/>
  <c r="M9" i="55"/>
  <c r="I9" i="55"/>
  <c r="N8" i="55"/>
  <c r="P8" i="55" s="1"/>
  <c r="M8" i="55"/>
  <c r="I8" i="55"/>
  <c r="N7" i="55"/>
  <c r="P7" i="55" s="1"/>
  <c r="M7" i="55"/>
  <c r="I7" i="55"/>
  <c r="N6" i="55"/>
  <c r="P6" i="55" s="1"/>
  <c r="M6" i="55"/>
  <c r="I6" i="55"/>
  <c r="I16" i="55" l="1"/>
  <c r="M16" i="55"/>
  <c r="P16" i="55"/>
  <c r="J16" i="54"/>
  <c r="G16" i="54"/>
  <c r="N15" i="54"/>
  <c r="P15" i="54" s="1"/>
  <c r="M15" i="54"/>
  <c r="I15" i="54"/>
  <c r="N14" i="54"/>
  <c r="I14" i="54"/>
  <c r="P14" i="54" s="1"/>
  <c r="N13" i="54"/>
  <c r="P13" i="54" s="1"/>
  <c r="M13" i="54"/>
  <c r="I13" i="54"/>
  <c r="N12" i="54"/>
  <c r="P12" i="54" s="1"/>
  <c r="M12" i="54"/>
  <c r="I12" i="54"/>
  <c r="N11" i="54"/>
  <c r="P11" i="54" s="1"/>
  <c r="M11" i="54"/>
  <c r="I11" i="54"/>
  <c r="N10" i="54"/>
  <c r="P10" i="54" s="1"/>
  <c r="M10" i="54"/>
  <c r="I10" i="54"/>
  <c r="N9" i="54"/>
  <c r="P9" i="54" s="1"/>
  <c r="M9" i="54"/>
  <c r="I9" i="54"/>
  <c r="N8" i="54"/>
  <c r="P8" i="54" s="1"/>
  <c r="M8" i="54"/>
  <c r="I8" i="54"/>
  <c r="N7" i="54"/>
  <c r="P7" i="54" s="1"/>
  <c r="M7" i="54"/>
  <c r="I7" i="54"/>
  <c r="N6" i="54"/>
  <c r="P6" i="54" s="1"/>
  <c r="M6" i="54"/>
  <c r="I6" i="54"/>
  <c r="I16" i="54" s="1"/>
  <c r="M16" i="54" l="1"/>
  <c r="P16" i="54"/>
  <c r="J16" i="53"/>
  <c r="G16" i="53"/>
  <c r="N15" i="53"/>
  <c r="P15" i="53" s="1"/>
  <c r="M15" i="53"/>
  <c r="I15" i="53"/>
  <c r="N14" i="53"/>
  <c r="I14" i="53"/>
  <c r="P14" i="53" s="1"/>
  <c r="N13" i="53"/>
  <c r="P13" i="53" s="1"/>
  <c r="M13" i="53"/>
  <c r="I13" i="53"/>
  <c r="N12" i="53"/>
  <c r="P12" i="53" s="1"/>
  <c r="M12" i="53"/>
  <c r="I12" i="53"/>
  <c r="N11" i="53"/>
  <c r="P11" i="53" s="1"/>
  <c r="M11" i="53"/>
  <c r="I11" i="53"/>
  <c r="N10" i="53"/>
  <c r="P10" i="53" s="1"/>
  <c r="M10" i="53"/>
  <c r="I10" i="53"/>
  <c r="N9" i="53"/>
  <c r="P9" i="53" s="1"/>
  <c r="M9" i="53"/>
  <c r="I9" i="53"/>
  <c r="N8" i="53"/>
  <c r="P8" i="53" s="1"/>
  <c r="M8" i="53"/>
  <c r="I8" i="53"/>
  <c r="N7" i="53"/>
  <c r="P7" i="53" s="1"/>
  <c r="M7" i="53"/>
  <c r="I7" i="53"/>
  <c r="N6" i="53"/>
  <c r="P6" i="53" s="1"/>
  <c r="M6" i="53"/>
  <c r="I6" i="53"/>
  <c r="M16" i="53" l="1"/>
  <c r="I16" i="53"/>
  <c r="P16" i="53"/>
  <c r="P14" i="52"/>
  <c r="J16" i="52"/>
  <c r="G16" i="52"/>
  <c r="N15" i="52"/>
  <c r="P15" i="52" s="1"/>
  <c r="M15" i="52"/>
  <c r="I15" i="52"/>
  <c r="N14" i="52"/>
  <c r="I14" i="52"/>
  <c r="N13" i="52"/>
  <c r="P13" i="52" s="1"/>
  <c r="M13" i="52"/>
  <c r="I13" i="52"/>
  <c r="N12" i="52"/>
  <c r="P12" i="52" s="1"/>
  <c r="M12" i="52"/>
  <c r="I12" i="52"/>
  <c r="N11" i="52"/>
  <c r="P11" i="52" s="1"/>
  <c r="M11" i="52"/>
  <c r="I11" i="52"/>
  <c r="N10" i="52"/>
  <c r="P10" i="52" s="1"/>
  <c r="M10" i="52"/>
  <c r="I10" i="52"/>
  <c r="N9" i="52"/>
  <c r="P9" i="52" s="1"/>
  <c r="M9" i="52"/>
  <c r="I9" i="52"/>
  <c r="N8" i="52"/>
  <c r="P8" i="52" s="1"/>
  <c r="M8" i="52"/>
  <c r="I8" i="52"/>
  <c r="N7" i="52"/>
  <c r="P7" i="52" s="1"/>
  <c r="M7" i="52"/>
  <c r="I7" i="52"/>
  <c r="N6" i="52"/>
  <c r="P6" i="52" s="1"/>
  <c r="M6" i="52"/>
  <c r="I6" i="52"/>
  <c r="I16" i="52" s="1"/>
  <c r="P16" i="52" l="1"/>
  <c r="M16" i="52"/>
  <c r="J16" i="51"/>
  <c r="G16" i="51"/>
  <c r="N15" i="51"/>
  <c r="P15" i="51" s="1"/>
  <c r="M15" i="51"/>
  <c r="I15" i="51"/>
  <c r="N14" i="51"/>
  <c r="I14" i="51"/>
  <c r="P14" i="51" s="1"/>
  <c r="N13" i="51"/>
  <c r="P13" i="51" s="1"/>
  <c r="M13" i="51"/>
  <c r="I13" i="51"/>
  <c r="N12" i="51"/>
  <c r="P12" i="51" s="1"/>
  <c r="M12" i="51"/>
  <c r="I12" i="51"/>
  <c r="N11" i="51"/>
  <c r="P11" i="51" s="1"/>
  <c r="M11" i="51"/>
  <c r="I11" i="51"/>
  <c r="N10" i="51"/>
  <c r="P10" i="51" s="1"/>
  <c r="M10" i="51"/>
  <c r="I10" i="51"/>
  <c r="N9" i="51"/>
  <c r="P9" i="51" s="1"/>
  <c r="M9" i="51"/>
  <c r="I9" i="51"/>
  <c r="N8" i="51"/>
  <c r="P8" i="51" s="1"/>
  <c r="M8" i="51"/>
  <c r="I8" i="51"/>
  <c r="N7" i="51"/>
  <c r="P7" i="51" s="1"/>
  <c r="M7" i="51"/>
  <c r="I7" i="51"/>
  <c r="N6" i="51"/>
  <c r="P6" i="51" s="1"/>
  <c r="M6" i="51"/>
  <c r="I6" i="51"/>
  <c r="I16" i="51" l="1"/>
  <c r="M16" i="51"/>
  <c r="P16" i="51"/>
  <c r="N8" i="50"/>
  <c r="J16" i="50" l="1"/>
  <c r="G16" i="50"/>
  <c r="N15" i="50"/>
  <c r="P15" i="50" s="1"/>
  <c r="M15" i="50"/>
  <c r="I15" i="50"/>
  <c r="N14" i="50"/>
  <c r="I14" i="50"/>
  <c r="P14" i="50" s="1"/>
  <c r="N13" i="50"/>
  <c r="P13" i="50" s="1"/>
  <c r="M13" i="50"/>
  <c r="I13" i="50"/>
  <c r="N12" i="50"/>
  <c r="P12" i="50" s="1"/>
  <c r="M12" i="50"/>
  <c r="I12" i="50"/>
  <c r="N11" i="50"/>
  <c r="P11" i="50" s="1"/>
  <c r="M11" i="50"/>
  <c r="I11" i="50"/>
  <c r="N10" i="50"/>
  <c r="P10" i="50" s="1"/>
  <c r="M10" i="50"/>
  <c r="I10" i="50"/>
  <c r="N9" i="50"/>
  <c r="P9" i="50" s="1"/>
  <c r="M9" i="50"/>
  <c r="I9" i="50"/>
  <c r="P8" i="50"/>
  <c r="M8" i="50"/>
  <c r="I8" i="50"/>
  <c r="N7" i="50"/>
  <c r="P7" i="50" s="1"/>
  <c r="M7" i="50"/>
  <c r="I7" i="50"/>
  <c r="N6" i="50"/>
  <c r="P6" i="50" s="1"/>
  <c r="M6" i="50"/>
  <c r="I6" i="50"/>
  <c r="I16" i="50" l="1"/>
  <c r="M16" i="50"/>
  <c r="P16" i="50"/>
  <c r="J16" i="49"/>
  <c r="G16" i="49"/>
  <c r="N15" i="49"/>
  <c r="P15" i="49" s="1"/>
  <c r="M15" i="49"/>
  <c r="I15" i="49"/>
  <c r="N14" i="49"/>
  <c r="I14" i="49"/>
  <c r="P14" i="49" s="1"/>
  <c r="N13" i="49"/>
  <c r="P13" i="49" s="1"/>
  <c r="M13" i="49"/>
  <c r="I13" i="49"/>
  <c r="N12" i="49"/>
  <c r="P12" i="49" s="1"/>
  <c r="M12" i="49"/>
  <c r="I12" i="49"/>
  <c r="N11" i="49"/>
  <c r="P11" i="49" s="1"/>
  <c r="M11" i="49"/>
  <c r="I11" i="49"/>
  <c r="N10" i="49"/>
  <c r="P10" i="49" s="1"/>
  <c r="M10" i="49"/>
  <c r="I10" i="49"/>
  <c r="N9" i="49"/>
  <c r="P9" i="49" s="1"/>
  <c r="M9" i="49"/>
  <c r="I9" i="49"/>
  <c r="N8" i="49"/>
  <c r="P8" i="49" s="1"/>
  <c r="M8" i="49"/>
  <c r="I8" i="49"/>
  <c r="N7" i="49"/>
  <c r="P7" i="49" s="1"/>
  <c r="M7" i="49"/>
  <c r="I7" i="49"/>
  <c r="N6" i="49"/>
  <c r="P6" i="49" s="1"/>
  <c r="M6" i="49"/>
  <c r="I6" i="49"/>
  <c r="I16" i="49" s="1"/>
  <c r="M16" i="49" l="1"/>
  <c r="P16" i="49"/>
  <c r="J16" i="48"/>
  <c r="I6" i="46"/>
  <c r="M15" i="48" l="1"/>
  <c r="N14" i="48" l="1"/>
  <c r="N15" i="48"/>
  <c r="P15" i="48" s="1"/>
  <c r="G16" i="48"/>
  <c r="I15" i="48" l="1"/>
  <c r="I14" i="48" l="1"/>
  <c r="P14" i="48" s="1"/>
  <c r="N13" i="48"/>
  <c r="P13" i="48" s="1"/>
  <c r="M13" i="48"/>
  <c r="I13" i="48"/>
  <c r="N12" i="48"/>
  <c r="P12" i="48" s="1"/>
  <c r="M12" i="48"/>
  <c r="I12" i="48"/>
  <c r="N11" i="48"/>
  <c r="P11" i="48" s="1"/>
  <c r="M11" i="48"/>
  <c r="I11" i="48"/>
  <c r="N10" i="48"/>
  <c r="P10" i="48" s="1"/>
  <c r="M10" i="48"/>
  <c r="I10" i="48"/>
  <c r="N9" i="48"/>
  <c r="P9" i="48" s="1"/>
  <c r="M9" i="48"/>
  <c r="I9" i="48"/>
  <c r="N8" i="48"/>
  <c r="P8" i="48" s="1"/>
  <c r="M8" i="48"/>
  <c r="I8" i="48"/>
  <c r="N7" i="48"/>
  <c r="P7" i="48" s="1"/>
  <c r="M7" i="48"/>
  <c r="I7" i="48"/>
  <c r="N6" i="48"/>
  <c r="P6" i="48" s="1"/>
  <c r="M6" i="48"/>
  <c r="I6" i="48"/>
  <c r="M16" i="48" l="1"/>
  <c r="P16" i="48"/>
  <c r="I16" i="48"/>
  <c r="J16" i="47"/>
  <c r="G16" i="47"/>
  <c r="I15" i="47"/>
  <c r="P15" i="47" s="1"/>
  <c r="N14" i="47"/>
  <c r="P14" i="47" s="1"/>
  <c r="M14" i="47"/>
  <c r="I14" i="47"/>
  <c r="N13" i="47"/>
  <c r="P13" i="47" s="1"/>
  <c r="M13" i="47"/>
  <c r="I13" i="47"/>
  <c r="N12" i="47"/>
  <c r="P12" i="47" s="1"/>
  <c r="M12" i="47"/>
  <c r="I12" i="47"/>
  <c r="N11" i="47"/>
  <c r="P11" i="47" s="1"/>
  <c r="M11" i="47"/>
  <c r="I11" i="47"/>
  <c r="N10" i="47"/>
  <c r="P10" i="47" s="1"/>
  <c r="M10" i="47"/>
  <c r="I10" i="47"/>
  <c r="N9" i="47"/>
  <c r="P9" i="47" s="1"/>
  <c r="M9" i="47"/>
  <c r="I9" i="47"/>
  <c r="N8" i="47"/>
  <c r="P8" i="47" s="1"/>
  <c r="M8" i="47"/>
  <c r="I8" i="47"/>
  <c r="N7" i="47"/>
  <c r="P7" i="47" s="1"/>
  <c r="M7" i="47"/>
  <c r="I7" i="47"/>
  <c r="N6" i="47"/>
  <c r="P6" i="47" s="1"/>
  <c r="M6" i="47"/>
  <c r="M16" i="47" s="1"/>
  <c r="I6" i="47"/>
  <c r="I16" i="47" l="1"/>
  <c r="P16" i="47"/>
  <c r="M6" i="46"/>
  <c r="J16" i="46"/>
  <c r="G16" i="46"/>
  <c r="I15" i="46"/>
  <c r="P15" i="46" s="1"/>
  <c r="N14" i="46"/>
  <c r="P14" i="46" s="1"/>
  <c r="M14" i="46"/>
  <c r="I14" i="46"/>
  <c r="N13" i="46"/>
  <c r="P13" i="46" s="1"/>
  <c r="M13" i="46"/>
  <c r="I13" i="46"/>
  <c r="N12" i="46"/>
  <c r="P12" i="46" s="1"/>
  <c r="M12" i="46"/>
  <c r="I12" i="46"/>
  <c r="N11" i="46"/>
  <c r="P11" i="46" s="1"/>
  <c r="M11" i="46"/>
  <c r="I11" i="46"/>
  <c r="N10" i="46"/>
  <c r="P10" i="46" s="1"/>
  <c r="M10" i="46"/>
  <c r="I10" i="46"/>
  <c r="N9" i="46"/>
  <c r="P9" i="46" s="1"/>
  <c r="M9" i="46"/>
  <c r="I9" i="46"/>
  <c r="N8" i="46"/>
  <c r="P8" i="46" s="1"/>
  <c r="M8" i="46"/>
  <c r="I8" i="46"/>
  <c r="N7" i="46"/>
  <c r="P7" i="46" s="1"/>
  <c r="M7" i="46"/>
  <c r="I7" i="46"/>
  <c r="N6" i="46"/>
  <c r="P6" i="46" s="1"/>
  <c r="M16" i="46" l="1"/>
  <c r="P16" i="46"/>
  <c r="I16" i="46"/>
  <c r="G16" i="45"/>
  <c r="J16" i="45"/>
  <c r="I15" i="45"/>
  <c r="P15" i="45" s="1"/>
  <c r="N14" i="45"/>
  <c r="P14" i="45" s="1"/>
  <c r="M14" i="45"/>
  <c r="I14" i="45"/>
  <c r="N13" i="45"/>
  <c r="P13" i="45" s="1"/>
  <c r="M13" i="45"/>
  <c r="I13" i="45"/>
  <c r="N12" i="45"/>
  <c r="P12" i="45" s="1"/>
  <c r="M12" i="45"/>
  <c r="I12" i="45"/>
  <c r="N11" i="45"/>
  <c r="P11" i="45" s="1"/>
  <c r="M11" i="45"/>
  <c r="I11" i="45"/>
  <c r="N10" i="45"/>
  <c r="P10" i="45" s="1"/>
  <c r="M10" i="45"/>
  <c r="I10" i="45"/>
  <c r="N9" i="45"/>
  <c r="P9" i="45" s="1"/>
  <c r="M9" i="45"/>
  <c r="I9" i="45"/>
  <c r="N8" i="45"/>
  <c r="P8" i="45" s="1"/>
  <c r="M8" i="45"/>
  <c r="I8" i="45"/>
  <c r="N7" i="45"/>
  <c r="P7" i="45" s="1"/>
  <c r="M7" i="45"/>
  <c r="I7" i="45"/>
  <c r="N6" i="45"/>
  <c r="P6" i="45" s="1"/>
  <c r="I16" i="45" l="1"/>
  <c r="M16" i="45"/>
  <c r="P16" i="45"/>
  <c r="J16" i="44"/>
  <c r="G16" i="44"/>
  <c r="I15" i="44"/>
  <c r="P15" i="44" s="1"/>
  <c r="N14" i="44"/>
  <c r="P14" i="44" s="1"/>
  <c r="M14" i="44"/>
  <c r="I14" i="44"/>
  <c r="N13" i="44"/>
  <c r="P13" i="44" s="1"/>
  <c r="M13" i="44"/>
  <c r="I13" i="44"/>
  <c r="N12" i="44"/>
  <c r="P12" i="44" s="1"/>
  <c r="M12" i="44"/>
  <c r="I12" i="44"/>
  <c r="N11" i="44"/>
  <c r="P11" i="44" s="1"/>
  <c r="M11" i="44"/>
  <c r="I11" i="44"/>
  <c r="N10" i="44"/>
  <c r="P10" i="44" s="1"/>
  <c r="M10" i="44"/>
  <c r="I10" i="44"/>
  <c r="N9" i="44"/>
  <c r="P9" i="44" s="1"/>
  <c r="M9" i="44"/>
  <c r="I9" i="44"/>
  <c r="N8" i="44"/>
  <c r="P8" i="44" s="1"/>
  <c r="M8" i="44"/>
  <c r="I8" i="44"/>
  <c r="N7" i="44"/>
  <c r="P7" i="44" s="1"/>
  <c r="M7" i="44"/>
  <c r="I7" i="44"/>
  <c r="I16" i="44" s="1"/>
  <c r="N6" i="44"/>
  <c r="P6" i="44" s="1"/>
  <c r="M16" i="44" l="1"/>
  <c r="P16" i="44"/>
  <c r="J16" i="43" l="1"/>
  <c r="G16" i="43"/>
  <c r="I15" i="43"/>
  <c r="P15" i="43" s="1"/>
  <c r="N14" i="43"/>
  <c r="P14" i="43" s="1"/>
  <c r="M14" i="43"/>
  <c r="I14" i="43"/>
  <c r="N13" i="43"/>
  <c r="P13" i="43" s="1"/>
  <c r="M13" i="43"/>
  <c r="I13" i="43"/>
  <c r="N12" i="43"/>
  <c r="P12" i="43" s="1"/>
  <c r="M12" i="43"/>
  <c r="I12" i="43"/>
  <c r="N11" i="43"/>
  <c r="P11" i="43" s="1"/>
  <c r="M11" i="43"/>
  <c r="I11" i="43"/>
  <c r="N10" i="43"/>
  <c r="P10" i="43" s="1"/>
  <c r="M10" i="43"/>
  <c r="I10" i="43"/>
  <c r="N9" i="43"/>
  <c r="P9" i="43" s="1"/>
  <c r="M9" i="43"/>
  <c r="I9" i="43"/>
  <c r="N8" i="43"/>
  <c r="P8" i="43" s="1"/>
  <c r="M8" i="43"/>
  <c r="I8" i="43"/>
  <c r="N7" i="43"/>
  <c r="P7" i="43" s="1"/>
  <c r="M7" i="43"/>
  <c r="I7" i="43"/>
  <c r="N6" i="43"/>
  <c r="P6" i="43" s="1"/>
  <c r="I16" i="43" l="1"/>
  <c r="M16" i="43"/>
  <c r="P16" i="43"/>
  <c r="J16" i="42"/>
  <c r="G16" i="42"/>
  <c r="I15" i="42"/>
  <c r="P15" i="42" s="1"/>
  <c r="N14" i="42"/>
  <c r="P14" i="42" s="1"/>
  <c r="M14" i="42"/>
  <c r="I14" i="42"/>
  <c r="N13" i="42"/>
  <c r="P13" i="42" s="1"/>
  <c r="M13" i="42"/>
  <c r="I13" i="42"/>
  <c r="N12" i="42"/>
  <c r="P12" i="42" s="1"/>
  <c r="M12" i="42"/>
  <c r="I12" i="42"/>
  <c r="N11" i="42"/>
  <c r="P11" i="42" s="1"/>
  <c r="M11" i="42"/>
  <c r="I11" i="42"/>
  <c r="N10" i="42"/>
  <c r="P10" i="42" s="1"/>
  <c r="M10" i="42"/>
  <c r="I10" i="42"/>
  <c r="N9" i="42"/>
  <c r="P9" i="42" s="1"/>
  <c r="M9" i="42"/>
  <c r="I9" i="42"/>
  <c r="N8" i="42"/>
  <c r="P8" i="42" s="1"/>
  <c r="M8" i="42"/>
  <c r="I8" i="42"/>
  <c r="N7" i="42"/>
  <c r="P7" i="42" s="1"/>
  <c r="M7" i="42"/>
  <c r="I7" i="42"/>
  <c r="N6" i="42"/>
  <c r="P6" i="42" s="1"/>
  <c r="I16" i="42" l="1"/>
  <c r="M16" i="42"/>
  <c r="P16" i="42"/>
  <c r="J16" i="40"/>
  <c r="G16" i="40"/>
  <c r="I15" i="40"/>
  <c r="P15" i="40" s="1"/>
  <c r="N14" i="40"/>
  <c r="P14" i="40" s="1"/>
  <c r="M14" i="40"/>
  <c r="I14" i="40"/>
  <c r="N13" i="40"/>
  <c r="P13" i="40" s="1"/>
  <c r="M13" i="40"/>
  <c r="I13" i="40"/>
  <c r="N12" i="40"/>
  <c r="P12" i="40" s="1"/>
  <c r="M12" i="40"/>
  <c r="I12" i="40"/>
  <c r="N11" i="40"/>
  <c r="P11" i="40" s="1"/>
  <c r="M11" i="40"/>
  <c r="I11" i="40"/>
  <c r="N10" i="40"/>
  <c r="P10" i="40" s="1"/>
  <c r="M10" i="40"/>
  <c r="I10" i="40"/>
  <c r="N9" i="40"/>
  <c r="P9" i="40" s="1"/>
  <c r="M9" i="40"/>
  <c r="I9" i="40"/>
  <c r="N8" i="40"/>
  <c r="P8" i="40" s="1"/>
  <c r="M8" i="40"/>
  <c r="I8" i="40"/>
  <c r="N7" i="40"/>
  <c r="P7" i="40" s="1"/>
  <c r="M7" i="40"/>
  <c r="I7" i="40"/>
  <c r="I16" i="40" s="1"/>
  <c r="N6" i="40"/>
  <c r="P6" i="40" s="1"/>
  <c r="P16" i="40" l="1"/>
  <c r="M16" i="40"/>
  <c r="I7" i="39"/>
  <c r="I9" i="39"/>
  <c r="I10" i="39"/>
  <c r="I11" i="39"/>
  <c r="I12" i="39"/>
  <c r="I13" i="39"/>
  <c r="I14" i="39"/>
  <c r="I15" i="39"/>
  <c r="I8" i="39" l="1"/>
  <c r="G16" i="39"/>
  <c r="P15" i="39"/>
  <c r="N14" i="39"/>
  <c r="P14" i="39" s="1"/>
  <c r="M14" i="39"/>
  <c r="N13" i="39"/>
  <c r="P13" i="39" s="1"/>
  <c r="M13" i="39"/>
  <c r="N12" i="39"/>
  <c r="P12" i="39" s="1"/>
  <c r="M12" i="39"/>
  <c r="N11" i="39"/>
  <c r="P11" i="39" s="1"/>
  <c r="M11" i="39"/>
  <c r="N10" i="39"/>
  <c r="P10" i="39" s="1"/>
  <c r="M10" i="39"/>
  <c r="N9" i="39"/>
  <c r="P9" i="39" s="1"/>
  <c r="M9" i="39"/>
  <c r="N8" i="39"/>
  <c r="P8" i="39" s="1"/>
  <c r="M8" i="39"/>
  <c r="N7" i="39"/>
  <c r="P7" i="39" s="1"/>
  <c r="M7" i="39"/>
  <c r="N6" i="39"/>
  <c r="P6" i="39" s="1"/>
  <c r="F16" i="39"/>
  <c r="M16" i="39" l="1"/>
  <c r="I16" i="39"/>
  <c r="P16" i="39"/>
  <c r="F7" i="38"/>
  <c r="F8" i="38"/>
  <c r="F9" i="38"/>
  <c r="F10" i="38"/>
  <c r="F11" i="38"/>
  <c r="F12" i="38"/>
  <c r="F13" i="38"/>
  <c r="F14" i="38"/>
  <c r="F15" i="38"/>
  <c r="F6" i="38"/>
  <c r="F17" i="38" s="1"/>
  <c r="I16" i="38"/>
  <c r="P16" i="38" s="1"/>
  <c r="J16" i="38" s="1"/>
  <c r="N15" i="38"/>
  <c r="M15" i="38"/>
  <c r="I15" i="38"/>
  <c r="P15" i="38" s="1"/>
  <c r="N14" i="38"/>
  <c r="P14" i="38" s="1"/>
  <c r="M14" i="38"/>
  <c r="N13" i="38"/>
  <c r="M13" i="38"/>
  <c r="I13" i="38"/>
  <c r="J13" i="38" s="1"/>
  <c r="G17" i="38"/>
  <c r="N12" i="38"/>
  <c r="P12" i="38" s="1"/>
  <c r="M12" i="38"/>
  <c r="I12" i="38"/>
  <c r="N11" i="38"/>
  <c r="M11" i="38"/>
  <c r="N10" i="38"/>
  <c r="P10" i="38" s="1"/>
  <c r="M10" i="38"/>
  <c r="I10" i="38"/>
  <c r="J10" i="38" s="1"/>
  <c r="N9" i="38"/>
  <c r="M9" i="38"/>
  <c r="J9" i="38"/>
  <c r="N8" i="38"/>
  <c r="P8" i="38" s="1"/>
  <c r="M8" i="38"/>
  <c r="I8" i="38"/>
  <c r="J8" i="38" s="1"/>
  <c r="N7" i="38"/>
  <c r="P7" i="38" s="1"/>
  <c r="M7" i="38"/>
  <c r="I7" i="38"/>
  <c r="N6" i="38"/>
  <c r="P6" i="38" s="1"/>
  <c r="I6" i="37"/>
  <c r="J6" i="37"/>
  <c r="M6" i="37"/>
  <c r="N6" i="37"/>
  <c r="P6" i="37" s="1"/>
  <c r="I7" i="37"/>
  <c r="J7" i="37" s="1"/>
  <c r="M7" i="37"/>
  <c r="N7" i="37"/>
  <c r="P7" i="37"/>
  <c r="J8" i="37"/>
  <c r="M8" i="37"/>
  <c r="N8" i="37"/>
  <c r="P8" i="37"/>
  <c r="I9" i="37"/>
  <c r="J9" i="37"/>
  <c r="M9" i="37"/>
  <c r="N9" i="37"/>
  <c r="P9" i="37" s="1"/>
  <c r="I11" i="37"/>
  <c r="J11" i="37" s="1"/>
  <c r="M11" i="37"/>
  <c r="N11" i="37"/>
  <c r="P11" i="37"/>
  <c r="J12" i="37"/>
  <c r="N12" i="37"/>
  <c r="P12" i="37"/>
  <c r="I13" i="37"/>
  <c r="J13" i="37" s="1"/>
  <c r="M13" i="37"/>
  <c r="N13" i="37"/>
  <c r="P13" i="37" s="1"/>
  <c r="I14" i="37"/>
  <c r="J14" i="37" s="1"/>
  <c r="M14" i="37"/>
  <c r="N14" i="37"/>
  <c r="P14" i="37"/>
  <c r="I15" i="37"/>
  <c r="J15" i="37"/>
  <c r="F15" i="37" s="1"/>
  <c r="N15" i="37"/>
  <c r="J12" i="38" l="1"/>
  <c r="J15" i="38"/>
  <c r="J7" i="38"/>
  <c r="J16" i="39"/>
  <c r="P17" i="38"/>
  <c r="J17" i="38"/>
  <c r="N17" i="38"/>
  <c r="M17" i="38"/>
  <c r="I17" i="38"/>
  <c r="G16" i="37"/>
  <c r="I16" i="37" l="1"/>
  <c r="N16" i="37"/>
  <c r="M16" i="37"/>
  <c r="G21" i="36"/>
  <c r="N20" i="36"/>
  <c r="I20" i="36"/>
  <c r="P20" i="36" s="1"/>
  <c r="N19" i="36"/>
  <c r="M19" i="36"/>
  <c r="I19" i="36"/>
  <c r="P19" i="36" s="1"/>
  <c r="N18" i="36"/>
  <c r="M18" i="36"/>
  <c r="I18" i="36"/>
  <c r="J18" i="36" s="1"/>
  <c r="N17" i="36"/>
  <c r="P17" i="36" s="1"/>
  <c r="M17" i="36"/>
  <c r="J17" i="36"/>
  <c r="I17" i="36"/>
  <c r="N16" i="36"/>
  <c r="P16" i="36" s="1"/>
  <c r="M16" i="36"/>
  <c r="I16" i="36"/>
  <c r="J16" i="36" s="1"/>
  <c r="N15" i="36"/>
  <c r="P15" i="36" s="1"/>
  <c r="M15" i="36"/>
  <c r="I15" i="36"/>
  <c r="J15" i="36" s="1"/>
  <c r="N14" i="36"/>
  <c r="I14" i="36"/>
  <c r="P14" i="36" s="1"/>
  <c r="N13" i="36"/>
  <c r="P13" i="36" s="1"/>
  <c r="M13" i="36"/>
  <c r="I13" i="36"/>
  <c r="J13" i="36" s="1"/>
  <c r="N12" i="36"/>
  <c r="P12" i="36" s="1"/>
  <c r="M12" i="36"/>
  <c r="I12" i="36"/>
  <c r="J12" i="36" s="1"/>
  <c r="N11" i="36"/>
  <c r="P11" i="36" s="1"/>
  <c r="M11" i="36"/>
  <c r="I11" i="36"/>
  <c r="J11" i="36" s="1"/>
  <c r="N10" i="36"/>
  <c r="P10" i="36" s="1"/>
  <c r="M10" i="36"/>
  <c r="I10" i="36"/>
  <c r="J10" i="36" s="1"/>
  <c r="N9" i="36"/>
  <c r="P9" i="36" s="1"/>
  <c r="M9" i="36"/>
  <c r="I9" i="36"/>
  <c r="J9" i="36" s="1"/>
  <c r="N8" i="36"/>
  <c r="P8" i="36" s="1"/>
  <c r="M8" i="36"/>
  <c r="I8" i="36"/>
  <c r="J8" i="36" s="1"/>
  <c r="N7" i="36"/>
  <c r="P7" i="36" s="1"/>
  <c r="M7" i="36"/>
  <c r="I7" i="36"/>
  <c r="J7" i="36" s="1"/>
  <c r="N6" i="36"/>
  <c r="M6" i="36"/>
  <c r="I6" i="36"/>
  <c r="I21" i="36" l="1"/>
  <c r="J6" i="36"/>
  <c r="J20" i="36"/>
  <c r="P16" i="37"/>
  <c r="J16" i="37"/>
  <c r="M21" i="36"/>
  <c r="P21" i="36" s="1"/>
  <c r="J14" i="36"/>
  <c r="N21" i="36"/>
  <c r="P6" i="36"/>
  <c r="J19" i="36"/>
  <c r="J21" i="36" s="1"/>
  <c r="M19" i="34"/>
  <c r="I15" i="34"/>
  <c r="I16" i="34"/>
  <c r="I17" i="34"/>
  <c r="G21" i="34" l="1"/>
  <c r="N20" i="34"/>
  <c r="I20" i="34"/>
  <c r="P20" i="34" s="1"/>
  <c r="N19" i="34"/>
  <c r="I19" i="34"/>
  <c r="P19" i="34" s="1"/>
  <c r="N18" i="34"/>
  <c r="M18" i="34"/>
  <c r="I18" i="34"/>
  <c r="J18" i="34" s="1"/>
  <c r="N17" i="34"/>
  <c r="P17" i="34" s="1"/>
  <c r="M17" i="34"/>
  <c r="J17" i="34"/>
  <c r="N16" i="34"/>
  <c r="P16" i="34" s="1"/>
  <c r="M16" i="34"/>
  <c r="J16" i="34"/>
  <c r="N15" i="34"/>
  <c r="P15" i="34" s="1"/>
  <c r="M15" i="34"/>
  <c r="J15" i="34"/>
  <c r="N14" i="34"/>
  <c r="I14" i="34"/>
  <c r="P14" i="34" s="1"/>
  <c r="N13" i="34"/>
  <c r="P13" i="34" s="1"/>
  <c r="M13" i="34"/>
  <c r="I13" i="34"/>
  <c r="J13" i="34" s="1"/>
  <c r="N12" i="34"/>
  <c r="P12" i="34" s="1"/>
  <c r="M12" i="34"/>
  <c r="I12" i="34"/>
  <c r="J12" i="34" s="1"/>
  <c r="N11" i="34"/>
  <c r="P11" i="34" s="1"/>
  <c r="M11" i="34"/>
  <c r="I11" i="34"/>
  <c r="J11" i="34" s="1"/>
  <c r="N10" i="34"/>
  <c r="P10" i="34" s="1"/>
  <c r="M10" i="34"/>
  <c r="I10" i="34"/>
  <c r="J10" i="34" s="1"/>
  <c r="N9" i="34"/>
  <c r="P9" i="34" s="1"/>
  <c r="M9" i="34"/>
  <c r="I9" i="34"/>
  <c r="J9" i="34" s="1"/>
  <c r="N8" i="34"/>
  <c r="P8" i="34" s="1"/>
  <c r="M8" i="34"/>
  <c r="I8" i="34"/>
  <c r="J8" i="34" s="1"/>
  <c r="N7" i="34"/>
  <c r="P7" i="34" s="1"/>
  <c r="M7" i="34"/>
  <c r="I7" i="34"/>
  <c r="J7" i="34" s="1"/>
  <c r="N6" i="34"/>
  <c r="P6" i="34" s="1"/>
  <c r="M6" i="34"/>
  <c r="I6" i="34"/>
  <c r="J6" i="34" s="1"/>
  <c r="M21" i="34" l="1"/>
  <c r="J20" i="34"/>
  <c r="J19" i="34"/>
  <c r="N21" i="34"/>
  <c r="I21" i="34"/>
  <c r="P21" i="34" s="1"/>
  <c r="J14" i="34"/>
  <c r="M13" i="33"/>
  <c r="J21" i="34" l="1"/>
  <c r="M17" i="33"/>
  <c r="G21" i="33" l="1"/>
  <c r="N20" i="33"/>
  <c r="I20" i="33"/>
  <c r="P20" i="33" s="1"/>
  <c r="N19" i="33"/>
  <c r="I19" i="33"/>
  <c r="P19" i="33" s="1"/>
  <c r="N18" i="33"/>
  <c r="M18" i="33"/>
  <c r="I18" i="33"/>
  <c r="J18" i="33" s="1"/>
  <c r="N17" i="33"/>
  <c r="P17" i="33" s="1"/>
  <c r="I17" i="33"/>
  <c r="J17" i="33" s="1"/>
  <c r="N16" i="33"/>
  <c r="P16" i="33" s="1"/>
  <c r="M16" i="33"/>
  <c r="J16" i="33"/>
  <c r="N15" i="33"/>
  <c r="P15" i="33" s="1"/>
  <c r="M15" i="33"/>
  <c r="J15" i="33"/>
  <c r="N14" i="33"/>
  <c r="I14" i="33"/>
  <c r="P14" i="33" s="1"/>
  <c r="N13" i="33"/>
  <c r="P13" i="33" s="1"/>
  <c r="I13" i="33"/>
  <c r="J13" i="33" s="1"/>
  <c r="N12" i="33"/>
  <c r="P12" i="33" s="1"/>
  <c r="M12" i="33"/>
  <c r="I12" i="33"/>
  <c r="J12" i="33" s="1"/>
  <c r="N11" i="33"/>
  <c r="P11" i="33" s="1"/>
  <c r="M11" i="33"/>
  <c r="J11" i="33"/>
  <c r="I11" i="33"/>
  <c r="N10" i="33"/>
  <c r="P10" i="33" s="1"/>
  <c r="M10" i="33"/>
  <c r="I10" i="33"/>
  <c r="J10" i="33" s="1"/>
  <c r="N9" i="33"/>
  <c r="P9" i="33" s="1"/>
  <c r="M9" i="33"/>
  <c r="I9" i="33"/>
  <c r="J9" i="33" s="1"/>
  <c r="N8" i="33"/>
  <c r="P8" i="33" s="1"/>
  <c r="M8" i="33"/>
  <c r="I8" i="33"/>
  <c r="J8" i="33" s="1"/>
  <c r="N7" i="33"/>
  <c r="P7" i="33" s="1"/>
  <c r="M7" i="33"/>
  <c r="I7" i="33"/>
  <c r="J7" i="33" s="1"/>
  <c r="N6" i="33"/>
  <c r="M6" i="33"/>
  <c r="I6" i="33"/>
  <c r="I21" i="33" l="1"/>
  <c r="J19" i="33"/>
  <c r="J20" i="33"/>
  <c r="M21" i="33"/>
  <c r="N21" i="33"/>
  <c r="P6" i="33"/>
  <c r="J6" i="33"/>
  <c r="J14" i="33"/>
  <c r="P21" i="33" l="1"/>
  <c r="J21" i="33"/>
  <c r="M13" i="32"/>
  <c r="G21" i="32" l="1"/>
  <c r="N20" i="32"/>
  <c r="I20" i="32"/>
  <c r="P20" i="32" s="1"/>
  <c r="N19" i="32"/>
  <c r="I19" i="32"/>
  <c r="P19" i="32" s="1"/>
  <c r="N18" i="32"/>
  <c r="M18" i="32"/>
  <c r="I18" i="32"/>
  <c r="J18" i="32" s="1"/>
  <c r="N17" i="32"/>
  <c r="P17" i="32" s="1"/>
  <c r="M17" i="32"/>
  <c r="I17" i="32"/>
  <c r="J17" i="32" s="1"/>
  <c r="N16" i="32"/>
  <c r="P16" i="32" s="1"/>
  <c r="M16" i="32"/>
  <c r="J16" i="32"/>
  <c r="N15" i="32"/>
  <c r="P15" i="32" s="1"/>
  <c r="M15" i="32"/>
  <c r="J15" i="32"/>
  <c r="N14" i="32"/>
  <c r="I14" i="32"/>
  <c r="P14" i="32" s="1"/>
  <c r="N13" i="32"/>
  <c r="P13" i="32" s="1"/>
  <c r="I13" i="32"/>
  <c r="J13" i="32" s="1"/>
  <c r="N12" i="32"/>
  <c r="P12" i="32" s="1"/>
  <c r="M12" i="32"/>
  <c r="I12" i="32"/>
  <c r="J12" i="32" s="1"/>
  <c r="N11" i="32"/>
  <c r="P11" i="32" s="1"/>
  <c r="M11" i="32"/>
  <c r="I11" i="32"/>
  <c r="J11" i="32" s="1"/>
  <c r="N10" i="32"/>
  <c r="P10" i="32" s="1"/>
  <c r="M10" i="32"/>
  <c r="I10" i="32"/>
  <c r="J10" i="32" s="1"/>
  <c r="N9" i="32"/>
  <c r="P9" i="32" s="1"/>
  <c r="M9" i="32"/>
  <c r="J9" i="32"/>
  <c r="I9" i="32"/>
  <c r="N8" i="32"/>
  <c r="P8" i="32" s="1"/>
  <c r="M8" i="32"/>
  <c r="I8" i="32"/>
  <c r="J8" i="32" s="1"/>
  <c r="N7" i="32"/>
  <c r="P7" i="32" s="1"/>
  <c r="M7" i="32"/>
  <c r="I7" i="32"/>
  <c r="J7" i="32" s="1"/>
  <c r="N6" i="32"/>
  <c r="P6" i="32" s="1"/>
  <c r="M6" i="32"/>
  <c r="I6" i="32"/>
  <c r="I21" i="32" s="1"/>
  <c r="J19" i="32" l="1"/>
  <c r="J20" i="32"/>
  <c r="M21" i="32"/>
  <c r="P21" i="32" s="1"/>
  <c r="N21" i="32"/>
  <c r="J6" i="32"/>
  <c r="J14" i="32"/>
  <c r="G21" i="31"/>
  <c r="N20" i="31"/>
  <c r="I20" i="31"/>
  <c r="P20" i="31" s="1"/>
  <c r="N19" i="31"/>
  <c r="I19" i="31"/>
  <c r="P19" i="31" s="1"/>
  <c r="N18" i="31"/>
  <c r="M18" i="31"/>
  <c r="I18" i="31"/>
  <c r="J18" i="31" s="1"/>
  <c r="N17" i="31"/>
  <c r="P17" i="31" s="1"/>
  <c r="M17" i="31"/>
  <c r="I17" i="31"/>
  <c r="J17" i="31" s="1"/>
  <c r="N16" i="31"/>
  <c r="P16" i="31" s="1"/>
  <c r="M16" i="31"/>
  <c r="J16" i="31"/>
  <c r="N15" i="31"/>
  <c r="P15" i="31" s="1"/>
  <c r="M15" i="31"/>
  <c r="J15" i="31"/>
  <c r="N14" i="31"/>
  <c r="I14" i="31"/>
  <c r="P14" i="31" s="1"/>
  <c r="N13" i="31"/>
  <c r="P13" i="31" s="1"/>
  <c r="M13" i="31"/>
  <c r="I13" i="31"/>
  <c r="J13" i="31" s="1"/>
  <c r="N12" i="31"/>
  <c r="P12" i="31" s="1"/>
  <c r="M12" i="31"/>
  <c r="I12" i="31"/>
  <c r="J12" i="31" s="1"/>
  <c r="N11" i="31"/>
  <c r="P11" i="31" s="1"/>
  <c r="M11" i="31"/>
  <c r="I11" i="31"/>
  <c r="J11" i="31" s="1"/>
  <c r="N10" i="31"/>
  <c r="P10" i="31" s="1"/>
  <c r="M10" i="31"/>
  <c r="I10" i="31"/>
  <c r="J10" i="31" s="1"/>
  <c r="N9" i="31"/>
  <c r="P9" i="31" s="1"/>
  <c r="M9" i="31"/>
  <c r="I9" i="31"/>
  <c r="J9" i="31" s="1"/>
  <c r="N8" i="31"/>
  <c r="P8" i="31" s="1"/>
  <c r="M8" i="31"/>
  <c r="I8" i="31"/>
  <c r="J8" i="31" s="1"/>
  <c r="N7" i="31"/>
  <c r="P7" i="31" s="1"/>
  <c r="M7" i="31"/>
  <c r="I7" i="31"/>
  <c r="J7" i="31" s="1"/>
  <c r="N6" i="31"/>
  <c r="P6" i="31" s="1"/>
  <c r="M6" i="31"/>
  <c r="I6" i="31"/>
  <c r="J21" i="32" l="1"/>
  <c r="J19" i="31"/>
  <c r="J20" i="31"/>
  <c r="M21" i="31"/>
  <c r="I21" i="31"/>
  <c r="N21" i="31"/>
  <c r="J6" i="31"/>
  <c r="J14" i="31"/>
  <c r="G21" i="30"/>
  <c r="I12" i="30"/>
  <c r="N20" i="30"/>
  <c r="I20" i="30"/>
  <c r="P20" i="30" s="1"/>
  <c r="N19" i="30"/>
  <c r="I19" i="30"/>
  <c r="P19" i="30" s="1"/>
  <c r="N18" i="30"/>
  <c r="M18" i="30"/>
  <c r="I18" i="30"/>
  <c r="J18" i="30" s="1"/>
  <c r="N17" i="30"/>
  <c r="P17" i="30" s="1"/>
  <c r="M17" i="30"/>
  <c r="I17" i="30"/>
  <c r="J17" i="30" s="1"/>
  <c r="N16" i="30"/>
  <c r="P16" i="30" s="1"/>
  <c r="M16" i="30"/>
  <c r="J16" i="30"/>
  <c r="N15" i="30"/>
  <c r="P15" i="30" s="1"/>
  <c r="M15" i="30"/>
  <c r="J15" i="30"/>
  <c r="N14" i="30"/>
  <c r="I14" i="30"/>
  <c r="P14" i="30" s="1"/>
  <c r="N13" i="30"/>
  <c r="P13" i="30" s="1"/>
  <c r="M13" i="30"/>
  <c r="I13" i="30"/>
  <c r="J13" i="30" s="1"/>
  <c r="N12" i="30"/>
  <c r="P12" i="30" s="1"/>
  <c r="M12" i="30"/>
  <c r="J12" i="30"/>
  <c r="N11" i="30"/>
  <c r="P11" i="30" s="1"/>
  <c r="M11" i="30"/>
  <c r="I11" i="30"/>
  <c r="J11" i="30" s="1"/>
  <c r="N10" i="30"/>
  <c r="P10" i="30" s="1"/>
  <c r="M10" i="30"/>
  <c r="I10" i="30"/>
  <c r="J10" i="30" s="1"/>
  <c r="N9" i="30"/>
  <c r="P9" i="30" s="1"/>
  <c r="M9" i="30"/>
  <c r="J9" i="30"/>
  <c r="I9" i="30"/>
  <c r="N8" i="30"/>
  <c r="P8" i="30" s="1"/>
  <c r="M8" i="30"/>
  <c r="I8" i="30"/>
  <c r="J8" i="30" s="1"/>
  <c r="N7" i="30"/>
  <c r="P7" i="30" s="1"/>
  <c r="M7" i="30"/>
  <c r="I7" i="30"/>
  <c r="J7" i="30" s="1"/>
  <c r="N6" i="30"/>
  <c r="P6" i="30" s="1"/>
  <c r="M6" i="30"/>
  <c r="I6" i="30"/>
  <c r="J20" i="30" l="1"/>
  <c r="J19" i="30"/>
  <c r="J21" i="31"/>
  <c r="P21" i="31"/>
  <c r="I21" i="30"/>
  <c r="M21" i="30"/>
  <c r="N21" i="30"/>
  <c r="J6" i="30"/>
  <c r="J14" i="30"/>
  <c r="P21" i="30" l="1"/>
  <c r="J21" i="30"/>
  <c r="G21" i="29" l="1"/>
  <c r="N20" i="29"/>
  <c r="I20" i="29"/>
  <c r="P20" i="29" s="1"/>
  <c r="N19" i="29"/>
  <c r="I19" i="29"/>
  <c r="P19" i="29" s="1"/>
  <c r="N18" i="29"/>
  <c r="M18" i="29"/>
  <c r="I18" i="29"/>
  <c r="J18" i="29" s="1"/>
  <c r="N17" i="29"/>
  <c r="P17" i="29" s="1"/>
  <c r="M17" i="29"/>
  <c r="J17" i="29"/>
  <c r="I17" i="29"/>
  <c r="N16" i="29"/>
  <c r="P16" i="29" s="1"/>
  <c r="M16" i="29"/>
  <c r="J16" i="29"/>
  <c r="N15" i="29"/>
  <c r="P15" i="29" s="1"/>
  <c r="M15" i="29"/>
  <c r="J15" i="29"/>
  <c r="N14" i="29"/>
  <c r="I14" i="29"/>
  <c r="P14" i="29" s="1"/>
  <c r="N13" i="29"/>
  <c r="P13" i="29" s="1"/>
  <c r="M13" i="29"/>
  <c r="I13" i="29"/>
  <c r="J13" i="29" s="1"/>
  <c r="N12" i="29"/>
  <c r="P12" i="29" s="1"/>
  <c r="M12" i="29"/>
  <c r="I12" i="29"/>
  <c r="N11" i="29"/>
  <c r="P11" i="29" s="1"/>
  <c r="M11" i="29"/>
  <c r="I11" i="29"/>
  <c r="J11" i="29" s="1"/>
  <c r="N10" i="29"/>
  <c r="P10" i="29" s="1"/>
  <c r="M10" i="29"/>
  <c r="I10" i="29"/>
  <c r="N9" i="29"/>
  <c r="P9" i="29" s="1"/>
  <c r="M9" i="29"/>
  <c r="I9" i="29"/>
  <c r="J9" i="29" s="1"/>
  <c r="N8" i="29"/>
  <c r="P8" i="29" s="1"/>
  <c r="M8" i="29"/>
  <c r="I8" i="29"/>
  <c r="N7" i="29"/>
  <c r="P7" i="29" s="1"/>
  <c r="M7" i="29"/>
  <c r="I7" i="29"/>
  <c r="J7" i="29" s="1"/>
  <c r="N6" i="29"/>
  <c r="P6" i="29" s="1"/>
  <c r="M6" i="29"/>
  <c r="I6" i="29"/>
  <c r="J6" i="29" s="1"/>
  <c r="J14" i="29" l="1"/>
  <c r="N21" i="29"/>
  <c r="J10" i="29"/>
  <c r="I21" i="29"/>
  <c r="J8" i="29"/>
  <c r="J12" i="29"/>
  <c r="M21" i="29"/>
  <c r="J19" i="29"/>
  <c r="J20" i="29"/>
  <c r="M17" i="28"/>
  <c r="M15" i="28"/>
  <c r="J21" i="29" l="1"/>
  <c r="P21" i="29"/>
  <c r="G21" i="28"/>
  <c r="N20" i="28"/>
  <c r="I20" i="28"/>
  <c r="P20" i="28" s="1"/>
  <c r="N19" i="28"/>
  <c r="I19" i="28"/>
  <c r="P19" i="28" s="1"/>
  <c r="N18" i="28"/>
  <c r="M18" i="28"/>
  <c r="I18" i="28"/>
  <c r="J18" i="28" s="1"/>
  <c r="N17" i="28"/>
  <c r="P17" i="28" s="1"/>
  <c r="I17" i="28"/>
  <c r="J17" i="28" s="1"/>
  <c r="N16" i="28"/>
  <c r="M16" i="28"/>
  <c r="P16" i="28" s="1"/>
  <c r="J16" i="28"/>
  <c r="N15" i="28"/>
  <c r="P15" i="28"/>
  <c r="J15" i="28"/>
  <c r="N14" i="28"/>
  <c r="I14" i="28"/>
  <c r="P14" i="28" s="1"/>
  <c r="N13" i="28"/>
  <c r="M13" i="28"/>
  <c r="I13" i="28"/>
  <c r="P13" i="28" s="1"/>
  <c r="N12" i="28"/>
  <c r="M12" i="28"/>
  <c r="I12" i="28"/>
  <c r="N11" i="28"/>
  <c r="M11" i="28"/>
  <c r="I11" i="28"/>
  <c r="P11" i="28" s="1"/>
  <c r="N10" i="28"/>
  <c r="M10" i="28"/>
  <c r="I10" i="28"/>
  <c r="N9" i="28"/>
  <c r="M9" i="28"/>
  <c r="J9" i="28"/>
  <c r="I9" i="28"/>
  <c r="P9" i="28" s="1"/>
  <c r="N8" i="28"/>
  <c r="M8" i="28"/>
  <c r="I8" i="28"/>
  <c r="N7" i="28"/>
  <c r="M7" i="28"/>
  <c r="I7" i="28"/>
  <c r="N6" i="28"/>
  <c r="M6" i="28"/>
  <c r="I6" i="28"/>
  <c r="P6" i="28" s="1"/>
  <c r="P7" i="28" l="1"/>
  <c r="J13" i="28"/>
  <c r="J11" i="28"/>
  <c r="P10" i="28"/>
  <c r="N21" i="28"/>
  <c r="J7" i="28"/>
  <c r="M21" i="28"/>
  <c r="P8" i="28"/>
  <c r="P12" i="28"/>
  <c r="J6" i="28"/>
  <c r="J8" i="28"/>
  <c r="J10" i="28"/>
  <c r="J12" i="28"/>
  <c r="J14" i="28"/>
  <c r="J19" i="28"/>
  <c r="J20" i="28"/>
  <c r="I21" i="28"/>
  <c r="K21" i="27"/>
  <c r="G21" i="27"/>
  <c r="N20" i="27"/>
  <c r="I20" i="27"/>
  <c r="P20" i="27" s="1"/>
  <c r="N19" i="27"/>
  <c r="I19" i="27"/>
  <c r="P19" i="27" s="1"/>
  <c r="N18" i="27"/>
  <c r="M18" i="27"/>
  <c r="I18" i="27"/>
  <c r="J18" i="27" s="1"/>
  <c r="N17" i="27"/>
  <c r="M17" i="27"/>
  <c r="I17" i="27"/>
  <c r="J17" i="27" s="1"/>
  <c r="N16" i="27"/>
  <c r="M16" i="27"/>
  <c r="P16" i="27" s="1"/>
  <c r="J16" i="27"/>
  <c r="N15" i="27"/>
  <c r="M15" i="27"/>
  <c r="P15" i="27" s="1"/>
  <c r="J15" i="27"/>
  <c r="N14" i="27"/>
  <c r="I14" i="27"/>
  <c r="P14" i="27" s="1"/>
  <c r="N13" i="27"/>
  <c r="M13" i="27"/>
  <c r="I13" i="27"/>
  <c r="N12" i="27"/>
  <c r="M12" i="27"/>
  <c r="I12" i="27"/>
  <c r="J12" i="27" s="1"/>
  <c r="N11" i="27"/>
  <c r="M11" i="27"/>
  <c r="I11" i="27"/>
  <c r="P11" i="27" s="1"/>
  <c r="N10" i="27"/>
  <c r="M10" i="27"/>
  <c r="I10" i="27"/>
  <c r="J10" i="27" s="1"/>
  <c r="N9" i="27"/>
  <c r="M9" i="27"/>
  <c r="I9" i="27"/>
  <c r="P9" i="27" s="1"/>
  <c r="N8" i="27"/>
  <c r="M8" i="27"/>
  <c r="I8" i="27"/>
  <c r="J8" i="27" s="1"/>
  <c r="N7" i="27"/>
  <c r="M7" i="27"/>
  <c r="J7" i="27"/>
  <c r="I7" i="27"/>
  <c r="N6" i="27"/>
  <c r="M6" i="27"/>
  <c r="I6" i="27"/>
  <c r="I21" i="27" s="1"/>
  <c r="J11" i="27" l="1"/>
  <c r="P13" i="27"/>
  <c r="J9" i="27"/>
  <c r="J13" i="27"/>
  <c r="P21" i="28"/>
  <c r="J21" i="28"/>
  <c r="M21" i="27"/>
  <c r="P21" i="27" s="1"/>
  <c r="P7" i="27"/>
  <c r="N21" i="27"/>
  <c r="P6" i="27"/>
  <c r="P8" i="27"/>
  <c r="P10" i="27"/>
  <c r="P12" i="27"/>
  <c r="J6" i="27"/>
  <c r="J14" i="27"/>
  <c r="J19" i="27"/>
  <c r="J20" i="27"/>
  <c r="K21" i="24"/>
  <c r="G21" i="24"/>
  <c r="N20" i="24"/>
  <c r="I20" i="24"/>
  <c r="P20" i="24" s="1"/>
  <c r="N19" i="24"/>
  <c r="I19" i="24"/>
  <c r="P19" i="24" s="1"/>
  <c r="N18" i="24"/>
  <c r="M18" i="24"/>
  <c r="I18" i="24"/>
  <c r="J18" i="24" s="1"/>
  <c r="N17" i="24"/>
  <c r="M17" i="24"/>
  <c r="J17" i="24"/>
  <c r="I17" i="24"/>
  <c r="N16" i="24"/>
  <c r="M16" i="24"/>
  <c r="P16" i="24" s="1"/>
  <c r="J16" i="24"/>
  <c r="N15" i="24"/>
  <c r="M15" i="24"/>
  <c r="P15" i="24" s="1"/>
  <c r="J15" i="24"/>
  <c r="N14" i="24"/>
  <c r="I14" i="24"/>
  <c r="P14" i="24" s="1"/>
  <c r="N13" i="24"/>
  <c r="M13" i="24"/>
  <c r="I13" i="24"/>
  <c r="J13" i="24" s="1"/>
  <c r="N12" i="24"/>
  <c r="M12" i="24"/>
  <c r="I12" i="24"/>
  <c r="P12" i="24" s="1"/>
  <c r="N11" i="24"/>
  <c r="M11" i="24"/>
  <c r="I11" i="24"/>
  <c r="J11" i="24" s="1"/>
  <c r="N10" i="24"/>
  <c r="M10" i="24"/>
  <c r="J10" i="24"/>
  <c r="I10" i="24"/>
  <c r="P10" i="24" s="1"/>
  <c r="N9" i="24"/>
  <c r="M9" i="24"/>
  <c r="I9" i="24"/>
  <c r="J9" i="24" s="1"/>
  <c r="N8" i="24"/>
  <c r="M8" i="24"/>
  <c r="I8" i="24"/>
  <c r="N7" i="24"/>
  <c r="M7" i="24"/>
  <c r="I7" i="24"/>
  <c r="J7" i="24" s="1"/>
  <c r="N6" i="24"/>
  <c r="M6" i="24"/>
  <c r="I6" i="24"/>
  <c r="P6" i="24" s="1"/>
  <c r="J6" i="24" l="1"/>
  <c r="P8" i="24"/>
  <c r="J14" i="24"/>
  <c r="J20" i="24"/>
  <c r="J8" i="24"/>
  <c r="J12" i="24"/>
  <c r="J19" i="24"/>
  <c r="J21" i="27"/>
  <c r="M21" i="24"/>
  <c r="N21" i="24"/>
  <c r="J21" i="24"/>
  <c r="P9" i="24"/>
  <c r="P7" i="24"/>
  <c r="P11" i="24"/>
  <c r="P13" i="24"/>
  <c r="I21" i="24"/>
  <c r="K21" i="23"/>
  <c r="G21" i="23"/>
  <c r="N20" i="23"/>
  <c r="I20" i="23"/>
  <c r="P20" i="23" s="1"/>
  <c r="N19" i="23"/>
  <c r="I19" i="23"/>
  <c r="P19" i="23" s="1"/>
  <c r="N18" i="23"/>
  <c r="M18" i="23"/>
  <c r="I18" i="23"/>
  <c r="P18" i="23" s="1"/>
  <c r="N17" i="23"/>
  <c r="M17" i="23"/>
  <c r="I17" i="23"/>
  <c r="N16" i="23"/>
  <c r="M16" i="23"/>
  <c r="P16" i="23" s="1"/>
  <c r="J16" i="23"/>
  <c r="N15" i="23"/>
  <c r="M15" i="23"/>
  <c r="P15" i="23" s="1"/>
  <c r="J15" i="23"/>
  <c r="N14" i="23"/>
  <c r="I14" i="23"/>
  <c r="P14" i="23" s="1"/>
  <c r="N13" i="23"/>
  <c r="M13" i="23"/>
  <c r="J13" i="23"/>
  <c r="I13" i="23"/>
  <c r="P13" i="23" s="1"/>
  <c r="N12" i="23"/>
  <c r="M12" i="23"/>
  <c r="I12" i="23"/>
  <c r="N11" i="23"/>
  <c r="M11" i="23"/>
  <c r="I11" i="23"/>
  <c r="N10" i="23"/>
  <c r="M10" i="23"/>
  <c r="I10" i="23"/>
  <c r="N9" i="23"/>
  <c r="M9" i="23"/>
  <c r="I9" i="23"/>
  <c r="P9" i="23" s="1"/>
  <c r="N8" i="23"/>
  <c r="M8" i="23"/>
  <c r="I8" i="23"/>
  <c r="J8" i="23" s="1"/>
  <c r="N7" i="23"/>
  <c r="M7" i="23"/>
  <c r="I7" i="23"/>
  <c r="P7" i="23" s="1"/>
  <c r="N6" i="23"/>
  <c r="M6" i="23"/>
  <c r="I6" i="23"/>
  <c r="N17" i="17"/>
  <c r="N18" i="17"/>
  <c r="N19" i="17"/>
  <c r="N20" i="17"/>
  <c r="N7" i="17"/>
  <c r="N8" i="17"/>
  <c r="N9" i="17"/>
  <c r="N10" i="17"/>
  <c r="N11" i="17"/>
  <c r="N12" i="17"/>
  <c r="N13" i="17"/>
  <c r="N14" i="17"/>
  <c r="N15" i="17"/>
  <c r="J9" i="23" l="1"/>
  <c r="P11" i="23"/>
  <c r="J7" i="23"/>
  <c r="J11" i="23"/>
  <c r="J18" i="23"/>
  <c r="P21" i="24"/>
  <c r="P6" i="23"/>
  <c r="N21" i="23"/>
  <c r="P10" i="23"/>
  <c r="P17" i="23"/>
  <c r="M21" i="23"/>
  <c r="P12" i="23"/>
  <c r="P8" i="23"/>
  <c r="J6" i="23"/>
  <c r="J10" i="23"/>
  <c r="J12" i="23"/>
  <c r="J14" i="23"/>
  <c r="J17" i="23"/>
  <c r="J19" i="23"/>
  <c r="J20" i="23"/>
  <c r="I21" i="23"/>
  <c r="P21" i="23" s="1"/>
  <c r="J21" i="23" l="1"/>
  <c r="F7" i="10" l="1"/>
  <c r="F19" i="19" l="1"/>
  <c r="F14" i="19"/>
  <c r="F13" i="19"/>
  <c r="F12" i="19"/>
  <c r="F10" i="19"/>
  <c r="F9" i="19"/>
  <c r="F8" i="19"/>
  <c r="F7" i="19"/>
  <c r="F6" i="19"/>
  <c r="K22" i="19"/>
  <c r="G22" i="19"/>
  <c r="N21" i="19"/>
  <c r="I21" i="19"/>
  <c r="P21" i="19" s="1"/>
  <c r="I20" i="19"/>
  <c r="J20" i="19" s="1"/>
  <c r="N19" i="19"/>
  <c r="I19" i="19"/>
  <c r="N18" i="19"/>
  <c r="I18" i="19"/>
  <c r="P18" i="19" s="1"/>
  <c r="N17" i="19"/>
  <c r="M17" i="19"/>
  <c r="P17" i="19" s="1"/>
  <c r="J17" i="19"/>
  <c r="N16" i="19"/>
  <c r="M16" i="19"/>
  <c r="P16" i="19" s="1"/>
  <c r="J16" i="19"/>
  <c r="I15" i="19"/>
  <c r="P15" i="19" s="1"/>
  <c r="N14" i="19"/>
  <c r="M14" i="19"/>
  <c r="I14" i="19"/>
  <c r="N13" i="19"/>
  <c r="M13" i="19"/>
  <c r="I13" i="19"/>
  <c r="P13" i="19" s="1"/>
  <c r="N12" i="19"/>
  <c r="M12" i="19"/>
  <c r="I12" i="19"/>
  <c r="J12" i="19" s="1"/>
  <c r="N10" i="19"/>
  <c r="M10" i="19"/>
  <c r="I10" i="19"/>
  <c r="N9" i="19"/>
  <c r="M9" i="19"/>
  <c r="I9" i="19"/>
  <c r="N8" i="19"/>
  <c r="M8" i="19"/>
  <c r="I8" i="19"/>
  <c r="P8" i="19" s="1"/>
  <c r="M7" i="19"/>
  <c r="I7" i="19"/>
  <c r="P7" i="19" s="1"/>
  <c r="N6" i="19"/>
  <c r="M6" i="19"/>
  <c r="M22" i="19" s="1"/>
  <c r="I6" i="19"/>
  <c r="J21" i="19" l="1"/>
  <c r="J15" i="19"/>
  <c r="I22" i="19"/>
  <c r="J7" i="19"/>
  <c r="J8" i="19"/>
  <c r="J10" i="19"/>
  <c r="J13" i="19"/>
  <c r="P10" i="19"/>
  <c r="P19" i="19"/>
  <c r="N22" i="19"/>
  <c r="J9" i="19"/>
  <c r="J14" i="19"/>
  <c r="P22" i="19"/>
  <c r="P6" i="19"/>
  <c r="P9" i="19"/>
  <c r="P12" i="19"/>
  <c r="P14" i="19"/>
  <c r="P20" i="19"/>
  <c r="J6" i="19"/>
  <c r="J18" i="19"/>
  <c r="J19" i="19"/>
  <c r="M11" i="17"/>
  <c r="M12" i="17"/>
  <c r="M13" i="17"/>
  <c r="M15" i="17"/>
  <c r="M16" i="17"/>
  <c r="P16" i="17" s="1"/>
  <c r="M17" i="17"/>
  <c r="M18" i="17"/>
  <c r="K21" i="17"/>
  <c r="G21" i="17"/>
  <c r="I20" i="17"/>
  <c r="P20" i="17" s="1"/>
  <c r="I19" i="17"/>
  <c r="J19" i="17" s="1"/>
  <c r="I18" i="17"/>
  <c r="P18" i="17" s="1"/>
  <c r="I17" i="17"/>
  <c r="P17" i="17" s="1"/>
  <c r="N16" i="17"/>
  <c r="J16" i="17"/>
  <c r="P15" i="17"/>
  <c r="J15" i="17"/>
  <c r="I14" i="17"/>
  <c r="P14" i="17" s="1"/>
  <c r="I13" i="17"/>
  <c r="I12" i="17"/>
  <c r="P12" i="17" s="1"/>
  <c r="I11" i="17"/>
  <c r="J11" i="17" s="1"/>
  <c r="M10" i="17"/>
  <c r="I10" i="17"/>
  <c r="M9" i="17"/>
  <c r="I9" i="17"/>
  <c r="M8" i="17"/>
  <c r="I8" i="17"/>
  <c r="P8" i="17" s="1"/>
  <c r="M7" i="17"/>
  <c r="I7" i="17"/>
  <c r="J7" i="17" s="1"/>
  <c r="N6" i="17"/>
  <c r="M6" i="17"/>
  <c r="I6" i="17"/>
  <c r="J8" i="17" l="1"/>
  <c r="P10" i="17"/>
  <c r="J14" i="17"/>
  <c r="J18" i="17"/>
  <c r="I21" i="17"/>
  <c r="J10" i="17"/>
  <c r="J12" i="17"/>
  <c r="J17" i="17"/>
  <c r="P7" i="17"/>
  <c r="J22" i="19"/>
  <c r="M21" i="17"/>
  <c r="P21" i="17" s="1"/>
  <c r="P9" i="17"/>
  <c r="P13" i="17"/>
  <c r="P19" i="17"/>
  <c r="N21" i="17"/>
  <c r="P6" i="17"/>
  <c r="P11" i="17"/>
  <c r="J6" i="17"/>
  <c r="J9" i="17"/>
  <c r="J13" i="17"/>
  <c r="J20" i="17"/>
  <c r="I14" i="16"/>
  <c r="M6" i="16"/>
  <c r="M12" i="16"/>
  <c r="M11" i="16"/>
  <c r="J21" i="17" l="1"/>
  <c r="D21" i="16"/>
  <c r="K21" i="16" l="1"/>
  <c r="G21" i="16"/>
  <c r="N20" i="16"/>
  <c r="I20" i="16"/>
  <c r="P20" i="16" s="1"/>
  <c r="I19" i="16"/>
  <c r="P19" i="16" s="1"/>
  <c r="N18" i="16"/>
  <c r="I18" i="16"/>
  <c r="P18" i="16" s="1"/>
  <c r="N17" i="16"/>
  <c r="I17" i="16"/>
  <c r="P17" i="16" s="1"/>
  <c r="N16" i="16"/>
  <c r="M16" i="16"/>
  <c r="P16" i="16" s="1"/>
  <c r="J16" i="16"/>
  <c r="N15" i="16"/>
  <c r="M15" i="16"/>
  <c r="P15" i="16" s="1"/>
  <c r="J15" i="16"/>
  <c r="J14" i="16"/>
  <c r="N13" i="16"/>
  <c r="M13" i="16"/>
  <c r="I13" i="16"/>
  <c r="P13" i="16" s="1"/>
  <c r="N12" i="16"/>
  <c r="I12" i="16"/>
  <c r="J12" i="16" s="1"/>
  <c r="N11" i="16"/>
  <c r="I11" i="16"/>
  <c r="P11" i="16" s="1"/>
  <c r="N10" i="16"/>
  <c r="M10" i="16"/>
  <c r="I10" i="16"/>
  <c r="J10" i="16" s="1"/>
  <c r="N9" i="16"/>
  <c r="M9" i="16"/>
  <c r="I9" i="16"/>
  <c r="P9" i="16" s="1"/>
  <c r="N8" i="16"/>
  <c r="M8" i="16"/>
  <c r="I8" i="16"/>
  <c r="J8" i="16" s="1"/>
  <c r="M7" i="16"/>
  <c r="I7" i="16"/>
  <c r="N6" i="16"/>
  <c r="N21" i="16" s="1"/>
  <c r="I6" i="16"/>
  <c r="N11" i="14"/>
  <c r="I21" i="16" l="1"/>
  <c r="J19" i="16"/>
  <c r="J6" i="16"/>
  <c r="J9" i="16"/>
  <c r="J13" i="16"/>
  <c r="J11" i="16"/>
  <c r="M21" i="16"/>
  <c r="P21" i="16" s="1"/>
  <c r="P7" i="16"/>
  <c r="P8" i="16"/>
  <c r="P10" i="16"/>
  <c r="P12" i="16"/>
  <c r="P14" i="16"/>
  <c r="J17" i="16"/>
  <c r="J18" i="16"/>
  <c r="P6" i="16"/>
  <c r="J7" i="16"/>
  <c r="J20" i="16"/>
  <c r="J21" i="16" l="1"/>
  <c r="M11" i="14"/>
  <c r="I11" i="14"/>
  <c r="P11" i="14" s="1"/>
  <c r="I12" i="14"/>
  <c r="M13" i="14"/>
  <c r="M12" i="14"/>
  <c r="J11" i="14" l="1"/>
  <c r="K21" i="14"/>
  <c r="G21" i="14"/>
  <c r="N20" i="14"/>
  <c r="I20" i="14"/>
  <c r="P20" i="14" s="1"/>
  <c r="I19" i="14"/>
  <c r="P19" i="14" s="1"/>
  <c r="N18" i="14"/>
  <c r="I18" i="14"/>
  <c r="P18" i="14" s="1"/>
  <c r="N17" i="14"/>
  <c r="I17" i="14"/>
  <c r="P17" i="14" s="1"/>
  <c r="N16" i="14"/>
  <c r="M16" i="14"/>
  <c r="P16" i="14" s="1"/>
  <c r="J16" i="14"/>
  <c r="N15" i="14"/>
  <c r="M15" i="14"/>
  <c r="P15" i="14" s="1"/>
  <c r="J15" i="14"/>
  <c r="I14" i="14"/>
  <c r="P14" i="14" s="1"/>
  <c r="N13" i="14"/>
  <c r="I13" i="14"/>
  <c r="P13" i="14" s="1"/>
  <c r="P12" i="14"/>
  <c r="N12" i="14"/>
  <c r="J12" i="14"/>
  <c r="N10" i="14"/>
  <c r="M10" i="14"/>
  <c r="J10" i="14"/>
  <c r="I10" i="14"/>
  <c r="P10" i="14" s="1"/>
  <c r="N9" i="14"/>
  <c r="M9" i="14"/>
  <c r="I9" i="14"/>
  <c r="P9" i="14" s="1"/>
  <c r="N8" i="14"/>
  <c r="M8" i="14"/>
  <c r="I8" i="14"/>
  <c r="M7" i="14"/>
  <c r="I7" i="14"/>
  <c r="J7" i="14" s="1"/>
  <c r="N6" i="14"/>
  <c r="M6" i="14"/>
  <c r="I6" i="14"/>
  <c r="M21" i="14" l="1"/>
  <c r="P8" i="14"/>
  <c r="J20" i="14"/>
  <c r="I21" i="14"/>
  <c r="P21" i="14" s="1"/>
  <c r="P7" i="14"/>
  <c r="J8" i="14"/>
  <c r="J13" i="14"/>
  <c r="J14" i="14"/>
  <c r="P6" i="14"/>
  <c r="J6" i="14"/>
  <c r="J9" i="14"/>
  <c r="J17" i="14"/>
  <c r="J18" i="14"/>
  <c r="J19" i="14"/>
  <c r="J21" i="14" l="1"/>
  <c r="K20" i="13"/>
  <c r="G20" i="13"/>
  <c r="N19" i="13"/>
  <c r="I19" i="13"/>
  <c r="P19" i="13" s="1"/>
  <c r="I18" i="13"/>
  <c r="P18" i="13" s="1"/>
  <c r="N17" i="13"/>
  <c r="I17" i="13"/>
  <c r="P17" i="13" s="1"/>
  <c r="N16" i="13"/>
  <c r="I16" i="13"/>
  <c r="P16" i="13" s="1"/>
  <c r="N15" i="13"/>
  <c r="M15" i="13"/>
  <c r="P15" i="13" s="1"/>
  <c r="J15" i="13"/>
  <c r="N14" i="13"/>
  <c r="M14" i="13"/>
  <c r="P14" i="13" s="1"/>
  <c r="J14" i="13"/>
  <c r="I13" i="13"/>
  <c r="P13" i="13" s="1"/>
  <c r="N12" i="13"/>
  <c r="I12" i="13"/>
  <c r="P12" i="13" s="1"/>
  <c r="P11" i="13"/>
  <c r="J11" i="13"/>
  <c r="N11" i="13"/>
  <c r="M10" i="13"/>
  <c r="I10" i="13"/>
  <c r="P10" i="13" s="1"/>
  <c r="N10" i="13"/>
  <c r="M9" i="13"/>
  <c r="I9" i="13"/>
  <c r="N9" i="13"/>
  <c r="M8" i="13"/>
  <c r="I8" i="13"/>
  <c r="N8" i="13"/>
  <c r="M7" i="13"/>
  <c r="I7" i="13"/>
  <c r="M6" i="13"/>
  <c r="I6" i="13"/>
  <c r="N6" i="13"/>
  <c r="I20" i="13" l="1"/>
  <c r="J16" i="13"/>
  <c r="J17" i="13"/>
  <c r="J18" i="13"/>
  <c r="P7" i="13"/>
  <c r="P9" i="13"/>
  <c r="J10" i="13"/>
  <c r="M20" i="13"/>
  <c r="P8" i="13"/>
  <c r="J8" i="13"/>
  <c r="J9" i="13"/>
  <c r="P6" i="13"/>
  <c r="J6" i="13"/>
  <c r="J7" i="13"/>
  <c r="J12" i="13"/>
  <c r="J13" i="13"/>
  <c r="J19" i="13"/>
  <c r="M16" i="12"/>
  <c r="M15" i="12"/>
  <c r="P20" i="13" l="1"/>
  <c r="J20" i="13"/>
  <c r="I6" i="12"/>
  <c r="J6" i="12" s="1"/>
  <c r="D8" i="12"/>
  <c r="D9" i="12"/>
  <c r="D10" i="12"/>
  <c r="D11" i="12"/>
  <c r="D12" i="12"/>
  <c r="D13" i="12"/>
  <c r="D6" i="12"/>
  <c r="N6" i="12" s="1"/>
  <c r="K21" i="12" l="1"/>
  <c r="G21" i="12"/>
  <c r="N20" i="12"/>
  <c r="I20" i="12"/>
  <c r="P20" i="12" s="1"/>
  <c r="J19" i="12"/>
  <c r="I19" i="12"/>
  <c r="P19" i="12" s="1"/>
  <c r="N18" i="12"/>
  <c r="I18" i="12"/>
  <c r="J18" i="12" s="1"/>
  <c r="N17" i="12"/>
  <c r="I17" i="12"/>
  <c r="J17" i="12" s="1"/>
  <c r="N16" i="12"/>
  <c r="J16" i="12"/>
  <c r="P16" i="12"/>
  <c r="N15" i="12"/>
  <c r="J15" i="12"/>
  <c r="P15" i="12"/>
  <c r="I14" i="12"/>
  <c r="J14" i="12" s="1"/>
  <c r="N13" i="12"/>
  <c r="I13" i="12"/>
  <c r="P13" i="12" s="1"/>
  <c r="N12" i="12"/>
  <c r="M12" i="12"/>
  <c r="J12" i="12"/>
  <c r="N11" i="12"/>
  <c r="M11" i="12"/>
  <c r="J11" i="12"/>
  <c r="N10" i="12"/>
  <c r="M10" i="12"/>
  <c r="I10" i="12"/>
  <c r="J10" i="12" s="1"/>
  <c r="N9" i="12"/>
  <c r="M9" i="12"/>
  <c r="I9" i="12"/>
  <c r="P9" i="12" s="1"/>
  <c r="N8" i="12"/>
  <c r="M8" i="12"/>
  <c r="I8" i="12"/>
  <c r="J8" i="12" s="1"/>
  <c r="M7" i="12"/>
  <c r="I7" i="12"/>
  <c r="M6" i="12"/>
  <c r="P6" i="12" s="1"/>
  <c r="I21" i="12" l="1"/>
  <c r="J9" i="12"/>
  <c r="J13" i="12"/>
  <c r="M21" i="12"/>
  <c r="P14" i="12"/>
  <c r="P8" i="12"/>
  <c r="P10" i="12"/>
  <c r="P12" i="12"/>
  <c r="P17" i="12"/>
  <c r="P18" i="12"/>
  <c r="J20" i="12"/>
  <c r="G23" i="10"/>
  <c r="K23" i="10"/>
  <c r="M7" i="10"/>
  <c r="M8" i="10"/>
  <c r="M9" i="10"/>
  <c r="M10" i="10"/>
  <c r="M11" i="10"/>
  <c r="M12" i="10"/>
  <c r="M13" i="10"/>
  <c r="M15" i="10"/>
  <c r="M16" i="10"/>
  <c r="M17" i="10"/>
  <c r="M18" i="10"/>
  <c r="M19" i="10"/>
  <c r="M20" i="10"/>
  <c r="M6" i="10" l="1"/>
  <c r="M23" i="10" s="1"/>
  <c r="N22" i="10"/>
  <c r="I22" i="10"/>
  <c r="P22" i="10" s="1"/>
  <c r="I21" i="10"/>
  <c r="J21" i="10" s="1"/>
  <c r="N20" i="10"/>
  <c r="I20" i="10"/>
  <c r="J20" i="10" s="1"/>
  <c r="N19" i="10"/>
  <c r="I19" i="10"/>
  <c r="P19" i="10" s="1"/>
  <c r="N18" i="10"/>
  <c r="I18" i="10"/>
  <c r="J18" i="10" s="1"/>
  <c r="N17" i="10"/>
  <c r="J17" i="10"/>
  <c r="I17" i="10"/>
  <c r="N16" i="10"/>
  <c r="I16" i="10"/>
  <c r="J16" i="10" s="1"/>
  <c r="N15" i="10"/>
  <c r="I15" i="10"/>
  <c r="I14" i="10"/>
  <c r="J14" i="10" s="1"/>
  <c r="N13" i="10"/>
  <c r="I13" i="10"/>
  <c r="P13" i="10" s="1"/>
  <c r="N12" i="10"/>
  <c r="I12" i="10"/>
  <c r="N11" i="10"/>
  <c r="J11" i="10"/>
  <c r="N10" i="10"/>
  <c r="J10" i="10"/>
  <c r="I10" i="10"/>
  <c r="P10" i="10" s="1"/>
  <c r="N9" i="10"/>
  <c r="I9" i="10"/>
  <c r="J9" i="10" s="1"/>
  <c r="N8" i="10"/>
  <c r="I8" i="10"/>
  <c r="J8" i="10" s="1"/>
  <c r="I7" i="10"/>
  <c r="J7" i="10" s="1"/>
  <c r="I6" i="10"/>
  <c r="J19" i="10" l="1"/>
  <c r="P6" i="10"/>
  <c r="P8" i="10"/>
  <c r="P21" i="10"/>
  <c r="P15" i="10"/>
  <c r="P17" i="10"/>
  <c r="P12" i="10"/>
  <c r="J12" i="10"/>
  <c r="J15" i="10"/>
  <c r="P9" i="10"/>
  <c r="P16" i="10"/>
  <c r="P18" i="10"/>
  <c r="P20" i="10"/>
  <c r="I23" i="10"/>
  <c r="P7" i="10"/>
  <c r="P11" i="10"/>
  <c r="P14" i="10"/>
  <c r="J6" i="10"/>
  <c r="J13" i="10"/>
  <c r="J22" i="10"/>
  <c r="N22" i="9"/>
  <c r="N12" i="9"/>
  <c r="N11" i="9"/>
  <c r="N8" i="9"/>
  <c r="N7" i="9"/>
  <c r="I22" i="9"/>
  <c r="J22" i="9" s="1"/>
  <c r="I21" i="9"/>
  <c r="P21" i="9" s="1"/>
  <c r="N20" i="9"/>
  <c r="M20" i="9"/>
  <c r="I20" i="9"/>
  <c r="J20" i="9" s="1"/>
  <c r="N19" i="9"/>
  <c r="M19" i="9"/>
  <c r="I19" i="9"/>
  <c r="N18" i="9"/>
  <c r="M18" i="9"/>
  <c r="I18" i="9"/>
  <c r="J18" i="9" s="1"/>
  <c r="N17" i="9"/>
  <c r="M17" i="9"/>
  <c r="I17" i="9"/>
  <c r="N16" i="9"/>
  <c r="M16" i="9"/>
  <c r="I16" i="9"/>
  <c r="N15" i="9"/>
  <c r="M15" i="9"/>
  <c r="I15" i="9"/>
  <c r="I14" i="9"/>
  <c r="J14" i="9" s="1"/>
  <c r="N13" i="9"/>
  <c r="I13" i="9"/>
  <c r="P13" i="9" s="1"/>
  <c r="M12" i="9"/>
  <c r="I12" i="9"/>
  <c r="M11" i="9"/>
  <c r="I11" i="9"/>
  <c r="N10" i="9"/>
  <c r="M10" i="9"/>
  <c r="I10" i="9"/>
  <c r="P10" i="9" s="1"/>
  <c r="N9" i="9"/>
  <c r="M9" i="9"/>
  <c r="I9" i="9"/>
  <c r="M8" i="9"/>
  <c r="I8" i="9"/>
  <c r="M7" i="9"/>
  <c r="I7" i="9"/>
  <c r="J7" i="9" s="1"/>
  <c r="M6" i="9"/>
  <c r="I6" i="9"/>
  <c r="I23" i="9" l="1"/>
  <c r="P8" i="9"/>
  <c r="P12" i="9"/>
  <c r="P16" i="9"/>
  <c r="J8" i="9"/>
  <c r="P9" i="9"/>
  <c r="J10" i="9"/>
  <c r="J12" i="9"/>
  <c r="P22" i="9"/>
  <c r="J16" i="9"/>
  <c r="P23" i="10"/>
  <c r="J23" i="10"/>
  <c r="M23" i="9"/>
  <c r="P11" i="9"/>
  <c r="P17" i="9"/>
  <c r="P20" i="9"/>
  <c r="P14" i="9"/>
  <c r="P15" i="9"/>
  <c r="P18" i="9"/>
  <c r="P19" i="9"/>
  <c r="P23" i="9"/>
  <c r="P7" i="9"/>
  <c r="J6" i="9"/>
  <c r="P6" i="9"/>
  <c r="J9" i="9"/>
  <c r="J11" i="9"/>
  <c r="J13" i="9"/>
  <c r="J15" i="9"/>
  <c r="J17" i="9"/>
  <c r="J19" i="9"/>
  <c r="J21" i="9"/>
  <c r="I7" i="8"/>
  <c r="J7" i="8" s="1"/>
  <c r="I8" i="8"/>
  <c r="J8" i="8" s="1"/>
  <c r="I9" i="8"/>
  <c r="J9" i="8" s="1"/>
  <c r="I10" i="8"/>
  <c r="I11" i="8"/>
  <c r="J11" i="8" s="1"/>
  <c r="I12" i="8"/>
  <c r="I13" i="8"/>
  <c r="I14" i="8"/>
  <c r="P14" i="8" s="1"/>
  <c r="I15" i="8"/>
  <c r="I16" i="8"/>
  <c r="I17" i="8"/>
  <c r="I18" i="8"/>
  <c r="I19" i="8"/>
  <c r="I20" i="8"/>
  <c r="I21" i="8"/>
  <c r="P21" i="8" s="1"/>
  <c r="I22" i="8"/>
  <c r="P22" i="8" s="1"/>
  <c r="N22" i="8"/>
  <c r="N20" i="8"/>
  <c r="M20" i="8"/>
  <c r="N19" i="8"/>
  <c r="M19" i="8"/>
  <c r="N18" i="8"/>
  <c r="M18" i="8"/>
  <c r="N17" i="8"/>
  <c r="M17" i="8"/>
  <c r="N16" i="8"/>
  <c r="M16" i="8"/>
  <c r="N15" i="8"/>
  <c r="M15" i="8"/>
  <c r="N13" i="8"/>
  <c r="M13" i="8"/>
  <c r="N12" i="8"/>
  <c r="M12" i="8"/>
  <c r="N11" i="8"/>
  <c r="M11" i="8"/>
  <c r="P11" i="8" s="1"/>
  <c r="N10" i="8"/>
  <c r="M10" i="8"/>
  <c r="N9" i="8"/>
  <c r="M9" i="8"/>
  <c r="N8" i="8"/>
  <c r="M8" i="8"/>
  <c r="P8" i="8" s="1"/>
  <c r="N7" i="8"/>
  <c r="M7" i="8"/>
  <c r="M6" i="8"/>
  <c r="I6" i="8"/>
  <c r="J6" i="8" s="1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6" i="7"/>
  <c r="P19" i="8" l="1"/>
  <c r="P17" i="8"/>
  <c r="P15" i="8"/>
  <c r="P13" i="8"/>
  <c r="P20" i="8"/>
  <c r="P18" i="8"/>
  <c r="P16" i="8"/>
  <c r="P12" i="8"/>
  <c r="P10" i="8"/>
  <c r="J22" i="8"/>
  <c r="J20" i="8"/>
  <c r="J18" i="8"/>
  <c r="J16" i="8"/>
  <c r="J14" i="8"/>
  <c r="J12" i="8"/>
  <c r="J10" i="8"/>
  <c r="J21" i="8"/>
  <c r="J19" i="8"/>
  <c r="J17" i="8"/>
  <c r="J15" i="8"/>
  <c r="J13" i="8"/>
  <c r="J23" i="9"/>
  <c r="I23" i="8"/>
  <c r="M23" i="8"/>
  <c r="P7" i="8"/>
  <c r="P9" i="8"/>
  <c r="P6" i="8"/>
  <c r="J23" i="8"/>
  <c r="N22" i="7"/>
  <c r="J22" i="7"/>
  <c r="P22" i="7" s="1"/>
  <c r="I21" i="7"/>
  <c r="J21" i="7" s="1"/>
  <c r="P21" i="7" s="1"/>
  <c r="N20" i="7"/>
  <c r="J20" i="7"/>
  <c r="P19" i="7"/>
  <c r="N19" i="7"/>
  <c r="J19" i="7"/>
  <c r="N18" i="7"/>
  <c r="I18" i="7"/>
  <c r="P18" i="7" s="1"/>
  <c r="P17" i="7"/>
  <c r="N17" i="7"/>
  <c r="J17" i="7"/>
  <c r="P16" i="7"/>
  <c r="N16" i="7"/>
  <c r="J16" i="7"/>
  <c r="P15" i="7"/>
  <c r="N15" i="7"/>
  <c r="J15" i="7"/>
  <c r="J14" i="7"/>
  <c r="I14" i="7"/>
  <c r="P14" i="7" s="1"/>
  <c r="N13" i="7"/>
  <c r="P13" i="7"/>
  <c r="J13" i="7"/>
  <c r="N12" i="7"/>
  <c r="P12" i="7" s="1"/>
  <c r="I12" i="7"/>
  <c r="J12" i="7" s="1"/>
  <c r="N11" i="7"/>
  <c r="P11" i="7"/>
  <c r="J11" i="7"/>
  <c r="N10" i="7"/>
  <c r="I10" i="7"/>
  <c r="P10" i="7" s="1"/>
  <c r="N9" i="7"/>
  <c r="I9" i="7"/>
  <c r="J9" i="7" s="1"/>
  <c r="N8" i="7"/>
  <c r="I8" i="7"/>
  <c r="P8" i="7" s="1"/>
  <c r="N7" i="7"/>
  <c r="I7" i="7"/>
  <c r="J7" i="7" s="1"/>
  <c r="N6" i="7"/>
  <c r="I6" i="7"/>
  <c r="I23" i="7" s="1"/>
  <c r="N22" i="6"/>
  <c r="J22" i="6"/>
  <c r="P22" i="6" s="1"/>
  <c r="I21" i="6"/>
  <c r="J21" i="6" s="1"/>
  <c r="P21" i="6" s="1"/>
  <c r="N20" i="6"/>
  <c r="J20" i="6"/>
  <c r="P19" i="6"/>
  <c r="N19" i="6"/>
  <c r="J19" i="6"/>
  <c r="N18" i="6"/>
  <c r="M18" i="6"/>
  <c r="I18" i="6"/>
  <c r="P18" i="6" s="1"/>
  <c r="P17" i="6"/>
  <c r="N17" i="6"/>
  <c r="J17" i="6"/>
  <c r="P16" i="6"/>
  <c r="N16" i="6"/>
  <c r="J16" i="6"/>
  <c r="P15" i="6"/>
  <c r="N15" i="6"/>
  <c r="J15" i="6"/>
  <c r="I14" i="6"/>
  <c r="P14" i="6" s="1"/>
  <c r="N13" i="6"/>
  <c r="M13" i="6"/>
  <c r="P13" i="6" s="1"/>
  <c r="J13" i="6"/>
  <c r="N12" i="6"/>
  <c r="P12" i="6" s="1"/>
  <c r="M12" i="6"/>
  <c r="I12" i="6"/>
  <c r="J12" i="6" s="1"/>
  <c r="N11" i="6"/>
  <c r="M11" i="6"/>
  <c r="P11" i="6" s="1"/>
  <c r="J11" i="6"/>
  <c r="N10" i="6"/>
  <c r="M10" i="6"/>
  <c r="J10" i="6"/>
  <c r="I10" i="6"/>
  <c r="P10" i="6" s="1"/>
  <c r="N9" i="6"/>
  <c r="M9" i="6"/>
  <c r="I9" i="6"/>
  <c r="N8" i="6"/>
  <c r="M8" i="6"/>
  <c r="I8" i="6"/>
  <c r="N7" i="6"/>
  <c r="M7" i="6"/>
  <c r="I7" i="6"/>
  <c r="J7" i="6" s="1"/>
  <c r="N6" i="6"/>
  <c r="M6" i="6"/>
  <c r="I6" i="6"/>
  <c r="J6" i="6" s="1"/>
  <c r="N22" i="5"/>
  <c r="J22" i="5"/>
  <c r="P22" i="5" s="1"/>
  <c r="I21" i="5"/>
  <c r="J21" i="5" s="1"/>
  <c r="P21" i="5" s="1"/>
  <c r="N20" i="5"/>
  <c r="J20" i="5"/>
  <c r="P20" i="5" s="1"/>
  <c r="P19" i="5"/>
  <c r="N19" i="5"/>
  <c r="J19" i="5"/>
  <c r="N18" i="5"/>
  <c r="M18" i="5"/>
  <c r="I18" i="5"/>
  <c r="P18" i="5" s="1"/>
  <c r="P17" i="5"/>
  <c r="N17" i="5"/>
  <c r="J17" i="5"/>
  <c r="P16" i="5"/>
  <c r="N16" i="5"/>
  <c r="J16" i="5"/>
  <c r="P15" i="5"/>
  <c r="N15" i="5"/>
  <c r="J15" i="5"/>
  <c r="I14" i="5"/>
  <c r="P14" i="5" s="1"/>
  <c r="N13" i="5"/>
  <c r="M13" i="5"/>
  <c r="P13" i="5" s="1"/>
  <c r="J13" i="5"/>
  <c r="N12" i="5"/>
  <c r="P12" i="5" s="1"/>
  <c r="M12" i="5"/>
  <c r="I12" i="5"/>
  <c r="N11" i="5"/>
  <c r="M11" i="5"/>
  <c r="P11" i="5" s="1"/>
  <c r="J11" i="5"/>
  <c r="N10" i="5"/>
  <c r="M10" i="5"/>
  <c r="J10" i="5"/>
  <c r="I10" i="5"/>
  <c r="P10" i="5" s="1"/>
  <c r="N9" i="5"/>
  <c r="M9" i="5"/>
  <c r="I9" i="5"/>
  <c r="J9" i="5" s="1"/>
  <c r="N8" i="5"/>
  <c r="M8" i="5"/>
  <c r="I8" i="5"/>
  <c r="N7" i="5"/>
  <c r="M7" i="5"/>
  <c r="I7" i="5"/>
  <c r="J7" i="5" s="1"/>
  <c r="N6" i="5"/>
  <c r="M6" i="5"/>
  <c r="I6" i="5"/>
  <c r="J18" i="6" l="1"/>
  <c r="J8" i="7"/>
  <c r="P8" i="6"/>
  <c r="J6" i="7"/>
  <c r="J10" i="7"/>
  <c r="J18" i="7"/>
  <c r="P23" i="8"/>
  <c r="M23" i="7"/>
  <c r="P23" i="7" s="1"/>
  <c r="J23" i="7"/>
  <c r="P7" i="7"/>
  <c r="P9" i="7"/>
  <c r="P6" i="7"/>
  <c r="P6" i="5"/>
  <c r="I23" i="6"/>
  <c r="M23" i="6"/>
  <c r="J8" i="6"/>
  <c r="J14" i="6"/>
  <c r="P9" i="6"/>
  <c r="P7" i="6"/>
  <c r="P6" i="6"/>
  <c r="J9" i="6"/>
  <c r="J23" i="6" s="1"/>
  <c r="J6" i="5"/>
  <c r="P8" i="5"/>
  <c r="J14" i="5"/>
  <c r="J18" i="5"/>
  <c r="M23" i="5"/>
  <c r="J8" i="5"/>
  <c r="J12" i="5"/>
  <c r="P7" i="5"/>
  <c r="P9" i="5"/>
  <c r="I23" i="5"/>
  <c r="N22" i="4"/>
  <c r="J22" i="4"/>
  <c r="P22" i="4" s="1"/>
  <c r="I21" i="4"/>
  <c r="J21" i="4" s="1"/>
  <c r="P21" i="4" s="1"/>
  <c r="N20" i="4"/>
  <c r="J20" i="4"/>
  <c r="P20" i="4" s="1"/>
  <c r="P19" i="4"/>
  <c r="N19" i="4"/>
  <c r="J19" i="4"/>
  <c r="N18" i="4"/>
  <c r="M18" i="4"/>
  <c r="I18" i="4"/>
  <c r="J18" i="4" s="1"/>
  <c r="P17" i="4"/>
  <c r="N17" i="4"/>
  <c r="J17" i="4"/>
  <c r="P16" i="4"/>
  <c r="N16" i="4"/>
  <c r="J16" i="4"/>
  <c r="P15" i="4"/>
  <c r="N15" i="4"/>
  <c r="J15" i="4"/>
  <c r="I14" i="4"/>
  <c r="P14" i="4" s="1"/>
  <c r="N13" i="4"/>
  <c r="M13" i="4"/>
  <c r="J13" i="4"/>
  <c r="N12" i="4"/>
  <c r="P12" i="4" s="1"/>
  <c r="M12" i="4"/>
  <c r="I12" i="4"/>
  <c r="J12" i="4" s="1"/>
  <c r="N11" i="4"/>
  <c r="M11" i="4"/>
  <c r="P11" i="4" s="1"/>
  <c r="N10" i="4"/>
  <c r="M10" i="4"/>
  <c r="I10" i="4"/>
  <c r="J10" i="4" s="1"/>
  <c r="N9" i="4"/>
  <c r="M9" i="4"/>
  <c r="I9" i="4"/>
  <c r="J9" i="4" s="1"/>
  <c r="N8" i="4"/>
  <c r="M8" i="4"/>
  <c r="I8" i="4"/>
  <c r="J8" i="4" s="1"/>
  <c r="N7" i="4"/>
  <c r="M7" i="4"/>
  <c r="I7" i="4"/>
  <c r="J7" i="4" s="1"/>
  <c r="N6" i="4"/>
  <c r="M6" i="4"/>
  <c r="I6" i="4"/>
  <c r="N22" i="1"/>
  <c r="J22" i="1"/>
  <c r="P22" i="1" s="1"/>
  <c r="I21" i="1"/>
  <c r="J21" i="1" s="1"/>
  <c r="P21" i="1" s="1"/>
  <c r="N20" i="1"/>
  <c r="J20" i="1"/>
  <c r="P20" i="1" s="1"/>
  <c r="P19" i="1"/>
  <c r="N19" i="1"/>
  <c r="J19" i="1"/>
  <c r="N18" i="1"/>
  <c r="M18" i="1"/>
  <c r="I18" i="1"/>
  <c r="F18" i="1"/>
  <c r="P17" i="1"/>
  <c r="N17" i="1"/>
  <c r="J17" i="1"/>
  <c r="P16" i="1"/>
  <c r="N16" i="1"/>
  <c r="J16" i="1"/>
  <c r="P15" i="1"/>
  <c r="N15" i="1"/>
  <c r="J15" i="1"/>
  <c r="I14" i="1"/>
  <c r="P14" i="1" s="1"/>
  <c r="N13" i="1"/>
  <c r="M13" i="1"/>
  <c r="F13" i="1"/>
  <c r="J13" i="1" s="1"/>
  <c r="N12" i="1"/>
  <c r="P12" i="1" s="1"/>
  <c r="M12" i="1"/>
  <c r="I12" i="1"/>
  <c r="F12" i="1"/>
  <c r="N11" i="1"/>
  <c r="M11" i="1"/>
  <c r="F11" i="1"/>
  <c r="N10" i="1"/>
  <c r="M10" i="1"/>
  <c r="I10" i="1"/>
  <c r="F10" i="1"/>
  <c r="N9" i="1"/>
  <c r="M9" i="1"/>
  <c r="I9" i="1"/>
  <c r="F9" i="1"/>
  <c r="N8" i="1"/>
  <c r="M8" i="1"/>
  <c r="I8" i="1"/>
  <c r="F8" i="1"/>
  <c r="N7" i="1"/>
  <c r="M7" i="1"/>
  <c r="I7" i="1"/>
  <c r="F7" i="1"/>
  <c r="N6" i="1"/>
  <c r="M6" i="1"/>
  <c r="I6" i="1"/>
  <c r="F6" i="1"/>
  <c r="I23" i="1" l="1"/>
  <c r="P23" i="6"/>
  <c r="J12" i="1"/>
  <c r="J14" i="1"/>
  <c r="J18" i="1"/>
  <c r="F23" i="1"/>
  <c r="J7" i="1"/>
  <c r="J9" i="1"/>
  <c r="J10" i="1"/>
  <c r="P11" i="1"/>
  <c r="I23" i="4"/>
  <c r="J23" i="5"/>
  <c r="P23" i="5"/>
  <c r="M23" i="4"/>
  <c r="P23" i="4" s="1"/>
  <c r="P6" i="4"/>
  <c r="P7" i="4"/>
  <c r="P8" i="4"/>
  <c r="P9" i="4"/>
  <c r="P10" i="4"/>
  <c r="J11" i="4"/>
  <c r="P13" i="4"/>
  <c r="J14" i="4"/>
  <c r="P18" i="4"/>
  <c r="J6" i="4"/>
  <c r="J23" i="4" s="1"/>
  <c r="J11" i="1"/>
  <c r="P18" i="1"/>
  <c r="J8" i="1"/>
  <c r="M23" i="1"/>
  <c r="P7" i="1"/>
  <c r="P8" i="1"/>
  <c r="P9" i="1"/>
  <c r="P10" i="1"/>
  <c r="P6" i="1"/>
  <c r="P13" i="1"/>
  <c r="J6" i="1"/>
  <c r="J23" i="1" l="1"/>
  <c r="P23" i="1"/>
  <c r="P7" i="12" l="1"/>
  <c r="F21" i="12"/>
  <c r="P21" i="12" s="1"/>
  <c r="D7" i="12"/>
  <c r="J7" i="12"/>
  <c r="J21" i="12" s="1"/>
</calcChain>
</file>

<file path=xl/sharedStrings.xml><?xml version="1.0" encoding="utf-8"?>
<sst xmlns="http://schemas.openxmlformats.org/spreadsheetml/2006/main" count="2029" uniqueCount="91">
  <si>
    <t>THE CO OPERATIVE CREDIT UNION LEAUGE OF BANGLADESH LTD. (CCULB)</t>
  </si>
  <si>
    <t>STOCK OF OFFICE SUPPLIES (115000) NON SALEABLE</t>
  </si>
  <si>
    <t>Sl</t>
  </si>
  <si>
    <t xml:space="preserve">Code </t>
  </si>
  <si>
    <t xml:space="preserve">Description </t>
  </si>
  <si>
    <t xml:space="preserve">Opening Balance </t>
  </si>
  <si>
    <t xml:space="preserve">New Purchase </t>
  </si>
  <si>
    <t xml:space="preserve">Total </t>
  </si>
  <si>
    <t xml:space="preserve">Used </t>
  </si>
  <si>
    <t xml:space="preserve">Closing Balnce </t>
  </si>
  <si>
    <t>Qty</t>
  </si>
  <si>
    <t xml:space="preserve">Rate </t>
  </si>
  <si>
    <t xml:space="preserve">Taka </t>
  </si>
  <si>
    <t xml:space="preserve">Clip File </t>
  </si>
  <si>
    <t xml:space="preserve">Letter Head Pad </t>
  </si>
  <si>
    <t xml:space="preserve">CCULB Receipt Book </t>
  </si>
  <si>
    <t xml:space="preserve">CPS Ledger Book </t>
  </si>
  <si>
    <t xml:space="preserve">CPS Pass Book </t>
  </si>
  <si>
    <t xml:space="preserve">Envelope </t>
  </si>
  <si>
    <t xml:space="preserve">Note Book </t>
  </si>
  <si>
    <t xml:space="preserve">Pass Book Teachers </t>
  </si>
  <si>
    <t xml:space="preserve">4 years Expense </t>
  </si>
  <si>
    <t xml:space="preserve">Receipt Book Teachers </t>
  </si>
  <si>
    <t>Collection Sheet Tcu</t>
  </si>
  <si>
    <t xml:space="preserve">Loan Disbursement Sheet </t>
  </si>
  <si>
    <t>Loan Application sheet Tcu</t>
  </si>
  <si>
    <t>Training Bag</t>
  </si>
  <si>
    <t xml:space="preserve">Leather Key ring </t>
  </si>
  <si>
    <t>Personal ledger teachers</t>
  </si>
  <si>
    <t xml:space="preserve">CPS Collection receipt </t>
  </si>
  <si>
    <t xml:space="preserve">Stock of Office supplies </t>
  </si>
  <si>
    <t>considering 2 years' expense for the adjustment</t>
  </si>
  <si>
    <t>Total</t>
  </si>
  <si>
    <t xml:space="preserve">Prepared by </t>
  </si>
  <si>
    <t xml:space="preserve">Michael Allen Gomes </t>
  </si>
  <si>
    <t xml:space="preserve">Admin Assistant (Store) </t>
  </si>
  <si>
    <t>Upto July , 2014</t>
  </si>
  <si>
    <t>Prepared By:</t>
  </si>
  <si>
    <t xml:space="preserve">Asaduzzaman Sohel </t>
  </si>
  <si>
    <t>Officer, Administration</t>
  </si>
  <si>
    <t>For the Month of August , 2014</t>
  </si>
  <si>
    <t>For the Month of September , 2014</t>
  </si>
  <si>
    <t>For the Month of october , 2014</t>
  </si>
  <si>
    <t>Admin Asistant (store)</t>
  </si>
  <si>
    <t xml:space="preserve">Pabitra Chandra Das </t>
  </si>
  <si>
    <t>For the Month of November , 2014</t>
  </si>
  <si>
    <t>For the Month of Decemmber , 2014</t>
  </si>
  <si>
    <t>For the Month of January,2015</t>
  </si>
  <si>
    <t>For the Month of February,2015</t>
  </si>
  <si>
    <t>For the Month of March ,2015</t>
  </si>
  <si>
    <t>For the Month of April ,2015</t>
  </si>
  <si>
    <t>For the Month of May ,2015</t>
  </si>
  <si>
    <t>Payment Voucher</t>
  </si>
  <si>
    <t>For the Month of JUNE ,2015</t>
  </si>
  <si>
    <t>For the Month of JULY ,2015</t>
  </si>
  <si>
    <t>For the Month of August ,2015</t>
  </si>
  <si>
    <t>For the Month of September ,2015</t>
  </si>
  <si>
    <t>For the Month of October ,2015</t>
  </si>
  <si>
    <t>For the Month of November ,2015</t>
  </si>
  <si>
    <t>For the Month of December ,2015</t>
  </si>
  <si>
    <t>For the Month of January 2016</t>
  </si>
  <si>
    <t>FOR  the Month of February 2016</t>
  </si>
  <si>
    <t>FOR  the Month of March  2016</t>
  </si>
  <si>
    <t>THE CO-OPERATIVE CREDIT UNION LEAUGE OF BANGLADESH LTD. (CCULB)</t>
  </si>
  <si>
    <t>FOR the Month of April 2016</t>
  </si>
  <si>
    <t>FOR the Month of May  2016</t>
  </si>
  <si>
    <t>FOR the Month of June  2016</t>
  </si>
  <si>
    <t xml:space="preserve">Audit Report Cover </t>
  </si>
  <si>
    <t xml:space="preserve">Toner </t>
  </si>
  <si>
    <t>Personal Ledger-Sheet</t>
  </si>
  <si>
    <t>FOR the Month of July  2016</t>
  </si>
  <si>
    <t>FOR the Month of August  2016</t>
  </si>
  <si>
    <t>FOR the Month of September  2016</t>
  </si>
  <si>
    <t>For the Month of October  2016</t>
  </si>
  <si>
    <t>For the Month of November  2016</t>
  </si>
  <si>
    <t>For the Month of December-2016</t>
  </si>
  <si>
    <t>For the Month of January-2017</t>
  </si>
  <si>
    <t>For the Month of February-2017</t>
  </si>
  <si>
    <t>For the Month of March-2017</t>
  </si>
  <si>
    <t>New purchase Entry</t>
  </si>
  <si>
    <t>For the Month of April -2017</t>
  </si>
  <si>
    <t>For the Month of May -2017</t>
  </si>
  <si>
    <t>For the Month of  June -2017</t>
  </si>
  <si>
    <t>For the Month of  July -2017</t>
  </si>
  <si>
    <t>For the Month of August -2017</t>
  </si>
  <si>
    <t>For the Month of September -2017</t>
  </si>
  <si>
    <t xml:space="preserve"> </t>
  </si>
  <si>
    <t>For the Month of October -2017</t>
  </si>
  <si>
    <t>For the Month of November -2017</t>
  </si>
  <si>
    <t>For the Month of December -2017</t>
  </si>
  <si>
    <t>For the Month of February-2018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</si>
</sst>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?_);_(@_)"/>
    <numFmt numFmtId="165" formatCode="_(* #,##0_);_(* \(#,##0\);_(* &quot;-&quot;??_);_(@_)"/>
    <numFmt numFmtId="166" formatCode="_(* #,##0.0_);_(* \(#,##0.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indexed="8"/>
      <name val="Book Antiqua"/>
      <family val="1"/>
    </font>
    <font>
      <sz val="10"/>
      <color indexed="8"/>
      <name val="Book Antiqua"/>
      <family val="1"/>
    </font>
    <font>
      <sz val="11"/>
      <color theme="1"/>
      <name val="Book Antiqua"/>
      <family val="1"/>
    </font>
    <font>
      <sz val="10"/>
      <color theme="1"/>
      <name val="Book Antiqua"/>
      <family val="1"/>
    </font>
    <font>
      <sz val="12"/>
      <color theme="1"/>
      <name val="Calibri"/>
      <family val="2"/>
    </font>
    <font>
      <b/>
      <sz val="12"/>
      <color indexed="8"/>
      <name val="Bookman Old Style"/>
      <family val="1"/>
    </font>
    <font>
      <sz val="12"/>
      <name val="Book Antiqua"/>
      <family val="1"/>
    </font>
    <font>
      <sz val="11"/>
      <name val="Book Antiqua"/>
      <family val="1"/>
    </font>
    <font>
      <sz val="12"/>
      <color theme="1"/>
      <name val="Book Antiqua"/>
      <family val="1"/>
    </font>
    <font>
      <b/>
      <sz val="12"/>
      <color theme="1"/>
      <name val="Calibri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8"/>
      <name val="Book Antiqua"/>
      <family val="1"/>
    </font>
    <font>
      <b/>
      <sz val="16"/>
      <color indexed="8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3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5" fillId="3" borderId="10" xfId="0" applyNumberFormat="1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43" fontId="5" fillId="3" borderId="10" xfId="1" applyFont="1" applyFill="1" applyBorder="1" applyAlignment="1">
      <alignment horizontal="center"/>
    </xf>
    <xf numFmtId="0" fontId="6" fillId="4" borderId="10" xfId="0" applyNumberFormat="1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7" fillId="0" borderId="12" xfId="0" applyFont="1" applyBorder="1" applyAlignment="1">
      <alignment shrinkToFit="1"/>
    </xf>
    <xf numFmtId="0" fontId="7" fillId="0" borderId="12" xfId="1" applyNumberFormat="1" applyFont="1" applyBorder="1" applyAlignment="1">
      <alignment shrinkToFit="1"/>
    </xf>
    <xf numFmtId="43" fontId="7" fillId="0" borderId="12" xfId="1" applyFont="1" applyBorder="1" applyAlignment="1">
      <alignment shrinkToFit="1"/>
    </xf>
    <xf numFmtId="43" fontId="7" fillId="5" borderId="12" xfId="0" applyNumberFormat="1" applyFont="1" applyFill="1" applyBorder="1" applyAlignment="1">
      <alignment shrinkToFit="1"/>
    </xf>
    <xf numFmtId="0" fontId="7" fillId="2" borderId="12" xfId="1" applyNumberFormat="1" applyFont="1" applyFill="1" applyBorder="1" applyAlignment="1">
      <alignment horizontal="center" shrinkToFit="1"/>
    </xf>
    <xf numFmtId="43" fontId="7" fillId="2" borderId="12" xfId="1" applyFont="1" applyFill="1" applyBorder="1" applyAlignment="1">
      <alignment shrinkToFit="1"/>
    </xf>
    <xf numFmtId="0" fontId="7" fillId="0" borderId="13" xfId="0" applyFont="1" applyBorder="1" applyAlignment="1">
      <alignment shrinkToFit="1"/>
    </xf>
    <xf numFmtId="0" fontId="7" fillId="0" borderId="13" xfId="0" applyNumberFormat="1" applyFont="1" applyBorder="1"/>
    <xf numFmtId="43" fontId="7" fillId="2" borderId="13" xfId="1" applyFont="1" applyFill="1" applyBorder="1" applyAlignment="1">
      <alignment shrinkToFit="1"/>
    </xf>
    <xf numFmtId="0" fontId="7" fillId="0" borderId="13" xfId="1" applyNumberFormat="1" applyFont="1" applyBorder="1" applyAlignment="1">
      <alignment shrinkToFit="1"/>
    </xf>
    <xf numFmtId="43" fontId="7" fillId="0" borderId="13" xfId="1" applyFont="1" applyBorder="1" applyAlignment="1">
      <alignment shrinkToFit="1"/>
    </xf>
    <xf numFmtId="43" fontId="7" fillId="5" borderId="13" xfId="0" applyNumberFormat="1" applyFont="1" applyFill="1" applyBorder="1" applyAlignment="1">
      <alignment shrinkToFit="1"/>
    </xf>
    <xf numFmtId="1" fontId="7" fillId="2" borderId="13" xfId="1" applyNumberFormat="1" applyFont="1" applyFill="1" applyBorder="1" applyAlignment="1">
      <alignment horizontal="center" shrinkToFit="1"/>
    </xf>
    <xf numFmtId="0" fontId="7" fillId="0" borderId="13" xfId="0" applyNumberFormat="1" applyFont="1" applyBorder="1" applyAlignment="1">
      <alignment shrinkToFit="1"/>
    </xf>
    <xf numFmtId="0" fontId="7" fillId="2" borderId="13" xfId="1" applyNumberFormat="1" applyFont="1" applyFill="1" applyBorder="1" applyAlignment="1">
      <alignment horizontal="center" shrinkToFit="1"/>
    </xf>
    <xf numFmtId="0" fontId="7" fillId="2" borderId="13" xfId="0" applyFont="1" applyFill="1" applyBorder="1" applyAlignment="1">
      <alignment shrinkToFit="1"/>
    </xf>
    <xf numFmtId="1" fontId="7" fillId="0" borderId="13" xfId="1" applyNumberFormat="1" applyFont="1" applyBorder="1" applyAlignment="1">
      <alignment shrinkToFit="1"/>
    </xf>
    <xf numFmtId="164" fontId="7" fillId="0" borderId="13" xfId="1" applyNumberFormat="1" applyFont="1" applyBorder="1" applyAlignment="1">
      <alignment shrinkToFit="1"/>
    </xf>
    <xf numFmtId="164" fontId="7" fillId="2" borderId="13" xfId="1" applyNumberFormat="1" applyFont="1" applyFill="1" applyBorder="1" applyAlignment="1">
      <alignment shrinkToFit="1"/>
    </xf>
    <xf numFmtId="2" fontId="7" fillId="2" borderId="13" xfId="0" applyNumberFormat="1" applyFont="1" applyFill="1" applyBorder="1" applyAlignment="1">
      <alignment shrinkToFit="1"/>
    </xf>
    <xf numFmtId="0" fontId="3" fillId="3" borderId="13" xfId="0" applyFont="1" applyFill="1" applyBorder="1" applyAlignment="1">
      <alignment shrinkToFit="1"/>
    </xf>
    <xf numFmtId="0" fontId="7" fillId="3" borderId="13" xfId="0" applyNumberFormat="1" applyFont="1" applyFill="1" applyBorder="1" applyAlignment="1">
      <alignment shrinkToFit="1"/>
    </xf>
    <xf numFmtId="0" fontId="7" fillId="3" borderId="13" xfId="0" applyFont="1" applyFill="1" applyBorder="1" applyAlignment="1">
      <alignment shrinkToFit="1"/>
    </xf>
    <xf numFmtId="165" fontId="7" fillId="3" borderId="13" xfId="1" applyNumberFormat="1" applyFont="1" applyFill="1" applyBorder="1" applyAlignment="1">
      <alignment shrinkToFit="1"/>
    </xf>
    <xf numFmtId="43" fontId="7" fillId="3" borderId="13" xfId="1" applyFont="1" applyFill="1" applyBorder="1" applyAlignment="1">
      <alignment shrinkToFit="1"/>
    </xf>
    <xf numFmtId="165" fontId="7" fillId="5" borderId="13" xfId="0" applyNumberFormat="1" applyFont="1" applyFill="1" applyBorder="1" applyAlignment="1">
      <alignment shrinkToFit="1"/>
    </xf>
    <xf numFmtId="0" fontId="3" fillId="0" borderId="13" xfId="0" applyFont="1" applyBorder="1" applyAlignment="1">
      <alignment shrinkToFit="1"/>
    </xf>
    <xf numFmtId="43" fontId="3" fillId="0" borderId="13" xfId="1" applyFont="1" applyBorder="1" applyAlignment="1">
      <alignment shrinkToFit="1"/>
    </xf>
    <xf numFmtId="166" fontId="7" fillId="0" borderId="13" xfId="1" applyNumberFormat="1" applyFont="1" applyBorder="1" applyAlignment="1">
      <alignment shrinkToFit="1"/>
    </xf>
    <xf numFmtId="166" fontId="7" fillId="5" borderId="13" xfId="0" applyNumberFormat="1" applyFont="1" applyFill="1" applyBorder="1" applyAlignment="1">
      <alignment shrinkToFit="1"/>
    </xf>
    <xf numFmtId="0" fontId="8" fillId="0" borderId="13" xfId="0" applyFont="1" applyBorder="1" applyAlignment="1">
      <alignment shrinkToFit="1"/>
    </xf>
    <xf numFmtId="0" fontId="8" fillId="0" borderId="13" xfId="0" applyNumberFormat="1" applyFont="1" applyBorder="1" applyAlignment="1">
      <alignment shrinkToFit="1"/>
    </xf>
    <xf numFmtId="43" fontId="8" fillId="0" borderId="13" xfId="1" applyFont="1" applyBorder="1" applyAlignment="1">
      <alignment shrinkToFit="1"/>
    </xf>
    <xf numFmtId="165" fontId="7" fillId="0" borderId="13" xfId="1" applyNumberFormat="1" applyFont="1" applyBorder="1" applyAlignment="1">
      <alignment shrinkToFit="1"/>
    </xf>
    <xf numFmtId="0" fontId="8" fillId="2" borderId="13" xfId="0" applyFont="1" applyFill="1" applyBorder="1" applyAlignment="1">
      <alignment shrinkToFit="1"/>
    </xf>
    <xf numFmtId="166" fontId="7" fillId="2" borderId="13" xfId="1" applyNumberFormat="1" applyFont="1" applyFill="1" applyBorder="1" applyAlignment="1">
      <alignment shrinkToFit="1"/>
    </xf>
    <xf numFmtId="0" fontId="9" fillId="0" borderId="13" xfId="0" applyFont="1" applyBorder="1" applyAlignment="1">
      <alignment shrinkToFit="1"/>
    </xf>
    <xf numFmtId="0" fontId="7" fillId="0" borderId="14" xfId="0" applyFont="1" applyBorder="1"/>
    <xf numFmtId="166" fontId="7" fillId="0" borderId="14" xfId="1" applyNumberFormat="1" applyFont="1" applyBorder="1" applyAlignment="1">
      <alignment shrinkToFit="1"/>
    </xf>
    <xf numFmtId="43" fontId="7" fillId="0" borderId="14" xfId="1" applyFont="1" applyBorder="1" applyAlignment="1">
      <alignment shrinkToFit="1"/>
    </xf>
    <xf numFmtId="166" fontId="7" fillId="5" borderId="14" xfId="0" applyNumberFormat="1" applyFont="1" applyFill="1" applyBorder="1" applyAlignment="1">
      <alignment shrinkToFit="1"/>
    </xf>
    <xf numFmtId="0" fontId="7" fillId="0" borderId="14" xfId="0" applyNumberFormat="1" applyFont="1" applyBorder="1"/>
    <xf numFmtId="166" fontId="7" fillId="5" borderId="14" xfId="1" applyNumberFormat="1" applyFont="1" applyFill="1" applyBorder="1" applyAlignment="1">
      <alignment shrinkToFit="1"/>
    </xf>
    <xf numFmtId="0" fontId="7" fillId="2" borderId="14" xfId="0" applyNumberFormat="1" applyFont="1" applyFill="1" applyBorder="1"/>
    <xf numFmtId="0" fontId="7" fillId="2" borderId="14" xfId="0" applyFont="1" applyFill="1" applyBorder="1"/>
    <xf numFmtId="166" fontId="7" fillId="2" borderId="14" xfId="1" applyNumberFormat="1" applyFont="1" applyFill="1" applyBorder="1" applyAlignment="1">
      <alignment shrinkToFit="1"/>
    </xf>
    <xf numFmtId="0" fontId="7" fillId="2" borderId="0" xfId="0" applyFont="1" applyFill="1"/>
    <xf numFmtId="0" fontId="7" fillId="2" borderId="0" xfId="0" applyNumberFormat="1" applyFont="1" applyFill="1"/>
    <xf numFmtId="43" fontId="7" fillId="2" borderId="0" xfId="0" applyNumberFormat="1" applyFont="1" applyFill="1"/>
    <xf numFmtId="43" fontId="7" fillId="2" borderId="0" xfId="0" applyNumberFormat="1" applyFont="1" applyFill="1" applyAlignment="1">
      <alignment shrinkToFit="1"/>
    </xf>
    <xf numFmtId="0" fontId="0" fillId="2" borderId="0" xfId="0" applyNumberFormat="1" applyFill="1"/>
    <xf numFmtId="43" fontId="0" fillId="2" borderId="0" xfId="0" applyNumberFormat="1" applyFill="1" applyAlignment="1">
      <alignment shrinkToFit="1"/>
    </xf>
    <xf numFmtId="43" fontId="0" fillId="2" borderId="0" xfId="0" applyNumberFormat="1" applyFill="1"/>
    <xf numFmtId="0" fontId="7" fillId="0" borderId="0" xfId="0" applyFont="1"/>
    <xf numFmtId="0" fontId="7" fillId="0" borderId="0" xfId="0" applyNumberFormat="1" applyFont="1"/>
    <xf numFmtId="0" fontId="0" fillId="0" borderId="0" xfId="0" applyNumberFormat="1"/>
    <xf numFmtId="43" fontId="0" fillId="0" borderId="0" xfId="0" applyNumberFormat="1" applyAlignment="1">
      <alignment shrinkToFit="1"/>
    </xf>
    <xf numFmtId="0" fontId="0" fillId="0" borderId="18" xfId="0" applyBorder="1"/>
    <xf numFmtId="0" fontId="0" fillId="0" borderId="18" xfId="0" applyNumberFormat="1" applyBorder="1"/>
    <xf numFmtId="43" fontId="0" fillId="0" borderId="0" xfId="0" applyNumberFormat="1"/>
    <xf numFmtId="0" fontId="7" fillId="0" borderId="15" xfId="0" applyFont="1" applyBorder="1" applyAlignment="1"/>
    <xf numFmtId="0" fontId="7" fillId="0" borderId="16" xfId="0" applyFont="1" applyBorder="1" applyAlignment="1"/>
    <xf numFmtId="0" fontId="7" fillId="0" borderId="17" xfId="0" applyFont="1" applyBorder="1" applyAlignment="1"/>
    <xf numFmtId="0" fontId="10" fillId="7" borderId="0" xfId="0" applyFont="1" applyFill="1" applyBorder="1" applyAlignment="1">
      <alignment shrinkToFit="1"/>
    </xf>
    <xf numFmtId="0" fontId="11" fillId="7" borderId="0" xfId="0" applyFont="1" applyFill="1" applyBorder="1" applyAlignment="1">
      <alignment shrinkToFit="1"/>
    </xf>
    <xf numFmtId="0" fontId="10" fillId="7" borderId="0" xfId="0" applyFont="1" applyFill="1" applyBorder="1" applyAlignment="1">
      <alignment horizontal="center" shrinkToFit="1"/>
    </xf>
    <xf numFmtId="4" fontId="10" fillId="7" borderId="0" xfId="0" applyNumberFormat="1" applyFont="1" applyFill="1" applyBorder="1" applyAlignment="1">
      <alignment shrinkToFit="1"/>
    </xf>
    <xf numFmtId="0" fontId="12" fillId="7" borderId="0" xfId="0" applyFont="1" applyFill="1" applyBorder="1"/>
    <xf numFmtId="43" fontId="10" fillId="7" borderId="0" xfId="1" applyFont="1" applyFill="1" applyBorder="1" applyAlignment="1">
      <alignment shrinkToFit="1"/>
    </xf>
    <xf numFmtId="0" fontId="12" fillId="0" borderId="0" xfId="0" applyFont="1"/>
    <xf numFmtId="0" fontId="12" fillId="7" borderId="0" xfId="0" applyFont="1" applyFill="1"/>
    <xf numFmtId="0" fontId="10" fillId="0" borderId="0" xfId="0" applyFont="1"/>
    <xf numFmtId="4" fontId="10" fillId="0" borderId="0" xfId="0" applyNumberFormat="1" applyFont="1"/>
    <xf numFmtId="4" fontId="12" fillId="0" borderId="0" xfId="0" applyNumberFormat="1" applyFo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/>
    <xf numFmtId="0" fontId="7" fillId="8" borderId="12" xfId="0" applyFont="1" applyFill="1" applyBorder="1" applyAlignment="1">
      <alignment shrinkToFit="1"/>
    </xf>
    <xf numFmtId="0" fontId="7" fillId="8" borderId="13" xfId="0" applyFont="1" applyFill="1" applyBorder="1" applyAlignment="1">
      <alignment shrinkToFit="1"/>
    </xf>
    <xf numFmtId="0" fontId="8" fillId="8" borderId="13" xfId="0" applyFont="1" applyFill="1" applyBorder="1" applyAlignment="1">
      <alignment shrinkToFit="1"/>
    </xf>
    <xf numFmtId="166" fontId="7" fillId="8" borderId="14" xfId="1" applyNumberFormat="1" applyFont="1" applyFill="1" applyBorder="1" applyAlignment="1">
      <alignment shrinkToFit="1"/>
    </xf>
    <xf numFmtId="166" fontId="7" fillId="8" borderId="14" xfId="0" applyNumberFormat="1" applyFont="1" applyFill="1" applyBorder="1" applyAlignment="1">
      <alignment shrinkToFit="1"/>
    </xf>
    <xf numFmtId="0" fontId="3" fillId="9" borderId="13" xfId="0" applyFont="1" applyFill="1" applyBorder="1" applyAlignment="1">
      <alignment shrinkToFit="1"/>
    </xf>
    <xf numFmtId="0" fontId="9" fillId="9" borderId="13" xfId="0" applyFont="1" applyFill="1" applyBorder="1" applyAlignment="1">
      <alignment shrinkToFit="1"/>
    </xf>
    <xf numFmtId="1" fontId="5" fillId="3" borderId="10" xfId="0" applyNumberFormat="1" applyFont="1" applyFill="1" applyBorder="1" applyAlignment="1">
      <alignment horizontal="center"/>
    </xf>
    <xf numFmtId="1" fontId="7" fillId="0" borderId="12" xfId="1" applyNumberFormat="1" applyFont="1" applyBorder="1" applyAlignment="1">
      <alignment shrinkToFit="1"/>
    </xf>
    <xf numFmtId="1" fontId="7" fillId="0" borderId="17" xfId="0" applyNumberFormat="1" applyFont="1" applyBorder="1" applyAlignment="1"/>
    <xf numFmtId="1" fontId="7" fillId="2" borderId="0" xfId="0" applyNumberFormat="1" applyFont="1" applyFill="1"/>
    <xf numFmtId="1" fontId="10" fillId="0" borderId="0" xfId="0" applyNumberFormat="1" applyFont="1"/>
    <xf numFmtId="1" fontId="12" fillId="0" borderId="0" xfId="0" applyNumberFormat="1" applyFont="1"/>
    <xf numFmtId="1" fontId="7" fillId="0" borderId="0" xfId="0" applyNumberFormat="1" applyFont="1"/>
    <xf numFmtId="1" fontId="0" fillId="0" borderId="0" xfId="0" applyNumberFormat="1"/>
    <xf numFmtId="1" fontId="0" fillId="0" borderId="18" xfId="0" applyNumberFormat="1" applyBorder="1"/>
    <xf numFmtId="1" fontId="7" fillId="2" borderId="12" xfId="1" applyNumberFormat="1" applyFont="1" applyFill="1" applyBorder="1" applyAlignment="1">
      <alignment horizontal="center" shrinkToFit="1"/>
    </xf>
    <xf numFmtId="1" fontId="6" fillId="4" borderId="10" xfId="0" applyNumberFormat="1" applyFont="1" applyFill="1" applyBorder="1" applyAlignment="1">
      <alignment horizontal="center"/>
    </xf>
    <xf numFmtId="1" fontId="7" fillId="2" borderId="14" xfId="0" applyNumberFormat="1" applyFont="1" applyFill="1" applyBorder="1"/>
    <xf numFmtId="1" fontId="0" fillId="2" borderId="0" xfId="0" applyNumberFormat="1" applyFill="1"/>
    <xf numFmtId="0" fontId="3" fillId="2" borderId="13" xfId="0" applyFont="1" applyFill="1" applyBorder="1" applyAlignment="1">
      <alignment shrinkToFit="1"/>
    </xf>
    <xf numFmtId="0" fontId="9" fillId="2" borderId="13" xfId="0" applyFont="1" applyFill="1" applyBorder="1" applyAlignment="1">
      <alignment shrinkToFit="1"/>
    </xf>
    <xf numFmtId="0" fontId="0" fillId="0" borderId="0" xfId="0" applyBorder="1"/>
    <xf numFmtId="1" fontId="0" fillId="0" borderId="0" xfId="0" applyNumberFormat="1" applyBorder="1"/>
    <xf numFmtId="1" fontId="7" fillId="10" borderId="13" xfId="0" applyNumberFormat="1" applyFont="1" applyFill="1" applyBorder="1" applyAlignment="1"/>
    <xf numFmtId="1" fontId="7" fillId="11" borderId="13" xfId="0" applyNumberFormat="1" applyFont="1" applyFill="1" applyBorder="1"/>
    <xf numFmtId="43" fontId="7" fillId="2" borderId="12" xfId="1" applyFont="1" applyFill="1" applyBorder="1" applyAlignment="1">
      <alignment horizontal="center" shrinkToFit="1"/>
    </xf>
    <xf numFmtId="43" fontId="7" fillId="2" borderId="13" xfId="1" applyFont="1" applyFill="1" applyBorder="1" applyAlignment="1">
      <alignment horizontal="center" shrinkToFit="1"/>
    </xf>
    <xf numFmtId="0" fontId="7" fillId="2" borderId="13" xfId="0" applyFont="1" applyFill="1" applyBorder="1" applyAlignment="1">
      <alignment horizontal="center" shrinkToFit="1"/>
    </xf>
    <xf numFmtId="2" fontId="7" fillId="2" borderId="13" xfId="0" applyNumberFormat="1" applyFont="1" applyFill="1" applyBorder="1" applyAlignment="1">
      <alignment horizontal="center" shrinkToFit="1"/>
    </xf>
    <xf numFmtId="0" fontId="8" fillId="2" borderId="13" xfId="0" applyFont="1" applyFill="1" applyBorder="1" applyAlignment="1">
      <alignment horizontal="center" shrinkToFit="1"/>
    </xf>
    <xf numFmtId="1" fontId="7" fillId="0" borderId="12" xfId="1" applyNumberFormat="1" applyFont="1" applyBorder="1" applyAlignment="1">
      <alignment horizontal="center" shrinkToFit="1"/>
    </xf>
    <xf numFmtId="43" fontId="7" fillId="0" borderId="12" xfId="1" applyFont="1" applyBorder="1" applyAlignment="1">
      <alignment horizontal="center" shrinkToFit="1"/>
    </xf>
    <xf numFmtId="0" fontId="7" fillId="0" borderId="13" xfId="0" applyFont="1" applyBorder="1" applyAlignment="1">
      <alignment horizontal="center" shrinkToFit="1"/>
    </xf>
    <xf numFmtId="43" fontId="7" fillId="0" borderId="13" xfId="1" applyFont="1" applyBorder="1" applyAlignment="1">
      <alignment horizontal="center" shrinkToFit="1"/>
    </xf>
    <xf numFmtId="0" fontId="7" fillId="3" borderId="13" xfId="0" applyFont="1" applyFill="1" applyBorder="1" applyAlignment="1">
      <alignment horizontal="center" shrinkToFit="1"/>
    </xf>
    <xf numFmtId="0" fontId="7" fillId="0" borderId="12" xfId="1" applyNumberFormat="1" applyFont="1" applyBorder="1" applyAlignment="1">
      <alignment horizontal="center" shrinkToFit="1"/>
    </xf>
    <xf numFmtId="0" fontId="7" fillId="0" borderId="13" xfId="1" applyNumberFormat="1" applyFont="1" applyBorder="1" applyAlignment="1">
      <alignment horizontal="center" shrinkToFit="1"/>
    </xf>
    <xf numFmtId="0" fontId="7" fillId="0" borderId="13" xfId="0" applyNumberFormat="1" applyFont="1" applyBorder="1" applyAlignment="1">
      <alignment horizontal="center" shrinkToFit="1"/>
    </xf>
    <xf numFmtId="0" fontId="7" fillId="3" borderId="13" xfId="0" applyNumberFormat="1" applyFont="1" applyFill="1" applyBorder="1" applyAlignment="1">
      <alignment horizontal="center" shrinkToFit="1"/>
    </xf>
    <xf numFmtId="0" fontId="7" fillId="0" borderId="13" xfId="0" applyFont="1" applyFill="1" applyBorder="1" applyAlignment="1">
      <alignment horizontal="center" shrinkToFit="1"/>
    </xf>
    <xf numFmtId="165" fontId="7" fillId="0" borderId="13" xfId="1" applyNumberFormat="1" applyFont="1" applyFill="1" applyBorder="1" applyAlignment="1">
      <alignment shrinkToFit="1"/>
    </xf>
    <xf numFmtId="0" fontId="7" fillId="0" borderId="13" xfId="0" applyFont="1" applyFill="1" applyBorder="1" applyAlignment="1">
      <alignment shrinkToFit="1"/>
    </xf>
    <xf numFmtId="43" fontId="7" fillId="0" borderId="12" xfId="1" applyFont="1" applyFill="1" applyBorder="1" applyAlignment="1">
      <alignment shrinkToFit="1"/>
    </xf>
    <xf numFmtId="43" fontId="7" fillId="0" borderId="12" xfId="0" applyNumberFormat="1" applyFont="1" applyFill="1" applyBorder="1" applyAlignment="1">
      <alignment shrinkToFit="1"/>
    </xf>
    <xf numFmtId="0" fontId="7" fillId="0" borderId="13" xfId="0" applyNumberFormat="1" applyFont="1" applyFill="1" applyBorder="1" applyAlignment="1">
      <alignment horizontal="center" shrinkToFit="1"/>
    </xf>
    <xf numFmtId="1" fontId="3" fillId="0" borderId="13" xfId="0" applyNumberFormat="1" applyFont="1" applyFill="1" applyBorder="1" applyAlignment="1"/>
    <xf numFmtId="0" fontId="3" fillId="0" borderId="14" xfId="0" applyFont="1" applyFill="1" applyBorder="1"/>
    <xf numFmtId="166" fontId="3" fillId="0" borderId="14" xfId="1" applyNumberFormat="1" applyFont="1" applyFill="1" applyBorder="1" applyAlignment="1">
      <alignment shrinkToFit="1"/>
    </xf>
    <xf numFmtId="43" fontId="3" fillId="0" borderId="14" xfId="1" applyFont="1" applyFill="1" applyBorder="1" applyAlignment="1">
      <alignment shrinkToFit="1"/>
    </xf>
    <xf numFmtId="166" fontId="3" fillId="0" borderId="14" xfId="0" applyNumberFormat="1" applyFont="1" applyFill="1" applyBorder="1" applyAlignment="1">
      <alignment shrinkToFit="1"/>
    </xf>
    <xf numFmtId="1" fontId="3" fillId="0" borderId="13" xfId="0" applyNumberFormat="1" applyFont="1" applyFill="1" applyBorder="1"/>
    <xf numFmtId="0" fontId="7" fillId="7" borderId="13" xfId="0" applyFont="1" applyFill="1" applyBorder="1" applyAlignment="1">
      <alignment shrinkToFit="1"/>
    </xf>
    <xf numFmtId="0" fontId="7" fillId="12" borderId="13" xfId="0" applyFont="1" applyFill="1" applyBorder="1" applyAlignment="1">
      <alignment shrinkToFit="1"/>
    </xf>
    <xf numFmtId="0" fontId="8" fillId="12" borderId="13" xfId="0" applyFont="1" applyFill="1" applyBorder="1" applyAlignment="1">
      <alignment shrinkToFit="1"/>
    </xf>
    <xf numFmtId="0" fontId="3" fillId="12" borderId="14" xfId="0" applyFont="1" applyFill="1" applyBorder="1"/>
    <xf numFmtId="0" fontId="7" fillId="12" borderId="12" xfId="0" applyFont="1" applyFill="1" applyBorder="1" applyAlignment="1">
      <alignment shrinkToFit="1"/>
    </xf>
    <xf numFmtId="43" fontId="7" fillId="12" borderId="13" xfId="1" applyFont="1" applyFill="1" applyBorder="1" applyAlignment="1">
      <alignment shrinkToFit="1"/>
    </xf>
    <xf numFmtId="0" fontId="7" fillId="0" borderId="12" xfId="0" applyFont="1" applyFill="1" applyBorder="1" applyAlignment="1">
      <alignment shrinkToFit="1"/>
    </xf>
    <xf numFmtId="43" fontId="7" fillId="0" borderId="13" xfId="1" applyFont="1" applyFill="1" applyBorder="1" applyAlignment="1">
      <alignment shrinkToFit="1"/>
    </xf>
    <xf numFmtId="0" fontId="8" fillId="0" borderId="13" xfId="0" applyFont="1" applyFill="1" applyBorder="1" applyAlignment="1">
      <alignment shrinkToFit="1"/>
    </xf>
    <xf numFmtId="43" fontId="14" fillId="13" borderId="12" xfId="1" applyFont="1" applyFill="1" applyBorder="1" applyAlignment="1">
      <alignment shrinkToFit="1"/>
    </xf>
    <xf numFmtId="1" fontId="7" fillId="13" borderId="13" xfId="1" applyNumberFormat="1" applyFont="1" applyFill="1" applyBorder="1" applyAlignment="1">
      <alignment horizontal="center" shrinkToFit="1"/>
    </xf>
    <xf numFmtId="43" fontId="7" fillId="13" borderId="12" xfId="1" applyFont="1" applyFill="1" applyBorder="1" applyAlignment="1">
      <alignment shrinkToFit="1"/>
    </xf>
    <xf numFmtId="0" fontId="16" fillId="0" borderId="13" xfId="0" applyFont="1" applyFill="1" applyBorder="1" applyAlignment="1">
      <alignment vertical="center" shrinkToFit="1"/>
    </xf>
    <xf numFmtId="1" fontId="16" fillId="0" borderId="12" xfId="1" applyNumberFormat="1" applyFont="1" applyFill="1" applyBorder="1" applyAlignment="1">
      <alignment horizontal="center" vertical="center" shrinkToFit="1"/>
    </xf>
    <xf numFmtId="43" fontId="16" fillId="0" borderId="13" xfId="1" applyFont="1" applyFill="1" applyBorder="1" applyAlignment="1">
      <alignment vertical="center" shrinkToFit="1"/>
    </xf>
    <xf numFmtId="43" fontId="16" fillId="0" borderId="12" xfId="1" applyFont="1" applyFill="1" applyBorder="1" applyAlignment="1">
      <alignment vertical="center" shrinkToFit="1"/>
    </xf>
    <xf numFmtId="43" fontId="16" fillId="0" borderId="12" xfId="0" applyNumberFormat="1" applyFont="1" applyFill="1" applyBorder="1" applyAlignment="1">
      <alignment vertical="center" shrinkToFit="1"/>
    </xf>
    <xf numFmtId="0" fontId="16" fillId="0" borderId="13" xfId="0" applyNumberFormat="1" applyFont="1" applyFill="1" applyBorder="1" applyAlignment="1">
      <alignment horizontal="center" vertical="center" shrinkToFit="1"/>
    </xf>
    <xf numFmtId="0" fontId="16" fillId="0" borderId="13" xfId="0" applyFont="1" applyFill="1" applyBorder="1" applyAlignment="1">
      <alignment horizontal="center" vertical="center" shrinkToFit="1"/>
    </xf>
    <xf numFmtId="0" fontId="17" fillId="0" borderId="13" xfId="0" applyFont="1" applyFill="1" applyBorder="1" applyAlignment="1">
      <alignment vertical="center" shrinkToFit="1"/>
    </xf>
    <xf numFmtId="1" fontId="17" fillId="0" borderId="13" xfId="0" applyNumberFormat="1" applyFont="1" applyFill="1" applyBorder="1" applyAlignment="1">
      <alignment horizontal="center" vertical="center" shrinkToFit="1"/>
    </xf>
    <xf numFmtId="2" fontId="16" fillId="0" borderId="13" xfId="1" applyNumberFormat="1" applyFont="1" applyFill="1" applyBorder="1" applyAlignment="1">
      <alignment vertical="center" shrinkToFit="1"/>
    </xf>
    <xf numFmtId="0" fontId="16" fillId="0" borderId="12" xfId="0" applyFont="1" applyFill="1" applyBorder="1" applyAlignment="1">
      <alignment vertical="center" shrinkToFit="1"/>
    </xf>
    <xf numFmtId="43" fontId="16" fillId="0" borderId="12" xfId="1" applyFont="1" applyFill="1" applyBorder="1" applyAlignment="1">
      <alignment horizontal="center" vertical="center" shrinkToFit="1"/>
    </xf>
    <xf numFmtId="0" fontId="16" fillId="0" borderId="12" xfId="1" applyNumberFormat="1" applyFont="1" applyFill="1" applyBorder="1" applyAlignment="1">
      <alignment horizontal="center" vertical="center" shrinkToFit="1"/>
    </xf>
    <xf numFmtId="2" fontId="16" fillId="0" borderId="12" xfId="1" applyNumberFormat="1" applyFont="1" applyFill="1" applyBorder="1" applyAlignment="1">
      <alignment vertical="center" shrinkToFit="1"/>
    </xf>
    <xf numFmtId="43" fontId="16" fillId="0" borderId="13" xfId="1" applyFont="1" applyFill="1" applyBorder="1" applyAlignment="1">
      <alignment horizontal="center" vertical="center" shrinkToFit="1"/>
    </xf>
    <xf numFmtId="0" fontId="16" fillId="0" borderId="13" xfId="1" applyNumberFormat="1" applyFont="1" applyFill="1" applyBorder="1" applyAlignment="1">
      <alignment vertical="center" shrinkToFit="1"/>
    </xf>
    <xf numFmtId="0" fontId="16" fillId="0" borderId="13" xfId="1" applyNumberFormat="1" applyFont="1" applyFill="1" applyBorder="1" applyAlignment="1">
      <alignment horizontal="center" vertical="center" shrinkToFit="1"/>
    </xf>
    <xf numFmtId="2" fontId="16" fillId="0" borderId="13" xfId="0" applyNumberFormat="1" applyFont="1" applyFill="1" applyBorder="1" applyAlignment="1">
      <alignment horizontal="center" vertical="center" shrinkToFit="1"/>
    </xf>
    <xf numFmtId="1" fontId="16" fillId="0" borderId="12" xfId="1" applyNumberFormat="1" applyFont="1" applyFill="1" applyBorder="1" applyAlignment="1">
      <alignment vertical="center" shrinkToFit="1"/>
    </xf>
    <xf numFmtId="166" fontId="16" fillId="0" borderId="13" xfId="1" applyNumberFormat="1" applyFont="1" applyFill="1" applyBorder="1" applyAlignment="1">
      <alignment vertical="center" shrinkToFit="1"/>
    </xf>
    <xf numFmtId="1" fontId="16" fillId="0" borderId="13" xfId="1" applyNumberFormat="1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shrinkToFit="1"/>
    </xf>
    <xf numFmtId="0" fontId="14" fillId="0" borderId="12" xfId="0" applyFont="1" applyFill="1" applyBorder="1" applyAlignment="1">
      <alignment shrinkToFit="1"/>
    </xf>
    <xf numFmtId="0" fontId="18" fillId="0" borderId="13" xfId="0" applyFont="1" applyFill="1" applyBorder="1" applyAlignment="1">
      <alignment vertical="center" shrinkToFit="1"/>
    </xf>
    <xf numFmtId="1" fontId="18" fillId="0" borderId="12" xfId="1" applyNumberFormat="1" applyFont="1" applyFill="1" applyBorder="1" applyAlignment="1">
      <alignment horizontal="center" vertical="center" shrinkToFit="1"/>
    </xf>
    <xf numFmtId="2" fontId="18" fillId="0" borderId="13" xfId="0" applyNumberFormat="1" applyFont="1" applyFill="1" applyBorder="1" applyAlignment="1">
      <alignment horizontal="center" vertical="center" shrinkToFit="1"/>
    </xf>
    <xf numFmtId="43" fontId="18" fillId="0" borderId="13" xfId="1" applyFont="1" applyFill="1" applyBorder="1" applyAlignment="1">
      <alignment vertical="center" shrinkToFit="1"/>
    </xf>
    <xf numFmtId="43" fontId="18" fillId="0" borderId="12" xfId="1" applyFont="1" applyFill="1" applyBorder="1" applyAlignment="1">
      <alignment vertical="center" shrinkToFit="1"/>
    </xf>
    <xf numFmtId="43" fontId="18" fillId="0" borderId="12" xfId="0" applyNumberFormat="1" applyFont="1" applyFill="1" applyBorder="1" applyAlignment="1">
      <alignment vertical="center" shrinkToFit="1"/>
    </xf>
    <xf numFmtId="0" fontId="18" fillId="0" borderId="13" xfId="1" applyNumberFormat="1" applyFont="1" applyFill="1" applyBorder="1" applyAlignment="1">
      <alignment horizontal="center" vertical="center" shrinkToFit="1"/>
    </xf>
    <xf numFmtId="0" fontId="18" fillId="0" borderId="13" xfId="0" applyFont="1" applyFill="1" applyBorder="1" applyAlignment="1">
      <alignment horizontal="center" vertical="center" shrinkToFit="1"/>
    </xf>
    <xf numFmtId="1" fontId="12" fillId="0" borderId="13" xfId="0" applyNumberFormat="1" applyFont="1" applyFill="1" applyBorder="1" applyAlignment="1">
      <alignment horizontal="center" vertical="center" shrinkToFit="1"/>
    </xf>
    <xf numFmtId="2" fontId="18" fillId="0" borderId="13" xfId="1" applyNumberFormat="1" applyFont="1" applyFill="1" applyBorder="1" applyAlignment="1">
      <alignment vertical="center" shrinkToFit="1"/>
    </xf>
    <xf numFmtId="0" fontId="19" fillId="0" borderId="13" xfId="0" applyFont="1" applyFill="1" applyBorder="1" applyAlignment="1">
      <alignment shrinkToFit="1"/>
    </xf>
    <xf numFmtId="0" fontId="14" fillId="0" borderId="13" xfId="0" applyFont="1" applyFill="1" applyBorder="1" applyAlignment="1">
      <alignment shrinkToFit="1"/>
    </xf>
    <xf numFmtId="43" fontId="18" fillId="0" borderId="13" xfId="1" applyFont="1" applyFill="1" applyBorder="1" applyAlignment="1">
      <alignment horizontal="center" vertical="center" shrinkToFit="1"/>
    </xf>
    <xf numFmtId="0" fontId="16" fillId="0" borderId="18" xfId="0" applyFont="1" applyFill="1" applyBorder="1" applyAlignment="1">
      <alignment vertical="center" shrinkToFit="1"/>
    </xf>
    <xf numFmtId="0" fontId="16" fillId="0" borderId="20" xfId="0" applyFont="1" applyFill="1" applyBorder="1" applyAlignment="1">
      <alignment vertical="center" shrinkToFit="1"/>
    </xf>
    <xf numFmtId="166" fontId="16" fillId="0" borderId="20" xfId="1" applyNumberFormat="1" applyFont="1" applyFill="1" applyBorder="1" applyAlignment="1">
      <alignment vertical="center" shrinkToFit="1"/>
    </xf>
    <xf numFmtId="43" fontId="16" fillId="0" borderId="19" xfId="1" applyFont="1" applyFill="1" applyBorder="1" applyAlignment="1">
      <alignment vertical="center" shrinkToFit="1"/>
    </xf>
    <xf numFmtId="43" fontId="16" fillId="0" borderId="19" xfId="0" applyNumberFormat="1" applyFont="1" applyFill="1" applyBorder="1" applyAlignment="1">
      <alignment vertical="center" shrinkToFit="1"/>
    </xf>
    <xf numFmtId="0" fontId="16" fillId="0" borderId="20" xfId="0" applyNumberFormat="1" applyFont="1" applyFill="1" applyBorder="1" applyAlignment="1">
      <alignment horizontal="center" vertical="center" shrinkToFit="1"/>
    </xf>
    <xf numFmtId="2" fontId="16" fillId="0" borderId="20" xfId="0" applyNumberFormat="1" applyFont="1" applyFill="1" applyBorder="1" applyAlignment="1">
      <alignment horizontal="center" vertical="center" shrinkToFit="1"/>
    </xf>
    <xf numFmtId="0" fontId="16" fillId="0" borderId="20" xfId="0" applyFont="1" applyFill="1" applyBorder="1" applyAlignment="1">
      <alignment horizontal="center" vertical="center" shrinkToFit="1"/>
    </xf>
    <xf numFmtId="2" fontId="16" fillId="0" borderId="20" xfId="1" applyNumberFormat="1" applyFont="1" applyFill="1" applyBorder="1" applyAlignment="1">
      <alignment vertical="center" shrinkToFit="1"/>
    </xf>
    <xf numFmtId="0" fontId="3" fillId="0" borderId="20" xfId="0" applyFont="1" applyFill="1" applyBorder="1" applyAlignment="1">
      <alignment shrinkToFit="1"/>
    </xf>
    <xf numFmtId="0" fontId="16" fillId="0" borderId="21" xfId="0" applyFont="1" applyFill="1" applyBorder="1" applyAlignment="1">
      <alignment vertical="center" shrinkToFit="1"/>
    </xf>
    <xf numFmtId="1" fontId="20" fillId="0" borderId="10" xfId="0" applyNumberFormat="1" applyFont="1" applyFill="1" applyBorder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20" fillId="0" borderId="10" xfId="0" applyNumberFormat="1" applyFont="1" applyFill="1" applyBorder="1" applyAlignment="1">
      <alignment horizontal="center"/>
    </xf>
    <xf numFmtId="43" fontId="20" fillId="0" borderId="10" xfId="1" applyFont="1" applyFill="1" applyBorder="1" applyAlignment="1">
      <alignment horizontal="center"/>
    </xf>
    <xf numFmtId="1" fontId="21" fillId="0" borderId="10" xfId="0" applyNumberFormat="1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3" fontId="23" fillId="0" borderId="14" xfId="1" applyFont="1" applyFill="1" applyBorder="1" applyAlignment="1">
      <alignment shrinkToFit="1"/>
    </xf>
    <xf numFmtId="0" fontId="10" fillId="0" borderId="16" xfId="0" applyFont="1" applyBorder="1" applyAlignment="1"/>
    <xf numFmtId="0" fontId="23" fillId="0" borderId="14" xfId="0" applyFont="1" applyFill="1" applyBorder="1"/>
    <xf numFmtId="166" fontId="23" fillId="0" borderId="14" xfId="1" applyNumberFormat="1" applyFont="1" applyFill="1" applyBorder="1" applyAlignment="1">
      <alignment shrinkToFit="1"/>
    </xf>
    <xf numFmtId="166" fontId="23" fillId="0" borderId="14" xfId="0" applyNumberFormat="1" applyFont="1" applyFill="1" applyBorder="1" applyAlignment="1">
      <alignment shrinkToFit="1"/>
    </xf>
    <xf numFmtId="1" fontId="23" fillId="0" borderId="13" xfId="0" applyNumberFormat="1" applyFont="1" applyFill="1" applyBorder="1"/>
    <xf numFmtId="1" fontId="23" fillId="0" borderId="13" xfId="0" applyNumberFormat="1" applyFont="1" applyFill="1" applyBorder="1" applyAlignment="1">
      <alignment horizontal="center"/>
    </xf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shrinkToFit="1"/>
    </xf>
    <xf numFmtId="0" fontId="5" fillId="3" borderId="9" xfId="0" applyFont="1" applyFill="1" applyBorder="1" applyAlignment="1">
      <alignment horizontal="center" vertical="center" shrinkToFit="1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 shrinkToFit="1"/>
    </xf>
    <xf numFmtId="0" fontId="20" fillId="0" borderId="9" xfId="0" applyFont="1" applyFill="1" applyBorder="1" applyAlignment="1">
      <alignment horizontal="center" vertical="center" shrinkToFit="1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21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9525</xdr:rowOff>
    </xdr:from>
    <xdr:to>
      <xdr:col>2</xdr:col>
      <xdr:colOff>933450</xdr:colOff>
      <xdr:row>27</xdr:row>
      <xdr:rowOff>9525</xdr:rowOff>
    </xdr:to>
    <xdr:cxnSp macro="">
      <xdr:nvCxnSpPr>
        <xdr:cNvPr id="2" name="Straight Connector 1"/>
        <xdr:cNvCxnSpPr/>
      </xdr:nvCxnSpPr>
      <xdr:spPr>
        <a:xfrm>
          <a:off x="28575" y="5876925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27</xdr:row>
      <xdr:rowOff>9525</xdr:rowOff>
    </xdr:from>
    <xdr:to>
      <xdr:col>2</xdr:col>
      <xdr:colOff>933450</xdr:colOff>
      <xdr:row>27</xdr:row>
      <xdr:rowOff>9525</xdr:rowOff>
    </xdr:to>
    <xdr:cxnSp macro="">
      <xdr:nvCxnSpPr>
        <xdr:cNvPr id="3" name="Straight Connector 2"/>
        <xdr:cNvCxnSpPr/>
      </xdr:nvCxnSpPr>
      <xdr:spPr>
        <a:xfrm>
          <a:off x="28575" y="5876925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D6" sqref="D6:F22"/>
    </sheetView>
  </sheetViews>
  <sheetFormatPr defaultRowHeight="15" x14ac:dyDescent="0.25"/>
  <cols>
    <col min="1" max="1" width="3" customWidth="1"/>
    <col min="2" max="2" width="6.140625" customWidth="1"/>
    <col min="3" max="3" width="14.85546875" customWidth="1"/>
    <col min="4" max="4" width="6.5703125" style="64" customWidth="1"/>
    <col min="5" max="5" width="5.42578125" customWidth="1"/>
    <col min="6" max="6" width="8.85546875" customWidth="1"/>
    <col min="7" max="7" width="5.42578125" customWidth="1"/>
    <col min="8" max="8" width="5.7109375" customWidth="1"/>
    <col min="9" max="9" width="7.7109375" customWidth="1"/>
    <col min="10" max="10" width="8.5703125" customWidth="1"/>
    <col min="11" max="11" width="5.7109375" style="64" customWidth="1"/>
    <col min="12" max="12" width="5.5703125" customWidth="1"/>
    <col min="13" max="13" width="8" customWidth="1"/>
    <col min="14" max="14" width="7.7109375" style="59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38" t="s">
        <v>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ht="24.75" customHeight="1" thickBot="1" x14ac:dyDescent="0.35">
      <c r="A3" s="239" t="s">
        <v>36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4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7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9">
        <v>115007</v>
      </c>
      <c r="C6" s="9" t="s">
        <v>13</v>
      </c>
      <c r="D6" s="10">
        <v>2726</v>
      </c>
      <c r="E6" s="11">
        <v>7.4</v>
      </c>
      <c r="F6" s="11">
        <f>D6*E6</f>
        <v>20172.400000000001</v>
      </c>
      <c r="G6" s="9"/>
      <c r="H6" s="9"/>
      <c r="I6" s="11">
        <f>G6*H6</f>
        <v>0</v>
      </c>
      <c r="J6" s="12">
        <f t="shared" ref="J6:J22" si="0">F6+I6</f>
        <v>20172.400000000001</v>
      </c>
      <c r="K6" s="10">
        <v>750</v>
      </c>
      <c r="L6" s="11">
        <v>7.4</v>
      </c>
      <c r="M6" s="11">
        <f>K6*L6</f>
        <v>5550</v>
      </c>
      <c r="N6" s="13">
        <f>D6+G6-K6</f>
        <v>1976</v>
      </c>
      <c r="O6" s="14">
        <v>7.4</v>
      </c>
      <c r="P6" s="14">
        <f>F6+I6-M6</f>
        <v>14622.400000000001</v>
      </c>
      <c r="Q6" s="9"/>
    </row>
    <row r="7" spans="1:24" ht="15.75" x14ac:dyDescent="0.25">
      <c r="A7" s="15">
        <v>2</v>
      </c>
      <c r="B7" s="15">
        <v>115009</v>
      </c>
      <c r="C7" s="15" t="s">
        <v>14</v>
      </c>
      <c r="D7" s="16">
        <v>13530</v>
      </c>
      <c r="E7" s="17">
        <v>1.135</v>
      </c>
      <c r="F7" s="11">
        <f t="shared" ref="F7:F13" si="1">D7*E7</f>
        <v>15356.55</v>
      </c>
      <c r="G7" s="18"/>
      <c r="H7" s="19"/>
      <c r="I7" s="19">
        <f>G7*H7</f>
        <v>0</v>
      </c>
      <c r="J7" s="20">
        <f t="shared" si="0"/>
        <v>15356.55</v>
      </c>
      <c r="K7" s="18">
        <v>1200</v>
      </c>
      <c r="L7" s="19">
        <v>0.90480000000000005</v>
      </c>
      <c r="M7" s="19">
        <f>K7*L7</f>
        <v>1085.76</v>
      </c>
      <c r="N7" s="21">
        <f t="shared" ref="N7:N22" si="2">D7+G7-K7</f>
        <v>12330</v>
      </c>
      <c r="O7" s="17">
        <v>1.135</v>
      </c>
      <c r="P7" s="17">
        <f t="shared" ref="P7:P19" si="3">F7+I7-M7</f>
        <v>14270.789999999999</v>
      </c>
      <c r="Q7" s="15"/>
    </row>
    <row r="8" spans="1:24" ht="15.75" x14ac:dyDescent="0.25">
      <c r="A8" s="15">
        <v>3</v>
      </c>
      <c r="B8" s="15">
        <v>115017</v>
      </c>
      <c r="C8" s="15" t="s">
        <v>15</v>
      </c>
      <c r="D8" s="22">
        <v>18</v>
      </c>
      <c r="E8" s="15">
        <v>72</v>
      </c>
      <c r="F8" s="11">
        <f t="shared" si="1"/>
        <v>1296</v>
      </c>
      <c r="G8" s="15">
        <v>1000</v>
      </c>
      <c r="H8" s="15">
        <v>19.14</v>
      </c>
      <c r="I8" s="19">
        <f>G8*H8</f>
        <v>19140</v>
      </c>
      <c r="J8" s="20">
        <f t="shared" si="0"/>
        <v>20436</v>
      </c>
      <c r="K8" s="18">
        <v>10</v>
      </c>
      <c r="L8" s="19">
        <v>72</v>
      </c>
      <c r="M8" s="19">
        <f t="shared" ref="M8:M13" si="4">K8*L8</f>
        <v>720</v>
      </c>
      <c r="N8" s="23">
        <f t="shared" si="2"/>
        <v>1008</v>
      </c>
      <c r="O8" s="24">
        <v>72</v>
      </c>
      <c r="P8" s="17">
        <f t="shared" si="3"/>
        <v>19716</v>
      </c>
      <c r="Q8" s="15"/>
    </row>
    <row r="9" spans="1:24" ht="15.75" x14ac:dyDescent="0.25">
      <c r="A9" s="15">
        <v>4</v>
      </c>
      <c r="B9" s="15">
        <v>115026</v>
      </c>
      <c r="C9" s="15" t="s">
        <v>16</v>
      </c>
      <c r="D9" s="22">
        <v>58</v>
      </c>
      <c r="E9" s="24">
        <v>100</v>
      </c>
      <c r="F9" s="11">
        <f t="shared" si="1"/>
        <v>5800</v>
      </c>
      <c r="G9" s="15"/>
      <c r="H9" s="15"/>
      <c r="I9" s="19">
        <f>G9*H9</f>
        <v>0</v>
      </c>
      <c r="J9" s="20">
        <f t="shared" si="0"/>
        <v>5800</v>
      </c>
      <c r="K9" s="22">
        <v>7</v>
      </c>
      <c r="L9" s="15">
        <v>100</v>
      </c>
      <c r="M9" s="19">
        <f t="shared" si="4"/>
        <v>700</v>
      </c>
      <c r="N9" s="23">
        <f t="shared" si="2"/>
        <v>51</v>
      </c>
      <c r="O9" s="24">
        <v>100</v>
      </c>
      <c r="P9" s="17">
        <f t="shared" si="3"/>
        <v>5100</v>
      </c>
      <c r="Q9" s="15"/>
    </row>
    <row r="10" spans="1:24" ht="15.75" x14ac:dyDescent="0.25">
      <c r="A10" s="15">
        <v>5</v>
      </c>
      <c r="B10" s="15">
        <v>115027</v>
      </c>
      <c r="C10" s="15" t="s">
        <v>17</v>
      </c>
      <c r="D10" s="25">
        <v>4546.84</v>
      </c>
      <c r="E10" s="19">
        <v>4.5583999999999998</v>
      </c>
      <c r="F10" s="11">
        <f t="shared" si="1"/>
        <v>20726.315456</v>
      </c>
      <c r="G10" s="15"/>
      <c r="H10" s="15"/>
      <c r="I10" s="19">
        <f>G10*H10</f>
        <v>0</v>
      </c>
      <c r="J10" s="20">
        <f t="shared" si="0"/>
        <v>20726.315456</v>
      </c>
      <c r="K10" s="18">
        <v>600</v>
      </c>
      <c r="L10" s="19">
        <v>4.5</v>
      </c>
      <c r="M10" s="19">
        <f t="shared" si="4"/>
        <v>2700</v>
      </c>
      <c r="N10" s="21">
        <f t="shared" si="2"/>
        <v>3946.84</v>
      </c>
      <c r="O10" s="17">
        <v>4.5583999999999998</v>
      </c>
      <c r="P10" s="17">
        <f t="shared" si="3"/>
        <v>18026.315456</v>
      </c>
      <c r="Q10" s="15"/>
    </row>
    <row r="11" spans="1:24" ht="15.75" x14ac:dyDescent="0.25">
      <c r="A11" s="15">
        <v>6</v>
      </c>
      <c r="B11" s="15">
        <v>115044</v>
      </c>
      <c r="C11" s="15" t="s">
        <v>18</v>
      </c>
      <c r="D11" s="25">
        <v>8169.6299999999992</v>
      </c>
      <c r="E11" s="15">
        <v>0.81699999999999995</v>
      </c>
      <c r="F11" s="11">
        <f t="shared" si="1"/>
        <v>6674.5877099999989</v>
      </c>
      <c r="G11" s="15"/>
      <c r="H11" s="15"/>
      <c r="I11" s="19"/>
      <c r="J11" s="20">
        <f t="shared" si="0"/>
        <v>6674.5877099999989</v>
      </c>
      <c r="K11" s="18">
        <v>1600</v>
      </c>
      <c r="L11" s="26">
        <v>0.81699999999999995</v>
      </c>
      <c r="M11" s="19">
        <f t="shared" si="4"/>
        <v>1307.1999999999998</v>
      </c>
      <c r="N11" s="21">
        <f t="shared" si="2"/>
        <v>6569.6299999999992</v>
      </c>
      <c r="O11" s="27">
        <v>0.81699999999999995</v>
      </c>
      <c r="P11" s="17">
        <f t="shared" si="3"/>
        <v>5367.3877099999991</v>
      </c>
      <c r="Q11" s="15"/>
    </row>
    <row r="12" spans="1:24" ht="15.75" x14ac:dyDescent="0.25">
      <c r="A12" s="15">
        <v>7</v>
      </c>
      <c r="B12" s="15">
        <v>115058</v>
      </c>
      <c r="C12" s="15" t="s">
        <v>19</v>
      </c>
      <c r="D12" s="18">
        <v>1180</v>
      </c>
      <c r="E12" s="28">
        <v>12</v>
      </c>
      <c r="F12" s="11">
        <f t="shared" si="1"/>
        <v>14160</v>
      </c>
      <c r="G12" s="15"/>
      <c r="H12" s="15"/>
      <c r="I12" s="19">
        <f>G12*H12</f>
        <v>0</v>
      </c>
      <c r="J12" s="20">
        <f t="shared" si="0"/>
        <v>14160</v>
      </c>
      <c r="K12" s="18">
        <v>120</v>
      </c>
      <c r="L12" s="15">
        <v>12</v>
      </c>
      <c r="M12" s="19">
        <f t="shared" si="4"/>
        <v>1440</v>
      </c>
      <c r="N12" s="23">
        <f>D12+G12-K12</f>
        <v>1060</v>
      </c>
      <c r="O12" s="28">
        <v>12</v>
      </c>
      <c r="P12" s="17">
        <f>N12*O12</f>
        <v>12720</v>
      </c>
      <c r="Q12" s="15"/>
    </row>
    <row r="13" spans="1:24" ht="15.75" x14ac:dyDescent="0.25">
      <c r="A13" s="15">
        <v>8</v>
      </c>
      <c r="B13" s="15">
        <v>115065</v>
      </c>
      <c r="C13" s="15" t="s">
        <v>20</v>
      </c>
      <c r="D13" s="22">
        <v>7043</v>
      </c>
      <c r="E13" s="15">
        <v>3.78</v>
      </c>
      <c r="F13" s="11">
        <f t="shared" si="1"/>
        <v>26622.539999999997</v>
      </c>
      <c r="G13" s="15"/>
      <c r="H13" s="15"/>
      <c r="I13" s="19"/>
      <c r="J13" s="20">
        <f t="shared" si="0"/>
        <v>26622.539999999997</v>
      </c>
      <c r="K13" s="22">
        <v>400</v>
      </c>
      <c r="L13" s="15">
        <v>3.78</v>
      </c>
      <c r="M13" s="19">
        <f t="shared" si="4"/>
        <v>1512</v>
      </c>
      <c r="N13" s="23">
        <f t="shared" si="2"/>
        <v>6643</v>
      </c>
      <c r="O13" s="24">
        <v>3.78</v>
      </c>
      <c r="P13" s="17">
        <f t="shared" si="3"/>
        <v>25110.539999999997</v>
      </c>
      <c r="Q13" s="29" t="s">
        <v>21</v>
      </c>
    </row>
    <row r="14" spans="1:24" ht="15.75" x14ac:dyDescent="0.25">
      <c r="A14" s="15">
        <v>9</v>
      </c>
      <c r="B14" s="15">
        <v>115066</v>
      </c>
      <c r="C14" s="15" t="s">
        <v>22</v>
      </c>
      <c r="D14" s="30"/>
      <c r="E14" s="31"/>
      <c r="F14" s="32">
        <v>413539.35</v>
      </c>
      <c r="G14" s="31"/>
      <c r="H14" s="31"/>
      <c r="I14" s="33">
        <f>G14*H14</f>
        <v>0</v>
      </c>
      <c r="J14" s="34">
        <f t="shared" si="0"/>
        <v>413539.35</v>
      </c>
      <c r="K14" s="30"/>
      <c r="L14" s="31"/>
      <c r="M14" s="19">
        <v>8615.4</v>
      </c>
      <c r="N14" s="23"/>
      <c r="O14" s="24"/>
      <c r="P14" s="17">
        <f t="shared" si="3"/>
        <v>404923.94999999995</v>
      </c>
      <c r="Q14" s="29" t="s">
        <v>21</v>
      </c>
    </row>
    <row r="15" spans="1:24" ht="15.75" x14ac:dyDescent="0.25">
      <c r="A15" s="15">
        <v>10</v>
      </c>
      <c r="B15" s="15">
        <v>115069</v>
      </c>
      <c r="C15" s="15" t="s">
        <v>23</v>
      </c>
      <c r="D15" s="22">
        <v>0</v>
      </c>
      <c r="E15" s="15"/>
      <c r="F15" s="19">
        <v>0</v>
      </c>
      <c r="G15" s="15"/>
      <c r="H15" s="15"/>
      <c r="I15" s="19"/>
      <c r="J15" s="20">
        <f t="shared" si="0"/>
        <v>0</v>
      </c>
      <c r="K15" s="22"/>
      <c r="L15" s="15"/>
      <c r="M15" s="19"/>
      <c r="N15" s="23">
        <f t="shared" si="2"/>
        <v>0</v>
      </c>
      <c r="O15" s="24"/>
      <c r="P15" s="17">
        <f t="shared" si="3"/>
        <v>0</v>
      </c>
      <c r="Q15" s="35"/>
    </row>
    <row r="16" spans="1:24" ht="15.75" x14ac:dyDescent="0.25">
      <c r="A16" s="15">
        <v>11</v>
      </c>
      <c r="B16" s="15">
        <v>115070</v>
      </c>
      <c r="C16" s="15" t="s">
        <v>24</v>
      </c>
      <c r="D16" s="22">
        <v>0</v>
      </c>
      <c r="E16" s="15"/>
      <c r="F16" s="19">
        <v>0</v>
      </c>
      <c r="G16" s="15"/>
      <c r="H16" s="15"/>
      <c r="I16" s="19"/>
      <c r="J16" s="20">
        <f t="shared" si="0"/>
        <v>0</v>
      </c>
      <c r="K16" s="22"/>
      <c r="L16" s="15"/>
      <c r="M16" s="19"/>
      <c r="N16" s="23">
        <f t="shared" si="2"/>
        <v>0</v>
      </c>
      <c r="O16" s="24"/>
      <c r="P16" s="17">
        <f t="shared" si="3"/>
        <v>0</v>
      </c>
      <c r="Q16" s="35"/>
    </row>
    <row r="17" spans="1:24" ht="15.75" x14ac:dyDescent="0.25">
      <c r="A17" s="15">
        <v>12</v>
      </c>
      <c r="B17" s="15">
        <v>115071</v>
      </c>
      <c r="C17" s="15" t="s">
        <v>25</v>
      </c>
      <c r="D17" s="18">
        <v>0</v>
      </c>
      <c r="E17" s="19">
        <v>0</v>
      </c>
      <c r="F17" s="19">
        <v>0</v>
      </c>
      <c r="G17" s="15"/>
      <c r="H17" s="15"/>
      <c r="I17" s="19"/>
      <c r="J17" s="20">
        <f t="shared" si="0"/>
        <v>0</v>
      </c>
      <c r="K17" s="18"/>
      <c r="L17" s="19">
        <v>0</v>
      </c>
      <c r="M17" s="19"/>
      <c r="N17" s="23">
        <f t="shared" si="2"/>
        <v>0</v>
      </c>
      <c r="O17" s="17">
        <v>0</v>
      </c>
      <c r="P17" s="17">
        <f t="shared" si="3"/>
        <v>0</v>
      </c>
      <c r="Q17" s="36"/>
    </row>
    <row r="18" spans="1:24" ht="15.75" x14ac:dyDescent="0.25">
      <c r="A18" s="15">
        <v>13</v>
      </c>
      <c r="B18" s="15">
        <v>115072</v>
      </c>
      <c r="C18" s="15" t="s">
        <v>26</v>
      </c>
      <c r="D18" s="18"/>
      <c r="E18" s="19"/>
      <c r="F18" s="19">
        <f>D18*E18</f>
        <v>0</v>
      </c>
      <c r="G18" s="15"/>
      <c r="H18" s="15"/>
      <c r="I18" s="19">
        <f>G18*H18</f>
        <v>0</v>
      </c>
      <c r="J18" s="20">
        <f t="shared" si="0"/>
        <v>0</v>
      </c>
      <c r="K18" s="18"/>
      <c r="L18" s="19"/>
      <c r="M18" s="19">
        <f>K18*L18</f>
        <v>0</v>
      </c>
      <c r="N18" s="23">
        <f>D18+G18-K18</f>
        <v>0</v>
      </c>
      <c r="O18" s="17">
        <v>0</v>
      </c>
      <c r="P18" s="17">
        <f t="shared" si="3"/>
        <v>0</v>
      </c>
      <c r="Q18" s="35"/>
    </row>
    <row r="19" spans="1:24" ht="15.75" x14ac:dyDescent="0.25">
      <c r="A19" s="15">
        <v>14</v>
      </c>
      <c r="B19" s="15">
        <v>115073</v>
      </c>
      <c r="C19" s="15" t="s">
        <v>27</v>
      </c>
      <c r="D19" s="22">
        <v>0</v>
      </c>
      <c r="E19" s="15"/>
      <c r="F19" s="19">
        <v>0</v>
      </c>
      <c r="G19" s="15"/>
      <c r="H19" s="15"/>
      <c r="I19" s="19"/>
      <c r="J19" s="20">
        <f t="shared" si="0"/>
        <v>0</v>
      </c>
      <c r="K19" s="22"/>
      <c r="L19" s="15"/>
      <c r="M19" s="19"/>
      <c r="N19" s="23">
        <f t="shared" si="2"/>
        <v>0</v>
      </c>
      <c r="O19" s="24"/>
      <c r="P19" s="17">
        <f t="shared" si="3"/>
        <v>0</v>
      </c>
      <c r="Q19" s="35"/>
    </row>
    <row r="20" spans="1:24" ht="15.75" x14ac:dyDescent="0.25">
      <c r="A20" s="15">
        <v>15</v>
      </c>
      <c r="B20" s="15">
        <v>115074</v>
      </c>
      <c r="C20" s="15" t="s">
        <v>28</v>
      </c>
      <c r="D20" s="22">
        <v>0</v>
      </c>
      <c r="E20" s="15"/>
      <c r="F20" s="37">
        <v>7495.43</v>
      </c>
      <c r="G20" s="15"/>
      <c r="H20" s="15"/>
      <c r="I20" s="19"/>
      <c r="J20" s="38">
        <f t="shared" si="0"/>
        <v>7495.43</v>
      </c>
      <c r="K20" s="22"/>
      <c r="L20" s="15"/>
      <c r="M20" s="19">
        <v>156.15</v>
      </c>
      <c r="N20" s="23">
        <f t="shared" si="2"/>
        <v>0</v>
      </c>
      <c r="O20" s="24"/>
      <c r="P20" s="17">
        <f>J20-M20</f>
        <v>7339.2800000000007</v>
      </c>
      <c r="Q20" s="35" t="s">
        <v>21</v>
      </c>
    </row>
    <row r="21" spans="1:24" ht="15.75" x14ac:dyDescent="0.25">
      <c r="A21" s="15">
        <v>16</v>
      </c>
      <c r="B21" s="15">
        <v>115075</v>
      </c>
      <c r="C21" s="15" t="s">
        <v>29</v>
      </c>
      <c r="D21" s="22"/>
      <c r="E21" s="15"/>
      <c r="F21" s="19">
        <v>76854.17</v>
      </c>
      <c r="G21" s="15"/>
      <c r="H21" s="15"/>
      <c r="I21" s="19">
        <f>G21*H21</f>
        <v>0</v>
      </c>
      <c r="J21" s="38">
        <f t="shared" si="0"/>
        <v>76854.17</v>
      </c>
      <c r="K21" s="22"/>
      <c r="L21" s="15"/>
      <c r="M21" s="37">
        <v>1601.125</v>
      </c>
      <c r="N21" s="23"/>
      <c r="O21" s="24"/>
      <c r="P21" s="17">
        <f t="shared" ref="P21:P22" si="5">J21-M21</f>
        <v>75253.044999999998</v>
      </c>
      <c r="Q21" s="35"/>
    </row>
    <row r="22" spans="1:24" ht="15.75" x14ac:dyDescent="0.25">
      <c r="A22" s="15">
        <v>17</v>
      </c>
      <c r="B22" s="39">
        <v>115099</v>
      </c>
      <c r="C22" s="39" t="s">
        <v>30</v>
      </c>
      <c r="D22" s="40">
        <v>0</v>
      </c>
      <c r="E22" s="39"/>
      <c r="F22" s="37">
        <v>1081473.1199999999</v>
      </c>
      <c r="G22" s="39"/>
      <c r="H22" s="39"/>
      <c r="I22" s="41">
        <v>170206</v>
      </c>
      <c r="J22" s="34">
        <f t="shared" si="0"/>
        <v>1251679.1199999999</v>
      </c>
      <c r="K22" s="40"/>
      <c r="L22" s="39"/>
      <c r="M22" s="42">
        <v>52153.3</v>
      </c>
      <c r="N22" s="23">
        <f t="shared" si="2"/>
        <v>0</v>
      </c>
      <c r="O22" s="43"/>
      <c r="P22" s="44">
        <f t="shared" si="5"/>
        <v>1199525.8199999998</v>
      </c>
      <c r="Q22" s="45" t="s">
        <v>21</v>
      </c>
      <c r="T22" s="234" t="s">
        <v>31</v>
      </c>
      <c r="U22" s="234"/>
      <c r="V22" s="234"/>
      <c r="W22" s="234"/>
      <c r="X22" s="234"/>
    </row>
    <row r="23" spans="1:24" ht="16.5" thickBot="1" x14ac:dyDescent="0.3">
      <c r="A23" s="46"/>
      <c r="B23" s="235" t="s">
        <v>32</v>
      </c>
      <c r="C23" s="236"/>
      <c r="D23" s="237"/>
      <c r="E23" s="46"/>
      <c r="F23" s="47">
        <f>SUM(F6:F22)</f>
        <v>1690170.4631659999</v>
      </c>
      <c r="G23" s="46"/>
      <c r="H23" s="46"/>
      <c r="I23" s="48">
        <f>SUM(I6:I22)</f>
        <v>189346</v>
      </c>
      <c r="J23" s="49">
        <f>SUM(J6:J22)</f>
        <v>1879516.4631659999</v>
      </c>
      <c r="K23" s="50"/>
      <c r="L23" s="46"/>
      <c r="M23" s="51">
        <f>SUM(M6:M22)</f>
        <v>77540.934999999998</v>
      </c>
      <c r="N23" s="52"/>
      <c r="O23" s="53"/>
      <c r="P23" s="54">
        <f>F23+I23-M23</f>
        <v>1801975.5281659998</v>
      </c>
      <c r="Q23" s="46"/>
    </row>
    <row r="24" spans="1:24" s="1" customFormat="1" ht="16.5" thickTop="1" x14ac:dyDescent="0.25">
      <c r="A24" s="55"/>
      <c r="B24" s="55"/>
      <c r="C24" s="55"/>
      <c r="D24" s="56"/>
      <c r="E24" s="55"/>
      <c r="F24" s="55"/>
      <c r="G24" s="55"/>
      <c r="H24" s="55"/>
      <c r="I24" s="55"/>
      <c r="J24" s="57"/>
      <c r="K24" s="56"/>
      <c r="L24" s="55"/>
      <c r="M24" s="55"/>
      <c r="N24" s="56"/>
      <c r="O24" s="55"/>
      <c r="P24" s="58"/>
      <c r="Q24" s="55"/>
    </row>
    <row r="25" spans="1:24" s="1" customFormat="1" ht="21.75" customHeight="1" x14ac:dyDescent="0.25">
      <c r="A25" s="228" t="s">
        <v>33</v>
      </c>
      <c r="B25" s="228"/>
      <c r="C25" s="228"/>
      <c r="D25" s="59"/>
      <c r="K25" s="59"/>
      <c r="N25" s="59"/>
      <c r="P25" s="60"/>
      <c r="Q25" s="60"/>
    </row>
    <row r="26" spans="1:24" s="1" customFormat="1" x14ac:dyDescent="0.25">
      <c r="D26" s="59"/>
      <c r="K26" s="59"/>
      <c r="N26" s="59"/>
    </row>
    <row r="27" spans="1:24" s="1" customFormat="1" ht="37.5" customHeight="1" x14ac:dyDescent="0.25">
      <c r="D27" s="59"/>
      <c r="K27" s="59"/>
      <c r="N27" s="59"/>
    </row>
    <row r="28" spans="1:24" s="1" customFormat="1" x14ac:dyDescent="0.25">
      <c r="A28" s="228" t="s">
        <v>34</v>
      </c>
      <c r="B28" s="228"/>
      <c r="C28" s="228"/>
      <c r="D28" s="59"/>
      <c r="K28" s="59"/>
      <c r="N28" s="59"/>
    </row>
    <row r="29" spans="1:24" s="1" customFormat="1" x14ac:dyDescent="0.25">
      <c r="A29" s="228" t="s">
        <v>35</v>
      </c>
      <c r="B29" s="228"/>
      <c r="C29" s="228"/>
      <c r="D29" s="59"/>
      <c r="K29" s="59"/>
      <c r="N29" s="59"/>
      <c r="Q29" s="61"/>
    </row>
    <row r="30" spans="1:24" s="1" customFormat="1" ht="15.75" x14ac:dyDescent="0.25">
      <c r="A30" s="55"/>
      <c r="B30" s="55"/>
      <c r="C30" s="55"/>
      <c r="D30" s="56"/>
      <c r="E30" s="55"/>
      <c r="F30" s="55"/>
      <c r="G30" s="55"/>
      <c r="H30" s="55"/>
      <c r="I30" s="55"/>
      <c r="J30" s="55"/>
      <c r="K30" s="56"/>
      <c r="L30" s="55"/>
      <c r="M30" s="55"/>
      <c r="N30" s="56"/>
      <c r="O30" s="55"/>
      <c r="P30" s="55"/>
      <c r="Q30" s="55"/>
    </row>
    <row r="31" spans="1:24" ht="15.75" x14ac:dyDescent="0.25">
      <c r="A31" s="62"/>
      <c r="B31" s="62"/>
      <c r="C31" s="62"/>
      <c r="D31" s="63"/>
      <c r="E31" s="62"/>
      <c r="F31" s="62"/>
      <c r="G31" s="62"/>
      <c r="H31" s="62"/>
      <c r="I31" s="62"/>
      <c r="J31" s="62"/>
      <c r="K31" s="63"/>
      <c r="L31" s="62"/>
      <c r="M31" s="62"/>
      <c r="N31" s="56"/>
      <c r="O31" s="55"/>
      <c r="P31" s="55"/>
      <c r="Q31" s="62"/>
    </row>
    <row r="32" spans="1:24" ht="15.75" x14ac:dyDescent="0.25">
      <c r="A32" s="62"/>
      <c r="E32" s="62"/>
      <c r="F32" s="62"/>
      <c r="G32" s="62"/>
      <c r="H32" s="62"/>
      <c r="I32" s="62"/>
      <c r="J32" s="62"/>
      <c r="K32" s="63"/>
      <c r="L32" s="62"/>
      <c r="M32" s="62"/>
      <c r="N32" s="56"/>
      <c r="O32" s="55"/>
      <c r="P32" s="55"/>
      <c r="Q32" s="62"/>
    </row>
    <row r="33" spans="1:17" ht="15.75" x14ac:dyDescent="0.25">
      <c r="A33" s="62"/>
      <c r="E33" s="62"/>
      <c r="F33" s="62"/>
      <c r="G33" s="62"/>
      <c r="H33" s="62"/>
      <c r="I33" s="62"/>
      <c r="J33" s="62"/>
      <c r="K33" s="63"/>
      <c r="L33" s="62"/>
      <c r="M33" s="62"/>
      <c r="N33" s="56"/>
      <c r="O33" s="55"/>
      <c r="P33" s="58"/>
      <c r="Q33" s="62"/>
    </row>
    <row r="34" spans="1:17" ht="15.75" x14ac:dyDescent="0.25">
      <c r="A34" s="62"/>
      <c r="P34" s="60"/>
      <c r="Q34" s="65"/>
    </row>
    <row r="35" spans="1:17" ht="15.75" x14ac:dyDescent="0.25">
      <c r="A35" s="62"/>
      <c r="B35" s="66"/>
      <c r="C35" s="66"/>
      <c r="D35" s="67"/>
      <c r="J35" s="68"/>
      <c r="P35" s="60"/>
    </row>
    <row r="36" spans="1:17" ht="15.75" x14ac:dyDescent="0.25">
      <c r="A36" s="62"/>
    </row>
  </sheetData>
  <mergeCells count="17"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A29:C29"/>
    <mergeCell ref="N4:P4"/>
    <mergeCell ref="Q4:Q5"/>
    <mergeCell ref="T22:X22"/>
    <mergeCell ref="B23:D23"/>
    <mergeCell ref="A25:C25"/>
    <mergeCell ref="A28:C28"/>
  </mergeCells>
  <pageMargins left="0.25" right="0.25" top="0.75" bottom="0.75" header="0.3" footer="0.3"/>
  <pageSetup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workbookViewId="0">
      <selection activeCell="N17" sqref="N17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38" t="s">
        <v>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ht="24.75" customHeight="1" thickBot="1" x14ac:dyDescent="0.35">
      <c r="A3" s="239" t="s">
        <v>50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94">
        <v>4795.0810810810808</v>
      </c>
      <c r="E6" s="11">
        <v>5.8</v>
      </c>
      <c r="F6" s="11">
        <v>27931.599999999999</v>
      </c>
      <c r="G6" s="9"/>
      <c r="H6" s="9"/>
      <c r="I6" s="11">
        <f>G6*H6</f>
        <v>0</v>
      </c>
      <c r="J6" s="12">
        <f>F6+I6</f>
        <v>27931.599999999999</v>
      </c>
      <c r="K6" s="10">
        <v>400</v>
      </c>
      <c r="L6" s="11">
        <v>5.8</v>
      </c>
      <c r="M6" s="11">
        <f>L6*K6</f>
        <v>2320</v>
      </c>
      <c r="N6" s="102">
        <f>(D6+G6)-K6</f>
        <v>4395.0810810810808</v>
      </c>
      <c r="O6" s="14">
        <v>5.8</v>
      </c>
      <c r="P6" s="14">
        <f>F6+I6-M6</f>
        <v>25611.599999999999</v>
      </c>
      <c r="Q6" s="9"/>
    </row>
    <row r="7" spans="1:24" ht="15.75" x14ac:dyDescent="0.25">
      <c r="A7" s="15">
        <v>2</v>
      </c>
      <c r="B7" s="87">
        <v>115009</v>
      </c>
      <c r="C7" s="15" t="s">
        <v>14</v>
      </c>
      <c r="D7" s="94">
        <v>13500</v>
      </c>
      <c r="E7" s="17">
        <v>1.135</v>
      </c>
      <c r="F7" s="11">
        <v>2281.12</v>
      </c>
      <c r="G7" s="18"/>
      <c r="H7" s="19"/>
      <c r="I7" s="11">
        <f t="shared" ref="I7:I19" si="0">G7*H7</f>
        <v>0</v>
      </c>
      <c r="J7" s="12">
        <f>F7+I7</f>
        <v>2281.12</v>
      </c>
      <c r="K7" s="18">
        <v>500</v>
      </c>
      <c r="L7" s="19">
        <v>0.90480000000000005</v>
      </c>
      <c r="M7" s="11">
        <f t="shared" ref="M7:M10" si="1">L7*K7</f>
        <v>452.40000000000003</v>
      </c>
      <c r="N7" s="21">
        <v>13500</v>
      </c>
      <c r="O7" s="17">
        <v>1.135</v>
      </c>
      <c r="P7" s="17">
        <f t="shared" ref="P7:P19" si="2">F7+I7-M7</f>
        <v>1828.7199999999998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94">
        <v>560.25</v>
      </c>
      <c r="E8" s="15">
        <v>72</v>
      </c>
      <c r="F8" s="11">
        <v>36123</v>
      </c>
      <c r="G8" s="15"/>
      <c r="H8" s="15"/>
      <c r="I8" s="11">
        <f t="shared" si="0"/>
        <v>0</v>
      </c>
      <c r="J8" s="12">
        <f t="shared" ref="J8:J19" si="3">F8+I8</f>
        <v>36123</v>
      </c>
      <c r="K8" s="18">
        <v>4</v>
      </c>
      <c r="L8" s="19">
        <v>72</v>
      </c>
      <c r="M8" s="11">
        <f t="shared" si="1"/>
        <v>288</v>
      </c>
      <c r="N8" s="21">
        <f t="shared" ref="N8:N19" si="4">D8+G8-K8</f>
        <v>556.25</v>
      </c>
      <c r="O8" s="24">
        <v>72</v>
      </c>
      <c r="P8" s="17">
        <f t="shared" si="2"/>
        <v>35835</v>
      </c>
      <c r="Q8" s="15"/>
    </row>
    <row r="9" spans="1:24" ht="15.75" x14ac:dyDescent="0.25">
      <c r="A9" s="15">
        <v>4</v>
      </c>
      <c r="B9" s="87">
        <v>115026</v>
      </c>
      <c r="C9" s="15" t="s">
        <v>16</v>
      </c>
      <c r="D9" s="94">
        <v>12</v>
      </c>
      <c r="E9" s="24">
        <v>100</v>
      </c>
      <c r="F9" s="11">
        <v>1200</v>
      </c>
      <c r="G9" s="15"/>
      <c r="H9" s="15"/>
      <c r="I9" s="11">
        <f t="shared" si="0"/>
        <v>0</v>
      </c>
      <c r="J9" s="12">
        <f t="shared" si="3"/>
        <v>1200</v>
      </c>
      <c r="K9" s="22">
        <v>2</v>
      </c>
      <c r="L9" s="15">
        <v>100</v>
      </c>
      <c r="M9" s="11">
        <f t="shared" si="1"/>
        <v>200</v>
      </c>
      <c r="N9" s="21">
        <f t="shared" si="4"/>
        <v>10</v>
      </c>
      <c r="O9" s="24">
        <v>100</v>
      </c>
      <c r="P9" s="17">
        <f t="shared" si="2"/>
        <v>1000</v>
      </c>
      <c r="Q9" s="15"/>
    </row>
    <row r="10" spans="1:24" ht="15.75" x14ac:dyDescent="0.25">
      <c r="A10" s="15">
        <v>5</v>
      </c>
      <c r="B10" s="87">
        <v>115027</v>
      </c>
      <c r="C10" s="15" t="s">
        <v>17</v>
      </c>
      <c r="D10" s="94">
        <v>2336.2723762723763</v>
      </c>
      <c r="E10" s="19">
        <v>4.5583999999999998</v>
      </c>
      <c r="F10" s="11">
        <v>10652</v>
      </c>
      <c r="G10" s="15"/>
      <c r="H10" s="15"/>
      <c r="I10" s="11">
        <f t="shared" si="0"/>
        <v>0</v>
      </c>
      <c r="J10" s="12">
        <f t="shared" si="3"/>
        <v>10652</v>
      </c>
      <c r="K10" s="18">
        <v>200</v>
      </c>
      <c r="L10" s="19">
        <v>4.5</v>
      </c>
      <c r="M10" s="11">
        <f t="shared" si="1"/>
        <v>900</v>
      </c>
      <c r="N10" s="21">
        <f t="shared" si="4"/>
        <v>2136.2723762723763</v>
      </c>
      <c r="O10" s="17">
        <v>4.5583999999999998</v>
      </c>
      <c r="P10" s="17">
        <f t="shared" si="2"/>
        <v>9752</v>
      </c>
      <c r="Q10" s="15"/>
    </row>
    <row r="11" spans="1:24" ht="15.75" x14ac:dyDescent="0.25">
      <c r="A11" s="15">
        <v>7</v>
      </c>
      <c r="B11" s="87">
        <v>115058</v>
      </c>
      <c r="C11" s="15" t="s">
        <v>19</v>
      </c>
      <c r="D11" s="94">
        <v>1705.1666666666665</v>
      </c>
      <c r="E11" s="28">
        <v>12</v>
      </c>
      <c r="F11" s="11">
        <v>19532.5</v>
      </c>
      <c r="G11" s="15"/>
      <c r="H11" s="15"/>
      <c r="I11" s="11"/>
      <c r="J11" s="12">
        <f t="shared" si="3"/>
        <v>19532.5</v>
      </c>
      <c r="K11" s="18">
        <v>1050</v>
      </c>
      <c r="L11" s="15">
        <v>13.69</v>
      </c>
      <c r="M11" s="11"/>
      <c r="N11" s="21">
        <f>D11+G11-K11</f>
        <v>655.16666666666652</v>
      </c>
      <c r="O11" s="28">
        <v>12</v>
      </c>
      <c r="P11" s="17">
        <f t="shared" si="2"/>
        <v>19532.5</v>
      </c>
      <c r="Q11" s="15"/>
    </row>
    <row r="12" spans="1:24" ht="15.75" x14ac:dyDescent="0.25">
      <c r="A12" s="15">
        <v>8</v>
      </c>
      <c r="B12" s="87">
        <v>115065</v>
      </c>
      <c r="C12" s="15" t="s">
        <v>20</v>
      </c>
      <c r="D12" s="94">
        <v>4468.4338624338625</v>
      </c>
      <c r="E12" s="15">
        <v>3.78</v>
      </c>
      <c r="F12" s="11">
        <v>16890</v>
      </c>
      <c r="G12" s="15"/>
      <c r="H12" s="15"/>
      <c r="I12" s="11">
        <f t="shared" si="0"/>
        <v>0</v>
      </c>
      <c r="J12" s="12">
        <f t="shared" si="3"/>
        <v>16890</v>
      </c>
      <c r="K12" s="22"/>
      <c r="L12" s="15">
        <v>3.78</v>
      </c>
      <c r="M12" s="11">
        <v>350</v>
      </c>
      <c r="N12" s="21">
        <f t="shared" si="4"/>
        <v>4468.4338624338625</v>
      </c>
      <c r="O12" s="24">
        <v>3.78</v>
      </c>
      <c r="P12" s="17">
        <f t="shared" si="2"/>
        <v>16540</v>
      </c>
      <c r="Q12" s="29" t="s">
        <v>21</v>
      </c>
    </row>
    <row r="13" spans="1:24" ht="15.75" x14ac:dyDescent="0.25">
      <c r="A13" s="15">
        <v>9</v>
      </c>
      <c r="B13" s="87">
        <v>115066</v>
      </c>
      <c r="C13" s="15" t="s">
        <v>22</v>
      </c>
      <c r="D13" s="94"/>
      <c r="E13" s="31"/>
      <c r="F13" s="32">
        <v>365003</v>
      </c>
      <c r="G13" s="31"/>
      <c r="H13" s="31"/>
      <c r="I13" s="11">
        <f t="shared" si="0"/>
        <v>0</v>
      </c>
      <c r="J13" s="12">
        <f t="shared" si="3"/>
        <v>365003</v>
      </c>
      <c r="K13" s="30"/>
      <c r="L13" s="31"/>
      <c r="M13" s="11">
        <v>7600</v>
      </c>
      <c r="N13" s="21"/>
      <c r="O13" s="24"/>
      <c r="P13" s="17">
        <f t="shared" si="2"/>
        <v>357403</v>
      </c>
      <c r="Q13" s="29" t="s">
        <v>21</v>
      </c>
    </row>
    <row r="14" spans="1:24" ht="15.75" x14ac:dyDescent="0.25">
      <c r="A14" s="15">
        <v>10</v>
      </c>
      <c r="B14" s="87">
        <v>115069</v>
      </c>
      <c r="C14" s="15" t="s">
        <v>23</v>
      </c>
      <c r="D14" s="94">
        <v>400</v>
      </c>
      <c r="E14" s="15">
        <v>23.11</v>
      </c>
      <c r="F14" s="19">
        <v>9238</v>
      </c>
      <c r="G14" s="15"/>
      <c r="H14" s="15"/>
      <c r="I14" s="11"/>
      <c r="J14" s="12">
        <f t="shared" si="3"/>
        <v>9238</v>
      </c>
      <c r="K14" s="15">
        <v>25</v>
      </c>
      <c r="L14" s="15">
        <v>23.11</v>
      </c>
      <c r="M14" s="11">
        <f>K14*L14</f>
        <v>577.75</v>
      </c>
      <c r="N14" s="21">
        <f t="shared" si="4"/>
        <v>375</v>
      </c>
      <c r="O14" s="24">
        <v>23.11</v>
      </c>
      <c r="P14" s="17">
        <f t="shared" si="2"/>
        <v>8660.25</v>
      </c>
      <c r="Q14" s="35"/>
    </row>
    <row r="15" spans="1:24" ht="15.75" x14ac:dyDescent="0.25">
      <c r="A15" s="15">
        <v>12</v>
      </c>
      <c r="B15" s="87">
        <v>115071</v>
      </c>
      <c r="C15" s="15" t="s">
        <v>25</v>
      </c>
      <c r="D15" s="94">
        <v>400</v>
      </c>
      <c r="E15" s="19">
        <v>23.11</v>
      </c>
      <c r="F15" s="19">
        <v>9238</v>
      </c>
      <c r="G15" s="15"/>
      <c r="H15" s="15"/>
      <c r="I15" s="11"/>
      <c r="J15" s="12">
        <f t="shared" si="3"/>
        <v>9238</v>
      </c>
      <c r="K15" s="15">
        <v>40</v>
      </c>
      <c r="L15" s="15">
        <v>23.11</v>
      </c>
      <c r="M15" s="11">
        <f>K15*L15</f>
        <v>924.4</v>
      </c>
      <c r="N15" s="21">
        <f t="shared" si="4"/>
        <v>360</v>
      </c>
      <c r="O15" s="17">
        <v>23.11</v>
      </c>
      <c r="P15" s="17">
        <f t="shared" si="2"/>
        <v>8313.6</v>
      </c>
      <c r="Q15" s="36"/>
    </row>
    <row r="16" spans="1:24" ht="15.75" x14ac:dyDescent="0.25">
      <c r="A16" s="15">
        <v>13</v>
      </c>
      <c r="B16" s="87">
        <v>115072</v>
      </c>
      <c r="C16" s="15" t="s">
        <v>26</v>
      </c>
      <c r="D16" s="94">
        <v>0</v>
      </c>
      <c r="E16" s="19">
        <v>0</v>
      </c>
      <c r="F16" s="19">
        <v>25680</v>
      </c>
      <c r="G16" s="15"/>
      <c r="H16" s="15"/>
      <c r="I16" s="11">
        <f t="shared" si="0"/>
        <v>0</v>
      </c>
      <c r="J16" s="12">
        <f t="shared" si="3"/>
        <v>25680</v>
      </c>
      <c r="K16" s="18"/>
      <c r="L16" s="19"/>
      <c r="M16" s="11"/>
      <c r="N16" s="21">
        <f>D16+G16-K16</f>
        <v>0</v>
      </c>
      <c r="O16" s="17">
        <v>0</v>
      </c>
      <c r="P16" s="17">
        <f t="shared" si="2"/>
        <v>25680</v>
      </c>
      <c r="Q16" s="35"/>
    </row>
    <row r="17" spans="1:24" ht="15.75" x14ac:dyDescent="0.25">
      <c r="A17" s="15">
        <v>15</v>
      </c>
      <c r="B17" s="87">
        <v>115074</v>
      </c>
      <c r="C17" s="15" t="s">
        <v>28</v>
      </c>
      <c r="D17" s="94">
        <v>0</v>
      </c>
      <c r="E17" s="15"/>
      <c r="F17" s="37">
        <v>29060</v>
      </c>
      <c r="G17" s="15"/>
      <c r="H17" s="15"/>
      <c r="I17" s="11">
        <f t="shared" si="0"/>
        <v>0</v>
      </c>
      <c r="J17" s="12">
        <f t="shared" si="3"/>
        <v>29060</v>
      </c>
      <c r="K17" s="22"/>
      <c r="L17" s="15"/>
      <c r="M17" s="11"/>
      <c r="N17" s="21">
        <f t="shared" si="4"/>
        <v>0</v>
      </c>
      <c r="O17" s="24"/>
      <c r="P17" s="17">
        <f t="shared" si="2"/>
        <v>29060</v>
      </c>
      <c r="Q17" s="35"/>
    </row>
    <row r="18" spans="1:24" ht="15.75" x14ac:dyDescent="0.25">
      <c r="A18" s="15">
        <v>16</v>
      </c>
      <c r="B18" s="87">
        <v>115075</v>
      </c>
      <c r="C18" s="15" t="s">
        <v>29</v>
      </c>
      <c r="D18" s="94"/>
      <c r="E18" s="15"/>
      <c r="F18" s="19">
        <v>49444</v>
      </c>
      <c r="G18" s="15"/>
      <c r="H18" s="15"/>
      <c r="I18" s="11">
        <f t="shared" si="0"/>
        <v>0</v>
      </c>
      <c r="J18" s="12">
        <f t="shared" si="3"/>
        <v>49444</v>
      </c>
      <c r="K18" s="22">
        <v>40</v>
      </c>
      <c r="L18" s="15"/>
      <c r="M18" s="11"/>
      <c r="N18" s="21"/>
      <c r="O18" s="24"/>
      <c r="P18" s="17">
        <f t="shared" si="2"/>
        <v>49444</v>
      </c>
      <c r="Q18" s="106"/>
    </row>
    <row r="19" spans="1:24" ht="15.75" x14ac:dyDescent="0.25">
      <c r="A19" s="15">
        <v>17</v>
      </c>
      <c r="B19" s="88">
        <v>115099</v>
      </c>
      <c r="C19" s="39" t="s">
        <v>30</v>
      </c>
      <c r="D19" s="94">
        <v>0</v>
      </c>
      <c r="E19" s="39"/>
      <c r="F19" s="37">
        <v>890984</v>
      </c>
      <c r="G19" s="39"/>
      <c r="H19" s="39"/>
      <c r="I19" s="11">
        <f t="shared" si="0"/>
        <v>0</v>
      </c>
      <c r="J19" s="12">
        <f t="shared" si="3"/>
        <v>890984</v>
      </c>
      <c r="K19" s="40"/>
      <c r="L19" s="39"/>
      <c r="M19" s="11">
        <v>36000</v>
      </c>
      <c r="N19" s="21">
        <f t="shared" si="4"/>
        <v>0</v>
      </c>
      <c r="O19" s="43"/>
      <c r="P19" s="17">
        <f t="shared" si="2"/>
        <v>854984</v>
      </c>
      <c r="Q19" s="107"/>
      <c r="T19" s="234" t="s">
        <v>31</v>
      </c>
      <c r="U19" s="234"/>
      <c r="V19" s="234"/>
      <c r="W19" s="234"/>
      <c r="X19" s="234"/>
    </row>
    <row r="20" spans="1:24" ht="16.5" thickBot="1" x14ac:dyDescent="0.3">
      <c r="A20" s="46"/>
      <c r="B20" s="69" t="s">
        <v>32</v>
      </c>
      <c r="C20" s="70"/>
      <c r="D20" s="95"/>
      <c r="E20" s="46"/>
      <c r="F20" s="89">
        <v>1492809.0860000001</v>
      </c>
      <c r="G20" s="89">
        <f>SUM(G6:G19)</f>
        <v>0</v>
      </c>
      <c r="H20" s="46"/>
      <c r="I20" s="48">
        <f>SUM(I6:I19)</f>
        <v>0</v>
      </c>
      <c r="J20" s="90">
        <f>SUM(J6:J19)</f>
        <v>1493257.22</v>
      </c>
      <c r="K20" s="90">
        <f t="shared" ref="K20" si="5">SUM(K6:K19)</f>
        <v>2261</v>
      </c>
      <c r="L20" s="90"/>
      <c r="M20" s="90">
        <f>SUM(M6:M19)</f>
        <v>49612.55</v>
      </c>
      <c r="N20" s="104"/>
      <c r="O20" s="53"/>
      <c r="P20" s="89">
        <f>F20+I20-M20</f>
        <v>1443196.5360000001</v>
      </c>
      <c r="Q20" s="46"/>
    </row>
    <row r="21" spans="1:24" s="1" customFormat="1" ht="16.5" thickTop="1" x14ac:dyDescent="0.25">
      <c r="A21" s="55"/>
      <c r="B21" s="55"/>
      <c r="C21" s="55"/>
      <c r="D21" s="96"/>
      <c r="E21" s="55"/>
      <c r="F21" s="55"/>
      <c r="G21" s="55"/>
      <c r="H21" s="55"/>
      <c r="I21" s="55"/>
      <c r="J21" s="57"/>
      <c r="K21" s="56"/>
      <c r="L21" s="55"/>
      <c r="M21" s="55"/>
      <c r="N21" s="96"/>
      <c r="O21" s="55"/>
      <c r="P21" s="58"/>
      <c r="Q21" s="55"/>
    </row>
    <row r="22" spans="1:24" s="1" customFormat="1" ht="15.75" x14ac:dyDescent="0.25">
      <c r="A22" s="55"/>
      <c r="B22" s="55"/>
      <c r="C22" s="55"/>
      <c r="D22" s="96"/>
      <c r="E22" s="55"/>
      <c r="F22" s="55"/>
      <c r="G22" s="55"/>
      <c r="H22" s="55"/>
      <c r="I22" s="55"/>
      <c r="J22" s="57"/>
      <c r="K22" s="56"/>
      <c r="L22" s="55"/>
      <c r="M22" s="55"/>
      <c r="N22" s="96"/>
      <c r="O22" s="55"/>
      <c r="P22" s="58"/>
      <c r="Q22" s="55"/>
    </row>
    <row r="23" spans="1:24" s="78" customFormat="1" ht="16.5" x14ac:dyDescent="0.3">
      <c r="A23" s="249" t="s">
        <v>37</v>
      </c>
      <c r="B23" s="249"/>
      <c r="C23" s="249"/>
      <c r="D23" s="97"/>
      <c r="E23" s="80"/>
      <c r="F23" s="81"/>
      <c r="G23" s="80"/>
      <c r="H23" s="80"/>
      <c r="I23" s="80"/>
      <c r="J23" s="80"/>
      <c r="K23" s="80"/>
      <c r="L23" s="80"/>
      <c r="M23" s="80"/>
      <c r="N23" s="97"/>
      <c r="O23" s="80"/>
      <c r="P23" s="81"/>
    </row>
    <row r="24" spans="1:24" s="78" customFormat="1" ht="16.5" x14ac:dyDescent="0.3">
      <c r="A24" s="250"/>
      <c r="B24" s="250"/>
      <c r="C24" s="250"/>
      <c r="D24" s="98"/>
      <c r="N24" s="98"/>
      <c r="P24" s="82"/>
    </row>
    <row r="25" spans="1:24" s="78" customFormat="1" ht="16.5" x14ac:dyDescent="0.3">
      <c r="A25" s="78" t="s">
        <v>44</v>
      </c>
      <c r="B25" s="83"/>
      <c r="C25" s="84"/>
      <c r="D25" s="98"/>
      <c r="N25" s="98"/>
    </row>
    <row r="26" spans="1:24" s="78" customFormat="1" ht="16.5" x14ac:dyDescent="0.3">
      <c r="A26" s="78" t="s">
        <v>43</v>
      </c>
      <c r="C26" s="85"/>
      <c r="D26" s="98"/>
      <c r="N26" s="98"/>
    </row>
    <row r="27" spans="1:24" s="1" customFormat="1" ht="15.75" x14ac:dyDescent="0.25">
      <c r="A27" s="55"/>
      <c r="B27" s="55"/>
      <c r="C27" s="55"/>
      <c r="D27" s="96"/>
      <c r="E27" s="55"/>
      <c r="F27" s="55"/>
      <c r="G27" s="55"/>
      <c r="H27" s="55"/>
      <c r="I27" s="55"/>
      <c r="J27" s="55"/>
      <c r="K27" s="56"/>
      <c r="L27" s="55"/>
      <c r="M27" s="55"/>
      <c r="N27" s="96"/>
      <c r="O27" s="55"/>
      <c r="P27" s="55"/>
      <c r="Q27" s="55"/>
    </row>
    <row r="28" spans="1:24" ht="15.75" x14ac:dyDescent="0.25">
      <c r="A28" s="62"/>
      <c r="B28" s="62"/>
      <c r="C28" s="62"/>
      <c r="D28" s="99"/>
      <c r="E28" s="62"/>
      <c r="F28" s="62"/>
      <c r="G28" s="62"/>
      <c r="H28" s="62"/>
      <c r="I28" s="62"/>
      <c r="J28" s="62"/>
      <c r="K28" s="63"/>
      <c r="L28" s="62"/>
      <c r="M28" s="62"/>
      <c r="N28" s="96"/>
      <c r="O28" s="55"/>
      <c r="P28" s="55"/>
      <c r="Q28" s="62"/>
    </row>
    <row r="29" spans="1:24" ht="15.75" x14ac:dyDescent="0.25">
      <c r="A29" s="62"/>
      <c r="E29" s="62"/>
      <c r="F29" s="62"/>
      <c r="G29" s="62"/>
      <c r="H29" s="62"/>
      <c r="I29" s="62"/>
      <c r="J29" s="62"/>
      <c r="K29" s="63"/>
      <c r="L29" s="62"/>
      <c r="M29" s="62"/>
      <c r="N29" s="96"/>
      <c r="O29" s="55"/>
      <c r="P29" s="55"/>
      <c r="Q29" s="62"/>
    </row>
    <row r="30" spans="1:24" s="1" customFormat="1" ht="15.75" x14ac:dyDescent="0.25">
      <c r="A30" s="62"/>
      <c r="B30"/>
      <c r="C30"/>
      <c r="D30" s="109"/>
      <c r="E30" s="62"/>
      <c r="F30" s="62"/>
      <c r="G30" s="62"/>
      <c r="H30" s="62"/>
      <c r="I30" s="62"/>
      <c r="J30" s="62"/>
      <c r="K30" s="63"/>
      <c r="L30" s="62"/>
      <c r="M30" s="62"/>
      <c r="N30" s="96"/>
      <c r="O30" s="55"/>
      <c r="P30" s="58"/>
      <c r="Q30" s="62"/>
    </row>
    <row r="31" spans="1:24" s="1" customFormat="1" ht="15.75" x14ac:dyDescent="0.25">
      <c r="A31" s="62"/>
      <c r="B31"/>
      <c r="C31" s="108"/>
      <c r="D31" s="108"/>
      <c r="E31"/>
      <c r="F31"/>
      <c r="G31"/>
      <c r="H31"/>
      <c r="I31"/>
      <c r="J31"/>
      <c r="K31" s="64"/>
      <c r="L31"/>
      <c r="M31"/>
      <c r="N31" s="105"/>
      <c r="P31" s="60"/>
      <c r="Q31" s="65"/>
    </row>
    <row r="32" spans="1:24" s="1" customFormat="1" ht="15.75" x14ac:dyDescent="0.25">
      <c r="A32" s="62"/>
      <c r="C32" s="108"/>
      <c r="D32" s="109"/>
      <c r="E32"/>
      <c r="F32"/>
      <c r="G32"/>
      <c r="H32"/>
      <c r="I32"/>
      <c r="J32" s="68"/>
      <c r="K32" s="64"/>
      <c r="L32"/>
      <c r="M32"/>
      <c r="N32" s="105"/>
      <c r="P32" s="60"/>
      <c r="Q32"/>
    </row>
    <row r="33" spans="1:17" s="1" customFormat="1" ht="15.75" x14ac:dyDescent="0.25">
      <c r="A33" s="62"/>
      <c r="B33"/>
      <c r="C33"/>
      <c r="D33" s="100"/>
      <c r="E33"/>
      <c r="F33"/>
      <c r="G33"/>
      <c r="H33"/>
      <c r="I33"/>
      <c r="J33"/>
      <c r="K33" s="64"/>
      <c r="L33"/>
      <c r="M33"/>
      <c r="N33" s="105"/>
      <c r="Q33"/>
    </row>
  </sheetData>
  <mergeCells count="15">
    <mergeCell ref="T19:X19"/>
    <mergeCell ref="A23:C23"/>
    <mergeCell ref="A24:C24"/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N4:P4"/>
    <mergeCell ref="Q4:Q5"/>
  </mergeCells>
  <pageMargins left="0.25" right="0.25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F7" sqref="F7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38" t="s">
        <v>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ht="24.75" customHeight="1" thickBot="1" x14ac:dyDescent="0.35">
      <c r="A3" s="239" t="s">
        <v>51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94">
        <v>4395.0810810810808</v>
      </c>
      <c r="E6" s="11">
        <v>5.8</v>
      </c>
      <c r="F6" s="11">
        <v>25611.599999999999</v>
      </c>
      <c r="G6" s="9"/>
      <c r="H6" s="9"/>
      <c r="I6" s="11">
        <f>G6*H6</f>
        <v>0</v>
      </c>
      <c r="J6" s="12">
        <f>F6+I6</f>
        <v>25611.599999999999</v>
      </c>
      <c r="K6" s="10">
        <v>500</v>
      </c>
      <c r="L6" s="11">
        <v>5.8</v>
      </c>
      <c r="M6" s="11">
        <f>L6*K6</f>
        <v>2900</v>
      </c>
      <c r="N6" s="102">
        <f>(D6+G6)-K6</f>
        <v>3895.0810810810808</v>
      </c>
      <c r="O6" s="14">
        <v>5.8</v>
      </c>
      <c r="P6" s="14">
        <f>F6+I6-M6</f>
        <v>22711.599999999999</v>
      </c>
      <c r="Q6" s="9"/>
    </row>
    <row r="7" spans="1:24" ht="15.75" x14ac:dyDescent="0.25">
      <c r="A7" s="15">
        <v>2</v>
      </c>
      <c r="B7" s="87">
        <v>115009</v>
      </c>
      <c r="C7" s="15" t="s">
        <v>14</v>
      </c>
      <c r="D7" s="94">
        <v>13500</v>
      </c>
      <c r="E7" s="17">
        <v>1.135</v>
      </c>
      <c r="F7" s="11">
        <v>1828.7199999999998</v>
      </c>
      <c r="G7" s="18"/>
      <c r="H7" s="19"/>
      <c r="I7" s="11">
        <f t="shared" ref="I7:I20" si="0">G7*H7</f>
        <v>0</v>
      </c>
      <c r="J7" s="12">
        <f>F7+I7</f>
        <v>1828.7199999999998</v>
      </c>
      <c r="K7" s="18">
        <v>600</v>
      </c>
      <c r="L7" s="19">
        <v>0.90480000000000005</v>
      </c>
      <c r="M7" s="11">
        <f t="shared" ref="M7:M13" si="1">L7*K7</f>
        <v>542.88</v>
      </c>
      <c r="N7" s="21">
        <v>13500</v>
      </c>
      <c r="O7" s="17">
        <v>1.135</v>
      </c>
      <c r="P7" s="17">
        <f t="shared" ref="P7:P20" si="2">F7+I7-M7</f>
        <v>1285.8399999999997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94">
        <v>556.25</v>
      </c>
      <c r="E8" s="15">
        <v>72</v>
      </c>
      <c r="F8" s="11">
        <v>35835</v>
      </c>
      <c r="G8" s="15"/>
      <c r="H8" s="15"/>
      <c r="I8" s="11">
        <f t="shared" si="0"/>
        <v>0</v>
      </c>
      <c r="J8" s="12">
        <f t="shared" ref="J8:J20" si="3">F8+I8</f>
        <v>35835</v>
      </c>
      <c r="K8" s="18">
        <v>55</v>
      </c>
      <c r="L8" s="19">
        <v>72</v>
      </c>
      <c r="M8" s="11">
        <f t="shared" si="1"/>
        <v>3960</v>
      </c>
      <c r="N8" s="21">
        <f t="shared" ref="N8:N20" si="4">D8+G8-K8</f>
        <v>501.25</v>
      </c>
      <c r="O8" s="24">
        <v>72</v>
      </c>
      <c r="P8" s="17">
        <f t="shared" si="2"/>
        <v>31875</v>
      </c>
      <c r="Q8" s="15"/>
    </row>
    <row r="9" spans="1:24" ht="15.75" x14ac:dyDescent="0.25">
      <c r="A9" s="15">
        <v>4</v>
      </c>
      <c r="B9" s="87">
        <v>115026</v>
      </c>
      <c r="C9" s="15" t="s">
        <v>16</v>
      </c>
      <c r="D9" s="94">
        <v>10</v>
      </c>
      <c r="E9" s="24">
        <v>100</v>
      </c>
      <c r="F9" s="11">
        <v>1000</v>
      </c>
      <c r="G9" s="15"/>
      <c r="H9" s="15"/>
      <c r="I9" s="11">
        <f t="shared" si="0"/>
        <v>0</v>
      </c>
      <c r="J9" s="12">
        <f t="shared" si="3"/>
        <v>1000</v>
      </c>
      <c r="K9" s="22"/>
      <c r="L9" s="15">
        <v>100</v>
      </c>
      <c r="M9" s="11">
        <f t="shared" si="1"/>
        <v>0</v>
      </c>
      <c r="N9" s="21">
        <f t="shared" si="4"/>
        <v>10</v>
      </c>
      <c r="O9" s="24">
        <v>100</v>
      </c>
      <c r="P9" s="17">
        <f t="shared" si="2"/>
        <v>1000</v>
      </c>
      <c r="Q9" s="15"/>
    </row>
    <row r="10" spans="1:24" ht="15.75" x14ac:dyDescent="0.25">
      <c r="A10" s="15">
        <v>5</v>
      </c>
      <c r="B10" s="87">
        <v>115027</v>
      </c>
      <c r="C10" s="15" t="s">
        <v>17</v>
      </c>
      <c r="D10" s="94">
        <v>2136.2723762723763</v>
      </c>
      <c r="E10" s="19">
        <v>4.5583999999999998</v>
      </c>
      <c r="F10" s="11">
        <v>9752</v>
      </c>
      <c r="G10" s="15"/>
      <c r="H10" s="15"/>
      <c r="I10" s="11">
        <f t="shared" si="0"/>
        <v>0</v>
      </c>
      <c r="J10" s="12">
        <f t="shared" si="3"/>
        <v>9752</v>
      </c>
      <c r="K10" s="18">
        <v>50</v>
      </c>
      <c r="L10" s="19">
        <v>4.5</v>
      </c>
      <c r="M10" s="11">
        <f t="shared" si="1"/>
        <v>225</v>
      </c>
      <c r="N10" s="21">
        <f t="shared" si="4"/>
        <v>2086.2723762723763</v>
      </c>
      <c r="O10" s="17">
        <v>4.5583999999999998</v>
      </c>
      <c r="P10" s="17">
        <f t="shared" si="2"/>
        <v>9527</v>
      </c>
      <c r="Q10" s="15"/>
    </row>
    <row r="11" spans="1:24" ht="15.75" x14ac:dyDescent="0.25">
      <c r="A11" s="15">
        <v>6</v>
      </c>
      <c r="B11" s="87">
        <v>115054</v>
      </c>
      <c r="C11" s="15" t="s">
        <v>52</v>
      </c>
      <c r="D11" s="94"/>
      <c r="E11" s="19"/>
      <c r="F11" s="11"/>
      <c r="G11" s="94">
        <v>1000</v>
      </c>
      <c r="H11" s="19">
        <v>24.35</v>
      </c>
      <c r="I11" s="11">
        <f t="shared" si="0"/>
        <v>24350</v>
      </c>
      <c r="J11" s="12">
        <f t="shared" si="3"/>
        <v>24350</v>
      </c>
      <c r="K11" s="18">
        <v>80</v>
      </c>
      <c r="L11" s="19">
        <v>24.35</v>
      </c>
      <c r="M11" s="11">
        <f t="shared" si="1"/>
        <v>1948</v>
      </c>
      <c r="N11" s="21">
        <f>D11+G11-K11</f>
        <v>920</v>
      </c>
      <c r="O11" s="17">
        <v>24.35</v>
      </c>
      <c r="P11" s="17">
        <f>F11+I11-M11</f>
        <v>22402</v>
      </c>
      <c r="Q11" s="15"/>
    </row>
    <row r="12" spans="1:24" ht="15.75" x14ac:dyDescent="0.25">
      <c r="A12" s="15">
        <v>7</v>
      </c>
      <c r="B12" s="87">
        <v>115058</v>
      </c>
      <c r="C12" s="15" t="s">
        <v>19</v>
      </c>
      <c r="D12" s="94">
        <v>655.16666666666652</v>
      </c>
      <c r="E12" s="28">
        <v>12</v>
      </c>
      <c r="F12" s="11">
        <v>19532.5</v>
      </c>
      <c r="G12" s="15">
        <v>2000</v>
      </c>
      <c r="H12" s="15">
        <v>13.63</v>
      </c>
      <c r="I12" s="11">
        <f t="shared" si="0"/>
        <v>27260</v>
      </c>
      <c r="J12" s="12">
        <f t="shared" si="3"/>
        <v>46792.5</v>
      </c>
      <c r="K12" s="18">
        <v>600</v>
      </c>
      <c r="L12" s="15">
        <v>13.69</v>
      </c>
      <c r="M12" s="11">
        <f t="shared" si="1"/>
        <v>8214</v>
      </c>
      <c r="N12" s="21">
        <f>D12+G12-K12</f>
        <v>2055.1666666666665</v>
      </c>
      <c r="O12" s="28">
        <v>12</v>
      </c>
      <c r="P12" s="17">
        <f t="shared" si="2"/>
        <v>38578.5</v>
      </c>
      <c r="Q12" s="15"/>
    </row>
    <row r="13" spans="1:24" ht="15.75" x14ac:dyDescent="0.25">
      <c r="A13" s="15">
        <v>8</v>
      </c>
      <c r="B13" s="87">
        <v>115065</v>
      </c>
      <c r="C13" s="15" t="s">
        <v>20</v>
      </c>
      <c r="D13" s="94">
        <v>4468.4338624338625</v>
      </c>
      <c r="E13" s="15">
        <v>3.78</v>
      </c>
      <c r="F13" s="11">
        <v>16540</v>
      </c>
      <c r="G13" s="15"/>
      <c r="H13" s="15"/>
      <c r="I13" s="11">
        <f t="shared" si="0"/>
        <v>0</v>
      </c>
      <c r="J13" s="12">
        <f t="shared" si="3"/>
        <v>16540</v>
      </c>
      <c r="K13" s="22">
        <v>300</v>
      </c>
      <c r="L13" s="15">
        <v>3.78</v>
      </c>
      <c r="M13" s="11">
        <f t="shared" si="1"/>
        <v>1134</v>
      </c>
      <c r="N13" s="21">
        <f t="shared" si="4"/>
        <v>4168.4338624338625</v>
      </c>
      <c r="O13" s="24">
        <v>3.78</v>
      </c>
      <c r="P13" s="17">
        <f t="shared" si="2"/>
        <v>15406</v>
      </c>
      <c r="Q13" s="29" t="s">
        <v>21</v>
      </c>
    </row>
    <row r="14" spans="1:24" ht="15.75" x14ac:dyDescent="0.25">
      <c r="A14" s="15">
        <v>9</v>
      </c>
      <c r="B14" s="87">
        <v>115066</v>
      </c>
      <c r="C14" s="15" t="s">
        <v>22</v>
      </c>
      <c r="D14" s="94"/>
      <c r="E14" s="31"/>
      <c r="F14" s="32">
        <v>357403</v>
      </c>
      <c r="G14" s="31"/>
      <c r="H14" s="31"/>
      <c r="I14" s="11">
        <f t="shared" si="0"/>
        <v>0</v>
      </c>
      <c r="J14" s="12">
        <f t="shared" si="3"/>
        <v>357403</v>
      </c>
      <c r="K14" s="30"/>
      <c r="L14" s="31"/>
      <c r="M14" s="11">
        <v>7500</v>
      </c>
      <c r="N14" s="21"/>
      <c r="O14" s="24"/>
      <c r="P14" s="17">
        <f t="shared" si="2"/>
        <v>349903</v>
      </c>
      <c r="Q14" s="29" t="s">
        <v>21</v>
      </c>
    </row>
    <row r="15" spans="1:24" ht="15.75" x14ac:dyDescent="0.25">
      <c r="A15" s="15">
        <v>10</v>
      </c>
      <c r="B15" s="87">
        <v>115069</v>
      </c>
      <c r="C15" s="15" t="s">
        <v>23</v>
      </c>
      <c r="D15" s="94">
        <v>375</v>
      </c>
      <c r="E15" s="15">
        <v>23.11</v>
      </c>
      <c r="F15" s="19">
        <v>8660.25</v>
      </c>
      <c r="G15" s="15"/>
      <c r="H15" s="15"/>
      <c r="I15" s="11"/>
      <c r="J15" s="12">
        <f t="shared" si="3"/>
        <v>8660.25</v>
      </c>
      <c r="K15" s="15">
        <v>70</v>
      </c>
      <c r="L15" s="15">
        <v>23.11</v>
      </c>
      <c r="M15" s="11">
        <f>K15*L15</f>
        <v>1617.7</v>
      </c>
      <c r="N15" s="21">
        <f t="shared" si="4"/>
        <v>305</v>
      </c>
      <c r="O15" s="24">
        <v>23.11</v>
      </c>
      <c r="P15" s="17">
        <f t="shared" si="2"/>
        <v>7042.55</v>
      </c>
      <c r="Q15" s="35"/>
    </row>
    <row r="16" spans="1:24" ht="15.75" x14ac:dyDescent="0.25">
      <c r="A16" s="15">
        <v>11</v>
      </c>
      <c r="B16" s="87">
        <v>115071</v>
      </c>
      <c r="C16" s="15" t="s">
        <v>25</v>
      </c>
      <c r="D16" s="94">
        <v>360</v>
      </c>
      <c r="E16" s="19">
        <v>23.11</v>
      </c>
      <c r="F16" s="19">
        <v>8313.6</v>
      </c>
      <c r="G16" s="15"/>
      <c r="H16" s="15"/>
      <c r="I16" s="11"/>
      <c r="J16" s="12">
        <f t="shared" si="3"/>
        <v>8313.6</v>
      </c>
      <c r="K16" s="15">
        <v>75</v>
      </c>
      <c r="L16" s="15">
        <v>23.11</v>
      </c>
      <c r="M16" s="11">
        <f>K16*L16</f>
        <v>1733.25</v>
      </c>
      <c r="N16" s="21">
        <f t="shared" si="4"/>
        <v>285</v>
      </c>
      <c r="O16" s="17">
        <v>23.11</v>
      </c>
      <c r="P16" s="17">
        <f t="shared" si="2"/>
        <v>6580.35</v>
      </c>
      <c r="Q16" s="36"/>
    </row>
    <row r="17" spans="1:24" ht="15.75" x14ac:dyDescent="0.25">
      <c r="A17" s="15">
        <v>12</v>
      </c>
      <c r="B17" s="87">
        <v>115072</v>
      </c>
      <c r="C17" s="15" t="s">
        <v>26</v>
      </c>
      <c r="D17" s="94">
        <v>0</v>
      </c>
      <c r="E17" s="19">
        <v>0</v>
      </c>
      <c r="F17" s="19">
        <v>25680</v>
      </c>
      <c r="G17" s="15"/>
      <c r="H17" s="15"/>
      <c r="I17" s="11">
        <f t="shared" si="0"/>
        <v>0</v>
      </c>
      <c r="J17" s="12">
        <f t="shared" si="3"/>
        <v>25680</v>
      </c>
      <c r="K17" s="18"/>
      <c r="L17" s="19"/>
      <c r="M17" s="11"/>
      <c r="N17" s="21">
        <f>D17+G17-K17</f>
        <v>0</v>
      </c>
      <c r="O17" s="17">
        <v>0</v>
      </c>
      <c r="P17" s="17">
        <f t="shared" si="2"/>
        <v>25680</v>
      </c>
      <c r="Q17" s="35"/>
    </row>
    <row r="18" spans="1:24" ht="15.75" x14ac:dyDescent="0.25">
      <c r="A18" s="15">
        <v>13</v>
      </c>
      <c r="B18" s="87">
        <v>115074</v>
      </c>
      <c r="C18" s="15" t="s">
        <v>28</v>
      </c>
      <c r="D18" s="94">
        <v>0</v>
      </c>
      <c r="E18" s="15"/>
      <c r="F18" s="37">
        <v>29060</v>
      </c>
      <c r="G18" s="15"/>
      <c r="H18" s="15"/>
      <c r="I18" s="11">
        <f t="shared" si="0"/>
        <v>0</v>
      </c>
      <c r="J18" s="12">
        <f t="shared" si="3"/>
        <v>29060</v>
      </c>
      <c r="K18" s="22"/>
      <c r="L18" s="15"/>
      <c r="M18" s="11">
        <v>9890</v>
      </c>
      <c r="N18" s="21">
        <f t="shared" si="4"/>
        <v>0</v>
      </c>
      <c r="O18" s="24"/>
      <c r="P18" s="17">
        <f t="shared" si="2"/>
        <v>19170</v>
      </c>
      <c r="Q18" s="106"/>
    </row>
    <row r="19" spans="1:24" ht="15.75" x14ac:dyDescent="0.25">
      <c r="A19" s="15">
        <v>14</v>
      </c>
      <c r="B19" s="87">
        <v>115075</v>
      </c>
      <c r="C19" s="15" t="s">
        <v>29</v>
      </c>
      <c r="D19" s="94"/>
      <c r="E19" s="15"/>
      <c r="F19" s="19">
        <v>49444</v>
      </c>
      <c r="G19" s="15"/>
      <c r="H19" s="15"/>
      <c r="I19" s="11">
        <f t="shared" si="0"/>
        <v>0</v>
      </c>
      <c r="J19" s="12">
        <f t="shared" si="3"/>
        <v>49444</v>
      </c>
      <c r="K19" s="22"/>
      <c r="L19" s="15"/>
      <c r="M19" s="11">
        <v>4120</v>
      </c>
      <c r="N19" s="21"/>
      <c r="O19" s="24"/>
      <c r="P19" s="17">
        <f t="shared" si="2"/>
        <v>45324</v>
      </c>
      <c r="Q19" s="29" t="s">
        <v>21</v>
      </c>
    </row>
    <row r="20" spans="1:24" ht="15.75" x14ac:dyDescent="0.25">
      <c r="A20" s="15">
        <v>15</v>
      </c>
      <c r="B20" s="88">
        <v>115099</v>
      </c>
      <c r="C20" s="39" t="s">
        <v>30</v>
      </c>
      <c r="D20" s="94">
        <v>0</v>
      </c>
      <c r="E20" s="39"/>
      <c r="F20" s="37">
        <v>854984</v>
      </c>
      <c r="G20" s="39"/>
      <c r="H20" s="39"/>
      <c r="I20" s="11">
        <f t="shared" si="0"/>
        <v>0</v>
      </c>
      <c r="J20" s="12">
        <f t="shared" si="3"/>
        <v>854984</v>
      </c>
      <c r="K20" s="40"/>
      <c r="L20" s="39"/>
      <c r="M20" s="11">
        <v>17812</v>
      </c>
      <c r="N20" s="21">
        <f t="shared" si="4"/>
        <v>0</v>
      </c>
      <c r="O20" s="43"/>
      <c r="P20" s="17">
        <f t="shared" si="2"/>
        <v>837172</v>
      </c>
      <c r="Q20" s="29" t="s">
        <v>21</v>
      </c>
      <c r="T20" s="234" t="s">
        <v>31</v>
      </c>
      <c r="U20" s="234"/>
      <c r="V20" s="234"/>
      <c r="W20" s="234"/>
      <c r="X20" s="234"/>
    </row>
    <row r="21" spans="1:24" ht="16.5" thickBot="1" x14ac:dyDescent="0.3">
      <c r="A21" s="46"/>
      <c r="B21" s="69" t="s">
        <v>32</v>
      </c>
      <c r="C21" s="70"/>
      <c r="D21" s="95"/>
      <c r="E21" s="46"/>
      <c r="F21" s="89">
        <v>1442556.5360000001</v>
      </c>
      <c r="G21" s="89">
        <f>SUM(G6:G20)</f>
        <v>3000</v>
      </c>
      <c r="H21" s="46"/>
      <c r="I21" s="48">
        <f>SUM(I6:I20)</f>
        <v>51610</v>
      </c>
      <c r="J21" s="90">
        <f>SUM(J6:J20)</f>
        <v>1495254.67</v>
      </c>
      <c r="K21" s="90">
        <f t="shared" ref="K21" si="5">SUM(K6:K20)</f>
        <v>2330</v>
      </c>
      <c r="L21" s="90"/>
      <c r="M21" s="90">
        <f>SUM(M6:M20)</f>
        <v>61596.83</v>
      </c>
      <c r="N21" s="104"/>
      <c r="O21" s="53"/>
      <c r="P21" s="89">
        <f>F21+I21-M21</f>
        <v>1432569.706</v>
      </c>
      <c r="Q21" s="46"/>
    </row>
    <row r="22" spans="1:24" s="1" customFormat="1" ht="16.5" thickTop="1" x14ac:dyDescent="0.25">
      <c r="A22" s="55"/>
      <c r="B22" s="55"/>
      <c r="C22" s="55"/>
      <c r="D22" s="96"/>
      <c r="E22" s="55"/>
      <c r="F22" s="55"/>
      <c r="G22" s="55"/>
      <c r="H22" s="55"/>
      <c r="I22" s="55"/>
      <c r="J22" s="57"/>
      <c r="K22" s="56"/>
      <c r="L22" s="55"/>
      <c r="M22" s="55"/>
      <c r="N22" s="96"/>
      <c r="O22" s="55"/>
      <c r="P22" s="58"/>
      <c r="Q22" s="55"/>
    </row>
    <row r="23" spans="1:24" s="1" customFormat="1" ht="15.75" x14ac:dyDescent="0.25">
      <c r="A23" s="55"/>
      <c r="B23" s="55"/>
      <c r="C23" s="55"/>
      <c r="D23" s="96"/>
      <c r="E23" s="55"/>
      <c r="F23" s="55"/>
      <c r="G23" s="55"/>
      <c r="H23" s="55"/>
      <c r="I23" s="55"/>
      <c r="J23" s="57"/>
      <c r="K23" s="56"/>
      <c r="L23" s="55"/>
      <c r="M23" s="55"/>
      <c r="N23" s="96"/>
      <c r="O23" s="55"/>
      <c r="P23" s="58"/>
      <c r="Q23" s="55"/>
    </row>
    <row r="24" spans="1:24" s="78" customFormat="1" ht="16.5" x14ac:dyDescent="0.3">
      <c r="A24" s="252" t="s">
        <v>37</v>
      </c>
      <c r="B24" s="252"/>
      <c r="C24" s="252"/>
      <c r="D24" s="97"/>
      <c r="E24" s="80"/>
      <c r="F24" s="81"/>
      <c r="G24" s="80"/>
      <c r="H24" s="80"/>
      <c r="I24" s="80"/>
      <c r="J24" s="80"/>
      <c r="K24" s="80"/>
      <c r="L24" s="80"/>
      <c r="M24" s="80"/>
      <c r="N24" s="97"/>
      <c r="O24" s="80"/>
      <c r="P24" s="81"/>
    </row>
    <row r="25" spans="1:24" s="78" customFormat="1" ht="16.5" x14ac:dyDescent="0.3">
      <c r="A25" s="250"/>
      <c r="B25" s="250"/>
      <c r="C25" s="250"/>
      <c r="D25" s="98"/>
      <c r="N25" s="98"/>
      <c r="P25" s="82"/>
    </row>
    <row r="26" spans="1:24" s="78" customFormat="1" ht="16.5" x14ac:dyDescent="0.3">
      <c r="A26" s="251" t="s">
        <v>44</v>
      </c>
      <c r="B26" s="251"/>
      <c r="C26" s="251"/>
      <c r="D26" s="98"/>
      <c r="N26" s="98"/>
    </row>
    <row r="27" spans="1:24" s="78" customFormat="1" ht="16.5" x14ac:dyDescent="0.3">
      <c r="A27" s="251" t="s">
        <v>43</v>
      </c>
      <c r="B27" s="251"/>
      <c r="C27" s="251"/>
      <c r="D27" s="98"/>
      <c r="N27" s="98"/>
    </row>
    <row r="28" spans="1:24" s="1" customFormat="1" ht="15.75" x14ac:dyDescent="0.25">
      <c r="A28" s="55"/>
      <c r="B28" s="55"/>
      <c r="C28" s="55"/>
      <c r="D28" s="96"/>
      <c r="E28" s="55"/>
      <c r="F28" s="55"/>
      <c r="G28" s="55"/>
      <c r="H28" s="55"/>
      <c r="I28" s="55"/>
      <c r="J28" s="55"/>
      <c r="K28" s="56"/>
      <c r="L28" s="55"/>
      <c r="M28" s="55"/>
      <c r="N28" s="96"/>
      <c r="O28" s="55"/>
      <c r="P28" s="55"/>
      <c r="Q28" s="55"/>
    </row>
    <row r="29" spans="1:24" ht="15.75" x14ac:dyDescent="0.25">
      <c r="A29" s="62"/>
      <c r="B29" s="62"/>
      <c r="C29" s="62"/>
      <c r="D29" s="99"/>
      <c r="E29" s="62"/>
      <c r="F29" s="62"/>
      <c r="G29" s="62"/>
      <c r="H29" s="62"/>
      <c r="I29" s="62"/>
      <c r="J29" s="62"/>
      <c r="K29" s="63"/>
      <c r="L29" s="62"/>
      <c r="M29" s="62"/>
      <c r="N29" s="96"/>
      <c r="O29" s="55"/>
      <c r="P29" s="55"/>
      <c r="Q29" s="62"/>
    </row>
    <row r="30" spans="1:24" ht="15.75" x14ac:dyDescent="0.25">
      <c r="A30" s="62"/>
      <c r="E30" s="62"/>
      <c r="F30" s="62"/>
      <c r="G30" s="62"/>
      <c r="H30" s="62"/>
      <c r="I30" s="62"/>
      <c r="J30" s="62"/>
      <c r="K30" s="63"/>
      <c r="L30" s="62"/>
      <c r="M30" s="62"/>
      <c r="N30" s="96"/>
      <c r="O30" s="55"/>
      <c r="P30" s="55"/>
      <c r="Q30" s="62"/>
    </row>
    <row r="31" spans="1:24" s="1" customFormat="1" ht="15.75" x14ac:dyDescent="0.25">
      <c r="A31" s="62"/>
      <c r="B31"/>
      <c r="C31"/>
      <c r="D31" s="109"/>
      <c r="E31" s="62"/>
      <c r="F31" s="62"/>
      <c r="G31" s="62"/>
      <c r="H31" s="62"/>
      <c r="I31" s="62"/>
      <c r="J31" s="62"/>
      <c r="K31" s="63"/>
      <c r="L31" s="62"/>
      <c r="M31" s="62"/>
      <c r="N31" s="96"/>
      <c r="O31" s="55"/>
      <c r="P31" s="58"/>
      <c r="Q31" s="62"/>
    </row>
    <row r="32" spans="1:24" s="1" customFormat="1" ht="15.75" x14ac:dyDescent="0.25">
      <c r="A32" s="62"/>
      <c r="B32"/>
      <c r="C32" s="108"/>
      <c r="D32" s="108"/>
      <c r="E32"/>
      <c r="F32"/>
      <c r="G32"/>
      <c r="H32"/>
      <c r="I32"/>
      <c r="J32"/>
      <c r="K32" s="64"/>
      <c r="L32"/>
      <c r="M32"/>
      <c r="N32" s="105"/>
      <c r="P32" s="60"/>
      <c r="Q32" s="65"/>
    </row>
    <row r="33" spans="1:17" s="1" customFormat="1" ht="15.75" x14ac:dyDescent="0.25">
      <c r="A33" s="62"/>
      <c r="C33" s="108"/>
      <c r="D33" s="109"/>
      <c r="E33"/>
      <c r="F33"/>
      <c r="G33"/>
      <c r="H33"/>
      <c r="I33"/>
      <c r="J33" s="68"/>
      <c r="K33" s="64"/>
      <c r="L33"/>
      <c r="M33"/>
      <c r="N33" s="105"/>
      <c r="P33" s="60"/>
      <c r="Q33"/>
    </row>
    <row r="34" spans="1:17" s="1" customFormat="1" ht="15.75" x14ac:dyDescent="0.25">
      <c r="A34" s="62"/>
      <c r="B34"/>
      <c r="C34"/>
      <c r="D34" s="100"/>
      <c r="E34"/>
      <c r="F34"/>
      <c r="G34"/>
      <c r="H34"/>
      <c r="I34"/>
      <c r="J34"/>
      <c r="K34" s="64"/>
      <c r="L34"/>
      <c r="M34"/>
      <c r="N34" s="105"/>
      <c r="Q34"/>
    </row>
  </sheetData>
  <mergeCells count="17"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N4:P4"/>
    <mergeCell ref="Q4:Q5"/>
    <mergeCell ref="A26:C26"/>
    <mergeCell ref="A27:C27"/>
    <mergeCell ref="T20:X20"/>
    <mergeCell ref="A24:C24"/>
    <mergeCell ref="A25:C25"/>
  </mergeCells>
  <pageMargins left="0.25" right="0.25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S12" sqref="S12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38" t="s">
        <v>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ht="24.75" customHeight="1" thickBot="1" x14ac:dyDescent="0.35">
      <c r="A3" s="239" t="s">
        <v>53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117">
        <v>3895.0810810810808</v>
      </c>
      <c r="E6" s="118">
        <v>5.8</v>
      </c>
      <c r="F6" s="11">
        <v>22711.599999999999</v>
      </c>
      <c r="G6" s="9"/>
      <c r="H6" s="9"/>
      <c r="I6" s="11">
        <f>G6*H6</f>
        <v>0</v>
      </c>
      <c r="J6" s="12">
        <f>F6+I6</f>
        <v>22711.599999999999</v>
      </c>
      <c r="K6" s="122">
        <v>100</v>
      </c>
      <c r="L6" s="118">
        <v>5.8</v>
      </c>
      <c r="M6" s="11">
        <f>L6*K6</f>
        <v>580</v>
      </c>
      <c r="N6" s="102">
        <f>(D6+G6)-K6</f>
        <v>3795.0810810810808</v>
      </c>
      <c r="O6" s="112">
        <v>5.8</v>
      </c>
      <c r="P6" s="14">
        <f>F6+I6-M6</f>
        <v>22131.599999999999</v>
      </c>
      <c r="Q6" s="9"/>
    </row>
    <row r="7" spans="1:24" ht="15.75" x14ac:dyDescent="0.25">
      <c r="A7" s="15">
        <v>2</v>
      </c>
      <c r="B7" s="87">
        <v>115009</v>
      </c>
      <c r="C7" s="15" t="s">
        <v>14</v>
      </c>
      <c r="D7" s="117">
        <v>13500</v>
      </c>
      <c r="E7" s="113">
        <v>1.135</v>
      </c>
      <c r="F7" s="11">
        <v>1285.8399999999997</v>
      </c>
      <c r="G7" s="18"/>
      <c r="H7" s="19"/>
      <c r="I7" s="11">
        <f t="shared" ref="I7:I20" si="0">G7*H7</f>
        <v>0</v>
      </c>
      <c r="J7" s="12">
        <f>F7+I7</f>
        <v>1285.8399999999997</v>
      </c>
      <c r="K7" s="123">
        <v>650</v>
      </c>
      <c r="L7" s="120">
        <v>0.90480000000000005</v>
      </c>
      <c r="M7" s="11">
        <f t="shared" ref="M7:M13" si="1">L7*K7</f>
        <v>588.12</v>
      </c>
      <c r="N7" s="21">
        <v>13500</v>
      </c>
      <c r="O7" s="113">
        <v>1.135</v>
      </c>
      <c r="P7" s="17">
        <f t="shared" ref="P7:P20" si="2">F7+I7-M7</f>
        <v>697.71999999999969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117">
        <v>501.25</v>
      </c>
      <c r="E8" s="119">
        <v>72</v>
      </c>
      <c r="F8" s="11">
        <v>36072</v>
      </c>
      <c r="G8" s="15"/>
      <c r="H8" s="15"/>
      <c r="I8" s="11">
        <f t="shared" si="0"/>
        <v>0</v>
      </c>
      <c r="J8" s="12">
        <f t="shared" ref="J8:J20" si="3">F8+I8</f>
        <v>36072</v>
      </c>
      <c r="K8" s="123">
        <v>450</v>
      </c>
      <c r="L8" s="120">
        <v>72</v>
      </c>
      <c r="M8" s="11">
        <f t="shared" si="1"/>
        <v>32400</v>
      </c>
      <c r="N8" s="21">
        <f t="shared" ref="N8:N20" si="4">D8+G8-K8</f>
        <v>51.25</v>
      </c>
      <c r="O8" s="114">
        <v>72</v>
      </c>
      <c r="P8" s="17">
        <f t="shared" si="2"/>
        <v>3672</v>
      </c>
      <c r="Q8" s="15"/>
    </row>
    <row r="9" spans="1:24" ht="15.75" x14ac:dyDescent="0.25">
      <c r="A9" s="15">
        <v>4</v>
      </c>
      <c r="B9" s="87">
        <v>115026</v>
      </c>
      <c r="C9" s="15" t="s">
        <v>16</v>
      </c>
      <c r="D9" s="117">
        <v>10</v>
      </c>
      <c r="E9" s="114">
        <v>100</v>
      </c>
      <c r="F9" s="11">
        <v>1000</v>
      </c>
      <c r="G9" s="15"/>
      <c r="H9" s="15"/>
      <c r="I9" s="11">
        <f t="shared" si="0"/>
        <v>0</v>
      </c>
      <c r="J9" s="12">
        <f t="shared" si="3"/>
        <v>1000</v>
      </c>
      <c r="K9" s="124">
        <v>2</v>
      </c>
      <c r="L9" s="119">
        <v>100</v>
      </c>
      <c r="M9" s="11">
        <f t="shared" si="1"/>
        <v>200</v>
      </c>
      <c r="N9" s="21">
        <f t="shared" si="4"/>
        <v>8</v>
      </c>
      <c r="O9" s="114">
        <v>100</v>
      </c>
      <c r="P9" s="17">
        <f t="shared" si="2"/>
        <v>800</v>
      </c>
      <c r="Q9" s="15"/>
    </row>
    <row r="10" spans="1:24" ht="15.75" x14ac:dyDescent="0.25">
      <c r="A10" s="15">
        <v>5</v>
      </c>
      <c r="B10" s="87">
        <v>115027</v>
      </c>
      <c r="C10" s="15" t="s">
        <v>17</v>
      </c>
      <c r="D10" s="117">
        <v>2086.2723762723763</v>
      </c>
      <c r="E10" s="120">
        <v>4.5583999999999998</v>
      </c>
      <c r="F10" s="11">
        <v>9527</v>
      </c>
      <c r="G10" s="15"/>
      <c r="H10" s="15"/>
      <c r="I10" s="11">
        <f t="shared" si="0"/>
        <v>0</v>
      </c>
      <c r="J10" s="12">
        <f t="shared" si="3"/>
        <v>9527</v>
      </c>
      <c r="K10" s="123">
        <v>150</v>
      </c>
      <c r="L10" s="120">
        <v>4.5</v>
      </c>
      <c r="M10" s="11">
        <f t="shared" si="1"/>
        <v>675</v>
      </c>
      <c r="N10" s="21">
        <f t="shared" si="4"/>
        <v>1936.2723762723763</v>
      </c>
      <c r="O10" s="113">
        <v>4.5583999999999998</v>
      </c>
      <c r="P10" s="17">
        <f t="shared" si="2"/>
        <v>8852</v>
      </c>
      <c r="Q10" s="15"/>
    </row>
    <row r="11" spans="1:24" ht="15.75" x14ac:dyDescent="0.25">
      <c r="A11" s="15">
        <v>6</v>
      </c>
      <c r="B11" s="87">
        <v>115054</v>
      </c>
      <c r="C11" s="15" t="s">
        <v>52</v>
      </c>
      <c r="D11" s="117">
        <v>920</v>
      </c>
      <c r="E11" s="120">
        <v>24.35</v>
      </c>
      <c r="F11" s="11">
        <v>22402</v>
      </c>
      <c r="G11" s="94"/>
      <c r="H11" s="19"/>
      <c r="I11" s="11">
        <f t="shared" si="0"/>
        <v>0</v>
      </c>
      <c r="J11" s="12">
        <f t="shared" si="3"/>
        <v>22402</v>
      </c>
      <c r="K11" s="123">
        <v>50</v>
      </c>
      <c r="L11" s="120">
        <v>24.35</v>
      </c>
      <c r="M11" s="11">
        <f>(L11*K11)+3360</f>
        <v>4577.5</v>
      </c>
      <c r="N11" s="21">
        <f>D11+G11-K11</f>
        <v>870</v>
      </c>
      <c r="O11" s="113">
        <v>24.35</v>
      </c>
      <c r="P11" s="17">
        <f>F11+I11-M11</f>
        <v>17824.5</v>
      </c>
      <c r="Q11" s="15"/>
    </row>
    <row r="12" spans="1:24" ht="15.75" x14ac:dyDescent="0.25">
      <c r="A12" s="15">
        <v>7</v>
      </c>
      <c r="B12" s="87">
        <v>115058</v>
      </c>
      <c r="C12" s="15" t="s">
        <v>19</v>
      </c>
      <c r="D12" s="117">
        <v>2055.1666666666665</v>
      </c>
      <c r="E12" s="115">
        <v>12</v>
      </c>
      <c r="F12" s="11">
        <v>38578.5</v>
      </c>
      <c r="G12" s="15"/>
      <c r="H12" s="15"/>
      <c r="I12" s="11">
        <f t="shared" si="0"/>
        <v>0</v>
      </c>
      <c r="J12" s="12">
        <f t="shared" si="3"/>
        <v>38578.5</v>
      </c>
      <c r="K12" s="123">
        <v>450</v>
      </c>
      <c r="L12" s="119">
        <v>13.69</v>
      </c>
      <c r="M12" s="11">
        <f>(L12*K12)+3761</f>
        <v>9921.5</v>
      </c>
      <c r="N12" s="21">
        <f>D12+G12-K12</f>
        <v>1605.1666666666665</v>
      </c>
      <c r="O12" s="115">
        <v>12</v>
      </c>
      <c r="P12" s="17">
        <f t="shared" si="2"/>
        <v>28657</v>
      </c>
      <c r="Q12" s="15"/>
    </row>
    <row r="13" spans="1:24" ht="15.75" x14ac:dyDescent="0.25">
      <c r="A13" s="15">
        <v>8</v>
      </c>
      <c r="B13" s="87">
        <v>115065</v>
      </c>
      <c r="C13" s="15" t="s">
        <v>20</v>
      </c>
      <c r="D13" s="117">
        <v>4168.4338624338625</v>
      </c>
      <c r="E13" s="119">
        <v>3.78</v>
      </c>
      <c r="F13" s="11">
        <v>15406</v>
      </c>
      <c r="G13" s="15"/>
      <c r="H13" s="15"/>
      <c r="I13" s="11">
        <f t="shared" si="0"/>
        <v>0</v>
      </c>
      <c r="J13" s="12">
        <f t="shared" si="3"/>
        <v>15406</v>
      </c>
      <c r="K13" s="124">
        <v>400</v>
      </c>
      <c r="L13" s="119">
        <v>3.78</v>
      </c>
      <c r="M13" s="11">
        <f t="shared" si="1"/>
        <v>1512</v>
      </c>
      <c r="N13" s="21">
        <f t="shared" si="4"/>
        <v>3768.4338624338625</v>
      </c>
      <c r="O13" s="114">
        <v>3.78</v>
      </c>
      <c r="P13" s="17">
        <f t="shared" si="2"/>
        <v>13894</v>
      </c>
      <c r="Q13" s="29" t="s">
        <v>21</v>
      </c>
    </row>
    <row r="14" spans="1:24" ht="15.75" x14ac:dyDescent="0.25">
      <c r="A14" s="15">
        <v>9</v>
      </c>
      <c r="B14" s="87">
        <v>115066</v>
      </c>
      <c r="C14" s="15" t="s">
        <v>22</v>
      </c>
      <c r="D14" s="117"/>
      <c r="E14" s="121"/>
      <c r="F14" s="32">
        <v>349903</v>
      </c>
      <c r="G14" s="31"/>
      <c r="H14" s="31"/>
      <c r="I14" s="11">
        <f>G14*H14</f>
        <v>0</v>
      </c>
      <c r="J14" s="12">
        <f t="shared" si="3"/>
        <v>349903</v>
      </c>
      <c r="K14" s="125"/>
      <c r="L14" s="121"/>
      <c r="M14" s="11">
        <v>7300</v>
      </c>
      <c r="N14" s="21"/>
      <c r="O14" s="114"/>
      <c r="P14" s="17">
        <f t="shared" si="2"/>
        <v>342603</v>
      </c>
      <c r="Q14" s="29" t="s">
        <v>21</v>
      </c>
    </row>
    <row r="15" spans="1:24" ht="15.75" x14ac:dyDescent="0.25">
      <c r="A15" s="15">
        <v>10</v>
      </c>
      <c r="B15" s="87">
        <v>115069</v>
      </c>
      <c r="C15" s="15" t="s">
        <v>23</v>
      </c>
      <c r="D15" s="117">
        <v>305</v>
      </c>
      <c r="E15" s="119">
        <v>23.11</v>
      </c>
      <c r="F15" s="19">
        <v>7042.55</v>
      </c>
      <c r="G15" s="15"/>
      <c r="H15" s="15"/>
      <c r="I15" s="11"/>
      <c r="J15" s="12">
        <f t="shared" si="3"/>
        <v>7042.55</v>
      </c>
      <c r="K15" s="119">
        <v>80</v>
      </c>
      <c r="L15" s="119">
        <v>23.11</v>
      </c>
      <c r="M15" s="11">
        <f>K15*L15</f>
        <v>1848.8</v>
      </c>
      <c r="N15" s="21">
        <f t="shared" si="4"/>
        <v>225</v>
      </c>
      <c r="O15" s="114">
        <v>23.11</v>
      </c>
      <c r="P15" s="17">
        <f t="shared" si="2"/>
        <v>5193.75</v>
      </c>
      <c r="Q15" s="35"/>
    </row>
    <row r="16" spans="1:24" ht="15.75" x14ac:dyDescent="0.25">
      <c r="A16" s="15">
        <v>11</v>
      </c>
      <c r="B16" s="87">
        <v>115071</v>
      </c>
      <c r="C16" s="15" t="s">
        <v>25</v>
      </c>
      <c r="D16" s="117">
        <v>285</v>
      </c>
      <c r="E16" s="120">
        <v>23.11</v>
      </c>
      <c r="F16" s="19">
        <v>6580.35</v>
      </c>
      <c r="G16" s="15"/>
      <c r="H16" s="15"/>
      <c r="I16" s="11"/>
      <c r="J16" s="12">
        <f t="shared" si="3"/>
        <v>6580.35</v>
      </c>
      <c r="K16" s="119">
        <v>75</v>
      </c>
      <c r="L16" s="119">
        <v>23.11</v>
      </c>
      <c r="M16" s="11">
        <f>K16*L16</f>
        <v>1733.25</v>
      </c>
      <c r="N16" s="21">
        <f t="shared" si="4"/>
        <v>210</v>
      </c>
      <c r="O16" s="113">
        <v>23.11</v>
      </c>
      <c r="P16" s="17">
        <f t="shared" si="2"/>
        <v>4847.1000000000004</v>
      </c>
      <c r="Q16" s="36"/>
    </row>
    <row r="17" spans="1:24" ht="15.75" x14ac:dyDescent="0.25">
      <c r="A17" s="15">
        <v>12</v>
      </c>
      <c r="B17" s="87">
        <v>115072</v>
      </c>
      <c r="C17" s="15" t="s">
        <v>26</v>
      </c>
      <c r="D17" s="117">
        <v>0</v>
      </c>
      <c r="E17" s="19">
        <v>0</v>
      </c>
      <c r="F17" s="19">
        <v>25680</v>
      </c>
      <c r="G17" s="15"/>
      <c r="H17" s="15"/>
      <c r="I17" s="11">
        <f t="shared" si="0"/>
        <v>0</v>
      </c>
      <c r="J17" s="12">
        <f t="shared" si="3"/>
        <v>25680</v>
      </c>
      <c r="K17" s="123"/>
      <c r="L17" s="19"/>
      <c r="M17" s="11"/>
      <c r="N17" s="21">
        <f>D17+G17-K17</f>
        <v>0</v>
      </c>
      <c r="O17" s="113">
        <v>0</v>
      </c>
      <c r="P17" s="17">
        <f t="shared" si="2"/>
        <v>25680</v>
      </c>
      <c r="Q17" s="35"/>
    </row>
    <row r="18" spans="1:24" ht="15.75" x14ac:dyDescent="0.25">
      <c r="A18" s="15">
        <v>13</v>
      </c>
      <c r="B18" s="87">
        <v>115074</v>
      </c>
      <c r="C18" s="15" t="s">
        <v>28</v>
      </c>
      <c r="D18" s="117">
        <v>0</v>
      </c>
      <c r="E18" s="15"/>
      <c r="F18" s="37">
        <v>19170</v>
      </c>
      <c r="G18" s="15"/>
      <c r="H18" s="15"/>
      <c r="I18" s="11">
        <f t="shared" si="0"/>
        <v>0</v>
      </c>
      <c r="J18" s="12">
        <f t="shared" si="3"/>
        <v>19170</v>
      </c>
      <c r="K18" s="124"/>
      <c r="L18" s="15"/>
      <c r="M18" s="11">
        <v>8800</v>
      </c>
      <c r="N18" s="21">
        <f t="shared" si="4"/>
        <v>0</v>
      </c>
      <c r="O18" s="114"/>
      <c r="P18" s="17">
        <f t="shared" si="2"/>
        <v>10370</v>
      </c>
      <c r="Q18" s="106"/>
    </row>
    <row r="19" spans="1:24" ht="15.75" x14ac:dyDescent="0.25">
      <c r="A19" s="15">
        <v>14</v>
      </c>
      <c r="B19" s="87">
        <v>115075</v>
      </c>
      <c r="C19" s="15" t="s">
        <v>29</v>
      </c>
      <c r="D19" s="117"/>
      <c r="E19" s="15"/>
      <c r="F19" s="19">
        <v>45324</v>
      </c>
      <c r="G19" s="15"/>
      <c r="H19" s="15"/>
      <c r="I19" s="11">
        <f t="shared" si="0"/>
        <v>0</v>
      </c>
      <c r="J19" s="12">
        <f t="shared" si="3"/>
        <v>45324</v>
      </c>
      <c r="K19" s="124"/>
      <c r="L19" s="15"/>
      <c r="M19" s="11">
        <v>945</v>
      </c>
      <c r="N19" s="21"/>
      <c r="O19" s="114"/>
      <c r="P19" s="17">
        <f t="shared" si="2"/>
        <v>44379</v>
      </c>
      <c r="Q19" s="29" t="s">
        <v>21</v>
      </c>
    </row>
    <row r="20" spans="1:24" ht="15.75" x14ac:dyDescent="0.25">
      <c r="A20" s="15">
        <v>15</v>
      </c>
      <c r="B20" s="88">
        <v>115099</v>
      </c>
      <c r="C20" s="39" t="s">
        <v>30</v>
      </c>
      <c r="D20" s="94">
        <v>0</v>
      </c>
      <c r="E20" s="39"/>
      <c r="F20" s="37">
        <v>837172</v>
      </c>
      <c r="G20" s="39"/>
      <c r="H20" s="39"/>
      <c r="I20" s="11">
        <f t="shared" si="0"/>
        <v>0</v>
      </c>
      <c r="J20" s="12">
        <f t="shared" si="3"/>
        <v>837172</v>
      </c>
      <c r="K20" s="40"/>
      <c r="L20" s="39"/>
      <c r="M20" s="11">
        <v>17450</v>
      </c>
      <c r="N20" s="21">
        <f t="shared" si="4"/>
        <v>0</v>
      </c>
      <c r="O20" s="116"/>
      <c r="P20" s="17">
        <f t="shared" si="2"/>
        <v>819722</v>
      </c>
      <c r="Q20" s="29" t="s">
        <v>21</v>
      </c>
      <c r="T20" s="234" t="s">
        <v>31</v>
      </c>
      <c r="U20" s="234"/>
      <c r="V20" s="234"/>
      <c r="W20" s="234"/>
      <c r="X20" s="234"/>
    </row>
    <row r="21" spans="1:24" ht="16.5" thickBot="1" x14ac:dyDescent="0.3">
      <c r="A21" s="46"/>
      <c r="B21" s="69" t="s">
        <v>32</v>
      </c>
      <c r="C21" s="70"/>
      <c r="D21" s="110">
        <f>SUM(D6:D20)</f>
        <v>27726.203986453987</v>
      </c>
      <c r="E21" s="46"/>
      <c r="F21" s="89">
        <v>1431769.706</v>
      </c>
      <c r="G21" s="89">
        <f>SUM(G6:G20)</f>
        <v>0</v>
      </c>
      <c r="H21" s="46"/>
      <c r="I21" s="48">
        <f>SUM(I6:I20)</f>
        <v>0</v>
      </c>
      <c r="J21" s="90">
        <f>SUM(J6:J20)</f>
        <v>1437854.8399999999</v>
      </c>
      <c r="K21" s="90">
        <f t="shared" ref="K21" si="5">SUM(K6:K20)</f>
        <v>2407</v>
      </c>
      <c r="L21" s="90"/>
      <c r="M21" s="90">
        <f>SUM(M6:M20)</f>
        <v>88531.170000000013</v>
      </c>
      <c r="N21" s="111">
        <f>SUM(N6:N20)</f>
        <v>25969.203986453987</v>
      </c>
      <c r="O21" s="53"/>
      <c r="P21" s="89">
        <f>F21+I21-M21</f>
        <v>1343238.5360000001</v>
      </c>
      <c r="Q21" s="46"/>
    </row>
    <row r="22" spans="1:24" s="1" customFormat="1" ht="16.5" thickTop="1" x14ac:dyDescent="0.25">
      <c r="A22" s="55"/>
      <c r="B22" s="55"/>
      <c r="C22" s="55"/>
      <c r="D22" s="96"/>
      <c r="E22" s="55"/>
      <c r="F22" s="55"/>
      <c r="G22" s="55"/>
      <c r="H22" s="55"/>
      <c r="I22" s="55"/>
      <c r="J22" s="57"/>
      <c r="K22" s="56"/>
      <c r="L22" s="55"/>
      <c r="M22" s="55"/>
      <c r="N22" s="96"/>
      <c r="O22" s="55"/>
      <c r="P22" s="58"/>
      <c r="Q22" s="55"/>
    </row>
    <row r="23" spans="1:24" s="1" customFormat="1" ht="15.75" x14ac:dyDescent="0.25">
      <c r="A23" s="55"/>
      <c r="B23" s="55"/>
      <c r="C23" s="55"/>
      <c r="D23" s="96"/>
      <c r="E23" s="55"/>
      <c r="F23" s="55"/>
      <c r="G23" s="55"/>
      <c r="H23" s="55"/>
      <c r="I23" s="55"/>
      <c r="J23" s="57"/>
      <c r="K23" s="56"/>
      <c r="L23" s="55"/>
      <c r="M23" s="55"/>
      <c r="N23" s="96"/>
      <c r="O23" s="55"/>
      <c r="P23" s="58"/>
      <c r="Q23" s="55"/>
    </row>
    <row r="24" spans="1:24" s="78" customFormat="1" ht="16.5" x14ac:dyDescent="0.3">
      <c r="A24" s="252" t="s">
        <v>37</v>
      </c>
      <c r="B24" s="252"/>
      <c r="C24" s="252"/>
      <c r="D24" s="97"/>
      <c r="E24" s="80"/>
      <c r="F24" s="81"/>
      <c r="G24" s="80"/>
      <c r="H24" s="80"/>
      <c r="I24" s="80"/>
      <c r="J24" s="80"/>
      <c r="K24" s="80"/>
      <c r="L24" s="80"/>
      <c r="M24" s="80"/>
      <c r="N24" s="97"/>
      <c r="O24" s="80"/>
      <c r="P24" s="81"/>
    </row>
    <row r="25" spans="1:24" s="78" customFormat="1" ht="16.5" x14ac:dyDescent="0.3">
      <c r="A25" s="250"/>
      <c r="B25" s="250"/>
      <c r="C25" s="250"/>
      <c r="D25" s="98"/>
      <c r="N25" s="98"/>
      <c r="P25" s="82"/>
    </row>
    <row r="26" spans="1:24" s="78" customFormat="1" ht="16.5" x14ac:dyDescent="0.3">
      <c r="A26" s="251" t="s">
        <v>44</v>
      </c>
      <c r="B26" s="251"/>
      <c r="C26" s="251"/>
      <c r="D26" s="98"/>
      <c r="N26" s="98"/>
    </row>
    <row r="27" spans="1:24" s="78" customFormat="1" ht="16.5" x14ac:dyDescent="0.3">
      <c r="A27" s="251" t="s">
        <v>43</v>
      </c>
      <c r="B27" s="251"/>
      <c r="C27" s="251"/>
      <c r="D27" s="98"/>
      <c r="N27" s="98"/>
    </row>
    <row r="28" spans="1:24" s="1" customFormat="1" ht="15.75" x14ac:dyDescent="0.25">
      <c r="A28" s="55"/>
      <c r="B28" s="55"/>
      <c r="C28" s="55"/>
      <c r="D28" s="96"/>
      <c r="E28" s="55"/>
      <c r="F28" s="55"/>
      <c r="G28" s="55"/>
      <c r="H28" s="55"/>
      <c r="I28" s="55"/>
      <c r="J28" s="55"/>
      <c r="K28" s="56"/>
      <c r="L28" s="55"/>
      <c r="M28" s="55"/>
      <c r="N28" s="96"/>
      <c r="O28" s="55"/>
      <c r="P28" s="55"/>
      <c r="Q28" s="55"/>
    </row>
    <row r="29" spans="1:24" ht="15.75" x14ac:dyDescent="0.25">
      <c r="A29" s="62"/>
      <c r="B29" s="62"/>
      <c r="C29" s="62"/>
      <c r="D29" s="99"/>
      <c r="E29" s="62"/>
      <c r="F29" s="62"/>
      <c r="G29" s="62"/>
      <c r="H29" s="62"/>
      <c r="I29" s="62"/>
      <c r="J29" s="62"/>
      <c r="K29" s="63"/>
      <c r="L29" s="62"/>
      <c r="M29" s="62"/>
      <c r="N29" s="96"/>
      <c r="O29" s="55"/>
      <c r="P29" s="55"/>
      <c r="Q29" s="62"/>
    </row>
    <row r="30" spans="1:24" ht="15.75" x14ac:dyDescent="0.25">
      <c r="A30" s="62"/>
      <c r="E30" s="62"/>
      <c r="F30" s="62"/>
      <c r="G30" s="62"/>
      <c r="H30" s="62"/>
      <c r="I30" s="62"/>
      <c r="J30" s="62"/>
      <c r="K30" s="63"/>
      <c r="L30" s="62"/>
      <c r="M30" s="62"/>
      <c r="N30" s="96"/>
      <c r="O30" s="55"/>
      <c r="P30" s="55"/>
      <c r="Q30" s="62"/>
    </row>
    <row r="31" spans="1:24" s="1" customFormat="1" ht="15.75" x14ac:dyDescent="0.25">
      <c r="A31" s="62"/>
      <c r="B31"/>
      <c r="C31"/>
      <c r="D31" s="109"/>
      <c r="E31" s="62"/>
      <c r="F31" s="62"/>
      <c r="G31" s="62"/>
      <c r="H31" s="62"/>
      <c r="I31" s="62"/>
      <c r="J31" s="62"/>
      <c r="K31" s="63"/>
      <c r="L31" s="62"/>
      <c r="M31" s="62"/>
      <c r="N31" s="96"/>
      <c r="O31" s="55"/>
      <c r="P31" s="58"/>
      <c r="Q31" s="62"/>
    </row>
    <row r="32" spans="1:24" s="1" customFormat="1" ht="15.75" x14ac:dyDescent="0.25">
      <c r="A32" s="62"/>
      <c r="B32"/>
      <c r="C32" s="108"/>
      <c r="D32" s="108"/>
      <c r="E32"/>
      <c r="F32"/>
      <c r="G32"/>
      <c r="H32"/>
      <c r="I32"/>
      <c r="J32"/>
      <c r="K32" s="64"/>
      <c r="L32"/>
      <c r="M32"/>
      <c r="N32" s="105"/>
      <c r="P32" s="60"/>
      <c r="Q32" s="65"/>
    </row>
    <row r="33" spans="1:17" s="1" customFormat="1" ht="15.75" x14ac:dyDescent="0.25">
      <c r="A33" s="62"/>
      <c r="C33" s="108"/>
      <c r="D33" s="109"/>
      <c r="E33"/>
      <c r="F33"/>
      <c r="G33"/>
      <c r="H33"/>
      <c r="I33"/>
      <c r="J33" s="68"/>
      <c r="K33" s="64"/>
      <c r="L33"/>
      <c r="M33"/>
      <c r="N33" s="105"/>
      <c r="P33" s="60"/>
      <c r="Q33"/>
    </row>
    <row r="34" spans="1:17" s="1" customFormat="1" ht="15.75" x14ac:dyDescent="0.25">
      <c r="A34" s="62"/>
      <c r="B34"/>
      <c r="C34"/>
      <c r="D34" s="100"/>
      <c r="E34"/>
      <c r="F34"/>
      <c r="G34"/>
      <c r="H34"/>
      <c r="I34"/>
      <c r="J34"/>
      <c r="K34" s="64"/>
      <c r="L34"/>
      <c r="M34"/>
      <c r="N34" s="105"/>
      <c r="Q34"/>
    </row>
  </sheetData>
  <mergeCells count="17"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A27:C27"/>
    <mergeCell ref="N4:P4"/>
    <mergeCell ref="Q4:Q5"/>
    <mergeCell ref="T20:X20"/>
    <mergeCell ref="A24:C24"/>
    <mergeCell ref="A25:C25"/>
    <mergeCell ref="A26:C26"/>
  </mergeCells>
  <pageMargins left="0.25" right="0.25" top="0.75" bottom="0.75" header="0.3" footer="0.3"/>
  <pageSetup orientation="landscape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P20" sqref="P20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38" t="s">
        <v>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ht="24.75" customHeight="1" thickBot="1" x14ac:dyDescent="0.35">
      <c r="A3" s="239" t="s">
        <v>54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117">
        <v>3795.0810810810808</v>
      </c>
      <c r="E6" s="118">
        <v>5.8</v>
      </c>
      <c r="F6" s="11">
        <v>22131.599999999999</v>
      </c>
      <c r="G6" s="9"/>
      <c r="H6" s="9"/>
      <c r="I6" s="11">
        <f>G6*H6</f>
        <v>0</v>
      </c>
      <c r="J6" s="12">
        <f>F6+I6</f>
        <v>22131.599999999999</v>
      </c>
      <c r="K6" s="122">
        <v>350</v>
      </c>
      <c r="L6" s="118">
        <v>5.8</v>
      </c>
      <c r="M6" s="11">
        <f>L6*K6</f>
        <v>2030</v>
      </c>
      <c r="N6" s="102">
        <f>(D6+G6)-K6</f>
        <v>3445.0810810810808</v>
      </c>
      <c r="O6" s="112">
        <v>5.8</v>
      </c>
      <c r="P6" s="14">
        <f>F6+I6-M6</f>
        <v>20101.599999999999</v>
      </c>
      <c r="Q6" s="9"/>
    </row>
    <row r="7" spans="1:24" ht="15.75" x14ac:dyDescent="0.25">
      <c r="A7" s="15">
        <v>2</v>
      </c>
      <c r="B7" s="87">
        <v>115009</v>
      </c>
      <c r="C7" s="15" t="s">
        <v>14</v>
      </c>
      <c r="D7" s="117">
        <v>13348</v>
      </c>
      <c r="E7" s="113">
        <v>1.135</v>
      </c>
      <c r="F7" s="11">
        <v>15216.754999999999</v>
      </c>
      <c r="G7" s="18"/>
      <c r="H7" s="19"/>
      <c r="I7" s="11">
        <f t="shared" ref="I7:I20" si="0">G7*H7</f>
        <v>0</v>
      </c>
      <c r="J7" s="12">
        <f>F7+I7</f>
        <v>15216.754999999999</v>
      </c>
      <c r="K7" s="123">
        <v>300</v>
      </c>
      <c r="L7" s="120">
        <v>1.1399999999999999</v>
      </c>
      <c r="M7" s="11">
        <f t="shared" ref="M7:M18" si="1">L7*K7</f>
        <v>341.99999999999994</v>
      </c>
      <c r="N7" s="102">
        <f t="shared" ref="N7:N15" si="2">(D7+G7)-K7</f>
        <v>13048</v>
      </c>
      <c r="O7" s="113">
        <v>1.135</v>
      </c>
      <c r="P7" s="17">
        <f t="shared" ref="P7:P20" si="3">F7+I7-M7</f>
        <v>14874.754999999999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117">
        <v>51.25</v>
      </c>
      <c r="E8" s="119">
        <v>72</v>
      </c>
      <c r="F8" s="11">
        <v>3672</v>
      </c>
      <c r="G8" s="15"/>
      <c r="H8" s="15"/>
      <c r="I8" s="11">
        <f t="shared" si="0"/>
        <v>0</v>
      </c>
      <c r="J8" s="12">
        <f t="shared" ref="J8:J20" si="4">F8+I8</f>
        <v>3672</v>
      </c>
      <c r="K8" s="123">
        <v>15</v>
      </c>
      <c r="L8" s="120">
        <v>72</v>
      </c>
      <c r="M8" s="11">
        <f t="shared" si="1"/>
        <v>1080</v>
      </c>
      <c r="N8" s="102">
        <f t="shared" si="2"/>
        <v>36.25</v>
      </c>
      <c r="O8" s="114">
        <v>72</v>
      </c>
      <c r="P8" s="17">
        <f t="shared" si="3"/>
        <v>2592</v>
      </c>
      <c r="Q8" s="15"/>
    </row>
    <row r="9" spans="1:24" ht="15.75" x14ac:dyDescent="0.25">
      <c r="A9" s="15">
        <v>4</v>
      </c>
      <c r="B9" s="87">
        <v>115026</v>
      </c>
      <c r="C9" s="15" t="s">
        <v>16</v>
      </c>
      <c r="D9" s="117">
        <v>8</v>
      </c>
      <c r="E9" s="114">
        <v>100</v>
      </c>
      <c r="F9" s="11">
        <v>800</v>
      </c>
      <c r="G9" s="15"/>
      <c r="H9" s="15"/>
      <c r="I9" s="11">
        <f t="shared" si="0"/>
        <v>0</v>
      </c>
      <c r="J9" s="12">
        <f t="shared" si="4"/>
        <v>800</v>
      </c>
      <c r="K9" s="124">
        <v>2</v>
      </c>
      <c r="L9" s="119">
        <v>100</v>
      </c>
      <c r="M9" s="11">
        <f t="shared" si="1"/>
        <v>200</v>
      </c>
      <c r="N9" s="102">
        <f t="shared" si="2"/>
        <v>6</v>
      </c>
      <c r="O9" s="114">
        <v>100</v>
      </c>
      <c r="P9" s="17">
        <f t="shared" si="3"/>
        <v>600</v>
      </c>
      <c r="Q9" s="15"/>
    </row>
    <row r="10" spans="1:24" ht="15.75" x14ac:dyDescent="0.25">
      <c r="A10" s="15">
        <v>5</v>
      </c>
      <c r="B10" s="87">
        <v>115027</v>
      </c>
      <c r="C10" s="15" t="s">
        <v>17</v>
      </c>
      <c r="D10" s="117">
        <v>1936.2723762723763</v>
      </c>
      <c r="E10" s="120">
        <v>4.5583999999999998</v>
      </c>
      <c r="F10" s="11">
        <v>8852</v>
      </c>
      <c r="G10" s="15"/>
      <c r="H10" s="15"/>
      <c r="I10" s="11">
        <f t="shared" si="0"/>
        <v>0</v>
      </c>
      <c r="J10" s="12">
        <f t="shared" si="4"/>
        <v>8852</v>
      </c>
      <c r="K10" s="123">
        <v>120</v>
      </c>
      <c r="L10" s="120">
        <v>4.5</v>
      </c>
      <c r="M10" s="11">
        <f t="shared" si="1"/>
        <v>540</v>
      </c>
      <c r="N10" s="102">
        <f t="shared" si="2"/>
        <v>1816.2723762723763</v>
      </c>
      <c r="O10" s="113">
        <v>4.5583999999999998</v>
      </c>
      <c r="P10" s="17">
        <f t="shared" si="3"/>
        <v>8312</v>
      </c>
      <c r="Q10" s="15"/>
    </row>
    <row r="11" spans="1:24" ht="15.75" x14ac:dyDescent="0.25">
      <c r="A11" s="15">
        <v>6</v>
      </c>
      <c r="B11" s="87">
        <v>115054</v>
      </c>
      <c r="C11" s="15" t="s">
        <v>52</v>
      </c>
      <c r="D11" s="117">
        <v>870</v>
      </c>
      <c r="E11" s="120">
        <v>24.35</v>
      </c>
      <c r="F11" s="11">
        <v>17824.5</v>
      </c>
      <c r="G11" s="94"/>
      <c r="H11" s="19"/>
      <c r="I11" s="11">
        <f t="shared" si="0"/>
        <v>0</v>
      </c>
      <c r="J11" s="12">
        <f t="shared" si="4"/>
        <v>17824.5</v>
      </c>
      <c r="K11" s="123">
        <v>60</v>
      </c>
      <c r="L11" s="120">
        <v>24.35</v>
      </c>
      <c r="M11" s="11">
        <f t="shared" si="1"/>
        <v>1461</v>
      </c>
      <c r="N11" s="102">
        <f t="shared" si="2"/>
        <v>810</v>
      </c>
      <c r="O11" s="113">
        <v>24.35</v>
      </c>
      <c r="P11" s="17">
        <f>F11+I11-M11</f>
        <v>16363.5</v>
      </c>
      <c r="Q11" s="15"/>
    </row>
    <row r="12" spans="1:24" ht="15.75" x14ac:dyDescent="0.25">
      <c r="A12" s="15">
        <v>7</v>
      </c>
      <c r="B12" s="87">
        <v>115058</v>
      </c>
      <c r="C12" s="15" t="s">
        <v>19</v>
      </c>
      <c r="D12" s="117">
        <v>1605.1666666666665</v>
      </c>
      <c r="E12" s="115">
        <v>12</v>
      </c>
      <c r="F12" s="11">
        <v>28657</v>
      </c>
      <c r="G12" s="15"/>
      <c r="H12" s="15"/>
      <c r="I12" s="11">
        <f t="shared" si="0"/>
        <v>0</v>
      </c>
      <c r="J12" s="12">
        <f t="shared" si="4"/>
        <v>28657</v>
      </c>
      <c r="K12" s="123">
        <v>350</v>
      </c>
      <c r="L12" s="119">
        <v>13.69</v>
      </c>
      <c r="M12" s="11">
        <f t="shared" si="1"/>
        <v>4791.5</v>
      </c>
      <c r="N12" s="102">
        <f t="shared" si="2"/>
        <v>1255.1666666666665</v>
      </c>
      <c r="O12" s="115">
        <v>12</v>
      </c>
      <c r="P12" s="17">
        <f t="shared" si="3"/>
        <v>23865.5</v>
      </c>
      <c r="Q12" s="15"/>
    </row>
    <row r="13" spans="1:24" ht="15.75" x14ac:dyDescent="0.25">
      <c r="A13" s="15">
        <v>8</v>
      </c>
      <c r="B13" s="87">
        <v>115065</v>
      </c>
      <c r="C13" s="15" t="s">
        <v>20</v>
      </c>
      <c r="D13" s="117">
        <v>3768.4338624338625</v>
      </c>
      <c r="E13" s="119">
        <v>3.78</v>
      </c>
      <c r="F13" s="11">
        <v>13894</v>
      </c>
      <c r="G13" s="15"/>
      <c r="H13" s="15"/>
      <c r="I13" s="11">
        <f t="shared" si="0"/>
        <v>0</v>
      </c>
      <c r="J13" s="12">
        <f t="shared" si="4"/>
        <v>13894</v>
      </c>
      <c r="K13" s="124">
        <v>350</v>
      </c>
      <c r="L13" s="119">
        <v>3.78</v>
      </c>
      <c r="M13" s="11">
        <f t="shared" si="1"/>
        <v>1323</v>
      </c>
      <c r="N13" s="102">
        <f t="shared" si="2"/>
        <v>3418.4338624338625</v>
      </c>
      <c r="O13" s="114">
        <v>3.78</v>
      </c>
      <c r="P13" s="17">
        <f t="shared" si="3"/>
        <v>12571</v>
      </c>
      <c r="Q13" s="29" t="s">
        <v>21</v>
      </c>
    </row>
    <row r="14" spans="1:24" ht="15.75" x14ac:dyDescent="0.25">
      <c r="A14" s="15">
        <v>9</v>
      </c>
      <c r="B14" s="87">
        <v>115066</v>
      </c>
      <c r="C14" s="15" t="s">
        <v>22</v>
      </c>
      <c r="D14" s="117"/>
      <c r="E14" s="121"/>
      <c r="F14" s="32">
        <v>342603</v>
      </c>
      <c r="G14" s="31"/>
      <c r="H14" s="31"/>
      <c r="I14" s="11">
        <f>G14*H14</f>
        <v>0</v>
      </c>
      <c r="J14" s="12">
        <f t="shared" si="4"/>
        <v>342603</v>
      </c>
      <c r="K14" s="125"/>
      <c r="L14" s="121"/>
      <c r="M14" s="11">
        <v>7140</v>
      </c>
      <c r="N14" s="102">
        <f t="shared" si="2"/>
        <v>0</v>
      </c>
      <c r="O14" s="114"/>
      <c r="P14" s="17">
        <f t="shared" si="3"/>
        <v>335463</v>
      </c>
      <c r="Q14" s="29" t="s">
        <v>21</v>
      </c>
    </row>
    <row r="15" spans="1:24" ht="15.75" x14ac:dyDescent="0.25">
      <c r="A15" s="15">
        <v>10</v>
      </c>
      <c r="B15" s="87">
        <v>115069</v>
      </c>
      <c r="C15" s="15" t="s">
        <v>23</v>
      </c>
      <c r="D15" s="117">
        <v>225</v>
      </c>
      <c r="E15" s="119">
        <v>23.11</v>
      </c>
      <c r="F15" s="19">
        <v>5193.75</v>
      </c>
      <c r="G15" s="15"/>
      <c r="H15" s="15"/>
      <c r="I15" s="11"/>
      <c r="J15" s="12">
        <f t="shared" si="4"/>
        <v>5193.75</v>
      </c>
      <c r="K15" s="119">
        <v>120</v>
      </c>
      <c r="L15" s="119">
        <v>23.11</v>
      </c>
      <c r="M15" s="11">
        <f t="shared" si="1"/>
        <v>2773.2</v>
      </c>
      <c r="N15" s="102">
        <f t="shared" si="2"/>
        <v>105</v>
      </c>
      <c r="O15" s="114">
        <v>23.11</v>
      </c>
      <c r="P15" s="17">
        <f t="shared" si="3"/>
        <v>2420.5500000000002</v>
      </c>
      <c r="Q15" s="35"/>
    </row>
    <row r="16" spans="1:24" ht="15.75" x14ac:dyDescent="0.25">
      <c r="A16" s="15">
        <v>11</v>
      </c>
      <c r="B16" s="87">
        <v>115071</v>
      </c>
      <c r="C16" s="15" t="s">
        <v>25</v>
      </c>
      <c r="D16" s="117">
        <v>210</v>
      </c>
      <c r="E16" s="120">
        <v>23.11</v>
      </c>
      <c r="F16" s="19">
        <v>4847.1000000000004</v>
      </c>
      <c r="G16" s="15"/>
      <c r="H16" s="15"/>
      <c r="I16" s="11"/>
      <c r="J16" s="12">
        <f t="shared" si="4"/>
        <v>4847.1000000000004</v>
      </c>
      <c r="K16" s="119">
        <v>60</v>
      </c>
      <c r="L16" s="119">
        <v>23.11</v>
      </c>
      <c r="M16" s="11">
        <f t="shared" si="1"/>
        <v>1386.6</v>
      </c>
      <c r="N16" s="21">
        <f t="shared" ref="N16:N20" si="5">D16+G16-K16</f>
        <v>150</v>
      </c>
      <c r="O16" s="113">
        <v>23.11</v>
      </c>
      <c r="P16" s="17">
        <f t="shared" si="3"/>
        <v>3460.5000000000005</v>
      </c>
      <c r="Q16" s="36"/>
    </row>
    <row r="17" spans="1:24" ht="15.75" x14ac:dyDescent="0.25">
      <c r="A17" s="15">
        <v>12</v>
      </c>
      <c r="B17" s="87">
        <v>115072</v>
      </c>
      <c r="C17" s="15" t="s">
        <v>26</v>
      </c>
      <c r="D17" s="117">
        <v>0</v>
      </c>
      <c r="E17" s="19">
        <v>0</v>
      </c>
      <c r="F17" s="19">
        <v>25680</v>
      </c>
      <c r="G17" s="15"/>
      <c r="H17" s="15"/>
      <c r="I17" s="11">
        <f t="shared" si="0"/>
        <v>0</v>
      </c>
      <c r="J17" s="12">
        <f t="shared" si="4"/>
        <v>25680</v>
      </c>
      <c r="K17" s="123"/>
      <c r="L17" s="19"/>
      <c r="M17" s="11">
        <f t="shared" si="1"/>
        <v>0</v>
      </c>
      <c r="N17" s="21">
        <f t="shared" si="5"/>
        <v>0</v>
      </c>
      <c r="O17" s="113">
        <v>0</v>
      </c>
      <c r="P17" s="17">
        <f t="shared" si="3"/>
        <v>25680</v>
      </c>
      <c r="Q17" s="35"/>
    </row>
    <row r="18" spans="1:24" ht="15.75" x14ac:dyDescent="0.25">
      <c r="A18" s="15">
        <v>13</v>
      </c>
      <c r="B18" s="87">
        <v>115074</v>
      </c>
      <c r="C18" s="15" t="s">
        <v>28</v>
      </c>
      <c r="D18" s="117">
        <v>0</v>
      </c>
      <c r="E18" s="15"/>
      <c r="F18" s="37">
        <v>10370</v>
      </c>
      <c r="G18" s="15"/>
      <c r="H18" s="15"/>
      <c r="I18" s="11">
        <f t="shared" si="0"/>
        <v>0</v>
      </c>
      <c r="J18" s="12">
        <f t="shared" si="4"/>
        <v>10370</v>
      </c>
      <c r="K18" s="124"/>
      <c r="L18" s="15"/>
      <c r="M18" s="11">
        <f t="shared" si="1"/>
        <v>0</v>
      </c>
      <c r="N18" s="21">
        <f t="shared" si="5"/>
        <v>0</v>
      </c>
      <c r="O18" s="114"/>
      <c r="P18" s="17">
        <f t="shared" si="3"/>
        <v>10370</v>
      </c>
      <c r="Q18" s="106"/>
    </row>
    <row r="19" spans="1:24" ht="15.75" x14ac:dyDescent="0.25">
      <c r="A19" s="15">
        <v>14</v>
      </c>
      <c r="B19" s="87">
        <v>115075</v>
      </c>
      <c r="C19" s="15" t="s">
        <v>29</v>
      </c>
      <c r="D19" s="117"/>
      <c r="E19" s="15"/>
      <c r="F19" s="19">
        <v>44379</v>
      </c>
      <c r="G19" s="15"/>
      <c r="H19" s="15"/>
      <c r="I19" s="11">
        <f t="shared" si="0"/>
        <v>0</v>
      </c>
      <c r="J19" s="12">
        <f t="shared" si="4"/>
        <v>44379</v>
      </c>
      <c r="K19" s="124"/>
      <c r="L19" s="15"/>
      <c r="M19" s="21">
        <v>925</v>
      </c>
      <c r="N19" s="21">
        <f t="shared" si="5"/>
        <v>0</v>
      </c>
      <c r="O19" s="114"/>
      <c r="P19" s="17">
        <f t="shared" si="3"/>
        <v>43454</v>
      </c>
      <c r="Q19" s="29" t="s">
        <v>21</v>
      </c>
    </row>
    <row r="20" spans="1:24" ht="15.75" x14ac:dyDescent="0.25">
      <c r="A20" s="15">
        <v>15</v>
      </c>
      <c r="B20" s="88">
        <v>115099</v>
      </c>
      <c r="C20" s="39" t="s">
        <v>30</v>
      </c>
      <c r="D20" s="94">
        <v>0</v>
      </c>
      <c r="E20" s="39"/>
      <c r="F20" s="37">
        <v>819722</v>
      </c>
      <c r="G20" s="39"/>
      <c r="H20" s="39"/>
      <c r="I20" s="11">
        <f t="shared" si="0"/>
        <v>0</v>
      </c>
      <c r="J20" s="12">
        <f t="shared" si="4"/>
        <v>819722</v>
      </c>
      <c r="K20" s="40"/>
      <c r="L20" s="39"/>
      <c r="M20" s="11">
        <v>17080</v>
      </c>
      <c r="N20" s="21">
        <f t="shared" si="5"/>
        <v>0</v>
      </c>
      <c r="O20" s="116"/>
      <c r="P20" s="17">
        <f t="shared" si="3"/>
        <v>802642</v>
      </c>
      <c r="Q20" s="29" t="s">
        <v>21</v>
      </c>
      <c r="T20" s="234" t="s">
        <v>31</v>
      </c>
      <c r="U20" s="234"/>
      <c r="V20" s="234"/>
      <c r="W20" s="234"/>
      <c r="X20" s="234"/>
    </row>
    <row r="21" spans="1:24" ht="16.5" thickBot="1" x14ac:dyDescent="0.3">
      <c r="A21" s="46"/>
      <c r="B21" s="69" t="s">
        <v>32</v>
      </c>
      <c r="C21" s="70"/>
      <c r="D21" s="110">
        <v>25969.203986453987</v>
      </c>
      <c r="E21" s="46"/>
      <c r="F21" s="89">
        <v>1343238.5360000001</v>
      </c>
      <c r="G21" s="89">
        <f>SUM(G6:G20)</f>
        <v>0</v>
      </c>
      <c r="H21" s="46"/>
      <c r="I21" s="48">
        <f>SUM(I6:I20)</f>
        <v>0</v>
      </c>
      <c r="J21" s="90">
        <f>SUM(J6:J20)</f>
        <v>1363842.7050000001</v>
      </c>
      <c r="K21" s="90">
        <f t="shared" ref="K21" si="6">SUM(K6:K20)</f>
        <v>1727</v>
      </c>
      <c r="L21" s="90"/>
      <c r="M21" s="90">
        <f>SUM(M6:M20)</f>
        <v>41072.300000000003</v>
      </c>
      <c r="N21" s="111">
        <f>SUM(N6:N20)</f>
        <v>24090.203986453987</v>
      </c>
      <c r="O21" s="53"/>
      <c r="P21" s="89">
        <f>F21+I21-M21</f>
        <v>1302166.236</v>
      </c>
      <c r="Q21" s="46"/>
    </row>
    <row r="22" spans="1:24" s="1" customFormat="1" ht="16.5" thickTop="1" x14ac:dyDescent="0.25">
      <c r="A22" s="55"/>
      <c r="B22" s="55"/>
      <c r="C22" s="55"/>
      <c r="D22" s="96"/>
      <c r="E22" s="55"/>
      <c r="F22" s="55"/>
      <c r="G22" s="55"/>
      <c r="H22" s="55"/>
      <c r="I22" s="55"/>
      <c r="J22" s="57"/>
      <c r="K22" s="56"/>
      <c r="L22" s="55"/>
      <c r="M22" s="55"/>
      <c r="N22" s="96"/>
      <c r="O22" s="55"/>
      <c r="P22" s="58"/>
      <c r="Q22" s="55"/>
    </row>
    <row r="23" spans="1:24" s="1" customFormat="1" ht="15.75" x14ac:dyDescent="0.25">
      <c r="A23" s="55"/>
      <c r="B23" s="55"/>
      <c r="C23" s="55"/>
      <c r="D23" s="96"/>
      <c r="E23" s="55"/>
      <c r="F23" s="55"/>
      <c r="G23" s="55"/>
      <c r="H23" s="55"/>
      <c r="I23" s="55"/>
      <c r="J23" s="57"/>
      <c r="K23" s="56"/>
      <c r="L23" s="55"/>
      <c r="M23" s="55"/>
      <c r="N23" s="96"/>
      <c r="O23" s="55"/>
      <c r="P23" s="58"/>
      <c r="Q23" s="55"/>
    </row>
    <row r="24" spans="1:24" s="78" customFormat="1" ht="16.5" x14ac:dyDescent="0.3">
      <c r="A24" s="252" t="s">
        <v>37</v>
      </c>
      <c r="B24" s="252"/>
      <c r="C24" s="252"/>
      <c r="D24" s="97"/>
      <c r="E24" s="80"/>
      <c r="F24" s="81"/>
      <c r="G24" s="80"/>
      <c r="H24" s="80"/>
      <c r="I24" s="80"/>
      <c r="J24" s="80"/>
      <c r="K24" s="80"/>
      <c r="L24" s="80"/>
      <c r="M24" s="80"/>
      <c r="N24" s="97"/>
      <c r="O24" s="80"/>
      <c r="P24" s="81"/>
    </row>
    <row r="25" spans="1:24" s="78" customFormat="1" ht="16.5" x14ac:dyDescent="0.3">
      <c r="A25" s="250"/>
      <c r="B25" s="250"/>
      <c r="C25" s="250"/>
      <c r="D25" s="98"/>
      <c r="N25" s="98"/>
      <c r="P25" s="82"/>
    </row>
    <row r="26" spans="1:24" s="78" customFormat="1" ht="16.5" x14ac:dyDescent="0.3">
      <c r="A26" s="251" t="s">
        <v>44</v>
      </c>
      <c r="B26" s="251"/>
      <c r="C26" s="251"/>
      <c r="D26" s="98"/>
      <c r="N26" s="98"/>
    </row>
    <row r="27" spans="1:24" s="78" customFormat="1" ht="16.5" x14ac:dyDescent="0.3">
      <c r="A27" s="251" t="s">
        <v>43</v>
      </c>
      <c r="B27" s="251"/>
      <c r="C27" s="251"/>
      <c r="D27" s="98"/>
      <c r="N27" s="98"/>
    </row>
    <row r="28" spans="1:24" s="1" customFormat="1" ht="15.75" x14ac:dyDescent="0.25">
      <c r="A28" s="55"/>
      <c r="B28" s="55"/>
      <c r="C28" s="55"/>
      <c r="D28" s="96"/>
      <c r="E28" s="55"/>
      <c r="F28" s="55"/>
      <c r="G28" s="55"/>
      <c r="H28" s="55"/>
      <c r="I28" s="55"/>
      <c r="J28" s="55"/>
      <c r="K28" s="56"/>
      <c r="L28" s="55"/>
      <c r="M28" s="55"/>
      <c r="N28" s="96"/>
      <c r="O28" s="55"/>
      <c r="P28" s="55"/>
      <c r="Q28" s="55"/>
    </row>
    <row r="29" spans="1:24" ht="15.75" x14ac:dyDescent="0.25">
      <c r="A29" s="62"/>
      <c r="B29" s="62"/>
      <c r="C29" s="62"/>
      <c r="D29" s="99"/>
      <c r="E29" s="62"/>
      <c r="F29" s="62"/>
      <c r="G29" s="62"/>
      <c r="H29" s="62"/>
      <c r="I29" s="62"/>
      <c r="J29" s="62"/>
      <c r="K29" s="63"/>
      <c r="L29" s="62"/>
      <c r="M29" s="62"/>
      <c r="N29" s="96"/>
      <c r="O29" s="55"/>
      <c r="P29" s="55"/>
      <c r="Q29" s="62"/>
    </row>
    <row r="30" spans="1:24" ht="15.75" x14ac:dyDescent="0.25">
      <c r="A30" s="62"/>
      <c r="E30" s="62"/>
      <c r="F30" s="62"/>
      <c r="G30" s="62"/>
      <c r="H30" s="62"/>
      <c r="I30" s="62"/>
      <c r="J30" s="62"/>
      <c r="K30" s="63"/>
      <c r="L30" s="62"/>
      <c r="M30" s="62"/>
      <c r="N30" s="96"/>
      <c r="O30" s="55"/>
      <c r="P30" s="55"/>
      <c r="Q30" s="62"/>
    </row>
    <row r="31" spans="1:24" s="1" customFormat="1" ht="15.75" x14ac:dyDescent="0.25">
      <c r="A31" s="62"/>
      <c r="B31"/>
      <c r="C31"/>
      <c r="D31" s="109"/>
      <c r="E31" s="62"/>
      <c r="F31" s="62"/>
      <c r="G31" s="62"/>
      <c r="H31" s="62"/>
      <c r="I31" s="62"/>
      <c r="J31" s="62"/>
      <c r="K31" s="63"/>
      <c r="L31" s="62"/>
      <c r="M31" s="62"/>
      <c r="N31" s="96"/>
      <c r="O31" s="55"/>
      <c r="P31" s="58"/>
      <c r="Q31" s="62"/>
    </row>
    <row r="32" spans="1:24" s="1" customFormat="1" ht="15.75" x14ac:dyDescent="0.25">
      <c r="A32" s="62"/>
      <c r="B32"/>
      <c r="C32" s="108"/>
      <c r="D32" s="108"/>
      <c r="E32"/>
      <c r="F32"/>
      <c r="G32"/>
      <c r="H32"/>
      <c r="I32"/>
      <c r="J32"/>
      <c r="K32" s="64"/>
      <c r="L32"/>
      <c r="M32"/>
      <c r="N32" s="105"/>
      <c r="P32" s="60"/>
      <c r="Q32" s="65"/>
    </row>
    <row r="33" spans="1:17" s="1" customFormat="1" ht="15.75" x14ac:dyDescent="0.25">
      <c r="A33" s="62"/>
      <c r="C33" s="108"/>
      <c r="D33" s="109"/>
      <c r="E33"/>
      <c r="F33"/>
      <c r="G33"/>
      <c r="H33"/>
      <c r="I33"/>
      <c r="J33" s="68"/>
      <c r="K33" s="64"/>
      <c r="L33"/>
      <c r="M33"/>
      <c r="N33" s="105"/>
      <c r="P33" s="60"/>
      <c r="Q33"/>
    </row>
    <row r="34" spans="1:17" s="1" customFormat="1" ht="15.75" x14ac:dyDescent="0.25">
      <c r="A34" s="62"/>
      <c r="B34"/>
      <c r="C34"/>
      <c r="D34" s="100"/>
      <c r="E34"/>
      <c r="F34"/>
      <c r="G34"/>
      <c r="H34"/>
      <c r="I34"/>
      <c r="J34"/>
      <c r="K34" s="64"/>
      <c r="L34"/>
      <c r="M34"/>
      <c r="N34" s="105"/>
      <c r="Q34"/>
    </row>
  </sheetData>
  <mergeCells count="17">
    <mergeCell ref="A27:C27"/>
    <mergeCell ref="N4:P4"/>
    <mergeCell ref="Q4:Q5"/>
    <mergeCell ref="T20:X20"/>
    <mergeCell ref="A24:C24"/>
    <mergeCell ref="A25:C25"/>
    <mergeCell ref="A26:C26"/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</mergeCells>
  <pageMargins left="0.25" right="0.25" top="0.75" bottom="0.75" header="0.3" footer="0.3"/>
  <pageSetup orientation="landscape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opLeftCell="A4" workbookViewId="0">
      <selection activeCell="N8" sqref="N8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38" t="s">
        <v>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ht="24.75" customHeight="1" thickBot="1" x14ac:dyDescent="0.35">
      <c r="A3" s="239" t="s">
        <v>53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10">
        <v>2725</v>
      </c>
      <c r="E6" s="11">
        <v>7.4</v>
      </c>
      <c r="F6" s="11">
        <f>D6*E6</f>
        <v>20165</v>
      </c>
      <c r="G6" s="9"/>
      <c r="H6" s="9"/>
      <c r="I6" s="11">
        <f>G6*H6</f>
        <v>0</v>
      </c>
      <c r="J6" s="12">
        <f>F6+I6</f>
        <v>20165</v>
      </c>
      <c r="K6" s="122">
        <v>100</v>
      </c>
      <c r="L6" s="118">
        <v>5.8</v>
      </c>
      <c r="M6" s="11">
        <f>L6*K6</f>
        <v>580</v>
      </c>
      <c r="N6" s="102">
        <f>(D6+G6)-K6</f>
        <v>2625</v>
      </c>
      <c r="O6" s="112">
        <v>5.8</v>
      </c>
      <c r="P6" s="14">
        <f>F6+I6-M6</f>
        <v>19585</v>
      </c>
      <c r="Q6" s="9"/>
    </row>
    <row r="7" spans="1:24" ht="15.75" x14ac:dyDescent="0.25">
      <c r="A7" s="15">
        <v>2</v>
      </c>
      <c r="B7" s="87">
        <v>115009</v>
      </c>
      <c r="C7" s="15" t="s">
        <v>14</v>
      </c>
      <c r="D7" s="16">
        <v>13925</v>
      </c>
      <c r="E7" s="17">
        <v>1.135</v>
      </c>
      <c r="F7" s="11">
        <f t="shared" ref="F7:F14" si="0">D7*E7</f>
        <v>15804.875</v>
      </c>
      <c r="G7" s="18"/>
      <c r="H7" s="19"/>
      <c r="I7" s="11">
        <f t="shared" ref="I7:I21" si="1">G7*H7</f>
        <v>0</v>
      </c>
      <c r="J7" s="12">
        <f>F7+I7</f>
        <v>15804.875</v>
      </c>
      <c r="K7" s="123">
        <v>650</v>
      </c>
      <c r="L7" s="120">
        <v>0.90480000000000005</v>
      </c>
      <c r="M7" s="11">
        <f t="shared" ref="M7:M14" si="2">L7*K7</f>
        <v>588.12</v>
      </c>
      <c r="N7" s="21">
        <v>13348</v>
      </c>
      <c r="O7" s="113">
        <v>1.135</v>
      </c>
      <c r="P7" s="17">
        <f t="shared" ref="P7:P21" si="3">F7+I7-M7</f>
        <v>15216.754999999999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22">
        <v>0</v>
      </c>
      <c r="E8" s="15">
        <v>0</v>
      </c>
      <c r="F8" s="11">
        <f t="shared" si="0"/>
        <v>0</v>
      </c>
      <c r="G8" s="15"/>
      <c r="H8" s="15"/>
      <c r="I8" s="11">
        <f t="shared" si="1"/>
        <v>0</v>
      </c>
      <c r="J8" s="12">
        <f t="shared" ref="J8:J21" si="4">F8+I8</f>
        <v>0</v>
      </c>
      <c r="K8" s="123">
        <v>450</v>
      </c>
      <c r="L8" s="120">
        <v>72</v>
      </c>
      <c r="M8" s="11">
        <f t="shared" si="2"/>
        <v>32400</v>
      </c>
      <c r="N8" s="21">
        <f t="shared" ref="N8:N21" si="5">D8+G8-K8</f>
        <v>-450</v>
      </c>
      <c r="O8" s="114">
        <v>72</v>
      </c>
      <c r="P8" s="17">
        <f t="shared" si="3"/>
        <v>-32400</v>
      </c>
      <c r="Q8" s="15"/>
    </row>
    <row r="9" spans="1:24" ht="15.75" x14ac:dyDescent="0.25">
      <c r="A9" s="15">
        <v>4</v>
      </c>
      <c r="B9" s="87">
        <v>115026</v>
      </c>
      <c r="C9" s="15" t="s">
        <v>16</v>
      </c>
      <c r="D9" s="22">
        <v>58</v>
      </c>
      <c r="E9" s="24">
        <v>100</v>
      </c>
      <c r="F9" s="11">
        <f t="shared" si="0"/>
        <v>5800</v>
      </c>
      <c r="G9" s="15"/>
      <c r="H9" s="15"/>
      <c r="I9" s="11">
        <f t="shared" si="1"/>
        <v>0</v>
      </c>
      <c r="J9" s="12">
        <f t="shared" si="4"/>
        <v>5800</v>
      </c>
      <c r="K9" s="124">
        <v>2</v>
      </c>
      <c r="L9" s="119">
        <v>100</v>
      </c>
      <c r="M9" s="11">
        <f t="shared" si="2"/>
        <v>200</v>
      </c>
      <c r="N9" s="21">
        <f t="shared" si="5"/>
        <v>56</v>
      </c>
      <c r="O9" s="114">
        <v>100</v>
      </c>
      <c r="P9" s="17">
        <f t="shared" si="3"/>
        <v>5600</v>
      </c>
      <c r="Q9" s="15"/>
    </row>
    <row r="10" spans="1:24" ht="15.75" x14ac:dyDescent="0.25">
      <c r="A10" s="15">
        <v>5</v>
      </c>
      <c r="B10" s="87">
        <v>115027</v>
      </c>
      <c r="C10" s="15" t="s">
        <v>17</v>
      </c>
      <c r="D10" s="25">
        <v>3906</v>
      </c>
      <c r="E10" s="19">
        <v>4.5583999999999998</v>
      </c>
      <c r="F10" s="11">
        <f t="shared" si="0"/>
        <v>17805.110399999998</v>
      </c>
      <c r="G10" s="15"/>
      <c r="H10" s="15"/>
      <c r="I10" s="11">
        <f t="shared" si="1"/>
        <v>0</v>
      </c>
      <c r="J10" s="12">
        <f t="shared" si="4"/>
        <v>17805.110399999998</v>
      </c>
      <c r="K10" s="123">
        <v>150</v>
      </c>
      <c r="L10" s="120">
        <v>4.5</v>
      </c>
      <c r="M10" s="11">
        <f t="shared" si="2"/>
        <v>675</v>
      </c>
      <c r="N10" s="21">
        <f t="shared" si="5"/>
        <v>3756</v>
      </c>
      <c r="O10" s="113">
        <v>4.5583999999999998</v>
      </c>
      <c r="P10" s="17">
        <f t="shared" si="3"/>
        <v>17130.110399999998</v>
      </c>
      <c r="Q10" s="15"/>
    </row>
    <row r="11" spans="1:24" ht="15.75" x14ac:dyDescent="0.25">
      <c r="A11" s="15"/>
      <c r="B11" s="87"/>
      <c r="C11" s="15"/>
      <c r="D11" s="25"/>
      <c r="E11" s="19"/>
      <c r="F11" s="11"/>
      <c r="G11" s="9"/>
      <c r="H11" s="15"/>
      <c r="I11" s="11"/>
      <c r="J11" s="12"/>
      <c r="K11" s="123"/>
      <c r="L11" s="120"/>
      <c r="M11" s="11"/>
      <c r="N11" s="21"/>
      <c r="O11" s="113"/>
      <c r="P11" s="17"/>
      <c r="Q11" s="15"/>
    </row>
    <row r="12" spans="1:24" ht="15.75" x14ac:dyDescent="0.25">
      <c r="A12" s="15">
        <v>6</v>
      </c>
      <c r="B12" s="87">
        <v>115054</v>
      </c>
      <c r="C12" s="15" t="s">
        <v>52</v>
      </c>
      <c r="D12" s="25">
        <v>0</v>
      </c>
      <c r="E12" s="15">
        <v>0.81699999999999995</v>
      </c>
      <c r="F12" s="11">
        <f t="shared" si="0"/>
        <v>0</v>
      </c>
      <c r="G12" s="94"/>
      <c r="H12" s="19"/>
      <c r="I12" s="11">
        <f t="shared" si="1"/>
        <v>0</v>
      </c>
      <c r="J12" s="12">
        <f t="shared" si="4"/>
        <v>0</v>
      </c>
      <c r="K12" s="123">
        <v>50</v>
      </c>
      <c r="L12" s="120">
        <v>24.35</v>
      </c>
      <c r="M12" s="11">
        <f>(L12*K12)+3360</f>
        <v>4577.5</v>
      </c>
      <c r="N12" s="21">
        <f>D12+G12-K12</f>
        <v>-50</v>
      </c>
      <c r="O12" s="113">
        <v>24.35</v>
      </c>
      <c r="P12" s="17">
        <f>F12+I12-M12</f>
        <v>-4577.5</v>
      </c>
      <c r="Q12" s="15"/>
    </row>
    <row r="13" spans="1:24" ht="15.75" x14ac:dyDescent="0.25">
      <c r="A13" s="15">
        <v>7</v>
      </c>
      <c r="B13" s="87">
        <v>115058</v>
      </c>
      <c r="C13" s="15" t="s">
        <v>19</v>
      </c>
      <c r="D13" s="18">
        <v>1180</v>
      </c>
      <c r="E13" s="28">
        <v>12</v>
      </c>
      <c r="F13" s="11">
        <f t="shared" si="0"/>
        <v>14160</v>
      </c>
      <c r="G13" s="15"/>
      <c r="H13" s="15"/>
      <c r="I13" s="11">
        <f t="shared" si="1"/>
        <v>0</v>
      </c>
      <c r="J13" s="12">
        <f t="shared" si="4"/>
        <v>14160</v>
      </c>
      <c r="K13" s="123">
        <v>450</v>
      </c>
      <c r="L13" s="119">
        <v>13.69</v>
      </c>
      <c r="M13" s="11">
        <f>(L13*K13)+3761</f>
        <v>9921.5</v>
      </c>
      <c r="N13" s="21">
        <f>D13+G13-K13</f>
        <v>730</v>
      </c>
      <c r="O13" s="115">
        <v>12</v>
      </c>
      <c r="P13" s="17">
        <f t="shared" si="3"/>
        <v>4238.5</v>
      </c>
      <c r="Q13" s="15"/>
    </row>
    <row r="14" spans="1:24" ht="15.75" x14ac:dyDescent="0.25">
      <c r="A14" s="15">
        <v>8</v>
      </c>
      <c r="B14" s="87">
        <v>115065</v>
      </c>
      <c r="C14" s="15" t="s">
        <v>20</v>
      </c>
      <c r="D14" s="22">
        <v>7043</v>
      </c>
      <c r="E14" s="15">
        <v>3.78</v>
      </c>
      <c r="F14" s="11">
        <f t="shared" si="0"/>
        <v>26622.539999999997</v>
      </c>
      <c r="G14" s="15"/>
      <c r="H14" s="15"/>
      <c r="I14" s="11">
        <f t="shared" si="1"/>
        <v>0</v>
      </c>
      <c r="J14" s="12">
        <f t="shared" si="4"/>
        <v>26622.539999999997</v>
      </c>
      <c r="K14" s="124">
        <v>400</v>
      </c>
      <c r="L14" s="119">
        <v>3.78</v>
      </c>
      <c r="M14" s="11">
        <f t="shared" si="2"/>
        <v>1512</v>
      </c>
      <c r="N14" s="21">
        <f t="shared" si="5"/>
        <v>6643</v>
      </c>
      <c r="O14" s="114">
        <v>3.78</v>
      </c>
      <c r="P14" s="17">
        <f t="shared" si="3"/>
        <v>25110.539999999997</v>
      </c>
      <c r="Q14" s="29" t="s">
        <v>21</v>
      </c>
    </row>
    <row r="15" spans="1:24" ht="15.75" x14ac:dyDescent="0.25">
      <c r="A15" s="15">
        <v>9</v>
      </c>
      <c r="B15" s="87">
        <v>115066</v>
      </c>
      <c r="C15" s="15" t="s">
        <v>22</v>
      </c>
      <c r="D15" s="30"/>
      <c r="E15" s="31"/>
      <c r="F15" s="32">
        <v>413539.35</v>
      </c>
      <c r="G15" s="31"/>
      <c r="H15" s="31"/>
      <c r="I15" s="11">
        <f>G15*H15</f>
        <v>0</v>
      </c>
      <c r="J15" s="12">
        <f t="shared" si="4"/>
        <v>413539.35</v>
      </c>
      <c r="K15" s="125"/>
      <c r="L15" s="121"/>
      <c r="M15" s="11">
        <v>7300</v>
      </c>
      <c r="N15" s="21"/>
      <c r="O15" s="114"/>
      <c r="P15" s="17">
        <f t="shared" si="3"/>
        <v>406239.35</v>
      </c>
      <c r="Q15" s="29" t="s">
        <v>21</v>
      </c>
    </row>
    <row r="16" spans="1:24" ht="15.75" x14ac:dyDescent="0.25">
      <c r="A16" s="15">
        <v>10</v>
      </c>
      <c r="B16" s="87">
        <v>115069</v>
      </c>
      <c r="C16" s="15" t="s">
        <v>23</v>
      </c>
      <c r="D16" s="22">
        <v>0</v>
      </c>
      <c r="E16" s="15"/>
      <c r="F16" s="19">
        <v>0</v>
      </c>
      <c r="G16" s="15"/>
      <c r="H16" s="15"/>
      <c r="I16" s="11"/>
      <c r="J16" s="12">
        <f t="shared" si="4"/>
        <v>0</v>
      </c>
      <c r="K16" s="119">
        <v>80</v>
      </c>
      <c r="L16" s="119">
        <v>23.11</v>
      </c>
      <c r="M16" s="11">
        <f>K16*L16</f>
        <v>1848.8</v>
      </c>
      <c r="N16" s="21">
        <f t="shared" si="5"/>
        <v>-80</v>
      </c>
      <c r="O16" s="114">
        <v>23.11</v>
      </c>
      <c r="P16" s="17">
        <f t="shared" si="3"/>
        <v>-1848.8</v>
      </c>
      <c r="Q16" s="35"/>
    </row>
    <row r="17" spans="1:24" ht="15.75" x14ac:dyDescent="0.25">
      <c r="A17" s="15">
        <v>11</v>
      </c>
      <c r="B17" s="87">
        <v>115071</v>
      </c>
      <c r="C17" s="15" t="s">
        <v>25</v>
      </c>
      <c r="D17" s="22">
        <v>0</v>
      </c>
      <c r="E17" s="15"/>
      <c r="F17" s="19">
        <v>0</v>
      </c>
      <c r="G17" s="15"/>
      <c r="H17" s="15"/>
      <c r="I17" s="11"/>
      <c r="J17" s="12">
        <f t="shared" si="4"/>
        <v>0</v>
      </c>
      <c r="K17" s="119">
        <v>75</v>
      </c>
      <c r="L17" s="119">
        <v>23.11</v>
      </c>
      <c r="M17" s="11">
        <f>K17*L17</f>
        <v>1733.25</v>
      </c>
      <c r="N17" s="21">
        <f t="shared" si="5"/>
        <v>-75</v>
      </c>
      <c r="O17" s="113">
        <v>23.11</v>
      </c>
      <c r="P17" s="17">
        <f t="shared" si="3"/>
        <v>-1733.25</v>
      </c>
      <c r="Q17" s="36"/>
    </row>
    <row r="18" spans="1:24" ht="15.75" x14ac:dyDescent="0.25">
      <c r="A18" s="15">
        <v>12</v>
      </c>
      <c r="B18" s="87">
        <v>115072</v>
      </c>
      <c r="C18" s="15" t="s">
        <v>26</v>
      </c>
      <c r="D18" s="18">
        <v>0</v>
      </c>
      <c r="E18" s="19">
        <v>0</v>
      </c>
      <c r="F18" s="19">
        <v>0</v>
      </c>
      <c r="G18" s="15"/>
      <c r="H18" s="15"/>
      <c r="I18" s="11">
        <f t="shared" si="1"/>
        <v>0</v>
      </c>
      <c r="J18" s="12">
        <f t="shared" si="4"/>
        <v>0</v>
      </c>
      <c r="K18" s="123"/>
      <c r="L18" s="19"/>
      <c r="M18" s="11"/>
      <c r="N18" s="21">
        <f>D18+G18-K18</f>
        <v>0</v>
      </c>
      <c r="O18" s="113">
        <v>0</v>
      </c>
      <c r="P18" s="17">
        <f t="shared" si="3"/>
        <v>0</v>
      </c>
      <c r="Q18" s="35"/>
    </row>
    <row r="19" spans="1:24" ht="15.75" x14ac:dyDescent="0.25">
      <c r="A19" s="15">
        <v>13</v>
      </c>
      <c r="B19" s="87">
        <v>115074</v>
      </c>
      <c r="C19" s="15" t="s">
        <v>28</v>
      </c>
      <c r="D19" s="18"/>
      <c r="E19" s="19"/>
      <c r="F19" s="19">
        <f>D19*E19</f>
        <v>0</v>
      </c>
      <c r="G19" s="15"/>
      <c r="H19" s="15"/>
      <c r="I19" s="11">
        <f t="shared" si="1"/>
        <v>0</v>
      </c>
      <c r="J19" s="12">
        <f t="shared" si="4"/>
        <v>0</v>
      </c>
      <c r="K19" s="124"/>
      <c r="L19" s="15"/>
      <c r="M19" s="11">
        <v>8800</v>
      </c>
      <c r="N19" s="21">
        <f t="shared" si="5"/>
        <v>0</v>
      </c>
      <c r="O19" s="114"/>
      <c r="P19" s="17">
        <f t="shared" si="3"/>
        <v>-8800</v>
      </c>
      <c r="Q19" s="106"/>
    </row>
    <row r="20" spans="1:24" ht="15.75" x14ac:dyDescent="0.25">
      <c r="A20" s="15">
        <v>14</v>
      </c>
      <c r="B20" s="87">
        <v>115075</v>
      </c>
      <c r="C20" s="15" t="s">
        <v>29</v>
      </c>
      <c r="D20" s="22">
        <v>0</v>
      </c>
      <c r="E20" s="15"/>
      <c r="F20" s="19">
        <v>0</v>
      </c>
      <c r="G20" s="15"/>
      <c r="H20" s="15"/>
      <c r="I20" s="11">
        <f t="shared" si="1"/>
        <v>0</v>
      </c>
      <c r="J20" s="12">
        <f t="shared" si="4"/>
        <v>0</v>
      </c>
      <c r="K20" s="124"/>
      <c r="L20" s="15"/>
      <c r="M20" s="11">
        <v>945</v>
      </c>
      <c r="N20" s="21"/>
      <c r="O20" s="114"/>
      <c r="P20" s="17">
        <f t="shared" si="3"/>
        <v>-945</v>
      </c>
      <c r="Q20" s="29" t="s">
        <v>21</v>
      </c>
    </row>
    <row r="21" spans="1:24" ht="15.75" x14ac:dyDescent="0.25">
      <c r="A21" s="15">
        <v>15</v>
      </c>
      <c r="B21" s="88">
        <v>115099</v>
      </c>
      <c r="C21" s="39" t="s">
        <v>30</v>
      </c>
      <c r="D21" s="22">
        <v>0</v>
      </c>
      <c r="E21" s="15"/>
      <c r="F21" s="37">
        <v>7495.43</v>
      </c>
      <c r="G21" s="39"/>
      <c r="H21" s="39"/>
      <c r="I21" s="11">
        <f t="shared" si="1"/>
        <v>0</v>
      </c>
      <c r="J21" s="12">
        <f t="shared" si="4"/>
        <v>7495.43</v>
      </c>
      <c r="K21" s="40"/>
      <c r="L21" s="39"/>
      <c r="M21" s="11">
        <v>17450</v>
      </c>
      <c r="N21" s="21">
        <f t="shared" si="5"/>
        <v>0</v>
      </c>
      <c r="O21" s="116"/>
      <c r="P21" s="17">
        <f t="shared" si="3"/>
        <v>-9954.57</v>
      </c>
      <c r="Q21" s="29" t="s">
        <v>21</v>
      </c>
      <c r="T21" s="234" t="s">
        <v>31</v>
      </c>
      <c r="U21" s="234"/>
      <c r="V21" s="234"/>
      <c r="W21" s="234"/>
      <c r="X21" s="234"/>
    </row>
    <row r="22" spans="1:24" ht="16.5" thickBot="1" x14ac:dyDescent="0.3">
      <c r="A22" s="46"/>
      <c r="B22" s="69" t="s">
        <v>32</v>
      </c>
      <c r="C22" s="70"/>
      <c r="D22" s="22"/>
      <c r="E22" s="15"/>
      <c r="F22" s="19">
        <v>76854.17</v>
      </c>
      <c r="G22" s="89">
        <f>SUM(G6:G21)</f>
        <v>0</v>
      </c>
      <c r="H22" s="46"/>
      <c r="I22" s="48">
        <f>SUM(I6:I21)</f>
        <v>0</v>
      </c>
      <c r="J22" s="90">
        <f>SUM(J6:J21)</f>
        <v>521392.30539999995</v>
      </c>
      <c r="K22" s="90">
        <f t="shared" ref="K22" si="6">SUM(K6:K21)</f>
        <v>2407</v>
      </c>
      <c r="L22" s="90"/>
      <c r="M22" s="90">
        <f>SUM(M6:M21)</f>
        <v>88531.170000000013</v>
      </c>
      <c r="N22" s="111">
        <f>SUM(N6:N21)</f>
        <v>26503</v>
      </c>
      <c r="O22" s="53"/>
      <c r="P22" s="89">
        <f>F22+I22-M22</f>
        <v>-11677.000000000015</v>
      </c>
      <c r="Q22" s="46"/>
    </row>
    <row r="23" spans="1:24" s="1" customFormat="1" ht="16.5" thickTop="1" x14ac:dyDescent="0.25">
      <c r="A23" s="55"/>
      <c r="B23" s="55"/>
      <c r="C23" s="55"/>
      <c r="D23" s="40">
        <v>0</v>
      </c>
      <c r="E23" s="39"/>
      <c r="F23" s="37">
        <v>1081473.1199999999</v>
      </c>
      <c r="G23" s="55"/>
      <c r="H23" s="55"/>
      <c r="I23" s="55"/>
      <c r="J23" s="57"/>
      <c r="K23" s="56"/>
      <c r="L23" s="55"/>
      <c r="M23" s="55"/>
      <c r="N23" s="96"/>
      <c r="O23" s="55"/>
      <c r="P23" s="58"/>
      <c r="Q23" s="55"/>
    </row>
    <row r="24" spans="1:24" s="1" customFormat="1" ht="15.75" x14ac:dyDescent="0.25">
      <c r="A24" s="55"/>
      <c r="B24" s="55"/>
      <c r="C24" s="55"/>
      <c r="D24" s="96"/>
      <c r="E24" s="55"/>
      <c r="F24" s="55"/>
      <c r="G24" s="55"/>
      <c r="H24" s="55"/>
      <c r="I24" s="55"/>
      <c r="J24" s="57"/>
      <c r="K24" s="56"/>
      <c r="L24" s="55"/>
      <c r="M24" s="55"/>
      <c r="N24" s="96"/>
      <c r="O24" s="55"/>
      <c r="P24" s="58"/>
      <c r="Q24" s="55"/>
    </row>
    <row r="25" spans="1:24" s="78" customFormat="1" ht="16.5" x14ac:dyDescent="0.3">
      <c r="A25" s="252" t="s">
        <v>37</v>
      </c>
      <c r="B25" s="252"/>
      <c r="C25" s="252"/>
      <c r="D25" s="97"/>
      <c r="E25" s="80"/>
      <c r="F25" s="81"/>
      <c r="G25" s="80"/>
      <c r="H25" s="80"/>
      <c r="I25" s="80"/>
      <c r="J25" s="80"/>
      <c r="K25" s="80"/>
      <c r="L25" s="80"/>
      <c r="M25" s="80"/>
      <c r="N25" s="97"/>
      <c r="O25" s="80"/>
      <c r="P25" s="81"/>
    </row>
    <row r="26" spans="1:24" s="78" customFormat="1" ht="16.5" x14ac:dyDescent="0.3">
      <c r="A26" s="250"/>
      <c r="B26" s="250"/>
      <c r="C26" s="250"/>
      <c r="D26" s="98"/>
      <c r="N26" s="98"/>
      <c r="P26" s="82"/>
    </row>
    <row r="27" spans="1:24" s="78" customFormat="1" ht="16.5" x14ac:dyDescent="0.3">
      <c r="A27" s="251" t="s">
        <v>44</v>
      </c>
      <c r="B27" s="251"/>
      <c r="C27" s="251"/>
      <c r="D27" s="98"/>
      <c r="N27" s="98"/>
    </row>
    <row r="28" spans="1:24" s="78" customFormat="1" ht="16.5" x14ac:dyDescent="0.3">
      <c r="A28" s="251" t="s">
        <v>43</v>
      </c>
      <c r="B28" s="251"/>
      <c r="C28" s="251"/>
      <c r="D28" s="98"/>
      <c r="N28" s="98"/>
    </row>
    <row r="29" spans="1:24" s="1" customFormat="1" ht="15.75" x14ac:dyDescent="0.25">
      <c r="A29" s="55"/>
      <c r="B29" s="55"/>
      <c r="C29" s="55"/>
      <c r="D29" s="96"/>
      <c r="E29" s="55"/>
      <c r="F29" s="55"/>
      <c r="G29" s="55"/>
      <c r="H29" s="55"/>
      <c r="I29" s="55"/>
      <c r="J29" s="55"/>
      <c r="K29" s="56"/>
      <c r="L29" s="55"/>
      <c r="M29" s="55"/>
      <c r="N29" s="96"/>
      <c r="O29" s="55"/>
      <c r="P29" s="55"/>
      <c r="Q29" s="55"/>
    </row>
    <row r="30" spans="1:24" ht="15.75" x14ac:dyDescent="0.25">
      <c r="A30" s="62"/>
      <c r="B30" s="62"/>
      <c r="C30" s="62"/>
      <c r="D30" s="99"/>
      <c r="E30" s="62"/>
      <c r="F30" s="62"/>
      <c r="G30" s="62"/>
      <c r="H30" s="62"/>
      <c r="I30" s="62"/>
      <c r="J30" s="62"/>
      <c r="K30" s="63"/>
      <c r="L30" s="62"/>
      <c r="M30" s="62"/>
      <c r="N30" s="96"/>
      <c r="O30" s="55"/>
      <c r="P30" s="55"/>
      <c r="Q30" s="62"/>
    </row>
    <row r="31" spans="1:24" ht="15.75" x14ac:dyDescent="0.25">
      <c r="A31" s="62"/>
      <c r="E31" s="62"/>
      <c r="F31" s="62"/>
      <c r="G31" s="62"/>
      <c r="H31" s="62"/>
      <c r="I31" s="62"/>
      <c r="J31" s="62"/>
      <c r="K31" s="63"/>
      <c r="L31" s="62"/>
      <c r="M31" s="62"/>
      <c r="N31" s="96"/>
      <c r="O31" s="55"/>
      <c r="P31" s="55"/>
      <c r="Q31" s="62"/>
    </row>
    <row r="32" spans="1:24" s="1" customFormat="1" ht="15.75" x14ac:dyDescent="0.25">
      <c r="A32" s="62"/>
      <c r="B32"/>
      <c r="C32"/>
      <c r="D32" s="109"/>
      <c r="E32" s="62"/>
      <c r="F32" s="62"/>
      <c r="G32" s="62"/>
      <c r="H32" s="62"/>
      <c r="I32" s="62"/>
      <c r="J32" s="62"/>
      <c r="K32" s="63"/>
      <c r="L32" s="62"/>
      <c r="M32" s="62"/>
      <c r="N32" s="96"/>
      <c r="O32" s="55"/>
      <c r="P32" s="58"/>
      <c r="Q32" s="62"/>
    </row>
    <row r="33" spans="1:17" s="1" customFormat="1" ht="15.75" x14ac:dyDescent="0.25">
      <c r="A33" s="62"/>
      <c r="B33"/>
      <c r="C33" s="108"/>
      <c r="D33" s="108"/>
      <c r="E33"/>
      <c r="F33"/>
      <c r="G33"/>
      <c r="H33"/>
      <c r="I33"/>
      <c r="J33"/>
      <c r="K33" s="64"/>
      <c r="L33"/>
      <c r="M33"/>
      <c r="N33" s="105"/>
      <c r="P33" s="60"/>
      <c r="Q33" s="65"/>
    </row>
    <row r="34" spans="1:17" s="1" customFormat="1" ht="15.75" x14ac:dyDescent="0.25">
      <c r="A34" s="62"/>
      <c r="C34" s="108"/>
      <c r="D34" s="109"/>
      <c r="E34"/>
      <c r="F34"/>
      <c r="G34"/>
      <c r="H34"/>
      <c r="I34"/>
      <c r="J34" s="68"/>
      <c r="K34" s="64"/>
      <c r="L34"/>
      <c r="M34"/>
      <c r="N34" s="105"/>
      <c r="P34" s="60"/>
      <c r="Q34"/>
    </row>
    <row r="35" spans="1:17" s="1" customFormat="1" ht="15.75" x14ac:dyDescent="0.25">
      <c r="A35" s="62"/>
      <c r="B35"/>
      <c r="C35"/>
      <c r="D35" s="100"/>
      <c r="E35"/>
      <c r="F35"/>
      <c r="G35"/>
      <c r="H35"/>
      <c r="I35"/>
      <c r="J35"/>
      <c r="K35" s="64"/>
      <c r="L35"/>
      <c r="M35"/>
      <c r="N35" s="105"/>
      <c r="Q35"/>
    </row>
  </sheetData>
  <mergeCells count="17"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A28:C28"/>
    <mergeCell ref="N4:P4"/>
    <mergeCell ref="Q4:Q5"/>
    <mergeCell ref="T21:X21"/>
    <mergeCell ref="A25:C25"/>
    <mergeCell ref="A26:C26"/>
    <mergeCell ref="A27:C27"/>
  </mergeCells>
  <pageMargins left="0.25" right="0.25" top="0.75" bottom="0.75" header="0.3" footer="0.3"/>
  <pageSetup orientation="landscape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P20" sqref="P20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38" t="s">
        <v>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ht="24.75" customHeight="1" thickBot="1" x14ac:dyDescent="0.35">
      <c r="A3" s="239" t="s">
        <v>55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117">
        <v>3445.0810810810808</v>
      </c>
      <c r="E6" s="118">
        <v>5.8</v>
      </c>
      <c r="F6" s="11">
        <v>20101.599999999999</v>
      </c>
      <c r="G6" s="9"/>
      <c r="H6" s="9"/>
      <c r="I6" s="11">
        <f>G6*H6</f>
        <v>0</v>
      </c>
      <c r="J6" s="12">
        <f>F6+I6</f>
        <v>20101.599999999999</v>
      </c>
      <c r="K6" s="122">
        <v>200</v>
      </c>
      <c r="L6" s="118">
        <v>5.8</v>
      </c>
      <c r="M6" s="11">
        <f>L6*K6</f>
        <v>1160</v>
      </c>
      <c r="N6" s="102">
        <f>(D6+G6)-K6</f>
        <v>3245.0810810810808</v>
      </c>
      <c r="O6" s="112">
        <v>5.8</v>
      </c>
      <c r="P6" s="14">
        <f>F6+I6-M6</f>
        <v>18941.599999999999</v>
      </c>
      <c r="Q6" s="9"/>
    </row>
    <row r="7" spans="1:24" ht="15.75" x14ac:dyDescent="0.25">
      <c r="A7" s="15">
        <v>2</v>
      </c>
      <c r="B7" s="87">
        <v>115009</v>
      </c>
      <c r="C7" s="15" t="s">
        <v>14</v>
      </c>
      <c r="D7" s="117">
        <v>13048</v>
      </c>
      <c r="E7" s="113">
        <v>1.135</v>
      </c>
      <c r="F7" s="11">
        <v>14874.754999999999</v>
      </c>
      <c r="G7" s="18"/>
      <c r="H7" s="19"/>
      <c r="I7" s="11">
        <f t="shared" ref="I7:I20" si="0">G7*H7</f>
        <v>0</v>
      </c>
      <c r="J7" s="12">
        <f>F7+I7</f>
        <v>14874.754999999999</v>
      </c>
      <c r="K7" s="123">
        <v>800</v>
      </c>
      <c r="L7" s="120">
        <v>1.1399999999999999</v>
      </c>
      <c r="M7" s="11">
        <f t="shared" ref="M7:M18" si="1">L7*K7</f>
        <v>911.99999999999989</v>
      </c>
      <c r="N7" s="102">
        <f t="shared" ref="N7:N15" si="2">(D7+G7)-K7</f>
        <v>12248</v>
      </c>
      <c r="O7" s="113">
        <v>1.135</v>
      </c>
      <c r="P7" s="17">
        <f t="shared" ref="P7:P20" si="3">F7+I7-M7</f>
        <v>13962.754999999999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117">
        <v>36.25</v>
      </c>
      <c r="E8" s="119">
        <v>72</v>
      </c>
      <c r="F8" s="11">
        <v>2592</v>
      </c>
      <c r="G8" s="15"/>
      <c r="H8" s="15"/>
      <c r="I8" s="11">
        <f t="shared" si="0"/>
        <v>0</v>
      </c>
      <c r="J8" s="12">
        <f t="shared" ref="J8:J20" si="4">F8+I8</f>
        <v>2592</v>
      </c>
      <c r="K8" s="123">
        <v>4</v>
      </c>
      <c r="L8" s="120">
        <v>72</v>
      </c>
      <c r="M8" s="11">
        <f t="shared" si="1"/>
        <v>288</v>
      </c>
      <c r="N8" s="102">
        <f t="shared" si="2"/>
        <v>32.25</v>
      </c>
      <c r="O8" s="114">
        <v>72</v>
      </c>
      <c r="P8" s="17">
        <f t="shared" si="3"/>
        <v>2304</v>
      </c>
      <c r="Q8" s="15"/>
    </row>
    <row r="9" spans="1:24" ht="15.75" x14ac:dyDescent="0.25">
      <c r="A9" s="15">
        <v>4</v>
      </c>
      <c r="B9" s="87">
        <v>115026</v>
      </c>
      <c r="C9" s="15" t="s">
        <v>16</v>
      </c>
      <c r="D9" s="117">
        <v>6</v>
      </c>
      <c r="E9" s="114">
        <v>100</v>
      </c>
      <c r="F9" s="11">
        <v>600</v>
      </c>
      <c r="G9" s="15"/>
      <c r="H9" s="15"/>
      <c r="I9" s="11">
        <f t="shared" si="0"/>
        <v>0</v>
      </c>
      <c r="J9" s="12">
        <f t="shared" si="4"/>
        <v>600</v>
      </c>
      <c r="K9" s="124"/>
      <c r="L9" s="119">
        <v>100</v>
      </c>
      <c r="M9" s="11">
        <f t="shared" si="1"/>
        <v>0</v>
      </c>
      <c r="N9" s="102">
        <f t="shared" si="2"/>
        <v>6</v>
      </c>
      <c r="O9" s="114">
        <v>100</v>
      </c>
      <c r="P9" s="17">
        <f t="shared" si="3"/>
        <v>600</v>
      </c>
      <c r="Q9" s="15"/>
    </row>
    <row r="10" spans="1:24" ht="15.75" x14ac:dyDescent="0.25">
      <c r="A10" s="15">
        <v>5</v>
      </c>
      <c r="B10" s="87">
        <v>115027</v>
      </c>
      <c r="C10" s="15" t="s">
        <v>17</v>
      </c>
      <c r="D10" s="117">
        <v>1816.2723762723763</v>
      </c>
      <c r="E10" s="120">
        <v>4.5583999999999998</v>
      </c>
      <c r="F10" s="11">
        <v>8312</v>
      </c>
      <c r="G10" s="15"/>
      <c r="H10" s="15"/>
      <c r="I10" s="11">
        <f t="shared" si="0"/>
        <v>0</v>
      </c>
      <c r="J10" s="12">
        <f t="shared" si="4"/>
        <v>8312</v>
      </c>
      <c r="K10" s="123">
        <v>300</v>
      </c>
      <c r="L10" s="120">
        <v>4.5</v>
      </c>
      <c r="M10" s="11">
        <f t="shared" si="1"/>
        <v>1350</v>
      </c>
      <c r="N10" s="102">
        <f t="shared" si="2"/>
        <v>1516.2723762723763</v>
      </c>
      <c r="O10" s="113">
        <v>4.5583999999999998</v>
      </c>
      <c r="P10" s="17">
        <f t="shared" si="3"/>
        <v>6962</v>
      </c>
      <c r="Q10" s="15"/>
    </row>
    <row r="11" spans="1:24" ht="15.75" x14ac:dyDescent="0.25">
      <c r="A11" s="15">
        <v>6</v>
      </c>
      <c r="B11" s="87">
        <v>115054</v>
      </c>
      <c r="C11" s="15" t="s">
        <v>52</v>
      </c>
      <c r="D11" s="117">
        <v>810</v>
      </c>
      <c r="E11" s="120">
        <v>24.35</v>
      </c>
      <c r="F11" s="11">
        <v>16363.5</v>
      </c>
      <c r="G11" s="94"/>
      <c r="H11" s="19"/>
      <c r="I11" s="11">
        <f t="shared" si="0"/>
        <v>0</v>
      </c>
      <c r="J11" s="12">
        <f t="shared" si="4"/>
        <v>16363.5</v>
      </c>
      <c r="K11" s="123">
        <v>250</v>
      </c>
      <c r="L11" s="120">
        <v>24.35</v>
      </c>
      <c r="M11" s="11">
        <f t="shared" si="1"/>
        <v>6087.5</v>
      </c>
      <c r="N11" s="102">
        <f t="shared" si="2"/>
        <v>560</v>
      </c>
      <c r="O11" s="113">
        <v>24.35</v>
      </c>
      <c r="P11" s="17">
        <f>F11+I11-M11</f>
        <v>10276</v>
      </c>
      <c r="Q11" s="15"/>
    </row>
    <row r="12" spans="1:24" ht="15.75" x14ac:dyDescent="0.25">
      <c r="A12" s="15">
        <v>7</v>
      </c>
      <c r="B12" s="87">
        <v>115058</v>
      </c>
      <c r="C12" s="15" t="s">
        <v>19</v>
      </c>
      <c r="D12" s="117">
        <v>1255.1666666666665</v>
      </c>
      <c r="E12" s="115">
        <v>12</v>
      </c>
      <c r="F12" s="11">
        <v>23865.5</v>
      </c>
      <c r="G12" s="15"/>
      <c r="H12" s="15"/>
      <c r="I12" s="11">
        <f t="shared" si="0"/>
        <v>0</v>
      </c>
      <c r="J12" s="12">
        <f t="shared" si="4"/>
        <v>23865.5</v>
      </c>
      <c r="K12" s="123">
        <v>400</v>
      </c>
      <c r="L12" s="119">
        <v>13.69</v>
      </c>
      <c r="M12" s="11">
        <f t="shared" si="1"/>
        <v>5476</v>
      </c>
      <c r="N12" s="102">
        <f t="shared" si="2"/>
        <v>855.16666666666652</v>
      </c>
      <c r="O12" s="115">
        <v>12</v>
      </c>
      <c r="P12" s="17">
        <f t="shared" si="3"/>
        <v>18389.5</v>
      </c>
      <c r="Q12" s="15"/>
    </row>
    <row r="13" spans="1:24" ht="15.75" x14ac:dyDescent="0.25">
      <c r="A13" s="15">
        <v>8</v>
      </c>
      <c r="B13" s="87">
        <v>115065</v>
      </c>
      <c r="C13" s="15" t="s">
        <v>20</v>
      </c>
      <c r="D13" s="117">
        <v>3418.4338624338625</v>
      </c>
      <c r="E13" s="119">
        <v>3.78</v>
      </c>
      <c r="F13" s="11">
        <v>12571</v>
      </c>
      <c r="G13" s="15"/>
      <c r="H13" s="15"/>
      <c r="I13" s="11">
        <f t="shared" si="0"/>
        <v>0</v>
      </c>
      <c r="J13" s="12">
        <f t="shared" si="4"/>
        <v>12571</v>
      </c>
      <c r="K13" s="124">
        <v>1200</v>
      </c>
      <c r="L13" s="119">
        <v>3.78</v>
      </c>
      <c r="M13" s="11">
        <f t="shared" si="1"/>
        <v>4536</v>
      </c>
      <c r="N13" s="102">
        <f t="shared" si="2"/>
        <v>2218.4338624338625</v>
      </c>
      <c r="O13" s="114">
        <v>3.78</v>
      </c>
      <c r="P13" s="17">
        <f t="shared" si="3"/>
        <v>8035</v>
      </c>
      <c r="Q13" s="29" t="s">
        <v>21</v>
      </c>
    </row>
    <row r="14" spans="1:24" ht="15.75" x14ac:dyDescent="0.25">
      <c r="A14" s="15">
        <v>9</v>
      </c>
      <c r="B14" s="87">
        <v>115066</v>
      </c>
      <c r="C14" s="15" t="s">
        <v>22</v>
      </c>
      <c r="D14" s="117">
        <v>0</v>
      </c>
      <c r="E14" s="121"/>
      <c r="F14" s="32">
        <v>335463</v>
      </c>
      <c r="G14" s="31"/>
      <c r="H14" s="31"/>
      <c r="I14" s="11">
        <f>G14*H14</f>
        <v>0</v>
      </c>
      <c r="J14" s="12">
        <f t="shared" si="4"/>
        <v>335463</v>
      </c>
      <c r="K14" s="125"/>
      <c r="L14" s="121"/>
      <c r="M14" s="11">
        <v>6840</v>
      </c>
      <c r="N14" s="102">
        <f t="shared" si="2"/>
        <v>0</v>
      </c>
      <c r="O14" s="114"/>
      <c r="P14" s="17">
        <f t="shared" si="3"/>
        <v>328623</v>
      </c>
      <c r="Q14" s="29" t="s">
        <v>21</v>
      </c>
    </row>
    <row r="15" spans="1:24" ht="15.75" x14ac:dyDescent="0.25">
      <c r="A15" s="15">
        <v>10</v>
      </c>
      <c r="B15" s="87">
        <v>115069</v>
      </c>
      <c r="C15" s="15" t="s">
        <v>23</v>
      </c>
      <c r="D15" s="117">
        <v>105</v>
      </c>
      <c r="E15" s="119">
        <v>23.11</v>
      </c>
      <c r="F15" s="19">
        <v>2420.5500000000002</v>
      </c>
      <c r="G15" s="15"/>
      <c r="H15" s="15"/>
      <c r="I15" s="11"/>
      <c r="J15" s="12">
        <f t="shared" si="4"/>
        <v>2420.5500000000002</v>
      </c>
      <c r="K15" s="119">
        <v>30</v>
      </c>
      <c r="L15" s="119">
        <v>23.11</v>
      </c>
      <c r="M15" s="11">
        <f t="shared" si="1"/>
        <v>693.3</v>
      </c>
      <c r="N15" s="102">
        <f t="shared" si="2"/>
        <v>75</v>
      </c>
      <c r="O15" s="114">
        <v>23.11</v>
      </c>
      <c r="P15" s="17">
        <f t="shared" si="3"/>
        <v>1727.2500000000002</v>
      </c>
      <c r="Q15" s="35"/>
    </row>
    <row r="16" spans="1:24" ht="15.75" x14ac:dyDescent="0.25">
      <c r="A16" s="15">
        <v>11</v>
      </c>
      <c r="B16" s="87">
        <v>115071</v>
      </c>
      <c r="C16" s="15" t="s">
        <v>25</v>
      </c>
      <c r="D16" s="117">
        <v>150</v>
      </c>
      <c r="E16" s="120">
        <v>23.11</v>
      </c>
      <c r="F16" s="19">
        <v>3460.5000000000005</v>
      </c>
      <c r="G16" s="15"/>
      <c r="H16" s="15"/>
      <c r="I16" s="11"/>
      <c r="J16" s="12">
        <f t="shared" si="4"/>
        <v>3460.5000000000005</v>
      </c>
      <c r="K16" s="119">
        <v>50</v>
      </c>
      <c r="L16" s="119">
        <v>23.11</v>
      </c>
      <c r="M16" s="11">
        <f t="shared" si="1"/>
        <v>1155.5</v>
      </c>
      <c r="N16" s="21">
        <f t="shared" ref="N16:N20" si="5">D16+G16-K16</f>
        <v>100</v>
      </c>
      <c r="O16" s="113">
        <v>23.11</v>
      </c>
      <c r="P16" s="17">
        <f t="shared" si="3"/>
        <v>2305.0000000000005</v>
      </c>
      <c r="Q16" s="36"/>
    </row>
    <row r="17" spans="1:24" ht="15.75" x14ac:dyDescent="0.25">
      <c r="A17" s="15">
        <v>12</v>
      </c>
      <c r="B17" s="87">
        <v>115072</v>
      </c>
      <c r="C17" s="15" t="s">
        <v>26</v>
      </c>
      <c r="D17" s="117">
        <v>0</v>
      </c>
      <c r="E17" s="19">
        <v>0</v>
      </c>
      <c r="F17" s="19">
        <v>25680</v>
      </c>
      <c r="G17" s="15"/>
      <c r="H17" s="15"/>
      <c r="I17" s="11">
        <f t="shared" si="0"/>
        <v>0</v>
      </c>
      <c r="J17" s="12">
        <f t="shared" si="4"/>
        <v>25680</v>
      </c>
      <c r="K17" s="123"/>
      <c r="L17" s="19"/>
      <c r="M17" s="11">
        <f t="shared" si="1"/>
        <v>0</v>
      </c>
      <c r="N17" s="21">
        <f t="shared" si="5"/>
        <v>0</v>
      </c>
      <c r="O17" s="113">
        <v>0</v>
      </c>
      <c r="P17" s="17">
        <f t="shared" si="3"/>
        <v>25680</v>
      </c>
      <c r="Q17" s="35"/>
    </row>
    <row r="18" spans="1:24" ht="15.75" x14ac:dyDescent="0.25">
      <c r="A18" s="15">
        <v>13</v>
      </c>
      <c r="B18" s="87">
        <v>115074</v>
      </c>
      <c r="C18" s="15" t="s">
        <v>28</v>
      </c>
      <c r="D18" s="117">
        <v>0</v>
      </c>
      <c r="E18" s="15"/>
      <c r="F18" s="37">
        <v>10370</v>
      </c>
      <c r="G18" s="15"/>
      <c r="H18" s="15"/>
      <c r="I18" s="11">
        <f t="shared" si="0"/>
        <v>0</v>
      </c>
      <c r="J18" s="12">
        <f t="shared" si="4"/>
        <v>10370</v>
      </c>
      <c r="K18" s="124"/>
      <c r="L18" s="15"/>
      <c r="M18" s="11">
        <f t="shared" si="1"/>
        <v>0</v>
      </c>
      <c r="N18" s="21">
        <f t="shared" si="5"/>
        <v>0</v>
      </c>
      <c r="O18" s="114"/>
      <c r="P18" s="17">
        <f t="shared" si="3"/>
        <v>10370</v>
      </c>
      <c r="Q18" s="106"/>
    </row>
    <row r="19" spans="1:24" ht="15.75" x14ac:dyDescent="0.25">
      <c r="A19" s="15">
        <v>14</v>
      </c>
      <c r="B19" s="87">
        <v>115075</v>
      </c>
      <c r="C19" s="15" t="s">
        <v>29</v>
      </c>
      <c r="D19" s="117">
        <v>0</v>
      </c>
      <c r="E19" s="15"/>
      <c r="F19" s="19">
        <v>43454</v>
      </c>
      <c r="G19" s="15"/>
      <c r="H19" s="15"/>
      <c r="I19" s="11">
        <f t="shared" si="0"/>
        <v>0</v>
      </c>
      <c r="J19" s="12">
        <f t="shared" si="4"/>
        <v>43454</v>
      </c>
      <c r="K19" s="124"/>
      <c r="L19" s="15"/>
      <c r="M19" s="21">
        <v>860</v>
      </c>
      <c r="N19" s="21">
        <f t="shared" si="5"/>
        <v>0</v>
      </c>
      <c r="O19" s="114"/>
      <c r="P19" s="17">
        <f t="shared" si="3"/>
        <v>42594</v>
      </c>
      <c r="Q19" s="29" t="s">
        <v>21</v>
      </c>
    </row>
    <row r="20" spans="1:24" ht="15.75" x14ac:dyDescent="0.25">
      <c r="A20" s="15">
        <v>15</v>
      </c>
      <c r="B20" s="88">
        <v>115099</v>
      </c>
      <c r="C20" s="39" t="s">
        <v>30</v>
      </c>
      <c r="D20" s="94">
        <v>0</v>
      </c>
      <c r="E20" s="39"/>
      <c r="F20" s="37">
        <v>802642</v>
      </c>
      <c r="G20" s="39"/>
      <c r="H20" s="39"/>
      <c r="I20" s="11">
        <f t="shared" si="0"/>
        <v>0</v>
      </c>
      <c r="J20" s="12">
        <f t="shared" si="4"/>
        <v>802642</v>
      </c>
      <c r="K20" s="40"/>
      <c r="L20" s="39"/>
      <c r="M20" s="11">
        <v>16365</v>
      </c>
      <c r="N20" s="21">
        <f t="shared" si="5"/>
        <v>0</v>
      </c>
      <c r="O20" s="116"/>
      <c r="P20" s="17">
        <f t="shared" si="3"/>
        <v>786277</v>
      </c>
      <c r="Q20" s="29" t="s">
        <v>21</v>
      </c>
      <c r="T20" s="234" t="s">
        <v>31</v>
      </c>
      <c r="U20" s="234"/>
      <c r="V20" s="234"/>
      <c r="W20" s="234"/>
      <c r="X20" s="234"/>
    </row>
    <row r="21" spans="1:24" ht="16.5" thickBot="1" x14ac:dyDescent="0.3">
      <c r="A21" s="46"/>
      <c r="B21" s="69" t="s">
        <v>32</v>
      </c>
      <c r="C21" s="70"/>
      <c r="D21" s="110">
        <v>25969.203986453987</v>
      </c>
      <c r="E21" s="46"/>
      <c r="F21" s="89">
        <v>1343238.5360000001</v>
      </c>
      <c r="G21" s="89">
        <f>SUM(G6:G20)</f>
        <v>0</v>
      </c>
      <c r="H21" s="46"/>
      <c r="I21" s="48">
        <f>SUM(I6:I20)</f>
        <v>0</v>
      </c>
      <c r="J21" s="90">
        <f>SUM(J6:J20)</f>
        <v>1322770.405</v>
      </c>
      <c r="K21" s="90">
        <f t="shared" ref="K21" si="6">SUM(K6:K20)</f>
        <v>3234</v>
      </c>
      <c r="L21" s="90"/>
      <c r="M21" s="90">
        <f>SUM(M6:M20)</f>
        <v>45723.3</v>
      </c>
      <c r="N21" s="111">
        <f>SUM(N6:N20)</f>
        <v>20856.203986453987</v>
      </c>
      <c r="O21" s="53"/>
      <c r="P21" s="89">
        <f>F21+I21-M21</f>
        <v>1297515.236</v>
      </c>
      <c r="Q21" s="46"/>
    </row>
    <row r="22" spans="1:24" s="1" customFormat="1" ht="16.5" thickTop="1" x14ac:dyDescent="0.25">
      <c r="A22" s="55"/>
      <c r="B22" s="55"/>
      <c r="C22" s="55"/>
      <c r="D22" s="96"/>
      <c r="E22" s="55"/>
      <c r="F22" s="55"/>
      <c r="G22" s="55"/>
      <c r="H22" s="55"/>
      <c r="I22" s="55"/>
      <c r="J22" s="57"/>
      <c r="K22" s="56"/>
      <c r="L22" s="55"/>
      <c r="M22" s="55"/>
      <c r="N22" s="96"/>
      <c r="O22" s="55"/>
      <c r="P22" s="58"/>
      <c r="Q22" s="55"/>
    </row>
    <row r="23" spans="1:24" s="1" customFormat="1" ht="15.75" x14ac:dyDescent="0.25">
      <c r="A23" s="55"/>
      <c r="B23" s="55"/>
      <c r="C23" s="55"/>
      <c r="D23" s="96"/>
      <c r="E23" s="55"/>
      <c r="F23" s="55"/>
      <c r="G23" s="55"/>
      <c r="H23" s="55"/>
      <c r="I23" s="55"/>
      <c r="J23" s="57"/>
      <c r="K23" s="56"/>
      <c r="L23" s="55"/>
      <c r="M23" s="55"/>
      <c r="N23" s="96"/>
      <c r="O23" s="55"/>
      <c r="P23" s="58"/>
      <c r="Q23" s="55"/>
    </row>
    <row r="24" spans="1:24" s="78" customFormat="1" ht="16.5" x14ac:dyDescent="0.3">
      <c r="A24" s="252" t="s">
        <v>37</v>
      </c>
      <c r="B24" s="252"/>
      <c r="C24" s="252"/>
      <c r="D24" s="97"/>
      <c r="E24" s="80"/>
      <c r="F24" s="81"/>
      <c r="G24" s="80"/>
      <c r="H24" s="80"/>
      <c r="I24" s="80"/>
      <c r="J24" s="80"/>
      <c r="K24" s="80"/>
      <c r="L24" s="80"/>
      <c r="M24" s="80"/>
      <c r="N24" s="97"/>
      <c r="O24" s="80"/>
      <c r="P24" s="81"/>
    </row>
    <row r="25" spans="1:24" s="78" customFormat="1" ht="16.5" x14ac:dyDescent="0.3">
      <c r="A25" s="250"/>
      <c r="B25" s="250"/>
      <c r="C25" s="250"/>
      <c r="D25" s="98"/>
      <c r="N25" s="98"/>
      <c r="P25" s="82"/>
    </row>
    <row r="26" spans="1:24" s="78" customFormat="1" ht="16.5" x14ac:dyDescent="0.3">
      <c r="A26" s="251" t="s">
        <v>44</v>
      </c>
      <c r="B26" s="251"/>
      <c r="C26" s="251"/>
      <c r="D26" s="98"/>
      <c r="N26" s="98"/>
    </row>
    <row r="27" spans="1:24" s="78" customFormat="1" ht="16.5" x14ac:dyDescent="0.3">
      <c r="A27" s="251" t="s">
        <v>43</v>
      </c>
      <c r="B27" s="251"/>
      <c r="C27" s="251"/>
      <c r="D27" s="98"/>
      <c r="N27" s="98"/>
    </row>
    <row r="28" spans="1:24" s="1" customFormat="1" ht="15.75" x14ac:dyDescent="0.25">
      <c r="A28" s="55"/>
      <c r="B28" s="55"/>
      <c r="C28" s="55"/>
      <c r="D28" s="96"/>
      <c r="E28" s="55"/>
      <c r="F28" s="55"/>
      <c r="G28" s="55"/>
      <c r="H28" s="55"/>
      <c r="I28" s="55"/>
      <c r="J28" s="55"/>
      <c r="K28" s="56"/>
      <c r="L28" s="55"/>
      <c r="M28" s="55"/>
      <c r="N28" s="96"/>
      <c r="O28" s="55"/>
      <c r="P28" s="55"/>
      <c r="Q28" s="55"/>
    </row>
    <row r="29" spans="1:24" ht="15.75" x14ac:dyDescent="0.25">
      <c r="A29" s="62"/>
      <c r="B29" s="62"/>
      <c r="C29" s="62"/>
      <c r="D29" s="99"/>
      <c r="E29" s="62"/>
      <c r="F29" s="62"/>
      <c r="G29" s="62"/>
      <c r="H29" s="62"/>
      <c r="I29" s="62"/>
      <c r="J29" s="62"/>
      <c r="K29" s="63"/>
      <c r="L29" s="62"/>
      <c r="M29" s="62"/>
      <c r="N29" s="96"/>
      <c r="O29" s="55"/>
      <c r="P29" s="55"/>
      <c r="Q29" s="62"/>
    </row>
    <row r="30" spans="1:24" ht="15.75" x14ac:dyDescent="0.25">
      <c r="A30" s="62"/>
      <c r="E30" s="62"/>
      <c r="F30" s="62"/>
      <c r="G30" s="62"/>
      <c r="H30" s="62"/>
      <c r="I30" s="62"/>
      <c r="J30" s="62"/>
      <c r="K30" s="63"/>
      <c r="L30" s="62"/>
      <c r="M30" s="62"/>
      <c r="N30" s="96"/>
      <c r="O30" s="55"/>
      <c r="P30" s="55"/>
      <c r="Q30" s="62"/>
    </row>
    <row r="31" spans="1:24" s="1" customFormat="1" ht="15.75" x14ac:dyDescent="0.25">
      <c r="A31" s="62"/>
      <c r="B31"/>
      <c r="C31"/>
      <c r="D31" s="109"/>
      <c r="E31" s="62"/>
      <c r="F31" s="62"/>
      <c r="G31" s="62"/>
      <c r="H31" s="62"/>
      <c r="I31" s="62"/>
      <c r="J31" s="62"/>
      <c r="K31" s="63"/>
      <c r="L31" s="62"/>
      <c r="M31" s="62"/>
      <c r="N31" s="96"/>
      <c r="O31" s="55"/>
      <c r="P31" s="58"/>
      <c r="Q31" s="62"/>
    </row>
    <row r="32" spans="1:24" s="1" customFormat="1" ht="15.75" x14ac:dyDescent="0.25">
      <c r="A32" s="62"/>
      <c r="B32"/>
      <c r="C32" s="108"/>
      <c r="D32" s="108"/>
      <c r="E32"/>
      <c r="F32"/>
      <c r="G32"/>
      <c r="H32"/>
      <c r="I32"/>
      <c r="J32"/>
      <c r="K32" s="64"/>
      <c r="L32"/>
      <c r="M32"/>
      <c r="N32" s="105"/>
      <c r="P32" s="60"/>
      <c r="Q32" s="65"/>
    </row>
    <row r="33" spans="1:17" s="1" customFormat="1" ht="15.75" x14ac:dyDescent="0.25">
      <c r="A33" s="62"/>
      <c r="C33" s="108"/>
      <c r="D33" s="109"/>
      <c r="E33"/>
      <c r="F33"/>
      <c r="G33"/>
      <c r="H33"/>
      <c r="I33"/>
      <c r="J33" s="68"/>
      <c r="K33" s="64"/>
      <c r="L33"/>
      <c r="M33"/>
      <c r="N33" s="105"/>
      <c r="P33" s="60"/>
      <c r="Q33"/>
    </row>
    <row r="34" spans="1:17" s="1" customFormat="1" ht="15.75" x14ac:dyDescent="0.25">
      <c r="A34" s="62"/>
      <c r="B34"/>
      <c r="C34"/>
      <c r="D34" s="100"/>
      <c r="E34"/>
      <c r="F34"/>
      <c r="G34"/>
      <c r="H34"/>
      <c r="I34"/>
      <c r="J34"/>
      <c r="K34" s="64"/>
      <c r="L34"/>
      <c r="M34"/>
      <c r="N34" s="105"/>
      <c r="Q34"/>
    </row>
  </sheetData>
  <mergeCells count="17"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A27:C27"/>
    <mergeCell ref="N4:P4"/>
    <mergeCell ref="Q4:Q5"/>
    <mergeCell ref="T20:X20"/>
    <mergeCell ref="A24:C24"/>
    <mergeCell ref="A25:C25"/>
    <mergeCell ref="A26:C26"/>
  </mergeCells>
  <pageMargins left="0.25" right="0.25" top="0.75" bottom="0.75" header="0.3" footer="0.3"/>
  <pageSetup orientation="landscape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H23" sqref="H23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38" t="s">
        <v>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ht="24.75" customHeight="1" thickBot="1" x14ac:dyDescent="0.35">
      <c r="A3" s="239" t="s">
        <v>56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117">
        <v>3245.0810810810808</v>
      </c>
      <c r="E6" s="118">
        <v>5.8</v>
      </c>
      <c r="F6" s="11">
        <v>18941.599999999999</v>
      </c>
      <c r="G6" s="9"/>
      <c r="H6" s="9"/>
      <c r="I6" s="11">
        <f>G6*H6</f>
        <v>0</v>
      </c>
      <c r="J6" s="12">
        <f>F6+I6</f>
        <v>18941.599999999999</v>
      </c>
      <c r="K6" s="122">
        <v>350</v>
      </c>
      <c r="L6" s="118">
        <v>5.8</v>
      </c>
      <c r="M6" s="11">
        <f>L6*K6</f>
        <v>2030</v>
      </c>
      <c r="N6" s="102">
        <f>(D6+G6)-K6</f>
        <v>2895.0810810810808</v>
      </c>
      <c r="O6" s="112">
        <v>5.8</v>
      </c>
      <c r="P6" s="14">
        <f>F6+I6-M6</f>
        <v>16911.599999999999</v>
      </c>
      <c r="Q6" s="9"/>
    </row>
    <row r="7" spans="1:24" ht="15.75" x14ac:dyDescent="0.25">
      <c r="A7" s="15">
        <v>2</v>
      </c>
      <c r="B7" s="87">
        <v>115009</v>
      </c>
      <c r="C7" s="15" t="s">
        <v>14</v>
      </c>
      <c r="D7" s="117">
        <v>12248</v>
      </c>
      <c r="E7" s="113">
        <v>1.135</v>
      </c>
      <c r="F7" s="11">
        <v>13962.754999999999</v>
      </c>
      <c r="G7" s="18"/>
      <c r="H7" s="19"/>
      <c r="I7" s="11">
        <f t="shared" ref="I7:I20" si="0">G7*H7</f>
        <v>0</v>
      </c>
      <c r="J7" s="12">
        <f>F7+I7</f>
        <v>13962.754999999999</v>
      </c>
      <c r="K7" s="123">
        <v>1000</v>
      </c>
      <c r="L7" s="120">
        <v>1.1399999999999999</v>
      </c>
      <c r="M7" s="11">
        <f t="shared" ref="M7:M18" si="1">L7*K7</f>
        <v>1140</v>
      </c>
      <c r="N7" s="102">
        <f t="shared" ref="N7:N15" si="2">(D7+G7)-K7</f>
        <v>11248</v>
      </c>
      <c r="O7" s="113">
        <v>1.135</v>
      </c>
      <c r="P7" s="17">
        <f t="shared" ref="P7:P16" si="3">F7+I7-M7</f>
        <v>12822.754999999999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117">
        <v>32.25</v>
      </c>
      <c r="E8" s="119">
        <v>72</v>
      </c>
      <c r="F8" s="11">
        <v>2304</v>
      </c>
      <c r="G8" s="15"/>
      <c r="H8" s="15"/>
      <c r="I8" s="11">
        <f t="shared" si="0"/>
        <v>0</v>
      </c>
      <c r="J8" s="12">
        <f t="shared" ref="J8:J20" si="4">F8+I8</f>
        <v>2304</v>
      </c>
      <c r="K8" s="123">
        <v>3</v>
      </c>
      <c r="L8" s="120">
        <v>72</v>
      </c>
      <c r="M8" s="11">
        <f t="shared" si="1"/>
        <v>216</v>
      </c>
      <c r="N8" s="102">
        <f t="shared" si="2"/>
        <v>29.25</v>
      </c>
      <c r="O8" s="114">
        <v>72</v>
      </c>
      <c r="P8" s="17">
        <f t="shared" si="3"/>
        <v>2088</v>
      </c>
      <c r="Q8" s="15"/>
    </row>
    <row r="9" spans="1:24" ht="15.75" x14ac:dyDescent="0.25">
      <c r="A9" s="15">
        <v>4</v>
      </c>
      <c r="B9" s="87">
        <v>115026</v>
      </c>
      <c r="C9" s="15" t="s">
        <v>16</v>
      </c>
      <c r="D9" s="117">
        <v>6</v>
      </c>
      <c r="E9" s="114">
        <v>100</v>
      </c>
      <c r="F9" s="11">
        <v>600</v>
      </c>
      <c r="G9" s="15"/>
      <c r="H9" s="15"/>
      <c r="I9" s="11">
        <f t="shared" si="0"/>
        <v>0</v>
      </c>
      <c r="J9" s="12">
        <f t="shared" si="4"/>
        <v>600</v>
      </c>
      <c r="K9" s="124"/>
      <c r="L9" s="119">
        <v>100</v>
      </c>
      <c r="M9" s="11">
        <f t="shared" si="1"/>
        <v>0</v>
      </c>
      <c r="N9" s="102">
        <f t="shared" si="2"/>
        <v>6</v>
      </c>
      <c r="O9" s="114">
        <v>100</v>
      </c>
      <c r="P9" s="17">
        <f t="shared" si="3"/>
        <v>600</v>
      </c>
      <c r="Q9" s="15"/>
    </row>
    <row r="10" spans="1:24" ht="15.75" x14ac:dyDescent="0.25">
      <c r="A10" s="15">
        <v>5</v>
      </c>
      <c r="B10" s="87">
        <v>115027</v>
      </c>
      <c r="C10" s="15" t="s">
        <v>17</v>
      </c>
      <c r="D10" s="117">
        <v>1516.2723762723763</v>
      </c>
      <c r="E10" s="120">
        <v>4.5583999999999998</v>
      </c>
      <c r="F10" s="11">
        <v>6962</v>
      </c>
      <c r="G10" s="15"/>
      <c r="H10" s="15"/>
      <c r="I10" s="11">
        <f t="shared" si="0"/>
        <v>0</v>
      </c>
      <c r="J10" s="12">
        <f t="shared" si="4"/>
        <v>6962</v>
      </c>
      <c r="K10" s="123">
        <v>50</v>
      </c>
      <c r="L10" s="120">
        <v>4.5</v>
      </c>
      <c r="M10" s="11">
        <f t="shared" si="1"/>
        <v>225</v>
      </c>
      <c r="N10" s="102">
        <f t="shared" si="2"/>
        <v>1466.2723762723763</v>
      </c>
      <c r="O10" s="113">
        <v>4.5583999999999998</v>
      </c>
      <c r="P10" s="17">
        <f t="shared" si="3"/>
        <v>6737</v>
      </c>
      <c r="Q10" s="15"/>
    </row>
    <row r="11" spans="1:24" ht="15.75" x14ac:dyDescent="0.25">
      <c r="A11" s="15">
        <v>6</v>
      </c>
      <c r="B11" s="87">
        <v>115054</v>
      </c>
      <c r="C11" s="15" t="s">
        <v>52</v>
      </c>
      <c r="D11" s="117">
        <v>560</v>
      </c>
      <c r="E11" s="120">
        <v>24.35</v>
      </c>
      <c r="F11" s="11">
        <v>10276</v>
      </c>
      <c r="G11" s="94"/>
      <c r="H11" s="19"/>
      <c r="I11" s="11">
        <f t="shared" si="0"/>
        <v>0</v>
      </c>
      <c r="J11" s="12">
        <f t="shared" si="4"/>
        <v>10276</v>
      </c>
      <c r="K11" s="123">
        <v>80</v>
      </c>
      <c r="L11" s="120">
        <v>24.35</v>
      </c>
      <c r="M11" s="11">
        <f t="shared" si="1"/>
        <v>1948</v>
      </c>
      <c r="N11" s="102">
        <f t="shared" si="2"/>
        <v>480</v>
      </c>
      <c r="O11" s="113">
        <v>24.35</v>
      </c>
      <c r="P11" s="17">
        <f>F11+I11-M11</f>
        <v>8328</v>
      </c>
      <c r="Q11" s="15"/>
    </row>
    <row r="12" spans="1:24" ht="15.75" x14ac:dyDescent="0.25">
      <c r="A12" s="15">
        <v>7</v>
      </c>
      <c r="B12" s="87">
        <v>115058</v>
      </c>
      <c r="C12" s="15" t="s">
        <v>19</v>
      </c>
      <c r="D12" s="117">
        <v>855.16666666666652</v>
      </c>
      <c r="E12" s="115">
        <v>12</v>
      </c>
      <c r="F12" s="11">
        <v>18389.5</v>
      </c>
      <c r="G12" s="15"/>
      <c r="H12" s="15"/>
      <c r="I12" s="11">
        <f t="shared" si="0"/>
        <v>0</v>
      </c>
      <c r="J12" s="12">
        <f t="shared" si="4"/>
        <v>18389.5</v>
      </c>
      <c r="K12" s="123">
        <v>150</v>
      </c>
      <c r="L12" s="119">
        <v>13.69</v>
      </c>
      <c r="M12" s="11">
        <f t="shared" si="1"/>
        <v>2053.5</v>
      </c>
      <c r="N12" s="102">
        <f t="shared" si="2"/>
        <v>705.16666666666652</v>
      </c>
      <c r="O12" s="115">
        <v>12</v>
      </c>
      <c r="P12" s="17">
        <f t="shared" si="3"/>
        <v>16336</v>
      </c>
      <c r="Q12" s="15"/>
    </row>
    <row r="13" spans="1:24" ht="15.75" x14ac:dyDescent="0.25">
      <c r="A13" s="15">
        <v>8</v>
      </c>
      <c r="B13" s="87">
        <v>115065</v>
      </c>
      <c r="C13" s="15" t="s">
        <v>20</v>
      </c>
      <c r="D13" s="117">
        <v>2218.4338624338625</v>
      </c>
      <c r="E13" s="119">
        <v>3.78</v>
      </c>
      <c r="F13" s="11">
        <v>8035</v>
      </c>
      <c r="G13" s="15"/>
      <c r="H13" s="15"/>
      <c r="I13" s="11">
        <f t="shared" si="0"/>
        <v>0</v>
      </c>
      <c r="J13" s="12">
        <f t="shared" si="4"/>
        <v>8035</v>
      </c>
      <c r="K13" s="124">
        <v>600</v>
      </c>
      <c r="L13" s="119">
        <v>3.78</v>
      </c>
      <c r="M13" s="11">
        <f t="shared" si="1"/>
        <v>2268</v>
      </c>
      <c r="N13" s="102">
        <f t="shared" si="2"/>
        <v>1618.4338624338625</v>
      </c>
      <c r="O13" s="114">
        <v>3.78</v>
      </c>
      <c r="P13" s="17">
        <f t="shared" si="3"/>
        <v>5767</v>
      </c>
      <c r="Q13" s="29" t="s">
        <v>21</v>
      </c>
    </row>
    <row r="14" spans="1:24" ht="15.75" x14ac:dyDescent="0.25">
      <c r="A14" s="15">
        <v>9</v>
      </c>
      <c r="B14" s="87">
        <v>115066</v>
      </c>
      <c r="C14" s="15" t="s">
        <v>22</v>
      </c>
      <c r="D14" s="117">
        <v>0</v>
      </c>
      <c r="E14" s="126"/>
      <c r="F14" s="127">
        <v>328623</v>
      </c>
      <c r="G14" s="128"/>
      <c r="H14" s="128"/>
      <c r="I14" s="129">
        <f>G14*H14</f>
        <v>0</v>
      </c>
      <c r="J14" s="130">
        <f t="shared" si="4"/>
        <v>328623</v>
      </c>
      <c r="K14" s="131"/>
      <c r="L14" s="126"/>
      <c r="M14" s="11">
        <v>6850</v>
      </c>
      <c r="N14" s="102">
        <f t="shared" si="2"/>
        <v>0</v>
      </c>
      <c r="O14" s="114"/>
      <c r="P14" s="17">
        <f t="shared" si="3"/>
        <v>321773</v>
      </c>
      <c r="Q14" s="29" t="s">
        <v>21</v>
      </c>
    </row>
    <row r="15" spans="1:24" ht="15.75" x14ac:dyDescent="0.25">
      <c r="A15" s="15">
        <v>10</v>
      </c>
      <c r="B15" s="87">
        <v>115069</v>
      </c>
      <c r="C15" s="15" t="s">
        <v>23</v>
      </c>
      <c r="D15" s="117">
        <v>75</v>
      </c>
      <c r="E15" s="119">
        <v>23.11</v>
      </c>
      <c r="F15" s="19">
        <v>1727.2500000000002</v>
      </c>
      <c r="G15" s="15"/>
      <c r="H15" s="15"/>
      <c r="I15" s="11"/>
      <c r="J15" s="12">
        <f t="shared" si="4"/>
        <v>1727.2500000000002</v>
      </c>
      <c r="K15" s="119">
        <v>20</v>
      </c>
      <c r="L15" s="119">
        <v>23.11</v>
      </c>
      <c r="M15" s="11">
        <f t="shared" si="1"/>
        <v>462.2</v>
      </c>
      <c r="N15" s="102">
        <f t="shared" si="2"/>
        <v>55</v>
      </c>
      <c r="O15" s="114">
        <v>23.11</v>
      </c>
      <c r="P15" s="17">
        <f t="shared" si="3"/>
        <v>1265.0500000000002</v>
      </c>
      <c r="Q15" s="35"/>
    </row>
    <row r="16" spans="1:24" ht="15.75" x14ac:dyDescent="0.25">
      <c r="A16" s="15">
        <v>11</v>
      </c>
      <c r="B16" s="87">
        <v>115071</v>
      </c>
      <c r="C16" s="15" t="s">
        <v>25</v>
      </c>
      <c r="D16" s="117">
        <v>100</v>
      </c>
      <c r="E16" s="120">
        <v>23.11</v>
      </c>
      <c r="F16" s="19">
        <v>2305.0000000000005</v>
      </c>
      <c r="G16" s="15"/>
      <c r="H16" s="15"/>
      <c r="I16" s="11"/>
      <c r="J16" s="12">
        <f t="shared" si="4"/>
        <v>2305.0000000000005</v>
      </c>
      <c r="K16" s="119">
        <v>25</v>
      </c>
      <c r="L16" s="119">
        <v>23.11</v>
      </c>
      <c r="M16" s="11">
        <f t="shared" si="1"/>
        <v>577.75</v>
      </c>
      <c r="N16" s="21">
        <f t="shared" ref="N16:N20" si="5">D16+G16-K16</f>
        <v>75</v>
      </c>
      <c r="O16" s="113">
        <v>23.11</v>
      </c>
      <c r="P16" s="17">
        <f t="shared" si="3"/>
        <v>1727.2500000000005</v>
      </c>
      <c r="Q16" s="36"/>
    </row>
    <row r="17" spans="1:24" ht="15.75" x14ac:dyDescent="0.25">
      <c r="A17" s="15">
        <v>12</v>
      </c>
      <c r="B17" s="87">
        <v>115072</v>
      </c>
      <c r="C17" s="15" t="s">
        <v>26</v>
      </c>
      <c r="D17" s="117">
        <v>0</v>
      </c>
      <c r="E17" s="19">
        <v>0</v>
      </c>
      <c r="F17" s="19">
        <v>25680</v>
      </c>
      <c r="G17" s="15"/>
      <c r="H17" s="15"/>
      <c r="I17" s="11">
        <f t="shared" si="0"/>
        <v>0</v>
      </c>
      <c r="J17" s="12">
        <f t="shared" si="4"/>
        <v>25680</v>
      </c>
      <c r="K17" s="123"/>
      <c r="L17" s="19"/>
      <c r="M17" s="11">
        <f t="shared" si="1"/>
        <v>0</v>
      </c>
      <c r="N17" s="21">
        <f t="shared" si="5"/>
        <v>0</v>
      </c>
      <c r="O17" s="113">
        <v>0</v>
      </c>
      <c r="P17" s="17"/>
      <c r="Q17" s="35"/>
    </row>
    <row r="18" spans="1:24" ht="15.75" x14ac:dyDescent="0.25">
      <c r="A18" s="15">
        <v>13</v>
      </c>
      <c r="B18" s="87">
        <v>115074</v>
      </c>
      <c r="C18" s="15" t="s">
        <v>28</v>
      </c>
      <c r="D18" s="117">
        <v>0</v>
      </c>
      <c r="E18" s="15"/>
      <c r="F18" s="37">
        <v>10370</v>
      </c>
      <c r="G18" s="15"/>
      <c r="H18" s="15"/>
      <c r="I18" s="11">
        <f t="shared" si="0"/>
        <v>0</v>
      </c>
      <c r="J18" s="12">
        <f t="shared" si="4"/>
        <v>10370</v>
      </c>
      <c r="K18" s="124"/>
      <c r="L18" s="15"/>
      <c r="M18" s="11">
        <f t="shared" si="1"/>
        <v>0</v>
      </c>
      <c r="N18" s="21">
        <f t="shared" si="5"/>
        <v>0</v>
      </c>
      <c r="O18" s="114"/>
      <c r="P18" s="17"/>
      <c r="Q18" s="106"/>
    </row>
    <row r="19" spans="1:24" ht="15.75" x14ac:dyDescent="0.25">
      <c r="A19" s="15">
        <v>14</v>
      </c>
      <c r="B19" s="87">
        <v>115075</v>
      </c>
      <c r="C19" s="15" t="s">
        <v>29</v>
      </c>
      <c r="D19" s="117">
        <v>0</v>
      </c>
      <c r="E19" s="15"/>
      <c r="F19" s="19">
        <v>42594</v>
      </c>
      <c r="G19" s="15"/>
      <c r="H19" s="15"/>
      <c r="I19" s="11">
        <f t="shared" si="0"/>
        <v>0</v>
      </c>
      <c r="J19" s="12">
        <f t="shared" si="4"/>
        <v>42594</v>
      </c>
      <c r="K19" s="124"/>
      <c r="L19" s="15"/>
      <c r="M19" s="21">
        <v>890</v>
      </c>
      <c r="N19" s="21">
        <f t="shared" si="5"/>
        <v>0</v>
      </c>
      <c r="O19" s="114"/>
      <c r="P19" s="17">
        <f t="shared" ref="P19:P20" si="6">F19+I19-M19</f>
        <v>41704</v>
      </c>
      <c r="Q19" s="29" t="s">
        <v>21</v>
      </c>
    </row>
    <row r="20" spans="1:24" ht="15.75" x14ac:dyDescent="0.25">
      <c r="A20" s="15">
        <v>15</v>
      </c>
      <c r="B20" s="88">
        <v>115099</v>
      </c>
      <c r="C20" s="39" t="s">
        <v>30</v>
      </c>
      <c r="D20" s="94">
        <v>0</v>
      </c>
      <c r="E20" s="39"/>
      <c r="F20" s="37">
        <v>786277</v>
      </c>
      <c r="G20" s="39"/>
      <c r="H20" s="39"/>
      <c r="I20" s="11">
        <f t="shared" si="0"/>
        <v>0</v>
      </c>
      <c r="J20" s="12">
        <f t="shared" si="4"/>
        <v>786277</v>
      </c>
      <c r="K20" s="40"/>
      <c r="L20" s="39"/>
      <c r="M20" s="11">
        <v>16380</v>
      </c>
      <c r="N20" s="21">
        <f t="shared" si="5"/>
        <v>0</v>
      </c>
      <c r="O20" s="116"/>
      <c r="P20" s="17">
        <f t="shared" si="6"/>
        <v>769897</v>
      </c>
      <c r="Q20" s="29" t="s">
        <v>21</v>
      </c>
      <c r="T20" s="234" t="s">
        <v>31</v>
      </c>
      <c r="U20" s="234"/>
      <c r="V20" s="234"/>
      <c r="W20" s="234"/>
      <c r="X20" s="234"/>
    </row>
    <row r="21" spans="1:24" ht="16.5" thickBot="1" x14ac:dyDescent="0.3">
      <c r="A21" s="46"/>
      <c r="B21" s="69" t="s">
        <v>32</v>
      </c>
      <c r="C21" s="70"/>
      <c r="D21" s="132">
        <v>20856.203986453987</v>
      </c>
      <c r="E21" s="133"/>
      <c r="F21" s="134">
        <v>1297515.236</v>
      </c>
      <c r="G21" s="134">
        <f>SUM(G6:G20)</f>
        <v>0</v>
      </c>
      <c r="H21" s="133"/>
      <c r="I21" s="135">
        <f>SUM(I6:I20)</f>
        <v>0</v>
      </c>
      <c r="J21" s="136">
        <f>SUM(J6:J20)</f>
        <v>1277047.105</v>
      </c>
      <c r="K21" s="136">
        <f t="shared" ref="K21" si="7">SUM(K6:K20)</f>
        <v>2278</v>
      </c>
      <c r="L21" s="136"/>
      <c r="M21" s="136">
        <f>SUM(M6:M20)</f>
        <v>35040.449999999997</v>
      </c>
      <c r="N21" s="137">
        <f>SUM(N6:N20)</f>
        <v>18578.203986453987</v>
      </c>
      <c r="O21" s="133"/>
      <c r="P21" s="134">
        <f>F21+I21-M21</f>
        <v>1262474.7860000001</v>
      </c>
      <c r="Q21" s="46"/>
    </row>
    <row r="22" spans="1:24" s="1" customFormat="1" ht="16.5" thickTop="1" x14ac:dyDescent="0.25">
      <c r="A22" s="55"/>
      <c r="B22" s="55"/>
      <c r="C22" s="55"/>
      <c r="D22" s="96"/>
      <c r="E22" s="55"/>
      <c r="F22" s="55"/>
      <c r="G22" s="55"/>
      <c r="H22" s="55"/>
      <c r="I22" s="55"/>
      <c r="J22" s="57"/>
      <c r="K22" s="56"/>
      <c r="L22" s="55"/>
      <c r="M22" s="55"/>
      <c r="N22" s="96"/>
      <c r="O22" s="55"/>
      <c r="P22" s="58"/>
      <c r="Q22" s="55"/>
    </row>
    <row r="23" spans="1:24" s="1" customFormat="1" ht="15.75" x14ac:dyDescent="0.25">
      <c r="A23" s="55"/>
      <c r="B23" s="55"/>
      <c r="C23" s="55"/>
      <c r="D23" s="96"/>
      <c r="E23" s="55"/>
      <c r="F23" s="55"/>
      <c r="G23" s="55"/>
      <c r="H23" s="55"/>
      <c r="I23" s="55"/>
      <c r="J23" s="57"/>
      <c r="K23" s="56"/>
      <c r="L23" s="55"/>
      <c r="M23" s="55"/>
      <c r="N23" s="96"/>
      <c r="O23" s="55"/>
      <c r="P23" s="58"/>
      <c r="Q23" s="55"/>
    </row>
    <row r="24" spans="1:24" s="78" customFormat="1" ht="16.5" x14ac:dyDescent="0.3">
      <c r="A24" s="252" t="s">
        <v>37</v>
      </c>
      <c r="B24" s="252"/>
      <c r="C24" s="252"/>
      <c r="D24" s="97"/>
      <c r="E24" s="80"/>
      <c r="F24" s="81"/>
      <c r="G24" s="80"/>
      <c r="H24" s="80"/>
      <c r="I24" s="80"/>
      <c r="J24" s="80"/>
      <c r="K24" s="80"/>
      <c r="L24" s="80"/>
      <c r="M24" s="80"/>
      <c r="N24" s="97"/>
      <c r="O24" s="80"/>
      <c r="P24" s="81"/>
    </row>
    <row r="25" spans="1:24" s="78" customFormat="1" ht="16.5" x14ac:dyDescent="0.3">
      <c r="A25" s="250"/>
      <c r="B25" s="250"/>
      <c r="C25" s="250"/>
      <c r="D25" s="98"/>
      <c r="N25" s="98"/>
      <c r="P25" s="82"/>
    </row>
    <row r="26" spans="1:24" s="78" customFormat="1" ht="16.5" x14ac:dyDescent="0.3">
      <c r="A26" s="251" t="s">
        <v>44</v>
      </c>
      <c r="B26" s="251"/>
      <c r="C26" s="251"/>
      <c r="D26" s="98"/>
      <c r="N26" s="98"/>
    </row>
    <row r="27" spans="1:24" s="78" customFormat="1" ht="16.5" x14ac:dyDescent="0.3">
      <c r="A27" s="251" t="s">
        <v>43</v>
      </c>
      <c r="B27" s="251"/>
      <c r="C27" s="251"/>
      <c r="D27" s="98"/>
      <c r="N27" s="98"/>
    </row>
    <row r="28" spans="1:24" s="1" customFormat="1" ht="15.75" x14ac:dyDescent="0.25">
      <c r="A28" s="55"/>
      <c r="B28" s="55"/>
      <c r="C28" s="55"/>
      <c r="D28" s="96"/>
      <c r="E28" s="55"/>
      <c r="F28" s="55"/>
      <c r="G28" s="55"/>
      <c r="H28" s="55"/>
      <c r="I28" s="55"/>
      <c r="J28" s="55"/>
      <c r="K28" s="56"/>
      <c r="L28" s="55"/>
      <c r="M28" s="55"/>
      <c r="N28" s="96"/>
      <c r="O28" s="55"/>
      <c r="P28" s="55"/>
      <c r="Q28" s="55"/>
    </row>
    <row r="29" spans="1:24" ht="15.75" x14ac:dyDescent="0.25">
      <c r="A29" s="62"/>
      <c r="B29" s="62"/>
      <c r="C29" s="62"/>
      <c r="D29" s="99"/>
      <c r="E29" s="62"/>
      <c r="F29" s="62"/>
      <c r="G29" s="62"/>
      <c r="H29" s="62"/>
      <c r="I29" s="62"/>
      <c r="J29" s="62"/>
      <c r="K29" s="63"/>
      <c r="L29" s="62"/>
      <c r="M29" s="62"/>
      <c r="N29" s="96"/>
      <c r="O29" s="55"/>
      <c r="P29" s="55"/>
      <c r="Q29" s="62"/>
    </row>
    <row r="30" spans="1:24" ht="15.75" x14ac:dyDescent="0.25">
      <c r="A30" s="62"/>
      <c r="E30" s="62"/>
      <c r="F30" s="62"/>
      <c r="G30" s="62"/>
      <c r="H30" s="62"/>
      <c r="I30" s="62"/>
      <c r="J30" s="62"/>
      <c r="K30" s="63"/>
      <c r="L30" s="62"/>
      <c r="M30" s="62"/>
      <c r="N30" s="96"/>
      <c r="O30" s="55"/>
      <c r="P30" s="55"/>
      <c r="Q30" s="62"/>
    </row>
    <row r="31" spans="1:24" s="1" customFormat="1" ht="15.75" x14ac:dyDescent="0.25">
      <c r="A31" s="62"/>
      <c r="B31"/>
      <c r="C31"/>
      <c r="D31" s="109"/>
      <c r="E31" s="62"/>
      <c r="F31" s="62"/>
      <c r="G31" s="62"/>
      <c r="H31" s="62"/>
      <c r="I31" s="62"/>
      <c r="J31" s="62"/>
      <c r="K31" s="63"/>
      <c r="L31" s="62"/>
      <c r="M31" s="62"/>
      <c r="N31" s="96"/>
      <c r="O31" s="55"/>
      <c r="P31" s="58"/>
      <c r="Q31" s="62"/>
    </row>
    <row r="32" spans="1:24" s="1" customFormat="1" ht="15.75" x14ac:dyDescent="0.25">
      <c r="A32" s="62"/>
      <c r="B32"/>
      <c r="C32" s="108"/>
      <c r="D32" s="108"/>
      <c r="E32"/>
      <c r="F32"/>
      <c r="G32"/>
      <c r="H32"/>
      <c r="I32"/>
      <c r="J32"/>
      <c r="K32" s="64"/>
      <c r="L32"/>
      <c r="M32"/>
      <c r="N32" s="105"/>
      <c r="P32" s="60"/>
      <c r="Q32" s="65"/>
    </row>
    <row r="33" spans="1:17" s="1" customFormat="1" ht="15.75" x14ac:dyDescent="0.25">
      <c r="A33" s="62"/>
      <c r="C33" s="108"/>
      <c r="D33" s="109"/>
      <c r="E33"/>
      <c r="F33"/>
      <c r="G33"/>
      <c r="H33"/>
      <c r="I33"/>
      <c r="J33" s="68"/>
      <c r="K33" s="64"/>
      <c r="L33"/>
      <c r="M33"/>
      <c r="N33" s="105"/>
      <c r="P33" s="60"/>
      <c r="Q33"/>
    </row>
    <row r="34" spans="1:17" s="1" customFormat="1" ht="15.75" x14ac:dyDescent="0.25">
      <c r="A34" s="62"/>
      <c r="B34"/>
      <c r="C34"/>
      <c r="D34" s="100"/>
      <c r="E34"/>
      <c r="F34"/>
      <c r="G34"/>
      <c r="H34"/>
      <c r="I34"/>
      <c r="J34"/>
      <c r="K34" s="64"/>
      <c r="L34"/>
      <c r="M34"/>
      <c r="N34" s="105"/>
      <c r="Q34"/>
    </row>
  </sheetData>
  <mergeCells count="17"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A27:C27"/>
    <mergeCell ref="N4:P4"/>
    <mergeCell ref="Q4:Q5"/>
    <mergeCell ref="T20:X20"/>
    <mergeCell ref="A24:C24"/>
    <mergeCell ref="A25:C25"/>
    <mergeCell ref="A26:C26"/>
  </mergeCells>
  <pageMargins left="0.25" right="0.25" top="0.75" bottom="0.75" header="0.3" footer="0.3"/>
  <pageSetup orientation="landscape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opLeftCell="A4" workbookViewId="0">
      <selection activeCell="H13" sqref="H13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38" t="s">
        <v>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ht="24.75" customHeight="1" thickBot="1" x14ac:dyDescent="0.35">
      <c r="A3" s="239" t="s">
        <v>57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117">
        <v>2895.0810810810808</v>
      </c>
      <c r="E6" s="118">
        <v>5.8</v>
      </c>
      <c r="F6" s="11">
        <v>16911.599999999999</v>
      </c>
      <c r="G6" s="9"/>
      <c r="H6" s="9"/>
      <c r="I6" s="11">
        <f>G6*H6</f>
        <v>0</v>
      </c>
      <c r="J6" s="12">
        <f>F6+I6</f>
        <v>16911.599999999999</v>
      </c>
      <c r="K6" s="122">
        <v>250</v>
      </c>
      <c r="L6" s="118">
        <v>5.8</v>
      </c>
      <c r="M6" s="11">
        <f>L6*K6</f>
        <v>1450</v>
      </c>
      <c r="N6" s="102">
        <f>(D6+G6)-K6</f>
        <v>2645.0810810810808</v>
      </c>
      <c r="O6" s="112">
        <v>5.8</v>
      </c>
      <c r="P6" s="14">
        <f>F6+I6-M6</f>
        <v>15461.599999999999</v>
      </c>
      <c r="Q6" s="9"/>
    </row>
    <row r="7" spans="1:24" ht="15.75" x14ac:dyDescent="0.25">
      <c r="A7" s="15">
        <v>2</v>
      </c>
      <c r="B7" s="87">
        <v>115009</v>
      </c>
      <c r="C7" s="15" t="s">
        <v>14</v>
      </c>
      <c r="D7" s="117">
        <v>11248</v>
      </c>
      <c r="E7" s="113">
        <v>1.135</v>
      </c>
      <c r="F7" s="11">
        <v>12822.754999999999</v>
      </c>
      <c r="G7" s="18"/>
      <c r="H7" s="19"/>
      <c r="I7" s="11">
        <f t="shared" ref="I7:I20" si="0">G7*H7</f>
        <v>0</v>
      </c>
      <c r="J7" s="12">
        <f>F7+I7</f>
        <v>12822.754999999999</v>
      </c>
      <c r="K7" s="123">
        <v>800</v>
      </c>
      <c r="L7" s="120">
        <v>1.1399999999999999</v>
      </c>
      <c r="M7" s="11">
        <f t="shared" ref="M7:M18" si="1">L7*K7</f>
        <v>911.99999999999989</v>
      </c>
      <c r="N7" s="102">
        <f t="shared" ref="N7:N15" si="2">(D7+G7)-K7</f>
        <v>10448</v>
      </c>
      <c r="O7" s="113">
        <v>1.135</v>
      </c>
      <c r="P7" s="17">
        <f t="shared" ref="P7:P16" si="3">F7+I7-M7</f>
        <v>11910.754999999999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117">
        <v>29.25</v>
      </c>
      <c r="E8" s="119">
        <v>72</v>
      </c>
      <c r="F8" s="11">
        <v>2088</v>
      </c>
      <c r="G8" s="15"/>
      <c r="H8" s="15"/>
      <c r="I8" s="11">
        <f t="shared" si="0"/>
        <v>0</v>
      </c>
      <c r="J8" s="12">
        <f t="shared" ref="J8:J20" si="4">F8+I8</f>
        <v>2088</v>
      </c>
      <c r="K8" s="123">
        <v>2</v>
      </c>
      <c r="L8" s="120">
        <v>72</v>
      </c>
      <c r="M8" s="11">
        <f t="shared" si="1"/>
        <v>144</v>
      </c>
      <c r="N8" s="102">
        <f t="shared" si="2"/>
        <v>27.25</v>
      </c>
      <c r="O8" s="114">
        <v>72</v>
      </c>
      <c r="P8" s="17">
        <f t="shared" si="3"/>
        <v>1944</v>
      </c>
      <c r="Q8" s="15"/>
    </row>
    <row r="9" spans="1:24" ht="15.75" x14ac:dyDescent="0.25">
      <c r="A9" s="15">
        <v>4</v>
      </c>
      <c r="B9" s="87">
        <v>115026</v>
      </c>
      <c r="C9" s="15" t="s">
        <v>16</v>
      </c>
      <c r="D9" s="117">
        <v>6</v>
      </c>
      <c r="E9" s="114">
        <v>100</v>
      </c>
      <c r="F9" s="11">
        <v>600</v>
      </c>
      <c r="G9" s="15"/>
      <c r="H9" s="15"/>
      <c r="I9" s="11">
        <f t="shared" si="0"/>
        <v>0</v>
      </c>
      <c r="J9" s="12">
        <f t="shared" si="4"/>
        <v>600</v>
      </c>
      <c r="K9" s="124"/>
      <c r="L9" s="119">
        <v>100</v>
      </c>
      <c r="M9" s="11">
        <f t="shared" si="1"/>
        <v>0</v>
      </c>
      <c r="N9" s="102">
        <f t="shared" si="2"/>
        <v>6</v>
      </c>
      <c r="O9" s="114">
        <v>100</v>
      </c>
      <c r="P9" s="17">
        <f t="shared" si="3"/>
        <v>600</v>
      </c>
      <c r="Q9" s="15"/>
    </row>
    <row r="10" spans="1:24" ht="15.75" x14ac:dyDescent="0.25">
      <c r="A10" s="15">
        <v>5</v>
      </c>
      <c r="B10" s="87">
        <v>115027</v>
      </c>
      <c r="C10" s="15" t="s">
        <v>17</v>
      </c>
      <c r="D10" s="117">
        <v>1466.2723762723763</v>
      </c>
      <c r="E10" s="120">
        <v>4.5583999999999998</v>
      </c>
      <c r="F10" s="11">
        <v>6737</v>
      </c>
      <c r="G10" s="15"/>
      <c r="H10" s="15"/>
      <c r="I10" s="11">
        <f t="shared" si="0"/>
        <v>0</v>
      </c>
      <c r="J10" s="12">
        <f t="shared" si="4"/>
        <v>6737</v>
      </c>
      <c r="K10" s="123">
        <v>50</v>
      </c>
      <c r="L10" s="120">
        <v>4.5</v>
      </c>
      <c r="M10" s="11">
        <f t="shared" si="1"/>
        <v>225</v>
      </c>
      <c r="N10" s="102">
        <f t="shared" si="2"/>
        <v>1416.2723762723763</v>
      </c>
      <c r="O10" s="113">
        <v>4.5583999999999998</v>
      </c>
      <c r="P10" s="17">
        <f t="shared" si="3"/>
        <v>6512</v>
      </c>
      <c r="Q10" s="15"/>
    </row>
    <row r="11" spans="1:24" ht="15.75" x14ac:dyDescent="0.25">
      <c r="A11" s="15">
        <v>6</v>
      </c>
      <c r="B11" s="87">
        <v>115054</v>
      </c>
      <c r="C11" s="15" t="s">
        <v>52</v>
      </c>
      <c r="D11" s="117">
        <v>480</v>
      </c>
      <c r="E11" s="120">
        <v>24.35</v>
      </c>
      <c r="F11" s="11">
        <v>8328</v>
      </c>
      <c r="G11" s="94"/>
      <c r="H11" s="19"/>
      <c r="I11" s="11">
        <f t="shared" si="0"/>
        <v>0</v>
      </c>
      <c r="J11" s="12">
        <f t="shared" si="4"/>
        <v>8328</v>
      </c>
      <c r="K11" s="123">
        <v>70</v>
      </c>
      <c r="L11" s="120">
        <v>24.35</v>
      </c>
      <c r="M11" s="11">
        <f t="shared" si="1"/>
        <v>1704.5</v>
      </c>
      <c r="N11" s="102">
        <f t="shared" si="2"/>
        <v>410</v>
      </c>
      <c r="O11" s="113">
        <v>24.35</v>
      </c>
      <c r="P11" s="17">
        <f>F11+I11-M11</f>
        <v>6623.5</v>
      </c>
      <c r="Q11" s="15"/>
    </row>
    <row r="12" spans="1:24" ht="15.75" x14ac:dyDescent="0.25">
      <c r="A12" s="15">
        <v>7</v>
      </c>
      <c r="B12" s="87">
        <v>115058</v>
      </c>
      <c r="C12" s="15" t="s">
        <v>19</v>
      </c>
      <c r="D12" s="117">
        <v>705.16666666666652</v>
      </c>
      <c r="E12" s="115">
        <v>12</v>
      </c>
      <c r="F12" s="11">
        <v>16336</v>
      </c>
      <c r="G12" s="15"/>
      <c r="H12" s="15"/>
      <c r="I12" s="11">
        <f t="shared" si="0"/>
        <v>0</v>
      </c>
      <c r="J12" s="12">
        <f t="shared" si="4"/>
        <v>16336</v>
      </c>
      <c r="K12" s="123">
        <v>150</v>
      </c>
      <c r="L12" s="119">
        <v>13.69</v>
      </c>
      <c r="M12" s="11">
        <f t="shared" si="1"/>
        <v>2053.5</v>
      </c>
      <c r="N12" s="102">
        <f t="shared" si="2"/>
        <v>555.16666666666652</v>
      </c>
      <c r="O12" s="115">
        <v>12</v>
      </c>
      <c r="P12" s="17">
        <f t="shared" si="3"/>
        <v>14282.5</v>
      </c>
      <c r="Q12" s="15"/>
    </row>
    <row r="13" spans="1:24" ht="15.75" x14ac:dyDescent="0.25">
      <c r="A13" s="15">
        <v>8</v>
      </c>
      <c r="B13" s="87">
        <v>115065</v>
      </c>
      <c r="C13" s="15" t="s">
        <v>20</v>
      </c>
      <c r="D13" s="117">
        <v>1618.4338624338625</v>
      </c>
      <c r="E13" s="119">
        <v>3.78</v>
      </c>
      <c r="F13" s="11">
        <v>5767</v>
      </c>
      <c r="G13" s="15"/>
      <c r="H13" s="15"/>
      <c r="I13" s="11">
        <f t="shared" si="0"/>
        <v>0</v>
      </c>
      <c r="J13" s="12">
        <f t="shared" si="4"/>
        <v>5767</v>
      </c>
      <c r="K13" s="124">
        <v>350</v>
      </c>
      <c r="L13" s="119">
        <v>3.78</v>
      </c>
      <c r="M13" s="11">
        <f t="shared" si="1"/>
        <v>1323</v>
      </c>
      <c r="N13" s="102">
        <f t="shared" si="2"/>
        <v>1268.4338624338625</v>
      </c>
      <c r="O13" s="114">
        <v>3.78</v>
      </c>
      <c r="P13" s="17">
        <f t="shared" si="3"/>
        <v>4444</v>
      </c>
      <c r="Q13" s="29" t="s">
        <v>21</v>
      </c>
    </row>
    <row r="14" spans="1:24" ht="15.75" x14ac:dyDescent="0.25">
      <c r="A14" s="15">
        <v>9</v>
      </c>
      <c r="B14" s="87">
        <v>115066</v>
      </c>
      <c r="C14" s="15" t="s">
        <v>22</v>
      </c>
      <c r="D14" s="117">
        <v>0</v>
      </c>
      <c r="E14" s="126"/>
      <c r="F14" s="127">
        <v>321773</v>
      </c>
      <c r="G14" s="128"/>
      <c r="H14" s="128"/>
      <c r="I14" s="129">
        <f>G14*H14</f>
        <v>0</v>
      </c>
      <c r="J14" s="130">
        <f t="shared" si="4"/>
        <v>321773</v>
      </c>
      <c r="K14" s="131"/>
      <c r="L14" s="126"/>
      <c r="M14" s="11">
        <v>6850</v>
      </c>
      <c r="N14" s="102">
        <f t="shared" si="2"/>
        <v>0</v>
      </c>
      <c r="O14" s="114"/>
      <c r="P14" s="17">
        <f t="shared" si="3"/>
        <v>314923</v>
      </c>
      <c r="Q14" s="29" t="s">
        <v>21</v>
      </c>
    </row>
    <row r="15" spans="1:24" ht="15.75" x14ac:dyDescent="0.25">
      <c r="A15" s="15">
        <v>10</v>
      </c>
      <c r="B15" s="87">
        <v>115069</v>
      </c>
      <c r="C15" s="15" t="s">
        <v>23</v>
      </c>
      <c r="D15" s="117">
        <v>55</v>
      </c>
      <c r="E15" s="119">
        <v>23.11</v>
      </c>
      <c r="F15" s="19">
        <v>1265.0500000000002</v>
      </c>
      <c r="G15" s="15"/>
      <c r="H15" s="15"/>
      <c r="I15" s="11"/>
      <c r="J15" s="12">
        <f t="shared" si="4"/>
        <v>1265.0500000000002</v>
      </c>
      <c r="K15" s="119">
        <v>20</v>
      </c>
      <c r="L15" s="119">
        <v>23.11</v>
      </c>
      <c r="M15" s="11">
        <f t="shared" si="1"/>
        <v>462.2</v>
      </c>
      <c r="N15" s="102">
        <f t="shared" si="2"/>
        <v>35</v>
      </c>
      <c r="O15" s="114">
        <v>23.11</v>
      </c>
      <c r="P15" s="17">
        <f t="shared" si="3"/>
        <v>802.85000000000014</v>
      </c>
      <c r="Q15" s="35"/>
    </row>
    <row r="16" spans="1:24" ht="15.75" x14ac:dyDescent="0.25">
      <c r="A16" s="15">
        <v>11</v>
      </c>
      <c r="B16" s="87">
        <v>115071</v>
      </c>
      <c r="C16" s="15" t="s">
        <v>25</v>
      </c>
      <c r="D16" s="117">
        <v>75</v>
      </c>
      <c r="E16" s="120">
        <v>23.11</v>
      </c>
      <c r="F16" s="19">
        <v>1727.2500000000005</v>
      </c>
      <c r="G16" s="15"/>
      <c r="H16" s="15"/>
      <c r="I16" s="11"/>
      <c r="J16" s="12">
        <f t="shared" si="4"/>
        <v>1727.2500000000005</v>
      </c>
      <c r="K16" s="119">
        <v>20</v>
      </c>
      <c r="L16" s="119">
        <v>23.11</v>
      </c>
      <c r="M16" s="11">
        <f t="shared" si="1"/>
        <v>462.2</v>
      </c>
      <c r="N16" s="21">
        <f t="shared" ref="N16:N20" si="5">D16+G16-K16</f>
        <v>55</v>
      </c>
      <c r="O16" s="113">
        <v>23.11</v>
      </c>
      <c r="P16" s="17">
        <f t="shared" si="3"/>
        <v>1265.0500000000004</v>
      </c>
      <c r="Q16" s="36"/>
    </row>
    <row r="17" spans="1:24" ht="15.75" x14ac:dyDescent="0.25">
      <c r="A17" s="15">
        <v>12</v>
      </c>
      <c r="B17" s="87">
        <v>115072</v>
      </c>
      <c r="C17" s="15" t="s">
        <v>26</v>
      </c>
      <c r="D17" s="117">
        <v>0</v>
      </c>
      <c r="E17" s="19">
        <v>0</v>
      </c>
      <c r="F17" s="19"/>
      <c r="G17" s="15"/>
      <c r="H17" s="15"/>
      <c r="I17" s="11">
        <f t="shared" si="0"/>
        <v>0</v>
      </c>
      <c r="J17" s="12">
        <f t="shared" si="4"/>
        <v>0</v>
      </c>
      <c r="K17" s="123"/>
      <c r="L17" s="19"/>
      <c r="M17" s="11">
        <f t="shared" si="1"/>
        <v>0</v>
      </c>
      <c r="N17" s="21">
        <f t="shared" si="5"/>
        <v>0</v>
      </c>
      <c r="O17" s="113">
        <v>0</v>
      </c>
      <c r="P17" s="17"/>
      <c r="Q17" s="35"/>
    </row>
    <row r="18" spans="1:24" ht="15.75" x14ac:dyDescent="0.25">
      <c r="A18" s="15">
        <v>13</v>
      </c>
      <c r="B18" s="87">
        <v>115074</v>
      </c>
      <c r="C18" s="15" t="s">
        <v>28</v>
      </c>
      <c r="D18" s="117">
        <v>0</v>
      </c>
      <c r="E18" s="15"/>
      <c r="F18" s="37"/>
      <c r="G18" s="15"/>
      <c r="H18" s="15"/>
      <c r="I18" s="11">
        <f t="shared" si="0"/>
        <v>0</v>
      </c>
      <c r="J18" s="12">
        <f t="shared" si="4"/>
        <v>0</v>
      </c>
      <c r="K18" s="124"/>
      <c r="L18" s="15"/>
      <c r="M18" s="11">
        <f t="shared" si="1"/>
        <v>0</v>
      </c>
      <c r="N18" s="21">
        <f t="shared" si="5"/>
        <v>0</v>
      </c>
      <c r="O18" s="114"/>
      <c r="P18" s="17"/>
      <c r="Q18" s="106"/>
    </row>
    <row r="19" spans="1:24" ht="15.75" x14ac:dyDescent="0.25">
      <c r="A19" s="15">
        <v>14</v>
      </c>
      <c r="B19" s="87">
        <v>115075</v>
      </c>
      <c r="C19" s="15" t="s">
        <v>29</v>
      </c>
      <c r="D19" s="117">
        <v>0</v>
      </c>
      <c r="E19" s="15"/>
      <c r="F19" s="19">
        <v>41704</v>
      </c>
      <c r="G19" s="15"/>
      <c r="H19" s="15"/>
      <c r="I19" s="11">
        <f t="shared" si="0"/>
        <v>0</v>
      </c>
      <c r="J19" s="12">
        <f t="shared" si="4"/>
        <v>41704</v>
      </c>
      <c r="K19" s="124"/>
      <c r="L19" s="15"/>
      <c r="M19" s="21">
        <v>870</v>
      </c>
      <c r="N19" s="21">
        <f t="shared" si="5"/>
        <v>0</v>
      </c>
      <c r="O19" s="114"/>
      <c r="P19" s="17">
        <f t="shared" ref="P19:P20" si="6">F19+I19-M19</f>
        <v>40834</v>
      </c>
      <c r="Q19" s="29" t="s">
        <v>21</v>
      </c>
    </row>
    <row r="20" spans="1:24" ht="15.75" x14ac:dyDescent="0.25">
      <c r="A20" s="15">
        <v>15</v>
      </c>
      <c r="B20" s="88">
        <v>115099</v>
      </c>
      <c r="C20" s="39" t="s">
        <v>30</v>
      </c>
      <c r="D20" s="94">
        <v>0</v>
      </c>
      <c r="E20" s="39"/>
      <c r="F20" s="37">
        <v>769897</v>
      </c>
      <c r="G20" s="39"/>
      <c r="H20" s="39"/>
      <c r="I20" s="11">
        <f t="shared" si="0"/>
        <v>0</v>
      </c>
      <c r="J20" s="12">
        <f t="shared" si="4"/>
        <v>769897</v>
      </c>
      <c r="K20" s="40"/>
      <c r="L20" s="39"/>
      <c r="M20" s="11">
        <v>16040</v>
      </c>
      <c r="N20" s="21">
        <f t="shared" si="5"/>
        <v>0</v>
      </c>
      <c r="O20" s="116"/>
      <c r="P20" s="17">
        <f t="shared" si="6"/>
        <v>753857</v>
      </c>
      <c r="Q20" s="29" t="s">
        <v>21</v>
      </c>
      <c r="T20" s="234" t="s">
        <v>31</v>
      </c>
      <c r="U20" s="234"/>
      <c r="V20" s="234"/>
      <c r="W20" s="234"/>
      <c r="X20" s="234"/>
    </row>
    <row r="21" spans="1:24" ht="16.5" thickBot="1" x14ac:dyDescent="0.3">
      <c r="A21" s="46"/>
      <c r="B21" s="69" t="s">
        <v>32</v>
      </c>
      <c r="C21" s="70"/>
      <c r="D21" s="132">
        <v>18578.203986453987</v>
      </c>
      <c r="E21" s="133"/>
      <c r="F21" s="134">
        <v>1262474.7860000001</v>
      </c>
      <c r="G21" s="134">
        <f>SUM(G6:G20)</f>
        <v>0</v>
      </c>
      <c r="H21" s="133"/>
      <c r="I21" s="135">
        <f>SUM(I6:I20)</f>
        <v>0</v>
      </c>
      <c r="J21" s="136">
        <f>SUM(J6:J20)</f>
        <v>1205956.655</v>
      </c>
      <c r="K21" s="136">
        <f t="shared" ref="K21" si="7">SUM(K6:K20)</f>
        <v>1712</v>
      </c>
      <c r="L21" s="136"/>
      <c r="M21" s="136">
        <f>SUM(M6:M20)</f>
        <v>32496.400000000001</v>
      </c>
      <c r="N21" s="137">
        <f>SUM(N6:N20)</f>
        <v>16866.203986453984</v>
      </c>
      <c r="O21" s="133"/>
      <c r="P21" s="134">
        <f>F21+I21-M21</f>
        <v>1229978.3860000002</v>
      </c>
      <c r="Q21" s="46"/>
    </row>
    <row r="22" spans="1:24" s="1" customFormat="1" ht="16.5" thickTop="1" x14ac:dyDescent="0.25">
      <c r="A22" s="55"/>
      <c r="B22" s="55"/>
      <c r="C22" s="55"/>
      <c r="D22" s="96"/>
      <c r="E22" s="55"/>
      <c r="F22" s="55"/>
      <c r="G22" s="55"/>
      <c r="H22" s="55"/>
      <c r="I22" s="55"/>
      <c r="J22" s="57"/>
      <c r="K22" s="56"/>
      <c r="L22" s="55"/>
      <c r="M22" s="55"/>
      <c r="N22" s="96"/>
      <c r="O22" s="55"/>
      <c r="P22" s="58"/>
      <c r="Q22" s="55"/>
    </row>
    <row r="23" spans="1:24" s="1" customFormat="1" ht="15.75" x14ac:dyDescent="0.25">
      <c r="A23" s="55"/>
      <c r="B23" s="55"/>
      <c r="C23" s="55"/>
      <c r="D23" s="96"/>
      <c r="E23" s="55"/>
      <c r="F23" s="55"/>
      <c r="G23" s="55"/>
      <c r="H23" s="55"/>
      <c r="I23" s="55"/>
      <c r="J23" s="57"/>
      <c r="K23" s="56"/>
      <c r="L23" s="55"/>
      <c r="M23" s="55"/>
      <c r="N23" s="96"/>
      <c r="O23" s="55"/>
      <c r="P23" s="58"/>
      <c r="Q23" s="55"/>
    </row>
    <row r="24" spans="1:24" s="78" customFormat="1" ht="16.5" x14ac:dyDescent="0.3">
      <c r="A24" s="252" t="s">
        <v>37</v>
      </c>
      <c r="B24" s="252"/>
      <c r="C24" s="252"/>
      <c r="D24" s="97"/>
      <c r="E24" s="80"/>
      <c r="F24" s="81"/>
      <c r="G24" s="80"/>
      <c r="H24" s="80"/>
      <c r="I24" s="80"/>
      <c r="J24" s="80"/>
      <c r="K24" s="80"/>
      <c r="L24" s="80"/>
      <c r="M24" s="80"/>
      <c r="N24" s="97"/>
      <c r="O24" s="80"/>
      <c r="P24" s="81"/>
    </row>
    <row r="25" spans="1:24" s="78" customFormat="1" ht="16.5" x14ac:dyDescent="0.3">
      <c r="A25" s="250"/>
      <c r="B25" s="250"/>
      <c r="C25" s="250"/>
      <c r="D25" s="98"/>
      <c r="N25" s="98"/>
      <c r="P25" s="82"/>
    </row>
    <row r="26" spans="1:24" s="78" customFormat="1" ht="16.5" x14ac:dyDescent="0.3">
      <c r="A26" s="251" t="s">
        <v>44</v>
      </c>
      <c r="B26" s="251"/>
      <c r="C26" s="251"/>
      <c r="D26" s="98"/>
      <c r="N26" s="98"/>
    </row>
    <row r="27" spans="1:24" s="78" customFormat="1" ht="16.5" x14ac:dyDescent="0.3">
      <c r="A27" s="251" t="s">
        <v>43</v>
      </c>
      <c r="B27" s="251"/>
      <c r="C27" s="251"/>
      <c r="D27" s="98"/>
      <c r="N27" s="98"/>
    </row>
    <row r="28" spans="1:24" s="1" customFormat="1" ht="15.75" x14ac:dyDescent="0.25">
      <c r="A28" s="55"/>
      <c r="B28" s="55"/>
      <c r="C28" s="55"/>
      <c r="D28" s="96"/>
      <c r="E28" s="55"/>
      <c r="F28" s="55"/>
      <c r="G28" s="55"/>
      <c r="H28" s="55"/>
      <c r="I28" s="55"/>
      <c r="J28" s="55"/>
      <c r="K28" s="56"/>
      <c r="L28" s="55"/>
      <c r="M28" s="55"/>
      <c r="N28" s="96"/>
      <c r="O28" s="55"/>
      <c r="P28" s="55"/>
      <c r="Q28" s="55"/>
    </row>
    <row r="29" spans="1:24" ht="15.75" x14ac:dyDescent="0.25">
      <c r="A29" s="62"/>
      <c r="B29" s="62"/>
      <c r="C29" s="62"/>
      <c r="D29" s="99"/>
      <c r="E29" s="62"/>
      <c r="F29" s="62"/>
      <c r="G29" s="62"/>
      <c r="H29" s="62"/>
      <c r="I29" s="62"/>
      <c r="J29" s="62"/>
      <c r="K29" s="63"/>
      <c r="L29" s="62"/>
      <c r="M29" s="62"/>
      <c r="N29" s="96"/>
      <c r="O29" s="55"/>
      <c r="P29" s="55"/>
      <c r="Q29" s="62"/>
    </row>
    <row r="30" spans="1:24" ht="15.75" x14ac:dyDescent="0.25">
      <c r="A30" s="62"/>
      <c r="E30" s="62"/>
      <c r="F30" s="62"/>
      <c r="G30" s="62"/>
      <c r="H30" s="62"/>
      <c r="I30" s="62"/>
      <c r="J30" s="62"/>
      <c r="K30" s="63"/>
      <c r="L30" s="62"/>
      <c r="M30" s="62"/>
      <c r="N30" s="96"/>
      <c r="O30" s="55"/>
      <c r="P30" s="55"/>
      <c r="Q30" s="62"/>
    </row>
    <row r="31" spans="1:24" s="1" customFormat="1" ht="15.75" x14ac:dyDescent="0.25">
      <c r="A31" s="62"/>
      <c r="B31"/>
      <c r="C31"/>
      <c r="D31" s="109"/>
      <c r="E31" s="62"/>
      <c r="F31" s="62"/>
      <c r="G31" s="62"/>
      <c r="H31" s="62"/>
      <c r="I31" s="62"/>
      <c r="J31" s="62"/>
      <c r="K31" s="63"/>
      <c r="L31" s="62"/>
      <c r="M31" s="62"/>
      <c r="N31" s="96"/>
      <c r="O31" s="55"/>
      <c r="P31" s="58"/>
      <c r="Q31" s="62"/>
    </row>
    <row r="32" spans="1:24" s="1" customFormat="1" ht="15.75" x14ac:dyDescent="0.25">
      <c r="A32" s="62"/>
      <c r="B32"/>
      <c r="C32" s="108"/>
      <c r="D32" s="108"/>
      <c r="E32"/>
      <c r="F32"/>
      <c r="G32"/>
      <c r="H32"/>
      <c r="I32"/>
      <c r="J32"/>
      <c r="K32" s="64"/>
      <c r="L32"/>
      <c r="M32"/>
      <c r="N32" s="105"/>
      <c r="P32" s="60"/>
      <c r="Q32" s="65"/>
    </row>
    <row r="33" spans="1:17" s="1" customFormat="1" ht="15.75" x14ac:dyDescent="0.25">
      <c r="A33" s="62"/>
      <c r="C33" s="108"/>
      <c r="D33" s="109"/>
      <c r="E33"/>
      <c r="F33"/>
      <c r="G33"/>
      <c r="H33"/>
      <c r="I33"/>
      <c r="J33" s="68"/>
      <c r="K33" s="64"/>
      <c r="L33"/>
      <c r="M33"/>
      <c r="N33" s="105"/>
      <c r="P33" s="60"/>
      <c r="Q33"/>
    </row>
    <row r="34" spans="1:17" s="1" customFormat="1" ht="15.75" x14ac:dyDescent="0.25">
      <c r="A34" s="62"/>
      <c r="B34"/>
      <c r="C34"/>
      <c r="D34" s="100"/>
      <c r="E34"/>
      <c r="F34"/>
      <c r="G34"/>
      <c r="H34"/>
      <c r="I34"/>
      <c r="J34"/>
      <c r="K34" s="64"/>
      <c r="L34"/>
      <c r="M34"/>
      <c r="N34" s="105"/>
      <c r="Q34"/>
    </row>
  </sheetData>
  <mergeCells count="17"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A27:C27"/>
    <mergeCell ref="N4:P4"/>
    <mergeCell ref="Q4:Q5"/>
    <mergeCell ref="T20:X20"/>
    <mergeCell ref="A24:C24"/>
    <mergeCell ref="A25:C25"/>
    <mergeCell ref="A26:C26"/>
  </mergeCells>
  <pageMargins left="0.25" right="0.25" top="0.75" bottom="0.75" header="0.3" footer="0.3"/>
  <pageSetup orientation="landscape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F6" sqref="F6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38" t="s">
        <v>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ht="24.75" customHeight="1" thickBot="1" x14ac:dyDescent="0.35">
      <c r="A3" s="239" t="s">
        <v>58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117">
        <v>2895.0810810810808</v>
      </c>
      <c r="E6" s="118">
        <v>5.8</v>
      </c>
      <c r="F6" s="11">
        <v>15461.599999999999</v>
      </c>
      <c r="G6" s="9"/>
      <c r="H6" s="9"/>
      <c r="I6" s="11">
        <f>G6*H6</f>
        <v>0</v>
      </c>
      <c r="J6" s="12">
        <f>F6+I6</f>
        <v>15461.599999999999</v>
      </c>
      <c r="K6" s="122">
        <v>400</v>
      </c>
      <c r="L6" s="118">
        <v>5.8</v>
      </c>
      <c r="M6" s="11">
        <f>L6*K6</f>
        <v>2320</v>
      </c>
      <c r="N6" s="102">
        <f>(D6+G6)-K6</f>
        <v>2495.0810810810808</v>
      </c>
      <c r="O6" s="112">
        <v>5.8</v>
      </c>
      <c r="P6" s="14">
        <f>F6+I6-M6</f>
        <v>13141.599999999999</v>
      </c>
      <c r="Q6" s="9"/>
    </row>
    <row r="7" spans="1:24" ht="15.75" x14ac:dyDescent="0.25">
      <c r="A7" s="15">
        <v>2</v>
      </c>
      <c r="B7" s="87">
        <v>115009</v>
      </c>
      <c r="C7" s="15" t="s">
        <v>14</v>
      </c>
      <c r="D7" s="117">
        <v>11248</v>
      </c>
      <c r="E7" s="113">
        <v>1.135</v>
      </c>
      <c r="F7" s="11">
        <v>11910.754999999999</v>
      </c>
      <c r="G7" s="18">
        <v>10000</v>
      </c>
      <c r="H7" s="19">
        <v>0.97440000000000004</v>
      </c>
      <c r="I7" s="11">
        <f t="shared" ref="I7:I20" si="0">G7*H7</f>
        <v>9744</v>
      </c>
      <c r="J7" s="12">
        <f>F7+I7</f>
        <v>21654.754999999997</v>
      </c>
      <c r="K7" s="123">
        <v>2500</v>
      </c>
      <c r="L7" s="120">
        <v>1.1399999999999999</v>
      </c>
      <c r="M7" s="11">
        <f t="shared" ref="M7:M18" si="1">L7*K7</f>
        <v>2849.9999999999995</v>
      </c>
      <c r="N7" s="102">
        <f t="shared" ref="N7:N15" si="2">(D7+G7)-K7</f>
        <v>18748</v>
      </c>
      <c r="O7" s="113">
        <v>1.135</v>
      </c>
      <c r="P7" s="17">
        <f t="shared" ref="P7:P16" si="3">F7+I7-M7</f>
        <v>18804.754999999997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117">
        <v>29.25</v>
      </c>
      <c r="E8" s="119">
        <v>72</v>
      </c>
      <c r="F8" s="11">
        <v>1944</v>
      </c>
      <c r="G8" s="15"/>
      <c r="H8" s="15"/>
      <c r="I8" s="11">
        <f t="shared" si="0"/>
        <v>0</v>
      </c>
      <c r="J8" s="12">
        <f t="shared" ref="J8:J20" si="4">F8+I8</f>
        <v>1944</v>
      </c>
      <c r="K8" s="123">
        <v>5</v>
      </c>
      <c r="L8" s="120">
        <v>72</v>
      </c>
      <c r="M8" s="11">
        <f t="shared" si="1"/>
        <v>360</v>
      </c>
      <c r="N8" s="102">
        <f t="shared" si="2"/>
        <v>24.25</v>
      </c>
      <c r="O8" s="114">
        <v>72</v>
      </c>
      <c r="P8" s="17">
        <f t="shared" si="3"/>
        <v>1584</v>
      </c>
      <c r="Q8" s="15"/>
    </row>
    <row r="9" spans="1:24" ht="15.75" x14ac:dyDescent="0.25">
      <c r="A9" s="15">
        <v>4</v>
      </c>
      <c r="B9" s="87">
        <v>115026</v>
      </c>
      <c r="C9" s="15" t="s">
        <v>16</v>
      </c>
      <c r="D9" s="117">
        <v>6</v>
      </c>
      <c r="E9" s="114">
        <v>100</v>
      </c>
      <c r="F9" s="11">
        <v>600</v>
      </c>
      <c r="G9" s="15"/>
      <c r="H9" s="15"/>
      <c r="I9" s="11">
        <f t="shared" si="0"/>
        <v>0</v>
      </c>
      <c r="J9" s="12">
        <f t="shared" si="4"/>
        <v>600</v>
      </c>
      <c r="K9" s="124">
        <v>2</v>
      </c>
      <c r="L9" s="119">
        <v>100</v>
      </c>
      <c r="M9" s="11">
        <f t="shared" si="1"/>
        <v>200</v>
      </c>
      <c r="N9" s="102">
        <f t="shared" si="2"/>
        <v>4</v>
      </c>
      <c r="O9" s="114">
        <v>100</v>
      </c>
      <c r="P9" s="17">
        <f t="shared" si="3"/>
        <v>400</v>
      </c>
      <c r="Q9" s="15"/>
    </row>
    <row r="10" spans="1:24" ht="15.75" x14ac:dyDescent="0.25">
      <c r="A10" s="15">
        <v>5</v>
      </c>
      <c r="B10" s="87">
        <v>115027</v>
      </c>
      <c r="C10" s="15" t="s">
        <v>17</v>
      </c>
      <c r="D10" s="117">
        <v>1466.2723762723763</v>
      </c>
      <c r="E10" s="120">
        <v>4.5583999999999998</v>
      </c>
      <c r="F10" s="11">
        <v>6512</v>
      </c>
      <c r="G10" s="15"/>
      <c r="H10" s="15"/>
      <c r="I10" s="11">
        <f t="shared" si="0"/>
        <v>0</v>
      </c>
      <c r="J10" s="12">
        <f t="shared" si="4"/>
        <v>6512</v>
      </c>
      <c r="K10" s="123">
        <v>100</v>
      </c>
      <c r="L10" s="120">
        <v>4.5</v>
      </c>
      <c r="M10" s="11">
        <f t="shared" si="1"/>
        <v>450</v>
      </c>
      <c r="N10" s="102">
        <f t="shared" si="2"/>
        <v>1366.2723762723763</v>
      </c>
      <c r="O10" s="113">
        <v>4.5583999999999998</v>
      </c>
      <c r="P10" s="17">
        <f t="shared" si="3"/>
        <v>6062</v>
      </c>
      <c r="Q10" s="15"/>
    </row>
    <row r="11" spans="1:24" ht="15.75" x14ac:dyDescent="0.25">
      <c r="A11" s="15">
        <v>6</v>
      </c>
      <c r="B11" s="87">
        <v>115054</v>
      </c>
      <c r="C11" s="15" t="s">
        <v>52</v>
      </c>
      <c r="D11" s="117">
        <v>480</v>
      </c>
      <c r="E11" s="120">
        <v>24.35</v>
      </c>
      <c r="F11" s="11">
        <v>6623.5</v>
      </c>
      <c r="G11" s="94"/>
      <c r="H11" s="19"/>
      <c r="I11" s="11">
        <f t="shared" si="0"/>
        <v>0</v>
      </c>
      <c r="J11" s="12">
        <f t="shared" si="4"/>
        <v>6623.5</v>
      </c>
      <c r="K11" s="123">
        <v>50</v>
      </c>
      <c r="L11" s="120">
        <v>24.35</v>
      </c>
      <c r="M11" s="11">
        <f t="shared" si="1"/>
        <v>1217.5</v>
      </c>
      <c r="N11" s="102">
        <f t="shared" si="2"/>
        <v>430</v>
      </c>
      <c r="O11" s="113">
        <v>24.35</v>
      </c>
      <c r="P11" s="17">
        <f>F11+I11-M11</f>
        <v>5406</v>
      </c>
      <c r="Q11" s="15"/>
    </row>
    <row r="12" spans="1:24" ht="15.75" x14ac:dyDescent="0.25">
      <c r="A12" s="15">
        <v>7</v>
      </c>
      <c r="B12" s="87">
        <v>115058</v>
      </c>
      <c r="C12" s="15" t="s">
        <v>19</v>
      </c>
      <c r="D12" s="117">
        <v>705.16666666666652</v>
      </c>
      <c r="E12" s="115">
        <v>12</v>
      </c>
      <c r="F12" s="11">
        <v>14282.5</v>
      </c>
      <c r="G12" s="15"/>
      <c r="H12" s="15"/>
      <c r="I12" s="11">
        <f t="shared" si="0"/>
        <v>0</v>
      </c>
      <c r="J12" s="12">
        <f t="shared" si="4"/>
        <v>14282.5</v>
      </c>
      <c r="K12" s="123">
        <v>300</v>
      </c>
      <c r="L12" s="119">
        <v>13.69</v>
      </c>
      <c r="M12" s="11">
        <f t="shared" si="1"/>
        <v>4107</v>
      </c>
      <c r="N12" s="102">
        <f t="shared" si="2"/>
        <v>405.16666666666652</v>
      </c>
      <c r="O12" s="115">
        <v>12</v>
      </c>
      <c r="P12" s="17">
        <f t="shared" si="3"/>
        <v>10175.5</v>
      </c>
      <c r="Q12" s="15"/>
    </row>
    <row r="13" spans="1:24" ht="15.75" x14ac:dyDescent="0.25">
      <c r="A13" s="15">
        <v>8</v>
      </c>
      <c r="B13" s="87">
        <v>115065</v>
      </c>
      <c r="C13" s="15" t="s">
        <v>20</v>
      </c>
      <c r="D13" s="117">
        <v>1618.4338624338625</v>
      </c>
      <c r="E13" s="119">
        <v>3.78</v>
      </c>
      <c r="F13" s="11">
        <v>4444</v>
      </c>
      <c r="G13" s="15"/>
      <c r="H13" s="15"/>
      <c r="I13" s="11">
        <f t="shared" si="0"/>
        <v>0</v>
      </c>
      <c r="J13" s="12">
        <f t="shared" si="4"/>
        <v>4444</v>
      </c>
      <c r="K13" s="124">
        <v>700</v>
      </c>
      <c r="L13" s="119">
        <v>3.78</v>
      </c>
      <c r="M13" s="11">
        <f t="shared" si="1"/>
        <v>2646</v>
      </c>
      <c r="N13" s="102">
        <f t="shared" si="2"/>
        <v>918.43386243386249</v>
      </c>
      <c r="O13" s="114">
        <v>3.78</v>
      </c>
      <c r="P13" s="17">
        <f t="shared" si="3"/>
        <v>1798</v>
      </c>
      <c r="Q13" s="29" t="s">
        <v>21</v>
      </c>
    </row>
    <row r="14" spans="1:24" ht="15.75" x14ac:dyDescent="0.25">
      <c r="A14" s="15">
        <v>9</v>
      </c>
      <c r="B14" s="87">
        <v>115066</v>
      </c>
      <c r="C14" s="15" t="s">
        <v>22</v>
      </c>
      <c r="D14" s="117">
        <v>0</v>
      </c>
      <c r="E14" s="126"/>
      <c r="F14" s="127">
        <v>314923</v>
      </c>
      <c r="G14" s="128"/>
      <c r="H14" s="128"/>
      <c r="I14" s="129">
        <f>G14*H14</f>
        <v>0</v>
      </c>
      <c r="J14" s="130">
        <f t="shared" si="4"/>
        <v>314923</v>
      </c>
      <c r="K14" s="131"/>
      <c r="L14" s="126"/>
      <c r="M14" s="11">
        <v>6560</v>
      </c>
      <c r="N14" s="102">
        <f t="shared" si="2"/>
        <v>0</v>
      </c>
      <c r="O14" s="114"/>
      <c r="P14" s="17">
        <f t="shared" si="3"/>
        <v>308363</v>
      </c>
      <c r="Q14" s="29" t="s">
        <v>21</v>
      </c>
    </row>
    <row r="15" spans="1:24" ht="15.75" x14ac:dyDescent="0.25">
      <c r="A15" s="15">
        <v>10</v>
      </c>
      <c r="B15" s="87">
        <v>115069</v>
      </c>
      <c r="C15" s="15" t="s">
        <v>23</v>
      </c>
      <c r="D15" s="117">
        <v>55</v>
      </c>
      <c r="E15" s="119">
        <v>23.11</v>
      </c>
      <c r="F15" s="19">
        <v>802.85000000000014</v>
      </c>
      <c r="G15" s="15"/>
      <c r="H15" s="15"/>
      <c r="I15" s="11"/>
      <c r="J15" s="12">
        <f t="shared" si="4"/>
        <v>802.85000000000014</v>
      </c>
      <c r="K15" s="119">
        <v>20</v>
      </c>
      <c r="L15" s="119">
        <v>23.11</v>
      </c>
      <c r="M15" s="11">
        <f t="shared" si="1"/>
        <v>462.2</v>
      </c>
      <c r="N15" s="102">
        <f t="shared" si="2"/>
        <v>35</v>
      </c>
      <c r="O15" s="114">
        <v>23.11</v>
      </c>
      <c r="P15" s="17">
        <f t="shared" si="3"/>
        <v>340.65000000000015</v>
      </c>
      <c r="Q15" s="35"/>
    </row>
    <row r="16" spans="1:24" ht="15.75" x14ac:dyDescent="0.25">
      <c r="A16" s="15">
        <v>11</v>
      </c>
      <c r="B16" s="87">
        <v>115071</v>
      </c>
      <c r="C16" s="15" t="s">
        <v>25</v>
      </c>
      <c r="D16" s="117">
        <v>75</v>
      </c>
      <c r="E16" s="120">
        <v>23.11</v>
      </c>
      <c r="F16" s="19">
        <v>1265.0500000000004</v>
      </c>
      <c r="G16" s="15"/>
      <c r="H16" s="15"/>
      <c r="I16" s="11"/>
      <c r="J16" s="12">
        <f t="shared" si="4"/>
        <v>1265.0500000000004</v>
      </c>
      <c r="K16" s="119">
        <v>30</v>
      </c>
      <c r="L16" s="119">
        <v>23.11</v>
      </c>
      <c r="M16" s="11">
        <f t="shared" si="1"/>
        <v>693.3</v>
      </c>
      <c r="N16" s="21">
        <f t="shared" ref="N16:N20" si="5">D16+G16-K16</f>
        <v>45</v>
      </c>
      <c r="O16" s="113">
        <v>23.11</v>
      </c>
      <c r="P16" s="17">
        <f t="shared" si="3"/>
        <v>571.75000000000045</v>
      </c>
      <c r="Q16" s="36"/>
    </row>
    <row r="17" spans="1:24" ht="15.75" x14ac:dyDescent="0.25">
      <c r="A17" s="15">
        <v>12</v>
      </c>
      <c r="B17" s="87">
        <v>115072</v>
      </c>
      <c r="C17" s="15" t="s">
        <v>26</v>
      </c>
      <c r="D17" s="117">
        <v>0</v>
      </c>
      <c r="E17" s="19">
        <v>0</v>
      </c>
      <c r="F17" s="19"/>
      <c r="G17" s="15">
        <v>200</v>
      </c>
      <c r="H17" s="15">
        <v>255</v>
      </c>
      <c r="I17" s="11">
        <f t="shared" si="0"/>
        <v>51000</v>
      </c>
      <c r="J17" s="12">
        <f t="shared" si="4"/>
        <v>51000</v>
      </c>
      <c r="K17" s="123">
        <v>35</v>
      </c>
      <c r="L17" s="19">
        <v>255</v>
      </c>
      <c r="M17" s="11">
        <f t="shared" si="1"/>
        <v>8925</v>
      </c>
      <c r="N17" s="21">
        <f t="shared" si="5"/>
        <v>165</v>
      </c>
      <c r="O17" s="113">
        <v>255</v>
      </c>
      <c r="P17" s="17">
        <f>N17*O17</f>
        <v>42075</v>
      </c>
      <c r="Q17" s="35"/>
    </row>
    <row r="18" spans="1:24" ht="15.75" x14ac:dyDescent="0.25">
      <c r="A18" s="15">
        <v>13</v>
      </c>
      <c r="B18" s="87">
        <v>115074</v>
      </c>
      <c r="C18" s="15" t="s">
        <v>28</v>
      </c>
      <c r="D18" s="117">
        <v>0</v>
      </c>
      <c r="E18" s="15"/>
      <c r="F18" s="37"/>
      <c r="G18" s="15"/>
      <c r="H18" s="15"/>
      <c r="I18" s="11">
        <f t="shared" si="0"/>
        <v>0</v>
      </c>
      <c r="J18" s="12">
        <f t="shared" si="4"/>
        <v>0</v>
      </c>
      <c r="K18" s="124"/>
      <c r="L18" s="15"/>
      <c r="M18" s="11">
        <f t="shared" si="1"/>
        <v>0</v>
      </c>
      <c r="N18" s="21">
        <f t="shared" si="5"/>
        <v>0</v>
      </c>
      <c r="O18" s="114"/>
      <c r="P18" s="17"/>
      <c r="Q18" s="106"/>
    </row>
    <row r="19" spans="1:24" ht="15.75" x14ac:dyDescent="0.25">
      <c r="A19" s="15">
        <v>14</v>
      </c>
      <c r="B19" s="87">
        <v>115075</v>
      </c>
      <c r="C19" s="15" t="s">
        <v>29</v>
      </c>
      <c r="D19" s="117">
        <v>0</v>
      </c>
      <c r="E19" s="15"/>
      <c r="F19" s="19">
        <v>40834</v>
      </c>
      <c r="G19" s="15"/>
      <c r="H19" s="15"/>
      <c r="I19" s="11">
        <f t="shared" si="0"/>
        <v>0</v>
      </c>
      <c r="J19" s="12">
        <f t="shared" si="4"/>
        <v>40834</v>
      </c>
      <c r="K19" s="124"/>
      <c r="L19" s="15"/>
      <c r="M19" s="21">
        <v>850</v>
      </c>
      <c r="N19" s="21">
        <f t="shared" si="5"/>
        <v>0</v>
      </c>
      <c r="O19" s="114"/>
      <c r="P19" s="17">
        <f t="shared" ref="P19:P20" si="6">F19+I19-M19</f>
        <v>39984</v>
      </c>
      <c r="Q19" s="29" t="s">
        <v>21</v>
      </c>
    </row>
    <row r="20" spans="1:24" ht="15.75" x14ac:dyDescent="0.25">
      <c r="A20" s="15">
        <v>15</v>
      </c>
      <c r="B20" s="88">
        <v>115099</v>
      </c>
      <c r="C20" s="39" t="s">
        <v>30</v>
      </c>
      <c r="D20" s="94">
        <v>0</v>
      </c>
      <c r="E20" s="39"/>
      <c r="F20" s="37">
        <v>753857</v>
      </c>
      <c r="G20" s="39"/>
      <c r="H20" s="39"/>
      <c r="I20" s="11">
        <f t="shared" si="0"/>
        <v>0</v>
      </c>
      <c r="J20" s="12">
        <f t="shared" si="4"/>
        <v>753857</v>
      </c>
      <c r="K20" s="40"/>
      <c r="L20" s="39"/>
      <c r="M20" s="11">
        <v>15705</v>
      </c>
      <c r="N20" s="21">
        <f t="shared" si="5"/>
        <v>0</v>
      </c>
      <c r="O20" s="116"/>
      <c r="P20" s="17">
        <f t="shared" si="6"/>
        <v>738152</v>
      </c>
      <c r="Q20" s="29" t="s">
        <v>21</v>
      </c>
      <c r="T20" s="234" t="s">
        <v>31</v>
      </c>
      <c r="U20" s="234"/>
      <c r="V20" s="234"/>
      <c r="W20" s="234"/>
      <c r="X20" s="234"/>
    </row>
    <row r="21" spans="1:24" ht="16.5" thickBot="1" x14ac:dyDescent="0.3">
      <c r="A21" s="46"/>
      <c r="B21" s="69" t="s">
        <v>32</v>
      </c>
      <c r="C21" s="70"/>
      <c r="D21" s="132">
        <v>18578.203986453987</v>
      </c>
      <c r="E21" s="133"/>
      <c r="F21" s="134">
        <v>1229978.3860000002</v>
      </c>
      <c r="G21" s="134">
        <f>SUM(G6:G20)</f>
        <v>10200</v>
      </c>
      <c r="H21" s="133"/>
      <c r="I21" s="135">
        <f>SUM(I6:I20)</f>
        <v>60744</v>
      </c>
      <c r="J21" s="136">
        <f>SUM(J6:J20)</f>
        <v>1234204.2549999999</v>
      </c>
      <c r="K21" s="136"/>
      <c r="L21" s="136"/>
      <c r="M21" s="136">
        <f>SUM(M6:M20)</f>
        <v>47346</v>
      </c>
      <c r="N21" s="137">
        <f>SUM(N6:N20)</f>
        <v>24636.203986453987</v>
      </c>
      <c r="O21" s="133"/>
      <c r="P21" s="134">
        <f>F21+I21-M21</f>
        <v>1243376.3860000002</v>
      </c>
      <c r="Q21" s="46"/>
    </row>
    <row r="22" spans="1:24" s="1" customFormat="1" ht="16.5" thickTop="1" x14ac:dyDescent="0.25">
      <c r="A22" s="55"/>
      <c r="B22" s="55"/>
      <c r="C22" s="55"/>
      <c r="D22" s="96"/>
      <c r="E22" s="55"/>
      <c r="F22" s="55"/>
      <c r="G22" s="55"/>
      <c r="H22" s="55"/>
      <c r="I22" s="55"/>
      <c r="J22" s="57"/>
      <c r="K22" s="56"/>
      <c r="L22" s="55"/>
      <c r="M22" s="55"/>
      <c r="N22" s="96"/>
      <c r="O22" s="55"/>
      <c r="P22" s="58"/>
      <c r="Q22" s="55"/>
    </row>
    <row r="23" spans="1:24" s="1" customFormat="1" ht="15.75" x14ac:dyDescent="0.25">
      <c r="A23" s="55"/>
      <c r="B23" s="55"/>
      <c r="C23" s="55"/>
      <c r="D23" s="96"/>
      <c r="E23" s="55"/>
      <c r="F23" s="55"/>
      <c r="G23" s="55"/>
      <c r="H23" s="55"/>
      <c r="I23" s="55"/>
      <c r="J23" s="57"/>
      <c r="K23" s="56"/>
      <c r="L23" s="55"/>
      <c r="M23" s="55"/>
      <c r="N23" s="96"/>
      <c r="O23" s="55"/>
      <c r="P23" s="58"/>
      <c r="Q23" s="55"/>
    </row>
    <row r="24" spans="1:24" s="78" customFormat="1" ht="16.5" x14ac:dyDescent="0.3">
      <c r="A24" s="252" t="s">
        <v>37</v>
      </c>
      <c r="B24" s="252"/>
      <c r="C24" s="252"/>
      <c r="D24" s="97"/>
      <c r="E24" s="80"/>
      <c r="F24" s="81"/>
      <c r="G24" s="80"/>
      <c r="H24" s="80"/>
      <c r="I24" s="80"/>
      <c r="J24" s="80"/>
      <c r="K24" s="80"/>
      <c r="L24" s="80"/>
      <c r="M24" s="80"/>
      <c r="N24" s="97"/>
      <c r="O24" s="80"/>
      <c r="P24" s="81"/>
    </row>
    <row r="25" spans="1:24" s="78" customFormat="1" ht="16.5" x14ac:dyDescent="0.3">
      <c r="A25" s="250"/>
      <c r="B25" s="250"/>
      <c r="C25" s="250"/>
      <c r="D25" s="98"/>
      <c r="N25" s="98"/>
      <c r="P25" s="82"/>
    </row>
    <row r="26" spans="1:24" s="78" customFormat="1" ht="16.5" x14ac:dyDescent="0.3">
      <c r="A26" s="251" t="s">
        <v>44</v>
      </c>
      <c r="B26" s="251"/>
      <c r="C26" s="251"/>
      <c r="D26" s="98"/>
      <c r="N26" s="98"/>
    </row>
    <row r="27" spans="1:24" s="78" customFormat="1" ht="16.5" x14ac:dyDescent="0.3">
      <c r="A27" s="251" t="s">
        <v>43</v>
      </c>
      <c r="B27" s="251"/>
      <c r="C27" s="251"/>
      <c r="D27" s="98"/>
      <c r="N27" s="98"/>
    </row>
    <row r="28" spans="1:24" s="1" customFormat="1" ht="15.75" x14ac:dyDescent="0.25">
      <c r="A28" s="55"/>
      <c r="B28" s="55"/>
      <c r="C28" s="55"/>
      <c r="D28" s="96"/>
      <c r="E28" s="55"/>
      <c r="F28" s="55"/>
      <c r="G28" s="55"/>
      <c r="H28" s="55"/>
      <c r="I28" s="55"/>
      <c r="J28" s="55"/>
      <c r="K28" s="56"/>
      <c r="L28" s="55"/>
      <c r="M28" s="55"/>
      <c r="N28" s="96"/>
      <c r="O28" s="55"/>
      <c r="P28" s="55"/>
      <c r="Q28" s="55"/>
    </row>
    <row r="29" spans="1:24" ht="15.75" x14ac:dyDescent="0.25">
      <c r="A29" s="62"/>
      <c r="B29" s="62"/>
      <c r="C29" s="62"/>
      <c r="D29" s="99"/>
      <c r="E29" s="62"/>
      <c r="F29" s="62"/>
      <c r="G29" s="62"/>
      <c r="H29" s="62"/>
      <c r="I29" s="62"/>
      <c r="J29" s="62"/>
      <c r="K29" s="63"/>
      <c r="L29" s="62"/>
      <c r="M29" s="62"/>
      <c r="N29" s="96"/>
      <c r="O29" s="55"/>
      <c r="P29" s="55"/>
      <c r="Q29" s="62"/>
    </row>
    <row r="30" spans="1:24" ht="15.75" x14ac:dyDescent="0.25">
      <c r="A30" s="62"/>
      <c r="E30" s="62"/>
      <c r="F30" s="62"/>
      <c r="G30" s="62"/>
      <c r="H30" s="62"/>
      <c r="I30" s="62"/>
      <c r="J30" s="62"/>
      <c r="K30" s="63"/>
      <c r="L30" s="62"/>
      <c r="M30" s="62"/>
      <c r="N30" s="96"/>
      <c r="O30" s="55"/>
      <c r="P30" s="55"/>
      <c r="Q30" s="62"/>
    </row>
    <row r="31" spans="1:24" s="1" customFormat="1" ht="15.75" x14ac:dyDescent="0.25">
      <c r="A31" s="62"/>
      <c r="B31"/>
      <c r="C31"/>
      <c r="D31" s="109"/>
      <c r="E31" s="62"/>
      <c r="F31" s="62"/>
      <c r="G31" s="62"/>
      <c r="H31" s="62"/>
      <c r="I31" s="62"/>
      <c r="J31" s="62"/>
      <c r="K31" s="63"/>
      <c r="L31" s="62"/>
      <c r="M31" s="62"/>
      <c r="N31" s="96"/>
      <c r="O31" s="55"/>
      <c r="P31" s="58"/>
      <c r="Q31" s="62"/>
    </row>
    <row r="32" spans="1:24" s="1" customFormat="1" ht="15.75" x14ac:dyDescent="0.25">
      <c r="A32" s="62"/>
      <c r="B32"/>
      <c r="C32" s="108"/>
      <c r="D32" s="108"/>
      <c r="E32"/>
      <c r="F32"/>
      <c r="G32"/>
      <c r="H32"/>
      <c r="I32"/>
      <c r="J32"/>
      <c r="K32" s="64"/>
      <c r="L32"/>
      <c r="M32"/>
      <c r="N32" s="105"/>
      <c r="P32" s="60"/>
      <c r="Q32" s="65"/>
    </row>
    <row r="33" spans="1:17" s="1" customFormat="1" ht="15.75" x14ac:dyDescent="0.25">
      <c r="A33" s="62"/>
      <c r="C33" s="108"/>
      <c r="D33" s="109"/>
      <c r="E33"/>
      <c r="F33"/>
      <c r="G33"/>
      <c r="H33"/>
      <c r="I33"/>
      <c r="J33" s="68"/>
      <c r="K33" s="64"/>
      <c r="L33"/>
      <c r="M33"/>
      <c r="N33" s="105"/>
      <c r="P33" s="60"/>
      <c r="Q33"/>
    </row>
    <row r="34" spans="1:17" s="1" customFormat="1" ht="15.75" x14ac:dyDescent="0.25">
      <c r="A34" s="62"/>
      <c r="B34"/>
      <c r="C34"/>
      <c r="D34" s="100"/>
      <c r="E34"/>
      <c r="F34"/>
      <c r="G34"/>
      <c r="H34"/>
      <c r="I34"/>
      <c r="J34"/>
      <c r="K34" s="64"/>
      <c r="L34"/>
      <c r="M34"/>
      <c r="N34" s="105"/>
      <c r="Q34"/>
    </row>
  </sheetData>
  <mergeCells count="17">
    <mergeCell ref="A27:C27"/>
    <mergeCell ref="N4:P4"/>
    <mergeCell ref="Q4:Q5"/>
    <mergeCell ref="T20:X20"/>
    <mergeCell ref="A24:C24"/>
    <mergeCell ref="A25:C25"/>
    <mergeCell ref="A26:C26"/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</mergeCells>
  <pageMargins left="0.25" right="0.25" top="0.75" bottom="0.75" header="0.3" footer="0.3"/>
  <pageSetup orientation="landscape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M14" sqref="M14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38" t="s">
        <v>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ht="24.75" customHeight="1" thickBot="1" x14ac:dyDescent="0.35">
      <c r="A3" s="239" t="s">
        <v>59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117">
        <v>2495.0810810810808</v>
      </c>
      <c r="E6" s="118">
        <v>5.8</v>
      </c>
      <c r="F6" s="11">
        <v>13141.599999999999</v>
      </c>
      <c r="G6" s="9"/>
      <c r="H6" s="9"/>
      <c r="I6" s="11">
        <f>G6*H6</f>
        <v>0</v>
      </c>
      <c r="J6" s="12">
        <f>F6+I6</f>
        <v>13141.599999999999</v>
      </c>
      <c r="K6" s="122">
        <v>120</v>
      </c>
      <c r="L6" s="118">
        <v>5.8</v>
      </c>
      <c r="M6" s="11">
        <f>L6*K6</f>
        <v>696</v>
      </c>
      <c r="N6" s="102">
        <f>(D6+G6)-K6</f>
        <v>2375.0810810810808</v>
      </c>
      <c r="O6" s="112">
        <v>5.8</v>
      </c>
      <c r="P6" s="14">
        <f>SUM(N6*O6)</f>
        <v>13775.470270270269</v>
      </c>
      <c r="Q6" s="9"/>
    </row>
    <row r="7" spans="1:24" ht="15.75" x14ac:dyDescent="0.25">
      <c r="A7" s="15">
        <v>2</v>
      </c>
      <c r="B7" s="87">
        <v>115009</v>
      </c>
      <c r="C7" s="138" t="s">
        <v>14</v>
      </c>
      <c r="D7" s="117">
        <v>18748</v>
      </c>
      <c r="E7" s="113">
        <v>1.135</v>
      </c>
      <c r="F7" s="11">
        <v>18804.754999999997</v>
      </c>
      <c r="G7" s="18"/>
      <c r="H7" s="19"/>
      <c r="I7" s="11">
        <f t="shared" ref="I7:I20" si="0">G7*H7</f>
        <v>0</v>
      </c>
      <c r="J7" s="12">
        <f>F7+I7</f>
        <v>18804.754999999997</v>
      </c>
      <c r="K7" s="123">
        <v>2000</v>
      </c>
      <c r="L7" s="120">
        <v>1.1399999999999999</v>
      </c>
      <c r="M7" s="11">
        <f t="shared" ref="M7:M18" si="1">L7*K7</f>
        <v>2280</v>
      </c>
      <c r="N7" s="102">
        <f t="shared" ref="N7:N15" si="2">(D7+G7)-K7</f>
        <v>16748</v>
      </c>
      <c r="O7" s="113">
        <v>1.135</v>
      </c>
      <c r="P7" s="14">
        <f t="shared" ref="P7:P12" si="3">SUM(N7*O7)</f>
        <v>19008.98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117">
        <v>24.25</v>
      </c>
      <c r="E8" s="119">
        <v>72</v>
      </c>
      <c r="F8" s="11">
        <v>1584</v>
      </c>
      <c r="G8" s="15"/>
      <c r="H8" s="15"/>
      <c r="I8" s="11">
        <f t="shared" si="0"/>
        <v>0</v>
      </c>
      <c r="J8" s="12">
        <f t="shared" ref="J8:J20" si="4">F8+I8</f>
        <v>1584</v>
      </c>
      <c r="K8" s="123">
        <v>4</v>
      </c>
      <c r="L8" s="120">
        <v>72</v>
      </c>
      <c r="M8" s="11">
        <f t="shared" si="1"/>
        <v>288</v>
      </c>
      <c r="N8" s="102">
        <f t="shared" si="2"/>
        <v>20.25</v>
      </c>
      <c r="O8" s="114">
        <v>72</v>
      </c>
      <c r="P8" s="14">
        <f t="shared" si="3"/>
        <v>1458</v>
      </c>
      <c r="Q8" s="15"/>
    </row>
    <row r="9" spans="1:24" ht="15.75" x14ac:dyDescent="0.25">
      <c r="A9" s="15">
        <v>4</v>
      </c>
      <c r="B9" s="87">
        <v>115026</v>
      </c>
      <c r="C9" s="15" t="s">
        <v>16</v>
      </c>
      <c r="D9" s="117">
        <v>4</v>
      </c>
      <c r="E9" s="114">
        <v>100</v>
      </c>
      <c r="F9" s="11">
        <v>400</v>
      </c>
      <c r="G9" s="15"/>
      <c r="H9" s="15"/>
      <c r="I9" s="11">
        <f t="shared" si="0"/>
        <v>0</v>
      </c>
      <c r="J9" s="12">
        <f t="shared" si="4"/>
        <v>400</v>
      </c>
      <c r="K9" s="124">
        <v>1</v>
      </c>
      <c r="L9" s="119">
        <v>100</v>
      </c>
      <c r="M9" s="11">
        <f t="shared" si="1"/>
        <v>100</v>
      </c>
      <c r="N9" s="102">
        <f t="shared" si="2"/>
        <v>3</v>
      </c>
      <c r="O9" s="114">
        <v>100</v>
      </c>
      <c r="P9" s="14">
        <f t="shared" si="3"/>
        <v>300</v>
      </c>
      <c r="Q9" s="15"/>
    </row>
    <row r="10" spans="1:24" ht="15.75" x14ac:dyDescent="0.25">
      <c r="A10" s="15">
        <v>5</v>
      </c>
      <c r="B10" s="87">
        <v>115027</v>
      </c>
      <c r="C10" s="15" t="s">
        <v>17</v>
      </c>
      <c r="D10" s="117">
        <v>1366.2723762723763</v>
      </c>
      <c r="E10" s="120">
        <v>4.5583999999999998</v>
      </c>
      <c r="F10" s="11">
        <v>6062</v>
      </c>
      <c r="G10" s="15"/>
      <c r="H10" s="15"/>
      <c r="I10" s="11">
        <f t="shared" si="0"/>
        <v>0</v>
      </c>
      <c r="J10" s="12">
        <f t="shared" si="4"/>
        <v>6062</v>
      </c>
      <c r="K10" s="123">
        <v>150</v>
      </c>
      <c r="L10" s="120">
        <v>4.5</v>
      </c>
      <c r="M10" s="11">
        <f t="shared" si="1"/>
        <v>675</v>
      </c>
      <c r="N10" s="102">
        <f t="shared" si="2"/>
        <v>1216.2723762723763</v>
      </c>
      <c r="O10" s="113">
        <v>4.5583999999999998</v>
      </c>
      <c r="P10" s="14">
        <f t="shared" si="3"/>
        <v>5544.2559999999994</v>
      </c>
      <c r="Q10" s="15"/>
    </row>
    <row r="11" spans="1:24" ht="15.75" x14ac:dyDescent="0.25">
      <c r="A11" s="15">
        <v>6</v>
      </c>
      <c r="B11" s="87">
        <v>115054</v>
      </c>
      <c r="C11" s="15" t="s">
        <v>52</v>
      </c>
      <c r="D11" s="117">
        <v>430</v>
      </c>
      <c r="E11" s="120">
        <v>24.35</v>
      </c>
      <c r="F11" s="11">
        <v>5406</v>
      </c>
      <c r="G11" s="94"/>
      <c r="H11" s="19"/>
      <c r="I11" s="11">
        <f t="shared" si="0"/>
        <v>0</v>
      </c>
      <c r="J11" s="12">
        <f t="shared" si="4"/>
        <v>5406</v>
      </c>
      <c r="K11" s="123">
        <v>80</v>
      </c>
      <c r="L11" s="120">
        <v>24.35</v>
      </c>
      <c r="M11" s="11">
        <f t="shared" si="1"/>
        <v>1948</v>
      </c>
      <c r="N11" s="102">
        <f t="shared" si="2"/>
        <v>350</v>
      </c>
      <c r="O11" s="113">
        <v>24.35</v>
      </c>
      <c r="P11" s="14">
        <f t="shared" si="3"/>
        <v>8522.5</v>
      </c>
      <c r="Q11" s="15"/>
    </row>
    <row r="12" spans="1:24" ht="15.75" x14ac:dyDescent="0.25">
      <c r="A12" s="15">
        <v>7</v>
      </c>
      <c r="B12" s="87">
        <v>115058</v>
      </c>
      <c r="C12" s="15" t="s">
        <v>19</v>
      </c>
      <c r="D12" s="117">
        <v>405.16666666666652</v>
      </c>
      <c r="E12" s="115">
        <v>12</v>
      </c>
      <c r="F12" s="11">
        <v>10175.5</v>
      </c>
      <c r="G12" s="15"/>
      <c r="H12" s="15"/>
      <c r="I12" s="11">
        <f t="shared" si="0"/>
        <v>0</v>
      </c>
      <c r="J12" s="12">
        <f t="shared" si="4"/>
        <v>10175.5</v>
      </c>
      <c r="K12" s="123">
        <v>250</v>
      </c>
      <c r="L12" s="119">
        <v>13.69</v>
      </c>
      <c r="M12" s="11">
        <f t="shared" si="1"/>
        <v>3422.5</v>
      </c>
      <c r="N12" s="102">
        <f t="shared" si="2"/>
        <v>155.16666666666652</v>
      </c>
      <c r="O12" s="115">
        <v>12</v>
      </c>
      <c r="P12" s="14">
        <f t="shared" si="3"/>
        <v>1861.9999999999982</v>
      </c>
      <c r="Q12" s="15"/>
    </row>
    <row r="13" spans="1:24" ht="15.75" x14ac:dyDescent="0.25">
      <c r="A13" s="15">
        <v>8</v>
      </c>
      <c r="B13" s="87">
        <v>115065</v>
      </c>
      <c r="C13" s="138" t="s">
        <v>20</v>
      </c>
      <c r="D13" s="117">
        <v>918.43386243386249</v>
      </c>
      <c r="E13" s="119">
        <v>3.78</v>
      </c>
      <c r="F13" s="11">
        <v>1798</v>
      </c>
      <c r="G13" s="15"/>
      <c r="H13" s="15"/>
      <c r="I13" s="11">
        <f t="shared" si="0"/>
        <v>0</v>
      </c>
      <c r="J13" s="12">
        <f t="shared" si="4"/>
        <v>1798</v>
      </c>
      <c r="K13" s="124">
        <v>900</v>
      </c>
      <c r="L13" s="119">
        <v>3.78</v>
      </c>
      <c r="M13" s="11">
        <f t="shared" si="1"/>
        <v>3402</v>
      </c>
      <c r="N13" s="102">
        <f t="shared" si="2"/>
        <v>18.433862433862487</v>
      </c>
      <c r="O13" s="114">
        <v>3.78</v>
      </c>
      <c r="P13" s="17">
        <f>SUM(N13*O13)</f>
        <v>69.680000000000192</v>
      </c>
      <c r="Q13" s="29" t="s">
        <v>21</v>
      </c>
    </row>
    <row r="14" spans="1:24" ht="15.75" x14ac:dyDescent="0.25">
      <c r="A14" s="15">
        <v>9</v>
      </c>
      <c r="B14" s="87">
        <v>115066</v>
      </c>
      <c r="C14" s="15" t="s">
        <v>22</v>
      </c>
      <c r="D14" s="117">
        <v>0</v>
      </c>
      <c r="E14" s="126"/>
      <c r="F14" s="127">
        <v>308363</v>
      </c>
      <c r="G14" s="128"/>
      <c r="H14" s="128"/>
      <c r="I14" s="129">
        <f>G14*H14</f>
        <v>0</v>
      </c>
      <c r="J14" s="130">
        <f t="shared" si="4"/>
        <v>308363</v>
      </c>
      <c r="K14" s="131"/>
      <c r="L14" s="126"/>
      <c r="M14" s="11">
        <v>6425</v>
      </c>
      <c r="N14" s="102">
        <f t="shared" si="2"/>
        <v>0</v>
      </c>
      <c r="O14" s="114"/>
      <c r="P14" s="17">
        <f t="shared" ref="P14" si="5">F14+I14-M14</f>
        <v>301938</v>
      </c>
      <c r="Q14" s="29" t="s">
        <v>21</v>
      </c>
    </row>
    <row r="15" spans="1:24" ht="15.75" x14ac:dyDescent="0.25">
      <c r="A15" s="15">
        <v>10</v>
      </c>
      <c r="B15" s="87">
        <v>115069</v>
      </c>
      <c r="C15" s="15" t="s">
        <v>23</v>
      </c>
      <c r="D15" s="117">
        <v>35</v>
      </c>
      <c r="E15" s="119">
        <v>23.11</v>
      </c>
      <c r="F15" s="19">
        <v>340.65000000000015</v>
      </c>
      <c r="G15" s="15"/>
      <c r="H15" s="15"/>
      <c r="I15" s="11"/>
      <c r="J15" s="12">
        <f t="shared" si="4"/>
        <v>340.65000000000015</v>
      </c>
      <c r="K15" s="119">
        <v>20</v>
      </c>
      <c r="L15" s="119">
        <v>23.11</v>
      </c>
      <c r="M15" s="11">
        <f t="shared" si="1"/>
        <v>462.2</v>
      </c>
      <c r="N15" s="102">
        <f t="shared" si="2"/>
        <v>15</v>
      </c>
      <c r="O15" s="114">
        <v>23.11</v>
      </c>
      <c r="P15" s="17">
        <f>SUM(N15*O15)</f>
        <v>346.65</v>
      </c>
      <c r="Q15" s="35"/>
    </row>
    <row r="16" spans="1:24" ht="15.75" x14ac:dyDescent="0.25">
      <c r="A16" s="15">
        <v>11</v>
      </c>
      <c r="B16" s="87">
        <v>115071</v>
      </c>
      <c r="C16" s="15" t="s">
        <v>25</v>
      </c>
      <c r="D16" s="117">
        <v>45</v>
      </c>
      <c r="E16" s="120">
        <v>23.11</v>
      </c>
      <c r="F16" s="19">
        <v>571.75000000000045</v>
      </c>
      <c r="G16" s="15"/>
      <c r="H16" s="15"/>
      <c r="I16" s="11"/>
      <c r="J16" s="12">
        <f t="shared" si="4"/>
        <v>571.75000000000045</v>
      </c>
      <c r="K16" s="119"/>
      <c r="L16" s="119">
        <v>23.11</v>
      </c>
      <c r="M16" s="11">
        <f t="shared" si="1"/>
        <v>0</v>
      </c>
      <c r="N16" s="21">
        <f t="shared" ref="N16:N20" si="6">D16+G16-K16</f>
        <v>45</v>
      </c>
      <c r="O16" s="113">
        <v>23.11</v>
      </c>
      <c r="P16" s="17">
        <f t="shared" ref="P16:P17" si="7">SUM(N16*O16)</f>
        <v>1039.95</v>
      </c>
      <c r="Q16" s="36"/>
    </row>
    <row r="17" spans="1:24" ht="15.75" x14ac:dyDescent="0.25">
      <c r="A17" s="15">
        <v>12</v>
      </c>
      <c r="B17" s="87">
        <v>115072</v>
      </c>
      <c r="C17" s="15" t="s">
        <v>26</v>
      </c>
      <c r="D17" s="117">
        <v>165</v>
      </c>
      <c r="E17" s="19">
        <v>255</v>
      </c>
      <c r="F17" s="19">
        <v>42075</v>
      </c>
      <c r="G17" s="15"/>
      <c r="H17" s="15"/>
      <c r="I17" s="11">
        <f t="shared" si="0"/>
        <v>0</v>
      </c>
      <c r="J17" s="12">
        <f t="shared" si="4"/>
        <v>42075</v>
      </c>
      <c r="K17" s="123">
        <v>40</v>
      </c>
      <c r="L17" s="19">
        <v>255</v>
      </c>
      <c r="M17" s="11">
        <f t="shared" si="1"/>
        <v>10200</v>
      </c>
      <c r="N17" s="21">
        <f t="shared" si="6"/>
        <v>125</v>
      </c>
      <c r="O17" s="113">
        <v>255</v>
      </c>
      <c r="P17" s="17">
        <f t="shared" si="7"/>
        <v>31875</v>
      </c>
      <c r="Q17" s="35"/>
    </row>
    <row r="18" spans="1:24" ht="15.75" x14ac:dyDescent="0.25">
      <c r="A18" s="15">
        <v>13</v>
      </c>
      <c r="B18" s="87">
        <v>115074</v>
      </c>
      <c r="C18" s="15" t="s">
        <v>28</v>
      </c>
      <c r="D18" s="117">
        <v>0</v>
      </c>
      <c r="E18" s="15"/>
      <c r="F18" s="37"/>
      <c r="G18" s="15"/>
      <c r="H18" s="15"/>
      <c r="I18" s="11">
        <f t="shared" si="0"/>
        <v>0</v>
      </c>
      <c r="J18" s="12">
        <f t="shared" si="4"/>
        <v>0</v>
      </c>
      <c r="K18" s="124"/>
      <c r="L18" s="15"/>
      <c r="M18" s="11">
        <f t="shared" si="1"/>
        <v>0</v>
      </c>
      <c r="N18" s="21">
        <f t="shared" si="6"/>
        <v>0</v>
      </c>
      <c r="O18" s="114"/>
      <c r="P18" s="17"/>
      <c r="Q18" s="106"/>
    </row>
    <row r="19" spans="1:24" ht="15.75" x14ac:dyDescent="0.25">
      <c r="A19" s="15">
        <v>14</v>
      </c>
      <c r="B19" s="87">
        <v>115075</v>
      </c>
      <c r="C19" s="15" t="s">
        <v>29</v>
      </c>
      <c r="D19" s="117">
        <v>0</v>
      </c>
      <c r="E19" s="15"/>
      <c r="F19" s="19">
        <v>39984</v>
      </c>
      <c r="G19" s="15"/>
      <c r="H19" s="15"/>
      <c r="I19" s="11">
        <f t="shared" si="0"/>
        <v>0</v>
      </c>
      <c r="J19" s="12">
        <f t="shared" si="4"/>
        <v>39984</v>
      </c>
      <c r="K19" s="124"/>
      <c r="L19" s="15"/>
      <c r="M19" s="21">
        <v>833</v>
      </c>
      <c r="N19" s="21">
        <f t="shared" si="6"/>
        <v>0</v>
      </c>
      <c r="O19" s="114"/>
      <c r="P19" s="17">
        <f t="shared" ref="P19:P20" si="8">F19+I19-M19</f>
        <v>39151</v>
      </c>
      <c r="Q19" s="29" t="s">
        <v>21</v>
      </c>
    </row>
    <row r="20" spans="1:24" ht="15.75" x14ac:dyDescent="0.25">
      <c r="A20" s="15">
        <v>15</v>
      </c>
      <c r="B20" s="88">
        <v>115099</v>
      </c>
      <c r="C20" s="39" t="s">
        <v>30</v>
      </c>
      <c r="D20" s="94">
        <v>0</v>
      </c>
      <c r="E20" s="39"/>
      <c r="F20" s="37">
        <v>738152</v>
      </c>
      <c r="G20" s="39"/>
      <c r="H20" s="39"/>
      <c r="I20" s="11">
        <f t="shared" si="0"/>
        <v>0</v>
      </c>
      <c r="J20" s="12">
        <f t="shared" si="4"/>
        <v>738152</v>
      </c>
      <c r="K20" s="40"/>
      <c r="L20" s="39"/>
      <c r="M20" s="11">
        <v>15380</v>
      </c>
      <c r="N20" s="21">
        <f t="shared" si="6"/>
        <v>0</v>
      </c>
      <c r="O20" s="116"/>
      <c r="P20" s="17">
        <f t="shared" si="8"/>
        <v>722772</v>
      </c>
      <c r="Q20" s="29" t="s">
        <v>21</v>
      </c>
      <c r="T20" s="234" t="s">
        <v>31</v>
      </c>
      <c r="U20" s="234"/>
      <c r="V20" s="234"/>
      <c r="W20" s="234"/>
      <c r="X20" s="234"/>
    </row>
    <row r="21" spans="1:24" ht="16.5" thickBot="1" x14ac:dyDescent="0.3">
      <c r="A21" s="46"/>
      <c r="B21" s="69" t="s">
        <v>32</v>
      </c>
      <c r="C21" s="70"/>
      <c r="D21" s="132">
        <v>24636.203986453987</v>
      </c>
      <c r="E21" s="133"/>
      <c r="F21" s="134">
        <v>1243376.3860000002</v>
      </c>
      <c r="G21" s="134">
        <f>SUM(G6:G20)</f>
        <v>0</v>
      </c>
      <c r="H21" s="133"/>
      <c r="I21" s="135">
        <f>SUM(I6:I20)</f>
        <v>0</v>
      </c>
      <c r="J21" s="136">
        <f>SUM(J6:J20)</f>
        <v>1186858.2549999999</v>
      </c>
      <c r="K21" s="136"/>
      <c r="L21" s="136"/>
      <c r="M21" s="136">
        <f>SUM(M6:M20)</f>
        <v>46111.7</v>
      </c>
      <c r="N21" s="137">
        <f>SUM(N6:N20)</f>
        <v>21071.203986453987</v>
      </c>
      <c r="O21" s="133"/>
      <c r="P21" s="134">
        <f>F21+I21-M21</f>
        <v>1197264.6860000002</v>
      </c>
      <c r="Q21" s="46"/>
    </row>
    <row r="22" spans="1:24" s="1" customFormat="1" ht="16.5" thickTop="1" x14ac:dyDescent="0.25">
      <c r="A22" s="55"/>
      <c r="B22" s="55"/>
      <c r="C22" s="55"/>
      <c r="D22" s="96"/>
      <c r="E22" s="55"/>
      <c r="F22" s="55"/>
      <c r="G22" s="55"/>
      <c r="H22" s="55"/>
      <c r="I22" s="55"/>
      <c r="J22" s="57"/>
      <c r="K22" s="56"/>
      <c r="L22" s="55"/>
      <c r="M22" s="55"/>
      <c r="N22" s="96"/>
      <c r="O22" s="55"/>
      <c r="P22" s="58"/>
      <c r="Q22" s="55"/>
    </row>
    <row r="23" spans="1:24" s="1" customFormat="1" ht="15.75" x14ac:dyDescent="0.25">
      <c r="A23" s="55"/>
      <c r="B23" s="55"/>
      <c r="C23" s="55"/>
      <c r="D23" s="96"/>
      <c r="E23" s="55"/>
      <c r="F23" s="55"/>
      <c r="G23" s="55"/>
      <c r="H23" s="55"/>
      <c r="I23" s="55"/>
      <c r="J23" s="57"/>
      <c r="K23" s="56"/>
      <c r="L23" s="55"/>
      <c r="M23" s="55"/>
      <c r="N23" s="96"/>
      <c r="O23" s="55"/>
      <c r="P23" s="58"/>
      <c r="Q23" s="55"/>
    </row>
    <row r="24" spans="1:24" s="78" customFormat="1" ht="16.5" x14ac:dyDescent="0.3">
      <c r="A24" s="252" t="s">
        <v>37</v>
      </c>
      <c r="B24" s="252"/>
      <c r="C24" s="252"/>
      <c r="D24" s="97"/>
      <c r="E24" s="80"/>
      <c r="F24" s="81"/>
      <c r="G24" s="80"/>
      <c r="H24" s="80"/>
      <c r="I24" s="80"/>
      <c r="J24" s="80"/>
      <c r="K24" s="80"/>
      <c r="L24" s="80"/>
      <c r="M24" s="80"/>
      <c r="N24" s="97"/>
      <c r="O24" s="80"/>
      <c r="P24" s="81"/>
    </row>
    <row r="25" spans="1:24" s="78" customFormat="1" ht="16.5" x14ac:dyDescent="0.3">
      <c r="A25" s="250"/>
      <c r="B25" s="250"/>
      <c r="C25" s="250"/>
      <c r="D25" s="98"/>
      <c r="N25" s="98"/>
      <c r="P25" s="82"/>
    </row>
    <row r="26" spans="1:24" s="78" customFormat="1" ht="16.5" x14ac:dyDescent="0.3">
      <c r="A26" s="251" t="s">
        <v>44</v>
      </c>
      <c r="B26" s="251"/>
      <c r="C26" s="251"/>
      <c r="D26" s="98"/>
      <c r="N26" s="98"/>
    </row>
    <row r="27" spans="1:24" s="78" customFormat="1" ht="16.5" x14ac:dyDescent="0.3">
      <c r="A27" s="251" t="s">
        <v>43</v>
      </c>
      <c r="B27" s="251"/>
      <c r="C27" s="251"/>
      <c r="D27" s="98"/>
      <c r="N27" s="98"/>
    </row>
    <row r="28" spans="1:24" s="1" customFormat="1" ht="15.75" x14ac:dyDescent="0.25">
      <c r="A28" s="55"/>
      <c r="B28" s="55"/>
      <c r="C28" s="55"/>
      <c r="D28" s="96"/>
      <c r="E28" s="55"/>
      <c r="F28" s="55"/>
      <c r="G28" s="55"/>
      <c r="H28" s="55"/>
      <c r="I28" s="55"/>
      <c r="J28" s="55"/>
      <c r="K28" s="56"/>
      <c r="L28" s="55"/>
      <c r="M28" s="55"/>
      <c r="N28" s="96"/>
      <c r="O28" s="55"/>
      <c r="P28" s="55"/>
      <c r="Q28" s="55"/>
    </row>
    <row r="29" spans="1:24" ht="15.75" x14ac:dyDescent="0.25">
      <c r="A29" s="62"/>
      <c r="B29" s="62"/>
      <c r="C29" s="62"/>
      <c r="D29" s="99"/>
      <c r="E29" s="62"/>
      <c r="F29" s="62"/>
      <c r="G29" s="62"/>
      <c r="H29" s="62"/>
      <c r="I29" s="62"/>
      <c r="J29" s="62"/>
      <c r="K29" s="63"/>
      <c r="L29" s="62"/>
      <c r="M29" s="62"/>
      <c r="N29" s="96"/>
      <c r="O29" s="55"/>
      <c r="P29" s="55"/>
      <c r="Q29" s="62"/>
    </row>
    <row r="30" spans="1:24" ht="15.75" x14ac:dyDescent="0.25">
      <c r="A30" s="62"/>
      <c r="E30" s="62"/>
      <c r="F30" s="62"/>
      <c r="G30" s="62"/>
      <c r="H30" s="62"/>
      <c r="I30" s="62"/>
      <c r="J30" s="62"/>
      <c r="K30" s="63"/>
      <c r="L30" s="62"/>
      <c r="M30" s="62"/>
      <c r="N30" s="96"/>
      <c r="O30" s="55"/>
      <c r="P30" s="55"/>
      <c r="Q30" s="62"/>
    </row>
    <row r="31" spans="1:24" s="1" customFormat="1" ht="15.75" x14ac:dyDescent="0.25">
      <c r="A31" s="62"/>
      <c r="B31"/>
      <c r="C31"/>
      <c r="D31" s="109"/>
      <c r="E31" s="62"/>
      <c r="F31" s="62"/>
      <c r="G31" s="62"/>
      <c r="H31" s="62"/>
      <c r="I31" s="62"/>
      <c r="J31" s="62"/>
      <c r="K31" s="63"/>
      <c r="L31" s="62"/>
      <c r="M31" s="62"/>
      <c r="N31" s="96"/>
      <c r="O31" s="55"/>
      <c r="P31" s="58"/>
      <c r="Q31" s="62"/>
    </row>
    <row r="32" spans="1:24" s="1" customFormat="1" ht="15.75" x14ac:dyDescent="0.25">
      <c r="A32" s="62"/>
      <c r="B32"/>
      <c r="C32" s="108"/>
      <c r="D32" s="108"/>
      <c r="E32"/>
      <c r="F32"/>
      <c r="G32"/>
      <c r="H32"/>
      <c r="I32"/>
      <c r="J32"/>
      <c r="K32" s="64"/>
      <c r="L32"/>
      <c r="M32"/>
      <c r="N32" s="105"/>
      <c r="P32" s="60"/>
      <c r="Q32" s="65"/>
    </row>
    <row r="33" spans="1:17" s="1" customFormat="1" ht="15.75" x14ac:dyDescent="0.25">
      <c r="A33" s="62"/>
      <c r="C33" s="108"/>
      <c r="D33" s="109"/>
      <c r="E33"/>
      <c r="F33"/>
      <c r="G33"/>
      <c r="H33"/>
      <c r="I33"/>
      <c r="J33" s="68"/>
      <c r="K33" s="64"/>
      <c r="L33"/>
      <c r="M33"/>
      <c r="N33" s="105"/>
      <c r="P33" s="60"/>
      <c r="Q33"/>
    </row>
    <row r="34" spans="1:17" s="1" customFormat="1" ht="15.75" x14ac:dyDescent="0.25">
      <c r="A34" s="62"/>
      <c r="B34"/>
      <c r="C34"/>
      <c r="D34" s="100"/>
      <c r="E34"/>
      <c r="F34"/>
      <c r="G34"/>
      <c r="H34"/>
      <c r="I34"/>
      <c r="J34"/>
      <c r="K34" s="64"/>
      <c r="L34"/>
      <c r="M34"/>
      <c r="N34" s="105"/>
      <c r="Q34"/>
    </row>
  </sheetData>
  <mergeCells count="17">
    <mergeCell ref="A27:C27"/>
    <mergeCell ref="N4:P4"/>
    <mergeCell ref="Q4:Q5"/>
    <mergeCell ref="T20:X20"/>
    <mergeCell ref="A24:C24"/>
    <mergeCell ref="A25:C25"/>
    <mergeCell ref="A26:C26"/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</mergeCells>
  <pageMargins left="0.25" right="0.25" top="0.75" bottom="0.75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J13" sqref="J13"/>
    </sheetView>
  </sheetViews>
  <sheetFormatPr defaultRowHeight="15" x14ac:dyDescent="0.25"/>
  <cols>
    <col min="1" max="1" width="3" customWidth="1"/>
    <col min="2" max="2" width="6.140625" customWidth="1"/>
    <col min="3" max="3" width="14.85546875" customWidth="1"/>
    <col min="4" max="4" width="6.5703125" style="64" customWidth="1"/>
    <col min="5" max="5" width="5.42578125" customWidth="1"/>
    <col min="6" max="6" width="8.85546875" customWidth="1"/>
    <col min="7" max="7" width="5.42578125" customWidth="1"/>
    <col min="8" max="8" width="5.7109375" customWidth="1"/>
    <col min="9" max="9" width="7.7109375" customWidth="1"/>
    <col min="10" max="10" width="8.5703125" customWidth="1"/>
    <col min="11" max="11" width="5.7109375" style="64" customWidth="1"/>
    <col min="12" max="12" width="5.5703125" customWidth="1"/>
    <col min="13" max="13" width="8" customWidth="1"/>
    <col min="14" max="14" width="7.7109375" style="59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38" t="s">
        <v>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ht="24.75" customHeight="1" thickBot="1" x14ac:dyDescent="0.35">
      <c r="A3" s="239" t="s">
        <v>40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4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7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9">
        <v>115007</v>
      </c>
      <c r="C6" s="9" t="s">
        <v>13</v>
      </c>
      <c r="D6" s="10">
        <v>1976</v>
      </c>
      <c r="E6" s="11">
        <v>7.4</v>
      </c>
      <c r="F6" s="11">
        <v>14622.400000000001</v>
      </c>
      <c r="G6" s="9"/>
      <c r="H6" s="9"/>
      <c r="I6" s="11">
        <f>G6*H6</f>
        <v>0</v>
      </c>
      <c r="J6" s="12">
        <f t="shared" ref="J6:J22" si="0">F6+I6</f>
        <v>14622.400000000001</v>
      </c>
      <c r="K6" s="10">
        <v>1200</v>
      </c>
      <c r="L6" s="11">
        <v>7.4</v>
      </c>
      <c r="M6" s="11">
        <f>K6*L6</f>
        <v>8880</v>
      </c>
      <c r="N6" s="13">
        <f>D6+G6-K6</f>
        <v>776</v>
      </c>
      <c r="O6" s="14">
        <v>7.4</v>
      </c>
      <c r="P6" s="14">
        <f>F6+I6-M6</f>
        <v>5742.4000000000015</v>
      </c>
      <c r="Q6" s="9"/>
    </row>
    <row r="7" spans="1:24" ht="15.75" x14ac:dyDescent="0.25">
      <c r="A7" s="15">
        <v>2</v>
      </c>
      <c r="B7" s="15">
        <v>115009</v>
      </c>
      <c r="C7" s="15" t="s">
        <v>14</v>
      </c>
      <c r="D7" s="16">
        <v>12330</v>
      </c>
      <c r="E7" s="17">
        <v>1.135</v>
      </c>
      <c r="F7" s="11">
        <v>14270.789999999999</v>
      </c>
      <c r="G7" s="18"/>
      <c r="H7" s="19"/>
      <c r="I7" s="19">
        <f>G7*H7</f>
        <v>0</v>
      </c>
      <c r="J7" s="20">
        <f t="shared" si="0"/>
        <v>14270.789999999999</v>
      </c>
      <c r="K7" s="18">
        <v>600</v>
      </c>
      <c r="L7" s="19">
        <v>0.90480000000000005</v>
      </c>
      <c r="M7" s="19">
        <f>K7*L7</f>
        <v>542.88</v>
      </c>
      <c r="N7" s="21">
        <f t="shared" ref="N7:N22" si="1">D7+G7-K7</f>
        <v>11730</v>
      </c>
      <c r="O7" s="17">
        <v>1.135</v>
      </c>
      <c r="P7" s="17">
        <f t="shared" ref="P7:P19" si="2">F7+I7-M7</f>
        <v>13727.91</v>
      </c>
      <c r="Q7" s="15"/>
    </row>
    <row r="8" spans="1:24" ht="15.75" x14ac:dyDescent="0.25">
      <c r="A8" s="15">
        <v>3</v>
      </c>
      <c r="B8" s="15">
        <v>115017</v>
      </c>
      <c r="C8" s="15" t="s">
        <v>15</v>
      </c>
      <c r="D8" s="22">
        <v>1008</v>
      </c>
      <c r="E8" s="15">
        <v>72</v>
      </c>
      <c r="F8" s="11">
        <v>19716</v>
      </c>
      <c r="G8" s="15"/>
      <c r="H8" s="15"/>
      <c r="I8" s="19">
        <f>G8*H8</f>
        <v>0</v>
      </c>
      <c r="J8" s="20">
        <f t="shared" si="0"/>
        <v>19716</v>
      </c>
      <c r="K8" s="18">
        <v>50</v>
      </c>
      <c r="L8" s="19">
        <v>72</v>
      </c>
      <c r="M8" s="19">
        <f t="shared" ref="M8:M13" si="3">K8*L8</f>
        <v>3600</v>
      </c>
      <c r="N8" s="23">
        <f t="shared" si="1"/>
        <v>958</v>
      </c>
      <c r="O8" s="24">
        <v>72</v>
      </c>
      <c r="P8" s="17">
        <f t="shared" si="2"/>
        <v>16116</v>
      </c>
      <c r="Q8" s="15"/>
    </row>
    <row r="9" spans="1:24" ht="15.75" x14ac:dyDescent="0.25">
      <c r="A9" s="15">
        <v>4</v>
      </c>
      <c r="B9" s="15">
        <v>115026</v>
      </c>
      <c r="C9" s="15" t="s">
        <v>16</v>
      </c>
      <c r="D9" s="22">
        <v>51</v>
      </c>
      <c r="E9" s="24">
        <v>100</v>
      </c>
      <c r="F9" s="11">
        <v>5100</v>
      </c>
      <c r="G9" s="15"/>
      <c r="H9" s="15"/>
      <c r="I9" s="19">
        <f>G9*H9</f>
        <v>0</v>
      </c>
      <c r="J9" s="20">
        <f t="shared" si="0"/>
        <v>5100</v>
      </c>
      <c r="K9" s="22">
        <v>15</v>
      </c>
      <c r="L9" s="15">
        <v>100</v>
      </c>
      <c r="M9" s="19">
        <f t="shared" si="3"/>
        <v>1500</v>
      </c>
      <c r="N9" s="23">
        <f t="shared" si="1"/>
        <v>36</v>
      </c>
      <c r="O9" s="24">
        <v>100</v>
      </c>
      <c r="P9" s="17">
        <f t="shared" si="2"/>
        <v>3600</v>
      </c>
      <c r="Q9" s="15"/>
    </row>
    <row r="10" spans="1:24" ht="15.75" x14ac:dyDescent="0.25">
      <c r="A10" s="15">
        <v>5</v>
      </c>
      <c r="B10" s="15">
        <v>115027</v>
      </c>
      <c r="C10" s="15" t="s">
        <v>17</v>
      </c>
      <c r="D10" s="25">
        <v>3946.84</v>
      </c>
      <c r="E10" s="19">
        <v>4.5583999999999998</v>
      </c>
      <c r="F10" s="11">
        <v>18026.315456</v>
      </c>
      <c r="G10" s="15"/>
      <c r="H10" s="15"/>
      <c r="I10" s="19">
        <f>G10*H10</f>
        <v>0</v>
      </c>
      <c r="J10" s="20">
        <f t="shared" si="0"/>
        <v>18026.315456</v>
      </c>
      <c r="K10" s="18">
        <v>0</v>
      </c>
      <c r="L10" s="19">
        <v>4.5</v>
      </c>
      <c r="M10" s="19">
        <f t="shared" si="3"/>
        <v>0</v>
      </c>
      <c r="N10" s="21">
        <f t="shared" si="1"/>
        <v>3946.84</v>
      </c>
      <c r="O10" s="17">
        <v>4.5583999999999998</v>
      </c>
      <c r="P10" s="17">
        <f t="shared" si="2"/>
        <v>18026.315456</v>
      </c>
      <c r="Q10" s="15"/>
    </row>
    <row r="11" spans="1:24" ht="15.75" x14ac:dyDescent="0.25">
      <c r="A11" s="15">
        <v>6</v>
      </c>
      <c r="B11" s="15">
        <v>115044</v>
      </c>
      <c r="C11" s="15" t="s">
        <v>18</v>
      </c>
      <c r="D11" s="25">
        <v>6569.6299999999992</v>
      </c>
      <c r="E11" s="15">
        <v>0.81699999999999995</v>
      </c>
      <c r="F11" s="11">
        <v>5367.3877099999991</v>
      </c>
      <c r="G11" s="15"/>
      <c r="H11" s="15"/>
      <c r="I11" s="19"/>
      <c r="J11" s="20">
        <f t="shared" si="0"/>
        <v>5367.3877099999991</v>
      </c>
      <c r="K11" s="18">
        <v>1200</v>
      </c>
      <c r="L11" s="26">
        <v>0.81699999999999995</v>
      </c>
      <c r="M11" s="19">
        <f t="shared" si="3"/>
        <v>980.4</v>
      </c>
      <c r="N11" s="21">
        <f t="shared" si="1"/>
        <v>5369.6299999999992</v>
      </c>
      <c r="O11" s="27">
        <v>0.81699999999999995</v>
      </c>
      <c r="P11" s="17">
        <f t="shared" si="2"/>
        <v>4386.9877099999994</v>
      </c>
      <c r="Q11" s="15"/>
    </row>
    <row r="12" spans="1:24" ht="15.75" x14ac:dyDescent="0.25">
      <c r="A12" s="15">
        <v>7</v>
      </c>
      <c r="B12" s="15">
        <v>115058</v>
      </c>
      <c r="C12" s="15" t="s">
        <v>19</v>
      </c>
      <c r="D12" s="18">
        <v>1060</v>
      </c>
      <c r="E12" s="28">
        <v>12</v>
      </c>
      <c r="F12" s="11">
        <v>12720</v>
      </c>
      <c r="G12" s="15"/>
      <c r="H12" s="15"/>
      <c r="I12" s="19">
        <f>G12*H12</f>
        <v>0</v>
      </c>
      <c r="J12" s="20">
        <f t="shared" si="0"/>
        <v>12720</v>
      </c>
      <c r="K12" s="18">
        <v>50</v>
      </c>
      <c r="L12" s="15">
        <v>12</v>
      </c>
      <c r="M12" s="19">
        <f t="shared" si="3"/>
        <v>600</v>
      </c>
      <c r="N12" s="23">
        <f>D12+G12-K12</f>
        <v>1010</v>
      </c>
      <c r="O12" s="28">
        <v>12</v>
      </c>
      <c r="P12" s="17">
        <f>N12*O12</f>
        <v>12120</v>
      </c>
      <c r="Q12" s="15"/>
    </row>
    <row r="13" spans="1:24" ht="15.75" x14ac:dyDescent="0.25">
      <c r="A13" s="15">
        <v>8</v>
      </c>
      <c r="B13" s="15">
        <v>115065</v>
      </c>
      <c r="C13" s="15" t="s">
        <v>20</v>
      </c>
      <c r="D13" s="22">
        <v>6643</v>
      </c>
      <c r="E13" s="15">
        <v>3.78</v>
      </c>
      <c r="F13" s="11">
        <v>25110.539999999997</v>
      </c>
      <c r="G13" s="15"/>
      <c r="H13" s="15"/>
      <c r="I13" s="19"/>
      <c r="J13" s="20">
        <f t="shared" si="0"/>
        <v>25110.539999999997</v>
      </c>
      <c r="K13" s="22">
        <v>200</v>
      </c>
      <c r="L13" s="15">
        <v>3.78</v>
      </c>
      <c r="M13" s="19">
        <f t="shared" si="3"/>
        <v>756</v>
      </c>
      <c r="N13" s="23">
        <f t="shared" si="1"/>
        <v>6443</v>
      </c>
      <c r="O13" s="24">
        <v>3.78</v>
      </c>
      <c r="P13" s="17">
        <f t="shared" si="2"/>
        <v>24354.539999999997</v>
      </c>
      <c r="Q13" s="29" t="s">
        <v>21</v>
      </c>
    </row>
    <row r="14" spans="1:24" ht="15.75" x14ac:dyDescent="0.25">
      <c r="A14" s="15">
        <v>9</v>
      </c>
      <c r="B14" s="15">
        <v>115066</v>
      </c>
      <c r="C14" s="15" t="s">
        <v>22</v>
      </c>
      <c r="D14" s="30"/>
      <c r="E14" s="31"/>
      <c r="F14" s="32">
        <v>404923.94999999995</v>
      </c>
      <c r="G14" s="31"/>
      <c r="H14" s="31"/>
      <c r="I14" s="33">
        <f>G14*H14</f>
        <v>0</v>
      </c>
      <c r="J14" s="34">
        <f t="shared" si="0"/>
        <v>404923.94999999995</v>
      </c>
      <c r="K14" s="30"/>
      <c r="L14" s="31"/>
      <c r="M14" s="19">
        <v>8615.4</v>
      </c>
      <c r="N14" s="23"/>
      <c r="O14" s="24"/>
      <c r="P14" s="17">
        <f t="shared" si="2"/>
        <v>396308.54999999993</v>
      </c>
      <c r="Q14" s="29" t="s">
        <v>21</v>
      </c>
    </row>
    <row r="15" spans="1:24" ht="15.75" x14ac:dyDescent="0.25">
      <c r="A15" s="15">
        <v>10</v>
      </c>
      <c r="B15" s="15">
        <v>115069</v>
      </c>
      <c r="C15" s="15" t="s">
        <v>23</v>
      </c>
      <c r="D15" s="22">
        <v>0</v>
      </c>
      <c r="E15" s="15"/>
      <c r="F15" s="19">
        <v>0</v>
      </c>
      <c r="G15" s="15"/>
      <c r="H15" s="15"/>
      <c r="I15" s="19"/>
      <c r="J15" s="20">
        <f t="shared" si="0"/>
        <v>0</v>
      </c>
      <c r="K15" s="22"/>
      <c r="L15" s="15"/>
      <c r="M15" s="19"/>
      <c r="N15" s="23">
        <f t="shared" si="1"/>
        <v>0</v>
      </c>
      <c r="O15" s="24"/>
      <c r="P15" s="17">
        <f t="shared" si="2"/>
        <v>0</v>
      </c>
      <c r="Q15" s="35"/>
    </row>
    <row r="16" spans="1:24" ht="15.75" x14ac:dyDescent="0.25">
      <c r="A16" s="15">
        <v>11</v>
      </c>
      <c r="B16" s="15">
        <v>115070</v>
      </c>
      <c r="C16" s="15" t="s">
        <v>24</v>
      </c>
      <c r="D16" s="22">
        <v>0</v>
      </c>
      <c r="E16" s="15"/>
      <c r="F16" s="19">
        <v>0</v>
      </c>
      <c r="G16" s="15"/>
      <c r="H16" s="15"/>
      <c r="I16" s="19"/>
      <c r="J16" s="20">
        <f t="shared" si="0"/>
        <v>0</v>
      </c>
      <c r="K16" s="22"/>
      <c r="L16" s="15"/>
      <c r="M16" s="19"/>
      <c r="N16" s="23">
        <f t="shared" si="1"/>
        <v>0</v>
      </c>
      <c r="O16" s="24"/>
      <c r="P16" s="17">
        <f t="shared" si="2"/>
        <v>0</v>
      </c>
      <c r="Q16" s="35"/>
    </row>
    <row r="17" spans="1:24" ht="15.75" x14ac:dyDescent="0.25">
      <c r="A17" s="15">
        <v>12</v>
      </c>
      <c r="B17" s="15">
        <v>115071</v>
      </c>
      <c r="C17" s="15" t="s">
        <v>25</v>
      </c>
      <c r="D17" s="18">
        <v>0</v>
      </c>
      <c r="E17" s="19">
        <v>0</v>
      </c>
      <c r="F17" s="19">
        <v>0</v>
      </c>
      <c r="G17" s="15"/>
      <c r="H17" s="15"/>
      <c r="I17" s="19"/>
      <c r="J17" s="20">
        <f t="shared" si="0"/>
        <v>0</v>
      </c>
      <c r="K17" s="18"/>
      <c r="L17" s="19">
        <v>0</v>
      </c>
      <c r="M17" s="19"/>
      <c r="N17" s="23">
        <f t="shared" si="1"/>
        <v>0</v>
      </c>
      <c r="O17" s="17">
        <v>0</v>
      </c>
      <c r="P17" s="17">
        <f t="shared" si="2"/>
        <v>0</v>
      </c>
      <c r="Q17" s="36"/>
    </row>
    <row r="18" spans="1:24" ht="15.75" x14ac:dyDescent="0.25">
      <c r="A18" s="15">
        <v>13</v>
      </c>
      <c r="B18" s="15">
        <v>115072</v>
      </c>
      <c r="C18" s="15" t="s">
        <v>26</v>
      </c>
      <c r="D18" s="18">
        <v>0</v>
      </c>
      <c r="E18" s="19">
        <v>0</v>
      </c>
      <c r="F18" s="19">
        <v>0</v>
      </c>
      <c r="G18" s="15"/>
      <c r="H18" s="15"/>
      <c r="I18" s="19">
        <f>G18*H18</f>
        <v>0</v>
      </c>
      <c r="J18" s="20">
        <f t="shared" si="0"/>
        <v>0</v>
      </c>
      <c r="K18" s="18"/>
      <c r="L18" s="19"/>
      <c r="M18" s="19">
        <f>K18*L18</f>
        <v>0</v>
      </c>
      <c r="N18" s="23">
        <f>D18+G18-K18</f>
        <v>0</v>
      </c>
      <c r="O18" s="17">
        <v>0</v>
      </c>
      <c r="P18" s="17">
        <f t="shared" si="2"/>
        <v>0</v>
      </c>
      <c r="Q18" s="35"/>
    </row>
    <row r="19" spans="1:24" ht="15.75" x14ac:dyDescent="0.25">
      <c r="A19" s="15">
        <v>14</v>
      </c>
      <c r="B19" s="15">
        <v>115073</v>
      </c>
      <c r="C19" s="15" t="s">
        <v>27</v>
      </c>
      <c r="D19" s="22">
        <v>0</v>
      </c>
      <c r="E19" s="15"/>
      <c r="F19" s="19">
        <v>0</v>
      </c>
      <c r="G19" s="15"/>
      <c r="H19" s="15"/>
      <c r="I19" s="19"/>
      <c r="J19" s="20">
        <f t="shared" si="0"/>
        <v>0</v>
      </c>
      <c r="K19" s="22"/>
      <c r="L19" s="15"/>
      <c r="M19" s="19"/>
      <c r="N19" s="23">
        <f t="shared" si="1"/>
        <v>0</v>
      </c>
      <c r="O19" s="24"/>
      <c r="P19" s="17">
        <f t="shared" si="2"/>
        <v>0</v>
      </c>
      <c r="Q19" s="35"/>
    </row>
    <row r="20" spans="1:24" ht="15.75" x14ac:dyDescent="0.25">
      <c r="A20" s="15">
        <v>15</v>
      </c>
      <c r="B20" s="15">
        <v>115074</v>
      </c>
      <c r="C20" s="15" t="s">
        <v>28</v>
      </c>
      <c r="D20" s="22">
        <v>0</v>
      </c>
      <c r="E20" s="15"/>
      <c r="F20" s="37">
        <v>7339.2800000000007</v>
      </c>
      <c r="G20" s="15"/>
      <c r="H20" s="15"/>
      <c r="I20" s="19"/>
      <c r="J20" s="38">
        <f t="shared" si="0"/>
        <v>7339.2800000000007</v>
      </c>
      <c r="K20" s="22"/>
      <c r="L20" s="15"/>
      <c r="M20" s="19">
        <v>2000</v>
      </c>
      <c r="N20" s="23">
        <f t="shared" si="1"/>
        <v>0</v>
      </c>
      <c r="O20" s="24"/>
      <c r="P20" s="17">
        <f>J20-M20</f>
        <v>5339.2800000000007</v>
      </c>
      <c r="Q20" s="35" t="s">
        <v>21</v>
      </c>
    </row>
    <row r="21" spans="1:24" ht="15.75" x14ac:dyDescent="0.25">
      <c r="A21" s="15">
        <v>16</v>
      </c>
      <c r="B21" s="15">
        <v>115075</v>
      </c>
      <c r="C21" s="15" t="s">
        <v>29</v>
      </c>
      <c r="D21" s="22"/>
      <c r="E21" s="15"/>
      <c r="F21" s="19">
        <v>75253.044999999998</v>
      </c>
      <c r="G21" s="15"/>
      <c r="H21" s="15"/>
      <c r="I21" s="19">
        <f>G21*H21</f>
        <v>0</v>
      </c>
      <c r="J21" s="38">
        <f t="shared" si="0"/>
        <v>75253.044999999998</v>
      </c>
      <c r="K21" s="22"/>
      <c r="L21" s="15"/>
      <c r="M21" s="37">
        <v>2500</v>
      </c>
      <c r="N21" s="23"/>
      <c r="O21" s="24"/>
      <c r="P21" s="17">
        <f t="shared" ref="P21:P22" si="4">J21-M21</f>
        <v>72753.044999999998</v>
      </c>
      <c r="Q21" s="35"/>
    </row>
    <row r="22" spans="1:24" ht="15.75" x14ac:dyDescent="0.25">
      <c r="A22" s="15">
        <v>17</v>
      </c>
      <c r="B22" s="39">
        <v>115099</v>
      </c>
      <c r="C22" s="39" t="s">
        <v>30</v>
      </c>
      <c r="D22" s="40">
        <v>0</v>
      </c>
      <c r="E22" s="39"/>
      <c r="F22" s="37">
        <v>1199525.8199999998</v>
      </c>
      <c r="G22" s="39"/>
      <c r="H22" s="39"/>
      <c r="I22" s="41"/>
      <c r="J22" s="34">
        <f t="shared" si="0"/>
        <v>1199525.8199999998</v>
      </c>
      <c r="K22" s="40"/>
      <c r="L22" s="39"/>
      <c r="M22" s="42">
        <v>52153.3</v>
      </c>
      <c r="N22" s="23">
        <f t="shared" si="1"/>
        <v>0</v>
      </c>
      <c r="O22" s="43"/>
      <c r="P22" s="44">
        <f t="shared" si="4"/>
        <v>1147372.5199999998</v>
      </c>
      <c r="Q22" s="45" t="s">
        <v>21</v>
      </c>
      <c r="T22" s="234" t="s">
        <v>31</v>
      </c>
      <c r="U22" s="234"/>
      <c r="V22" s="234"/>
      <c r="W22" s="234"/>
      <c r="X22" s="234"/>
    </row>
    <row r="23" spans="1:24" ht="16.5" thickBot="1" x14ac:dyDescent="0.3">
      <c r="A23" s="46"/>
      <c r="B23" s="69" t="s">
        <v>32</v>
      </c>
      <c r="C23" s="70"/>
      <c r="D23" s="71"/>
      <c r="E23" s="46"/>
      <c r="F23" s="47">
        <v>1801975.5281659998</v>
      </c>
      <c r="G23" s="46"/>
      <c r="H23" s="46"/>
      <c r="I23" s="48">
        <f>SUM(I6:I22)</f>
        <v>0</v>
      </c>
      <c r="J23" s="49">
        <f>SUM(J6:J22)</f>
        <v>1801975.5281659998</v>
      </c>
      <c r="K23" s="50"/>
      <c r="L23" s="46"/>
      <c r="M23" s="51">
        <f>SUM(M6:M22)</f>
        <v>82127.98000000001</v>
      </c>
      <c r="N23" s="52"/>
      <c r="O23" s="53"/>
      <c r="P23" s="54">
        <f>F23+I23-M23</f>
        <v>1719847.5481659998</v>
      </c>
      <c r="Q23" s="46"/>
    </row>
    <row r="24" spans="1:24" s="1" customFormat="1" ht="16.5" thickTop="1" x14ac:dyDescent="0.25">
      <c r="A24" s="55"/>
      <c r="B24" s="55"/>
      <c r="C24" s="55"/>
      <c r="D24" s="56"/>
      <c r="E24" s="55"/>
      <c r="F24" s="55"/>
      <c r="G24" s="55"/>
      <c r="H24" s="55"/>
      <c r="I24" s="55"/>
      <c r="J24" s="57"/>
      <c r="K24" s="56"/>
      <c r="L24" s="55"/>
      <c r="M24" s="55"/>
      <c r="N24" s="56"/>
      <c r="O24" s="55"/>
      <c r="P24" s="58"/>
      <c r="Q24" s="55"/>
    </row>
    <row r="25" spans="1:24" s="78" customFormat="1" ht="16.5" x14ac:dyDescent="0.3">
      <c r="A25" s="72"/>
      <c r="B25" s="72"/>
      <c r="C25" s="73"/>
      <c r="D25" s="74"/>
      <c r="E25" s="72"/>
      <c r="F25" s="75"/>
      <c r="G25" s="72"/>
      <c r="H25" s="76"/>
      <c r="I25" s="72"/>
      <c r="J25" s="75"/>
      <c r="K25" s="72"/>
      <c r="L25" s="72"/>
      <c r="M25" s="77"/>
      <c r="N25" s="74"/>
      <c r="O25" s="72"/>
      <c r="P25" s="75"/>
      <c r="R25" s="79"/>
      <c r="S25" s="79"/>
    </row>
    <row r="26" spans="1:24" s="78" customFormat="1" ht="16.5" x14ac:dyDescent="0.3">
      <c r="A26" s="249" t="s">
        <v>37</v>
      </c>
      <c r="B26" s="249"/>
      <c r="C26" s="249"/>
      <c r="D26" s="80"/>
      <c r="E26" s="80"/>
      <c r="F26" s="81"/>
      <c r="G26" s="80"/>
      <c r="H26" s="80"/>
      <c r="I26" s="80"/>
      <c r="J26" s="80"/>
      <c r="K26" s="80"/>
      <c r="L26" s="80"/>
      <c r="M26" s="80"/>
      <c r="N26" s="80"/>
      <c r="O26" s="80"/>
      <c r="P26" s="81"/>
    </row>
    <row r="27" spans="1:24" s="78" customFormat="1" ht="16.5" x14ac:dyDescent="0.3">
      <c r="A27" s="250"/>
      <c r="B27" s="250"/>
      <c r="C27" s="250"/>
      <c r="P27" s="82"/>
    </row>
    <row r="28" spans="1:24" s="78" customFormat="1" ht="16.5" x14ac:dyDescent="0.3">
      <c r="A28" s="78" t="s">
        <v>38</v>
      </c>
      <c r="B28" s="83"/>
      <c r="C28" s="84"/>
    </row>
    <row r="29" spans="1:24" s="78" customFormat="1" ht="16.5" x14ac:dyDescent="0.3">
      <c r="A29" s="78" t="s">
        <v>39</v>
      </c>
      <c r="C29" s="85"/>
    </row>
    <row r="30" spans="1:24" s="1" customFormat="1" ht="15.75" x14ac:dyDescent="0.25">
      <c r="A30" s="55"/>
      <c r="B30" s="55"/>
      <c r="C30" s="55"/>
      <c r="D30" s="56"/>
      <c r="E30" s="55"/>
      <c r="F30" s="55"/>
      <c r="G30" s="55"/>
      <c r="H30" s="55"/>
      <c r="I30" s="55"/>
      <c r="J30" s="55"/>
      <c r="K30" s="56"/>
      <c r="L30" s="55"/>
      <c r="M30" s="55"/>
      <c r="N30" s="56"/>
      <c r="O30" s="55"/>
      <c r="P30" s="55"/>
      <c r="Q30" s="55"/>
    </row>
    <row r="31" spans="1:24" ht="15.75" x14ac:dyDescent="0.25">
      <c r="A31" s="62"/>
      <c r="B31" s="62"/>
      <c r="C31" s="62"/>
      <c r="D31" s="63"/>
      <c r="E31" s="62"/>
      <c r="F31" s="62"/>
      <c r="G31" s="62"/>
      <c r="H31" s="62"/>
      <c r="I31" s="62"/>
      <c r="J31" s="62"/>
      <c r="K31" s="63"/>
      <c r="L31" s="62"/>
      <c r="M31" s="62"/>
      <c r="N31" s="56"/>
      <c r="O31" s="55"/>
      <c r="P31" s="55"/>
      <c r="Q31" s="62"/>
    </row>
    <row r="32" spans="1:24" ht="15.75" x14ac:dyDescent="0.25">
      <c r="A32" s="62"/>
      <c r="E32" s="62"/>
      <c r="F32" s="62"/>
      <c r="G32" s="62"/>
      <c r="H32" s="62"/>
      <c r="I32" s="62"/>
      <c r="J32" s="62"/>
      <c r="K32" s="63"/>
      <c r="L32" s="62"/>
      <c r="M32" s="62"/>
      <c r="N32" s="56"/>
      <c r="O32" s="55"/>
      <c r="P32" s="55"/>
      <c r="Q32" s="62"/>
    </row>
    <row r="33" spans="1:17" ht="15.75" x14ac:dyDescent="0.25">
      <c r="A33" s="62"/>
      <c r="E33" s="62"/>
      <c r="F33" s="62"/>
      <c r="G33" s="62"/>
      <c r="H33" s="62"/>
      <c r="I33" s="62"/>
      <c r="J33" s="62"/>
      <c r="K33" s="63"/>
      <c r="L33" s="62"/>
      <c r="M33" s="62"/>
      <c r="N33" s="56"/>
      <c r="O33" s="55"/>
      <c r="P33" s="58"/>
      <c r="Q33" s="62"/>
    </row>
    <row r="34" spans="1:17" ht="15.75" x14ac:dyDescent="0.25">
      <c r="A34" s="62"/>
      <c r="P34" s="60"/>
      <c r="Q34" s="65"/>
    </row>
    <row r="35" spans="1:17" ht="15.75" x14ac:dyDescent="0.25">
      <c r="A35" s="62"/>
      <c r="B35" s="66"/>
      <c r="C35" s="66"/>
      <c r="D35" s="67"/>
      <c r="J35" s="68"/>
      <c r="P35" s="60"/>
    </row>
    <row r="36" spans="1:17" ht="15.75" x14ac:dyDescent="0.25">
      <c r="A36" s="62"/>
    </row>
  </sheetData>
  <mergeCells count="15">
    <mergeCell ref="T22:X22"/>
    <mergeCell ref="A26:C26"/>
    <mergeCell ref="A27:C27"/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N4:P4"/>
    <mergeCell ref="Q4:Q5"/>
  </mergeCells>
  <pageMargins left="0.25" right="0.25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opLeftCell="B1" workbookViewId="0">
      <selection activeCell="K12" sqref="K12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38" t="s">
        <v>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ht="24.75" customHeight="1" thickBot="1" x14ac:dyDescent="0.35">
      <c r="A3" s="239" t="s">
        <v>60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117">
        <v>2375.0810810810808</v>
      </c>
      <c r="E6" s="118">
        <v>5.8</v>
      </c>
      <c r="F6" s="11">
        <v>13775.470270270269</v>
      </c>
      <c r="G6" s="9"/>
      <c r="H6" s="142"/>
      <c r="I6" s="11">
        <f>G6*H6</f>
        <v>0</v>
      </c>
      <c r="J6" s="12">
        <f>F6+I6</f>
        <v>13775.470270270269</v>
      </c>
      <c r="K6" s="122">
        <v>400</v>
      </c>
      <c r="L6" s="118">
        <v>5.8</v>
      </c>
      <c r="M6" s="11">
        <f>L6*K6</f>
        <v>2320</v>
      </c>
      <c r="N6" s="102">
        <f>(D6+G6)-K6</f>
        <v>1975.0810810810808</v>
      </c>
      <c r="O6" s="112">
        <v>5.8</v>
      </c>
      <c r="P6" s="14">
        <f>SUM(N6*O6)</f>
        <v>11455.470270270269</v>
      </c>
      <c r="Q6" s="9"/>
    </row>
    <row r="7" spans="1:24" ht="15.75" x14ac:dyDescent="0.25">
      <c r="A7" s="15">
        <v>2</v>
      </c>
      <c r="B7" s="87">
        <v>115009</v>
      </c>
      <c r="C7" s="138" t="s">
        <v>14</v>
      </c>
      <c r="D7" s="117">
        <v>16748</v>
      </c>
      <c r="E7" s="113">
        <v>1.135</v>
      </c>
      <c r="F7" s="11">
        <v>19008.98</v>
      </c>
      <c r="G7" s="18"/>
      <c r="H7" s="143"/>
      <c r="I7" s="11">
        <f t="shared" ref="I7:I20" si="0">G7*H7</f>
        <v>0</v>
      </c>
      <c r="J7" s="12">
        <f>F7+I7</f>
        <v>19008.98</v>
      </c>
      <c r="K7" s="123">
        <v>500</v>
      </c>
      <c r="L7" s="120">
        <v>1.1399999999999999</v>
      </c>
      <c r="M7" s="11">
        <f t="shared" ref="M7:M18" si="1">L7*K7</f>
        <v>570</v>
      </c>
      <c r="N7" s="102">
        <f t="shared" ref="N7:N15" si="2">(D7+G7)-K7</f>
        <v>16248</v>
      </c>
      <c r="O7" s="113">
        <v>1.135</v>
      </c>
      <c r="P7" s="14">
        <f t="shared" ref="P7:P12" si="3">SUM(N7*O7)</f>
        <v>18441.48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117">
        <v>20.25</v>
      </c>
      <c r="E8" s="119">
        <v>72</v>
      </c>
      <c r="F8" s="11">
        <v>1458</v>
      </c>
      <c r="G8" s="15"/>
      <c r="H8" s="139"/>
      <c r="I8" s="11">
        <f t="shared" si="0"/>
        <v>0</v>
      </c>
      <c r="J8" s="12">
        <f t="shared" ref="J8:J20" si="4">F8+I8</f>
        <v>1458</v>
      </c>
      <c r="K8" s="123">
        <v>3</v>
      </c>
      <c r="L8" s="120">
        <v>72</v>
      </c>
      <c r="M8" s="11">
        <f t="shared" si="1"/>
        <v>216</v>
      </c>
      <c r="N8" s="102">
        <f t="shared" si="2"/>
        <v>17.25</v>
      </c>
      <c r="O8" s="114">
        <v>72</v>
      </c>
      <c r="P8" s="14">
        <f t="shared" si="3"/>
        <v>1242</v>
      </c>
      <c r="Q8" s="15"/>
    </row>
    <row r="9" spans="1:24" ht="15.75" x14ac:dyDescent="0.25">
      <c r="A9" s="15">
        <v>4</v>
      </c>
      <c r="B9" s="87">
        <v>115026</v>
      </c>
      <c r="C9" s="15" t="s">
        <v>16</v>
      </c>
      <c r="D9" s="117">
        <v>3</v>
      </c>
      <c r="E9" s="114">
        <v>100</v>
      </c>
      <c r="F9" s="11">
        <v>300</v>
      </c>
      <c r="G9" s="15"/>
      <c r="H9" s="139"/>
      <c r="I9" s="11">
        <f t="shared" si="0"/>
        <v>0</v>
      </c>
      <c r="J9" s="12">
        <f t="shared" si="4"/>
        <v>300</v>
      </c>
      <c r="K9" s="124">
        <v>1</v>
      </c>
      <c r="L9" s="119">
        <v>100</v>
      </c>
      <c r="M9" s="11">
        <f t="shared" si="1"/>
        <v>100</v>
      </c>
      <c r="N9" s="102">
        <f t="shared" si="2"/>
        <v>2</v>
      </c>
      <c r="O9" s="114">
        <v>100</v>
      </c>
      <c r="P9" s="14">
        <f t="shared" si="3"/>
        <v>200</v>
      </c>
      <c r="Q9" s="15"/>
    </row>
    <row r="10" spans="1:24" ht="15.75" x14ac:dyDescent="0.25">
      <c r="A10" s="15">
        <v>5</v>
      </c>
      <c r="B10" s="87">
        <v>115027</v>
      </c>
      <c r="C10" s="15" t="s">
        <v>17</v>
      </c>
      <c r="D10" s="117">
        <v>1216.2723762723763</v>
      </c>
      <c r="E10" s="120">
        <v>4.5583999999999998</v>
      </c>
      <c r="F10" s="11">
        <v>5544.2559999999994</v>
      </c>
      <c r="G10" s="15"/>
      <c r="H10" s="139"/>
      <c r="I10" s="11">
        <f t="shared" si="0"/>
        <v>0</v>
      </c>
      <c r="J10" s="12">
        <f t="shared" si="4"/>
        <v>5544.2559999999994</v>
      </c>
      <c r="K10" s="123">
        <v>300</v>
      </c>
      <c r="L10" s="120">
        <v>4.5</v>
      </c>
      <c r="M10" s="11">
        <f t="shared" si="1"/>
        <v>1350</v>
      </c>
      <c r="N10" s="102">
        <f t="shared" si="2"/>
        <v>916.27237627237628</v>
      </c>
      <c r="O10" s="113">
        <v>4.5583999999999998</v>
      </c>
      <c r="P10" s="14">
        <f t="shared" si="3"/>
        <v>4176.7359999999999</v>
      </c>
      <c r="Q10" s="15"/>
    </row>
    <row r="11" spans="1:24" ht="15.75" x14ac:dyDescent="0.25">
      <c r="A11" s="15">
        <v>6</v>
      </c>
      <c r="B11" s="87">
        <v>115054</v>
      </c>
      <c r="C11" s="15" t="s">
        <v>52</v>
      </c>
      <c r="D11" s="117">
        <v>350</v>
      </c>
      <c r="E11" s="120">
        <v>24.35</v>
      </c>
      <c r="F11" s="11">
        <v>8522.5</v>
      </c>
      <c r="G11" s="94"/>
      <c r="H11" s="143"/>
      <c r="I11" s="11">
        <f t="shared" si="0"/>
        <v>0</v>
      </c>
      <c r="J11" s="12">
        <f t="shared" si="4"/>
        <v>8522.5</v>
      </c>
      <c r="K11" s="123">
        <v>80</v>
      </c>
      <c r="L11" s="120">
        <v>24.35</v>
      </c>
      <c r="M11" s="11">
        <f t="shared" si="1"/>
        <v>1948</v>
      </c>
      <c r="N11" s="102">
        <f t="shared" si="2"/>
        <v>270</v>
      </c>
      <c r="O11" s="113">
        <v>24.35</v>
      </c>
      <c r="P11" s="14">
        <f t="shared" si="3"/>
        <v>6574.5</v>
      </c>
      <c r="Q11" s="15"/>
    </row>
    <row r="12" spans="1:24" ht="15.75" x14ac:dyDescent="0.25">
      <c r="A12" s="15">
        <v>7</v>
      </c>
      <c r="B12" s="87">
        <v>115058</v>
      </c>
      <c r="C12" s="15" t="s">
        <v>19</v>
      </c>
      <c r="D12" s="117">
        <v>155.16666666666652</v>
      </c>
      <c r="E12" s="115">
        <v>12</v>
      </c>
      <c r="F12" s="11">
        <v>1861.9999999999982</v>
      </c>
      <c r="G12" s="15">
        <v>2000</v>
      </c>
      <c r="H12" s="15">
        <v>13.63</v>
      </c>
      <c r="I12" s="11">
        <f>G12*H12</f>
        <v>27260</v>
      </c>
      <c r="J12" s="12">
        <f t="shared" si="4"/>
        <v>29122</v>
      </c>
      <c r="K12" s="123">
        <v>260</v>
      </c>
      <c r="L12" s="119">
        <v>13.69</v>
      </c>
      <c r="M12" s="11">
        <f t="shared" si="1"/>
        <v>3559.4</v>
      </c>
      <c r="N12" s="102">
        <f t="shared" si="2"/>
        <v>1895.1666666666665</v>
      </c>
      <c r="O12" s="115">
        <v>12</v>
      </c>
      <c r="P12" s="14">
        <f t="shared" si="3"/>
        <v>22742</v>
      </c>
      <c r="Q12" s="15"/>
    </row>
    <row r="13" spans="1:24" ht="15.75" x14ac:dyDescent="0.25">
      <c r="A13" s="15">
        <v>8</v>
      </c>
      <c r="B13" s="87">
        <v>115065</v>
      </c>
      <c r="C13" s="128" t="s">
        <v>20</v>
      </c>
      <c r="D13" s="117">
        <v>18.433862433862487</v>
      </c>
      <c r="E13" s="119">
        <v>3.78</v>
      </c>
      <c r="F13" s="11">
        <v>69.680000000000192</v>
      </c>
      <c r="G13" s="15">
        <v>50000</v>
      </c>
      <c r="H13" s="15">
        <v>2.7143999999999999</v>
      </c>
      <c r="I13" s="11">
        <f t="shared" si="0"/>
        <v>135720</v>
      </c>
      <c r="J13" s="12">
        <f t="shared" si="4"/>
        <v>135789.68</v>
      </c>
      <c r="K13" s="124">
        <v>35000</v>
      </c>
      <c r="L13" s="119">
        <v>3.78</v>
      </c>
      <c r="M13" s="11">
        <f t="shared" si="1"/>
        <v>132300</v>
      </c>
      <c r="N13" s="102">
        <f t="shared" si="2"/>
        <v>15018.433862433863</v>
      </c>
      <c r="O13" s="114">
        <v>3.78</v>
      </c>
      <c r="P13" s="17">
        <f>SUM(N13*O13)</f>
        <v>56769.68</v>
      </c>
      <c r="Q13" s="29" t="s">
        <v>21</v>
      </c>
    </row>
    <row r="14" spans="1:24" ht="15.75" x14ac:dyDescent="0.25">
      <c r="A14" s="15">
        <v>9</v>
      </c>
      <c r="B14" s="87">
        <v>115066</v>
      </c>
      <c r="C14" s="15" t="s">
        <v>22</v>
      </c>
      <c r="D14" s="117">
        <v>0</v>
      </c>
      <c r="E14" s="126"/>
      <c r="F14" s="127">
        <v>301938</v>
      </c>
      <c r="G14" s="128"/>
      <c r="H14" s="139"/>
      <c r="I14" s="129">
        <f>G14*H14</f>
        <v>0</v>
      </c>
      <c r="J14" s="130">
        <f t="shared" si="4"/>
        <v>301938</v>
      </c>
      <c r="K14" s="131"/>
      <c r="L14" s="126"/>
      <c r="M14" s="11">
        <v>6300</v>
      </c>
      <c r="N14" s="102">
        <f t="shared" si="2"/>
        <v>0</v>
      </c>
      <c r="O14" s="114"/>
      <c r="P14" s="17">
        <f t="shared" ref="P14" si="5">F14+I14-M14</f>
        <v>295638</v>
      </c>
      <c r="Q14" s="29" t="s">
        <v>21</v>
      </c>
    </row>
    <row r="15" spans="1:24" ht="15.75" x14ac:dyDescent="0.25">
      <c r="A15" s="15">
        <v>10</v>
      </c>
      <c r="B15" s="87">
        <v>115069</v>
      </c>
      <c r="C15" s="15" t="s">
        <v>23</v>
      </c>
      <c r="D15" s="117">
        <v>15</v>
      </c>
      <c r="E15" s="119">
        <v>23.11</v>
      </c>
      <c r="F15" s="19">
        <v>346.65</v>
      </c>
      <c r="G15" s="15"/>
      <c r="H15" s="139"/>
      <c r="I15" s="11"/>
      <c r="J15" s="12">
        <f t="shared" si="4"/>
        <v>346.65</v>
      </c>
      <c r="K15" s="119">
        <v>10</v>
      </c>
      <c r="L15" s="119">
        <v>23.11</v>
      </c>
      <c r="M15" s="11">
        <f t="shared" si="1"/>
        <v>231.1</v>
      </c>
      <c r="N15" s="102">
        <f t="shared" si="2"/>
        <v>5</v>
      </c>
      <c r="O15" s="114">
        <v>23.11</v>
      </c>
      <c r="P15" s="17">
        <f>SUM(N15*O15)</f>
        <v>115.55</v>
      </c>
      <c r="Q15" s="35"/>
    </row>
    <row r="16" spans="1:24" ht="15.75" x14ac:dyDescent="0.25">
      <c r="A16" s="15">
        <v>11</v>
      </c>
      <c r="B16" s="87">
        <v>115071</v>
      </c>
      <c r="C16" s="15" t="s">
        <v>25</v>
      </c>
      <c r="D16" s="117">
        <v>45</v>
      </c>
      <c r="E16" s="120">
        <v>23.11</v>
      </c>
      <c r="F16" s="19">
        <v>1039.95</v>
      </c>
      <c r="G16" s="15"/>
      <c r="H16" s="139"/>
      <c r="I16" s="11"/>
      <c r="J16" s="12">
        <f t="shared" si="4"/>
        <v>1039.95</v>
      </c>
      <c r="K16" s="119">
        <v>35</v>
      </c>
      <c r="L16" s="119">
        <v>23.11</v>
      </c>
      <c r="M16" s="11">
        <f t="shared" si="1"/>
        <v>808.85</v>
      </c>
      <c r="N16" s="21">
        <f t="shared" ref="N16:N20" si="6">D16+G16-K16</f>
        <v>10</v>
      </c>
      <c r="O16" s="113">
        <v>23.11</v>
      </c>
      <c r="P16" s="17">
        <f t="shared" ref="P16:P17" si="7">SUM(N16*O16)</f>
        <v>231.1</v>
      </c>
      <c r="Q16" s="36"/>
    </row>
    <row r="17" spans="1:24" ht="15.75" x14ac:dyDescent="0.25">
      <c r="A17" s="15">
        <v>12</v>
      </c>
      <c r="B17" s="87">
        <v>115072</v>
      </c>
      <c r="C17" s="15" t="s">
        <v>26</v>
      </c>
      <c r="D17" s="117">
        <v>125</v>
      </c>
      <c r="E17" s="19">
        <v>255</v>
      </c>
      <c r="F17" s="19">
        <v>31875</v>
      </c>
      <c r="G17" s="15"/>
      <c r="H17" s="139"/>
      <c r="I17" s="11">
        <f t="shared" si="0"/>
        <v>0</v>
      </c>
      <c r="J17" s="12">
        <f t="shared" si="4"/>
        <v>31875</v>
      </c>
      <c r="K17" s="123">
        <v>28</v>
      </c>
      <c r="L17" s="19">
        <v>255</v>
      </c>
      <c r="M17" s="11">
        <f t="shared" si="1"/>
        <v>7140</v>
      </c>
      <c r="N17" s="21">
        <f t="shared" si="6"/>
        <v>97</v>
      </c>
      <c r="O17" s="113">
        <v>255</v>
      </c>
      <c r="P17" s="17">
        <f t="shared" si="7"/>
        <v>24735</v>
      </c>
      <c r="Q17" s="35"/>
    </row>
    <row r="18" spans="1:24" ht="15.75" x14ac:dyDescent="0.25">
      <c r="A18" s="15">
        <v>13</v>
      </c>
      <c r="B18" s="87">
        <v>115074</v>
      </c>
      <c r="C18" s="15" t="s">
        <v>28</v>
      </c>
      <c r="D18" s="117">
        <v>0</v>
      </c>
      <c r="E18" s="15"/>
      <c r="F18" s="37"/>
      <c r="G18" s="15"/>
      <c r="H18" s="139"/>
      <c r="I18" s="11">
        <f t="shared" si="0"/>
        <v>0</v>
      </c>
      <c r="J18" s="12">
        <f t="shared" si="4"/>
        <v>0</v>
      </c>
      <c r="K18" s="124"/>
      <c r="L18" s="15"/>
      <c r="M18" s="11">
        <f t="shared" si="1"/>
        <v>0</v>
      </c>
      <c r="N18" s="21">
        <f t="shared" si="6"/>
        <v>0</v>
      </c>
      <c r="O18" s="114"/>
      <c r="P18" s="17"/>
      <c r="Q18" s="106"/>
    </row>
    <row r="19" spans="1:24" ht="15.75" x14ac:dyDescent="0.25">
      <c r="A19" s="15">
        <v>14</v>
      </c>
      <c r="B19" s="87">
        <v>115075</v>
      </c>
      <c r="C19" s="15" t="s">
        <v>29</v>
      </c>
      <c r="D19" s="117">
        <v>0</v>
      </c>
      <c r="E19" s="15"/>
      <c r="F19" s="19">
        <v>39151</v>
      </c>
      <c r="G19" s="15"/>
      <c r="H19" s="139"/>
      <c r="I19" s="11">
        <f t="shared" si="0"/>
        <v>0</v>
      </c>
      <c r="J19" s="12">
        <f t="shared" si="4"/>
        <v>39151</v>
      </c>
      <c r="K19" s="124"/>
      <c r="L19" s="15"/>
      <c r="M19" s="21">
        <v>815</v>
      </c>
      <c r="N19" s="21">
        <f t="shared" si="6"/>
        <v>0</v>
      </c>
      <c r="O19" s="114"/>
      <c r="P19" s="17">
        <f t="shared" ref="P19:P20" si="8">F19+I19-M19</f>
        <v>38336</v>
      </c>
      <c r="Q19" s="29" t="s">
        <v>21</v>
      </c>
    </row>
    <row r="20" spans="1:24" ht="15.75" x14ac:dyDescent="0.25">
      <c r="A20" s="15">
        <v>15</v>
      </c>
      <c r="B20" s="88">
        <v>115099</v>
      </c>
      <c r="C20" s="39" t="s">
        <v>30</v>
      </c>
      <c r="D20" s="94">
        <v>0</v>
      </c>
      <c r="E20" s="39"/>
      <c r="F20" s="37">
        <v>722772</v>
      </c>
      <c r="G20" s="39"/>
      <c r="H20" s="140"/>
      <c r="I20" s="11">
        <f t="shared" si="0"/>
        <v>0</v>
      </c>
      <c r="J20" s="12">
        <f t="shared" si="4"/>
        <v>722772</v>
      </c>
      <c r="K20" s="40"/>
      <c r="L20" s="39"/>
      <c r="M20" s="11">
        <v>15000</v>
      </c>
      <c r="N20" s="21">
        <f t="shared" si="6"/>
        <v>0</v>
      </c>
      <c r="O20" s="116"/>
      <c r="P20" s="17">
        <f t="shared" si="8"/>
        <v>707772</v>
      </c>
      <c r="Q20" s="29" t="s">
        <v>21</v>
      </c>
      <c r="T20" s="234" t="s">
        <v>31</v>
      </c>
      <c r="U20" s="234"/>
      <c r="V20" s="234"/>
      <c r="W20" s="234"/>
      <c r="X20" s="234"/>
    </row>
    <row r="21" spans="1:24" ht="16.5" thickBot="1" x14ac:dyDescent="0.3">
      <c r="A21" s="46"/>
      <c r="B21" s="69" t="s">
        <v>32</v>
      </c>
      <c r="C21" s="70"/>
      <c r="D21" s="132">
        <v>21071.203986453987</v>
      </c>
      <c r="E21" s="133"/>
      <c r="F21" s="134">
        <v>1197264.6860000002</v>
      </c>
      <c r="G21" s="134">
        <f>SUM(G6:G20)</f>
        <v>52000</v>
      </c>
      <c r="H21" s="141"/>
      <c r="I21" s="135">
        <f>SUM(I6:I20)</f>
        <v>162980</v>
      </c>
      <c r="J21" s="136">
        <f>SUM(J6:J20)</f>
        <v>1310643.4862702703</v>
      </c>
      <c r="K21" s="136"/>
      <c r="L21" s="136"/>
      <c r="M21" s="136">
        <f>SUM(M6:M20)</f>
        <v>172658.35</v>
      </c>
      <c r="N21" s="137">
        <f>SUM(N6:N20)</f>
        <v>36454.203986453984</v>
      </c>
      <c r="O21" s="133"/>
      <c r="P21" s="134">
        <f>F21+I21-M21</f>
        <v>1187586.3360000001</v>
      </c>
      <c r="Q21" s="46"/>
    </row>
    <row r="22" spans="1:24" s="1" customFormat="1" ht="16.5" thickTop="1" x14ac:dyDescent="0.25">
      <c r="A22" s="55"/>
      <c r="B22" s="55"/>
      <c r="C22" s="55"/>
      <c r="D22" s="96"/>
      <c r="E22" s="55"/>
      <c r="F22" s="55"/>
      <c r="G22" s="55"/>
      <c r="H22" s="55"/>
      <c r="I22" s="55"/>
      <c r="J22" s="57"/>
      <c r="K22" s="56"/>
      <c r="L22" s="55"/>
      <c r="M22" s="55"/>
      <c r="N22" s="96"/>
      <c r="O22" s="55"/>
      <c r="P22" s="58"/>
      <c r="Q22" s="55"/>
    </row>
    <row r="23" spans="1:24" s="1" customFormat="1" ht="15.75" x14ac:dyDescent="0.25">
      <c r="A23" s="55"/>
      <c r="B23" s="55"/>
      <c r="C23" s="55"/>
      <c r="D23" s="96"/>
      <c r="E23" s="55"/>
      <c r="F23" s="55"/>
      <c r="G23" s="55"/>
      <c r="H23" s="55"/>
      <c r="I23" s="55"/>
      <c r="J23" s="57"/>
      <c r="K23" s="56"/>
      <c r="L23" s="55"/>
      <c r="M23" s="55"/>
      <c r="N23" s="96"/>
      <c r="O23" s="55"/>
      <c r="P23" s="58"/>
      <c r="Q23" s="55"/>
    </row>
    <row r="24" spans="1:24" s="78" customFormat="1" ht="16.5" x14ac:dyDescent="0.3">
      <c r="A24" s="252" t="s">
        <v>37</v>
      </c>
      <c r="B24" s="252"/>
      <c r="C24" s="252"/>
      <c r="D24" s="97"/>
      <c r="E24" s="80"/>
      <c r="F24" s="81"/>
      <c r="G24" s="80"/>
      <c r="H24" s="80"/>
      <c r="I24" s="80"/>
      <c r="J24" s="80"/>
      <c r="K24" s="80"/>
      <c r="L24" s="80"/>
      <c r="M24" s="80"/>
      <c r="N24" s="97"/>
      <c r="O24" s="80"/>
      <c r="P24" s="81"/>
    </row>
    <row r="25" spans="1:24" s="78" customFormat="1" ht="16.5" x14ac:dyDescent="0.3">
      <c r="A25" s="250"/>
      <c r="B25" s="250"/>
      <c r="C25" s="250"/>
      <c r="D25" s="98"/>
      <c r="N25" s="98"/>
      <c r="P25" s="82"/>
    </row>
    <row r="26" spans="1:24" s="78" customFormat="1" ht="16.5" x14ac:dyDescent="0.3">
      <c r="D26" s="98"/>
      <c r="N26" s="98"/>
    </row>
    <row r="27" spans="1:24" s="78" customFormat="1" ht="16.5" x14ac:dyDescent="0.3">
      <c r="A27" s="251" t="s">
        <v>44</v>
      </c>
      <c r="B27" s="251"/>
      <c r="C27" s="251"/>
      <c r="D27" s="98"/>
      <c r="N27" s="98"/>
    </row>
    <row r="28" spans="1:24" s="1" customFormat="1" ht="16.5" x14ac:dyDescent="0.3">
      <c r="A28" s="251" t="s">
        <v>43</v>
      </c>
      <c r="B28" s="251"/>
      <c r="C28" s="251"/>
      <c r="D28" s="96"/>
      <c r="E28" s="55"/>
      <c r="F28" s="55"/>
      <c r="G28" s="55"/>
      <c r="H28" s="55"/>
      <c r="I28" s="55"/>
      <c r="J28" s="55"/>
      <c r="K28" s="56"/>
      <c r="L28" s="55"/>
      <c r="M28" s="55"/>
      <c r="N28" s="96"/>
      <c r="O28" s="55"/>
      <c r="P28" s="55"/>
      <c r="Q28" s="55"/>
    </row>
    <row r="29" spans="1:24" ht="15.75" x14ac:dyDescent="0.25">
      <c r="A29" s="62"/>
      <c r="B29" s="62"/>
      <c r="C29" s="62"/>
      <c r="D29" s="99"/>
      <c r="E29" s="62"/>
      <c r="F29" s="62"/>
      <c r="G29" s="62"/>
      <c r="H29" s="62"/>
      <c r="I29" s="62"/>
      <c r="J29" s="62"/>
      <c r="K29" s="63"/>
      <c r="L29" s="62"/>
      <c r="M29" s="62"/>
      <c r="N29" s="96"/>
      <c r="O29" s="55"/>
      <c r="P29" s="55"/>
      <c r="Q29" s="62"/>
    </row>
    <row r="30" spans="1:24" ht="15.75" x14ac:dyDescent="0.25">
      <c r="A30" s="62"/>
      <c r="E30" s="62"/>
      <c r="F30" s="62"/>
      <c r="G30" s="62"/>
      <c r="H30" s="62"/>
      <c r="I30" s="62"/>
      <c r="J30" s="62"/>
      <c r="K30" s="63"/>
      <c r="L30" s="62"/>
      <c r="M30" s="62"/>
      <c r="N30" s="96"/>
      <c r="O30" s="55"/>
      <c r="P30" s="55"/>
      <c r="Q30" s="62"/>
    </row>
    <row r="31" spans="1:24" s="1" customFormat="1" ht="15.75" x14ac:dyDescent="0.25">
      <c r="A31" s="62"/>
      <c r="B31"/>
      <c r="C31"/>
      <c r="D31" s="109"/>
      <c r="E31" s="62"/>
      <c r="F31" s="62"/>
      <c r="G31" s="62"/>
      <c r="H31" s="62"/>
      <c r="I31" s="62"/>
      <c r="J31" s="62"/>
      <c r="K31" s="63"/>
      <c r="L31" s="62"/>
      <c r="M31" s="62"/>
      <c r="N31" s="96"/>
      <c r="O31" s="55"/>
      <c r="P31" s="58"/>
      <c r="Q31" s="62"/>
    </row>
    <row r="32" spans="1:24" s="1" customFormat="1" ht="15.75" x14ac:dyDescent="0.25">
      <c r="A32" s="62"/>
      <c r="B32"/>
      <c r="C32" s="108"/>
      <c r="D32" s="108"/>
      <c r="E32"/>
      <c r="F32"/>
      <c r="G32"/>
      <c r="H32"/>
      <c r="I32"/>
      <c r="J32"/>
      <c r="K32" s="64"/>
      <c r="L32"/>
      <c r="M32"/>
      <c r="N32" s="105"/>
      <c r="P32" s="60"/>
      <c r="Q32" s="65"/>
    </row>
    <row r="33" spans="1:17" s="1" customFormat="1" ht="15.75" x14ac:dyDescent="0.25">
      <c r="A33" s="62"/>
      <c r="C33" s="108"/>
      <c r="D33" s="109"/>
      <c r="E33"/>
      <c r="F33"/>
      <c r="G33"/>
      <c r="H33"/>
      <c r="I33"/>
      <c r="J33" s="68"/>
      <c r="K33" s="64"/>
      <c r="L33"/>
      <c r="M33"/>
      <c r="N33" s="105"/>
      <c r="P33" s="60"/>
      <c r="Q33"/>
    </row>
    <row r="34" spans="1:17" s="1" customFormat="1" ht="15.75" x14ac:dyDescent="0.25">
      <c r="A34" s="62"/>
      <c r="B34"/>
      <c r="C34"/>
      <c r="D34" s="100"/>
      <c r="E34"/>
      <c r="F34"/>
      <c r="G34"/>
      <c r="H34"/>
      <c r="I34"/>
      <c r="J34"/>
      <c r="K34" s="64"/>
      <c r="L34"/>
      <c r="M34"/>
      <c r="N34" s="105"/>
      <c r="Q34"/>
    </row>
  </sheetData>
  <mergeCells count="17"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A28:C28"/>
    <mergeCell ref="N4:P4"/>
    <mergeCell ref="Q4:Q5"/>
    <mergeCell ref="T20:X20"/>
    <mergeCell ref="A24:C24"/>
    <mergeCell ref="A25:C25"/>
    <mergeCell ref="A27:C27"/>
  </mergeCells>
  <pageMargins left="0.25" right="0.25" top="0.75" bottom="0.75" header="0.3" footer="0.3"/>
  <pageSetup orientation="landscape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K18" sqref="K18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38" t="s">
        <v>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ht="24.75" customHeight="1" thickBot="1" x14ac:dyDescent="0.35">
      <c r="A3" s="239" t="s">
        <v>61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117">
        <v>1975.0810810810808</v>
      </c>
      <c r="E6" s="118">
        <v>5.8</v>
      </c>
      <c r="F6" s="11">
        <v>11455.470270270269</v>
      </c>
      <c r="G6" s="9"/>
      <c r="H6" s="144"/>
      <c r="I6" s="11">
        <f>G6*H6</f>
        <v>0</v>
      </c>
      <c r="J6" s="12">
        <f>F6+I6</f>
        <v>11455.470270270269</v>
      </c>
      <c r="K6" s="122">
        <v>450</v>
      </c>
      <c r="L6" s="118">
        <v>5.8</v>
      </c>
      <c r="M6" s="11">
        <f>L6*K6</f>
        <v>2610</v>
      </c>
      <c r="N6" s="102">
        <f>(D6+G6)-K6</f>
        <v>1525.0810810810808</v>
      </c>
      <c r="O6" s="112">
        <v>5.8</v>
      </c>
      <c r="P6" s="14">
        <f>SUM(N6*O6)</f>
        <v>8845.4702702702689</v>
      </c>
      <c r="Q6" s="9"/>
    </row>
    <row r="7" spans="1:24" ht="15.75" x14ac:dyDescent="0.25">
      <c r="A7" s="15">
        <v>2</v>
      </c>
      <c r="B7" s="87">
        <v>115009</v>
      </c>
      <c r="C7" s="138" t="s">
        <v>14</v>
      </c>
      <c r="D7" s="117">
        <v>16248</v>
      </c>
      <c r="E7" s="113">
        <v>1.135</v>
      </c>
      <c r="F7" s="11">
        <v>18441.48</v>
      </c>
      <c r="G7" s="18"/>
      <c r="H7" s="145"/>
      <c r="I7" s="11">
        <f t="shared" ref="I7:I20" si="0">G7*H7</f>
        <v>0</v>
      </c>
      <c r="J7" s="12">
        <f>F7+I7</f>
        <v>18441.48</v>
      </c>
      <c r="K7" s="123">
        <v>1000</v>
      </c>
      <c r="L7" s="120">
        <v>1.1399999999999999</v>
      </c>
      <c r="M7" s="11">
        <f t="shared" ref="M7:M18" si="1">L7*K7</f>
        <v>1140</v>
      </c>
      <c r="N7" s="102">
        <f t="shared" ref="N7:N15" si="2">(D7+G7)-K7</f>
        <v>15248</v>
      </c>
      <c r="O7" s="113">
        <v>1.135</v>
      </c>
      <c r="P7" s="14">
        <f t="shared" ref="P7:P12" si="3">SUM(N7*O7)</f>
        <v>17306.48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117">
        <v>17.25</v>
      </c>
      <c r="E8" s="119">
        <v>72</v>
      </c>
      <c r="F8" s="11">
        <v>1242</v>
      </c>
      <c r="G8" s="15"/>
      <c r="H8" s="128"/>
      <c r="I8" s="11">
        <f t="shared" si="0"/>
        <v>0</v>
      </c>
      <c r="J8" s="12">
        <f t="shared" ref="J8:J20" si="4">F8+I8</f>
        <v>1242</v>
      </c>
      <c r="K8" s="123">
        <v>3</v>
      </c>
      <c r="L8" s="120">
        <v>72</v>
      </c>
      <c r="M8" s="11">
        <f t="shared" si="1"/>
        <v>216</v>
      </c>
      <c r="N8" s="102">
        <f t="shared" si="2"/>
        <v>14.25</v>
      </c>
      <c r="O8" s="114">
        <v>72</v>
      </c>
      <c r="P8" s="14">
        <f t="shared" si="3"/>
        <v>1026</v>
      </c>
      <c r="Q8" s="15"/>
    </row>
    <row r="9" spans="1:24" ht="15.75" x14ac:dyDescent="0.25">
      <c r="A9" s="15">
        <v>4</v>
      </c>
      <c r="B9" s="87">
        <v>115026</v>
      </c>
      <c r="C9" s="15" t="s">
        <v>16</v>
      </c>
      <c r="D9" s="117">
        <v>2</v>
      </c>
      <c r="E9" s="114">
        <v>100</v>
      </c>
      <c r="F9" s="11">
        <v>200</v>
      </c>
      <c r="G9" s="15"/>
      <c r="H9" s="128"/>
      <c r="I9" s="11">
        <f t="shared" si="0"/>
        <v>0</v>
      </c>
      <c r="J9" s="12">
        <f t="shared" si="4"/>
        <v>200</v>
      </c>
      <c r="K9" s="124"/>
      <c r="L9" s="119">
        <v>100</v>
      </c>
      <c r="M9" s="11">
        <f t="shared" si="1"/>
        <v>0</v>
      </c>
      <c r="N9" s="102">
        <f t="shared" si="2"/>
        <v>2</v>
      </c>
      <c r="O9" s="114">
        <v>100</v>
      </c>
      <c r="P9" s="14">
        <f t="shared" si="3"/>
        <v>200</v>
      </c>
      <c r="Q9" s="15"/>
    </row>
    <row r="10" spans="1:24" ht="15.75" x14ac:dyDescent="0.25">
      <c r="A10" s="15">
        <v>5</v>
      </c>
      <c r="B10" s="87">
        <v>115027</v>
      </c>
      <c r="C10" s="15" t="s">
        <v>17</v>
      </c>
      <c r="D10" s="117">
        <v>916.27237627237628</v>
      </c>
      <c r="E10" s="120">
        <v>4.5583999999999998</v>
      </c>
      <c r="F10" s="11">
        <v>4176.7359999999999</v>
      </c>
      <c r="G10" s="15"/>
      <c r="H10" s="128"/>
      <c r="I10" s="11">
        <f t="shared" si="0"/>
        <v>0</v>
      </c>
      <c r="J10" s="12">
        <f t="shared" si="4"/>
        <v>4176.7359999999999</v>
      </c>
      <c r="K10" s="123">
        <v>150</v>
      </c>
      <c r="L10" s="120">
        <v>4.5</v>
      </c>
      <c r="M10" s="11">
        <f t="shared" si="1"/>
        <v>675</v>
      </c>
      <c r="N10" s="102">
        <f t="shared" si="2"/>
        <v>766.27237627237628</v>
      </c>
      <c r="O10" s="113">
        <v>4.5583999999999998</v>
      </c>
      <c r="P10" s="14">
        <f t="shared" si="3"/>
        <v>3492.9759999999997</v>
      </c>
      <c r="Q10" s="15"/>
    </row>
    <row r="11" spans="1:24" ht="15.75" x14ac:dyDescent="0.25">
      <c r="A11" s="15">
        <v>6</v>
      </c>
      <c r="B11" s="87">
        <v>115054</v>
      </c>
      <c r="C11" s="15" t="s">
        <v>52</v>
      </c>
      <c r="D11" s="117">
        <v>270</v>
      </c>
      <c r="E11" s="120">
        <v>24.35</v>
      </c>
      <c r="F11" s="11">
        <v>6574.5</v>
      </c>
      <c r="G11" s="94"/>
      <c r="H11" s="145"/>
      <c r="I11" s="11">
        <f t="shared" si="0"/>
        <v>0</v>
      </c>
      <c r="J11" s="12">
        <f t="shared" si="4"/>
        <v>6574.5</v>
      </c>
      <c r="K11" s="123">
        <v>80</v>
      </c>
      <c r="L11" s="120">
        <v>24.35</v>
      </c>
      <c r="M11" s="11">
        <f t="shared" si="1"/>
        <v>1948</v>
      </c>
      <c r="N11" s="102">
        <f t="shared" si="2"/>
        <v>190</v>
      </c>
      <c r="O11" s="113">
        <v>24.35</v>
      </c>
      <c r="P11" s="14">
        <f t="shared" si="3"/>
        <v>4626.5</v>
      </c>
      <c r="Q11" s="15"/>
    </row>
    <row r="12" spans="1:24" ht="15.75" x14ac:dyDescent="0.25">
      <c r="A12" s="15">
        <v>7</v>
      </c>
      <c r="B12" s="87">
        <v>115058</v>
      </c>
      <c r="C12" s="15" t="s">
        <v>19</v>
      </c>
      <c r="D12" s="117">
        <v>1895.1666666666665</v>
      </c>
      <c r="E12" s="115">
        <v>12</v>
      </c>
      <c r="F12" s="11">
        <v>22742</v>
      </c>
      <c r="G12" s="15"/>
      <c r="H12" s="128"/>
      <c r="I12" s="11">
        <f>G12*H12</f>
        <v>0</v>
      </c>
      <c r="J12" s="12">
        <f t="shared" si="4"/>
        <v>22742</v>
      </c>
      <c r="K12" s="123">
        <v>600</v>
      </c>
      <c r="L12" s="119">
        <v>13.69</v>
      </c>
      <c r="M12" s="11">
        <f t="shared" si="1"/>
        <v>8214</v>
      </c>
      <c r="N12" s="102">
        <f t="shared" si="2"/>
        <v>1295.1666666666665</v>
      </c>
      <c r="O12" s="115">
        <v>12</v>
      </c>
      <c r="P12" s="14">
        <f t="shared" si="3"/>
        <v>15541.999999999998</v>
      </c>
      <c r="Q12" s="15"/>
    </row>
    <row r="13" spans="1:24" ht="15.75" x14ac:dyDescent="0.25">
      <c r="A13" s="15">
        <v>8</v>
      </c>
      <c r="B13" s="87">
        <v>115065</v>
      </c>
      <c r="C13" s="128" t="s">
        <v>20</v>
      </c>
      <c r="D13" s="117">
        <v>15018.433862433863</v>
      </c>
      <c r="E13" s="119">
        <v>3.78</v>
      </c>
      <c r="F13" s="11">
        <v>56769.68</v>
      </c>
      <c r="G13" s="15"/>
      <c r="H13" s="128"/>
      <c r="I13" s="11">
        <f t="shared" si="0"/>
        <v>0</v>
      </c>
      <c r="J13" s="12">
        <f t="shared" si="4"/>
        <v>56769.68</v>
      </c>
      <c r="K13" s="124">
        <v>200</v>
      </c>
      <c r="L13" s="119">
        <v>3.78</v>
      </c>
      <c r="M13" s="11">
        <f t="shared" si="1"/>
        <v>756</v>
      </c>
      <c r="N13" s="102">
        <f t="shared" si="2"/>
        <v>14818.433862433863</v>
      </c>
      <c r="O13" s="114">
        <v>3.78</v>
      </c>
      <c r="P13" s="17">
        <f>SUM(N13*O13)</f>
        <v>56013.68</v>
      </c>
      <c r="Q13" s="29" t="s">
        <v>21</v>
      </c>
    </row>
    <row r="14" spans="1:24" ht="15.75" x14ac:dyDescent="0.25">
      <c r="A14" s="15">
        <v>9</v>
      </c>
      <c r="B14" s="87">
        <v>115066</v>
      </c>
      <c r="C14" s="15" t="s">
        <v>22</v>
      </c>
      <c r="D14" s="117">
        <v>0</v>
      </c>
      <c r="E14" s="126"/>
      <c r="F14" s="127">
        <v>295638</v>
      </c>
      <c r="G14" s="128"/>
      <c r="H14" s="128"/>
      <c r="I14" s="129">
        <f>G14*H14</f>
        <v>0</v>
      </c>
      <c r="J14" s="130">
        <f t="shared" si="4"/>
        <v>295638</v>
      </c>
      <c r="K14" s="131"/>
      <c r="L14" s="126"/>
      <c r="M14" s="11">
        <v>6200</v>
      </c>
      <c r="N14" s="102">
        <f t="shared" si="2"/>
        <v>0</v>
      </c>
      <c r="O14" s="114"/>
      <c r="P14" s="17">
        <f t="shared" ref="P14" si="5">F14+I14-M14</f>
        <v>289438</v>
      </c>
      <c r="Q14" s="29" t="s">
        <v>21</v>
      </c>
    </row>
    <row r="15" spans="1:24" ht="15.75" x14ac:dyDescent="0.25">
      <c r="A15" s="15">
        <v>10</v>
      </c>
      <c r="B15" s="87">
        <v>115069</v>
      </c>
      <c r="C15" s="15" t="s">
        <v>23</v>
      </c>
      <c r="D15" s="117">
        <v>5</v>
      </c>
      <c r="E15" s="119">
        <v>23.11</v>
      </c>
      <c r="F15" s="19">
        <v>115.55</v>
      </c>
      <c r="G15" s="15"/>
      <c r="H15" s="128"/>
      <c r="I15" s="11"/>
      <c r="J15" s="12">
        <f t="shared" si="4"/>
        <v>115.55</v>
      </c>
      <c r="K15" s="119"/>
      <c r="L15" s="119">
        <v>23.11</v>
      </c>
      <c r="M15" s="11">
        <f t="shared" si="1"/>
        <v>0</v>
      </c>
      <c r="N15" s="102">
        <f t="shared" si="2"/>
        <v>5</v>
      </c>
      <c r="O15" s="114">
        <v>23.11</v>
      </c>
      <c r="P15" s="17">
        <f>SUM(N15*O15)</f>
        <v>115.55</v>
      </c>
      <c r="Q15" s="35"/>
    </row>
    <row r="16" spans="1:24" ht="15.75" x14ac:dyDescent="0.25">
      <c r="A16" s="15">
        <v>11</v>
      </c>
      <c r="B16" s="87">
        <v>115071</v>
      </c>
      <c r="C16" s="15" t="s">
        <v>25</v>
      </c>
      <c r="D16" s="117">
        <v>10</v>
      </c>
      <c r="E16" s="120">
        <v>23.11</v>
      </c>
      <c r="F16" s="19">
        <v>231.1</v>
      </c>
      <c r="G16" s="15"/>
      <c r="H16" s="128"/>
      <c r="I16" s="11"/>
      <c r="J16" s="12">
        <f t="shared" si="4"/>
        <v>231.1</v>
      </c>
      <c r="K16" s="119">
        <v>10</v>
      </c>
      <c r="L16" s="119">
        <v>23.11</v>
      </c>
      <c r="M16" s="11">
        <f t="shared" si="1"/>
        <v>231.1</v>
      </c>
      <c r="N16" s="21">
        <f t="shared" ref="N16:N20" si="6">D16+G16-K16</f>
        <v>0</v>
      </c>
      <c r="O16" s="113">
        <v>23.11</v>
      </c>
      <c r="P16" s="17">
        <f t="shared" ref="P16:P17" si="7">SUM(N16*O16)</f>
        <v>0</v>
      </c>
      <c r="Q16" s="36"/>
    </row>
    <row r="17" spans="1:24" ht="15.75" x14ac:dyDescent="0.25">
      <c r="A17" s="15">
        <v>12</v>
      </c>
      <c r="B17" s="87">
        <v>115072</v>
      </c>
      <c r="C17" s="15" t="s">
        <v>26</v>
      </c>
      <c r="D17" s="117">
        <v>97</v>
      </c>
      <c r="E17" s="19">
        <v>255</v>
      </c>
      <c r="F17" s="19">
        <v>24735</v>
      </c>
      <c r="G17" s="15"/>
      <c r="H17" s="128"/>
      <c r="I17" s="11">
        <f t="shared" si="0"/>
        <v>0</v>
      </c>
      <c r="J17" s="12">
        <f t="shared" si="4"/>
        <v>24735</v>
      </c>
      <c r="K17" s="123">
        <v>27</v>
      </c>
      <c r="L17" s="19">
        <v>255</v>
      </c>
      <c r="M17" s="11">
        <f t="shared" si="1"/>
        <v>6885</v>
      </c>
      <c r="N17" s="21">
        <f t="shared" si="6"/>
        <v>70</v>
      </c>
      <c r="O17" s="113">
        <v>255</v>
      </c>
      <c r="P17" s="17">
        <f t="shared" si="7"/>
        <v>17850</v>
      </c>
      <c r="Q17" s="35"/>
    </row>
    <row r="18" spans="1:24" ht="15.75" x14ac:dyDescent="0.25">
      <c r="A18" s="15">
        <v>13</v>
      </c>
      <c r="B18" s="87">
        <v>115074</v>
      </c>
      <c r="C18" s="15" t="s">
        <v>28</v>
      </c>
      <c r="D18" s="117">
        <v>0</v>
      </c>
      <c r="E18" s="15"/>
      <c r="F18" s="37"/>
      <c r="G18" s="15"/>
      <c r="H18" s="128"/>
      <c r="I18" s="11">
        <f t="shared" si="0"/>
        <v>0</v>
      </c>
      <c r="J18" s="12">
        <f t="shared" si="4"/>
        <v>0</v>
      </c>
      <c r="K18" s="124"/>
      <c r="L18" s="15"/>
      <c r="M18" s="11">
        <f t="shared" si="1"/>
        <v>0</v>
      </c>
      <c r="N18" s="21">
        <f t="shared" si="6"/>
        <v>0</v>
      </c>
      <c r="O18" s="114"/>
      <c r="P18" s="17"/>
      <c r="Q18" s="106"/>
    </row>
    <row r="19" spans="1:24" ht="15.75" x14ac:dyDescent="0.25">
      <c r="A19" s="15">
        <v>14</v>
      </c>
      <c r="B19" s="87">
        <v>115075</v>
      </c>
      <c r="C19" s="15" t="s">
        <v>29</v>
      </c>
      <c r="D19" s="117">
        <v>0</v>
      </c>
      <c r="E19" s="15"/>
      <c r="F19" s="19">
        <v>38336</v>
      </c>
      <c r="G19" s="15"/>
      <c r="H19" s="128"/>
      <c r="I19" s="11">
        <f t="shared" si="0"/>
        <v>0</v>
      </c>
      <c r="J19" s="12">
        <f t="shared" si="4"/>
        <v>38336</v>
      </c>
      <c r="K19" s="124"/>
      <c r="L19" s="15"/>
      <c r="M19" s="21">
        <v>800</v>
      </c>
      <c r="N19" s="21">
        <f t="shared" si="6"/>
        <v>0</v>
      </c>
      <c r="O19" s="114"/>
      <c r="P19" s="17">
        <f t="shared" ref="P19:P20" si="8">F19+I19-M19</f>
        <v>37536</v>
      </c>
      <c r="Q19" s="29" t="s">
        <v>21</v>
      </c>
    </row>
    <row r="20" spans="1:24" ht="15.75" x14ac:dyDescent="0.25">
      <c r="A20" s="15">
        <v>15</v>
      </c>
      <c r="B20" s="88">
        <v>115099</v>
      </c>
      <c r="C20" s="39" t="s">
        <v>30</v>
      </c>
      <c r="D20" s="94">
        <v>0</v>
      </c>
      <c r="E20" s="39"/>
      <c r="F20" s="37">
        <v>707772</v>
      </c>
      <c r="G20" s="39"/>
      <c r="H20" s="146"/>
      <c r="I20" s="11">
        <f t="shared" si="0"/>
        <v>0</v>
      </c>
      <c r="J20" s="12">
        <f t="shared" si="4"/>
        <v>707772</v>
      </c>
      <c r="K20" s="40"/>
      <c r="L20" s="39"/>
      <c r="M20" s="11">
        <v>14745</v>
      </c>
      <c r="N20" s="21">
        <f t="shared" si="6"/>
        <v>0</v>
      </c>
      <c r="O20" s="116"/>
      <c r="P20" s="17">
        <f t="shared" si="8"/>
        <v>693027</v>
      </c>
      <c r="Q20" s="29" t="s">
        <v>21</v>
      </c>
      <c r="T20" s="234" t="s">
        <v>31</v>
      </c>
      <c r="U20" s="234"/>
      <c r="V20" s="234"/>
      <c r="W20" s="234"/>
      <c r="X20" s="234"/>
    </row>
    <row r="21" spans="1:24" ht="16.5" thickBot="1" x14ac:dyDescent="0.3">
      <c r="A21" s="46"/>
      <c r="B21" s="69" t="s">
        <v>32</v>
      </c>
      <c r="C21" s="70"/>
      <c r="D21" s="132">
        <v>36454.203986453984</v>
      </c>
      <c r="E21" s="133"/>
      <c r="F21" s="134">
        <v>1187586.3360000001</v>
      </c>
      <c r="G21" s="134">
        <f>SUM(G6:G20)</f>
        <v>0</v>
      </c>
      <c r="H21" s="133"/>
      <c r="I21" s="135">
        <f>SUM(I6:I20)</f>
        <v>0</v>
      </c>
      <c r="J21" s="136">
        <f>SUM(J6:J20)</f>
        <v>1188429.5162702701</v>
      </c>
      <c r="K21" s="136"/>
      <c r="L21" s="136"/>
      <c r="M21" s="136">
        <f>SUM(M6:M20)</f>
        <v>44420.1</v>
      </c>
      <c r="N21" s="137">
        <f>SUM(N6:N20)</f>
        <v>33934.203986453984</v>
      </c>
      <c r="O21" s="133"/>
      <c r="P21" s="134">
        <f>F21+I21-M21</f>
        <v>1143166.236</v>
      </c>
      <c r="Q21" s="46"/>
    </row>
    <row r="22" spans="1:24" s="1" customFormat="1" ht="16.5" thickTop="1" x14ac:dyDescent="0.25">
      <c r="A22" s="55"/>
      <c r="B22" s="55"/>
      <c r="C22" s="55"/>
      <c r="D22" s="96"/>
      <c r="E22" s="55"/>
      <c r="F22" s="55"/>
      <c r="G22" s="55"/>
      <c r="H22" s="55"/>
      <c r="I22" s="55"/>
      <c r="J22" s="57"/>
      <c r="K22" s="56"/>
      <c r="L22" s="55"/>
      <c r="M22" s="55"/>
      <c r="N22" s="96"/>
      <c r="O22" s="55"/>
      <c r="P22" s="58"/>
      <c r="Q22" s="55"/>
    </row>
    <row r="23" spans="1:24" s="1" customFormat="1" ht="15.75" x14ac:dyDescent="0.25">
      <c r="A23" s="55"/>
      <c r="B23" s="55"/>
      <c r="C23" s="55"/>
      <c r="D23" s="96"/>
      <c r="E23" s="55"/>
      <c r="F23" s="55"/>
      <c r="G23" s="55"/>
      <c r="H23" s="55"/>
      <c r="I23" s="55"/>
      <c r="J23" s="57"/>
      <c r="K23" s="56"/>
      <c r="L23" s="55"/>
      <c r="M23" s="55"/>
      <c r="N23" s="96"/>
      <c r="O23" s="55"/>
      <c r="P23" s="58"/>
      <c r="Q23" s="55"/>
    </row>
    <row r="24" spans="1:24" s="78" customFormat="1" ht="16.5" x14ac:dyDescent="0.3">
      <c r="A24" s="252" t="s">
        <v>37</v>
      </c>
      <c r="B24" s="252"/>
      <c r="C24" s="252"/>
      <c r="D24" s="97"/>
      <c r="E24" s="80"/>
      <c r="F24" s="81"/>
      <c r="G24" s="80"/>
      <c r="H24" s="80"/>
      <c r="I24" s="80"/>
      <c r="J24" s="80"/>
      <c r="K24" s="80"/>
      <c r="L24" s="80"/>
      <c r="M24" s="80"/>
      <c r="N24" s="97"/>
      <c r="O24" s="80"/>
      <c r="P24" s="81"/>
    </row>
    <row r="25" spans="1:24" s="78" customFormat="1" ht="16.5" x14ac:dyDescent="0.3">
      <c r="A25" s="250"/>
      <c r="B25" s="250"/>
      <c r="C25" s="250"/>
      <c r="D25" s="98"/>
      <c r="N25" s="98"/>
      <c r="P25" s="82"/>
    </row>
    <row r="26" spans="1:24" s="78" customFormat="1" ht="16.5" x14ac:dyDescent="0.3">
      <c r="D26" s="98"/>
      <c r="N26" s="98"/>
    </row>
    <row r="27" spans="1:24" s="78" customFormat="1" ht="16.5" x14ac:dyDescent="0.3">
      <c r="A27" s="251" t="s">
        <v>44</v>
      </c>
      <c r="B27" s="251"/>
      <c r="C27" s="251"/>
      <c r="D27" s="98"/>
      <c r="N27" s="98"/>
    </row>
    <row r="28" spans="1:24" s="1" customFormat="1" ht="16.5" x14ac:dyDescent="0.3">
      <c r="A28" s="251" t="s">
        <v>43</v>
      </c>
      <c r="B28" s="251"/>
      <c r="C28" s="251"/>
      <c r="D28" s="96"/>
      <c r="E28" s="55"/>
      <c r="F28" s="55"/>
      <c r="G28" s="55"/>
      <c r="H28" s="55"/>
      <c r="I28" s="55"/>
      <c r="J28" s="55"/>
      <c r="K28" s="56"/>
      <c r="L28" s="55"/>
      <c r="M28" s="55"/>
      <c r="N28" s="96"/>
      <c r="O28" s="55"/>
      <c r="P28" s="55"/>
      <c r="Q28" s="55"/>
    </row>
    <row r="29" spans="1:24" ht="15.75" x14ac:dyDescent="0.25">
      <c r="A29" s="62"/>
      <c r="B29" s="62"/>
      <c r="C29" s="62"/>
      <c r="D29" s="99"/>
      <c r="E29" s="62"/>
      <c r="F29" s="62"/>
      <c r="G29" s="62"/>
      <c r="H29" s="62"/>
      <c r="I29" s="62"/>
      <c r="J29" s="62"/>
      <c r="K29" s="63"/>
      <c r="L29" s="62"/>
      <c r="M29" s="62"/>
      <c r="N29" s="96"/>
      <c r="O29" s="55"/>
      <c r="P29" s="55"/>
      <c r="Q29" s="62"/>
    </row>
    <row r="30" spans="1:24" ht="15.75" x14ac:dyDescent="0.25">
      <c r="A30" s="62"/>
      <c r="E30" s="62"/>
      <c r="F30" s="62"/>
      <c r="G30" s="62"/>
      <c r="H30" s="62"/>
      <c r="I30" s="62"/>
      <c r="J30" s="62"/>
      <c r="K30" s="63"/>
      <c r="L30" s="62"/>
      <c r="M30" s="62"/>
      <c r="N30" s="96"/>
      <c r="O30" s="55"/>
      <c r="P30" s="55"/>
      <c r="Q30" s="62"/>
    </row>
    <row r="31" spans="1:24" s="1" customFormat="1" ht="15.75" x14ac:dyDescent="0.25">
      <c r="A31" s="62"/>
      <c r="B31"/>
      <c r="C31"/>
      <c r="D31" s="109"/>
      <c r="E31" s="62"/>
      <c r="F31" s="62"/>
      <c r="G31" s="62"/>
      <c r="H31" s="62"/>
      <c r="I31" s="62"/>
      <c r="J31" s="62"/>
      <c r="K31" s="63"/>
      <c r="L31" s="62"/>
      <c r="M31" s="62"/>
      <c r="N31" s="96"/>
      <c r="O31" s="55"/>
      <c r="P31" s="58"/>
      <c r="Q31" s="62"/>
    </row>
    <row r="32" spans="1:24" s="1" customFormat="1" ht="15.75" x14ac:dyDescent="0.25">
      <c r="A32" s="62"/>
      <c r="B32"/>
      <c r="C32" s="108"/>
      <c r="D32" s="108"/>
      <c r="E32"/>
      <c r="F32"/>
      <c r="G32"/>
      <c r="H32"/>
      <c r="I32"/>
      <c r="J32"/>
      <c r="K32" s="64"/>
      <c r="L32"/>
      <c r="M32"/>
      <c r="N32" s="105"/>
      <c r="P32" s="60"/>
      <c r="Q32" s="65"/>
    </row>
    <row r="33" spans="1:17" s="1" customFormat="1" ht="15.75" x14ac:dyDescent="0.25">
      <c r="A33" s="62"/>
      <c r="C33" s="108"/>
      <c r="D33" s="109"/>
      <c r="E33"/>
      <c r="F33"/>
      <c r="G33"/>
      <c r="H33"/>
      <c r="I33"/>
      <c r="J33" s="68"/>
      <c r="K33" s="64"/>
      <c r="L33"/>
      <c r="M33"/>
      <c r="N33" s="105"/>
      <c r="P33" s="60"/>
      <c r="Q33"/>
    </row>
    <row r="34" spans="1:17" s="1" customFormat="1" ht="15.75" x14ac:dyDescent="0.25">
      <c r="A34" s="62"/>
      <c r="B34"/>
      <c r="C34"/>
      <c r="D34" s="100"/>
      <c r="E34"/>
      <c r="F34"/>
      <c r="G34"/>
      <c r="H34"/>
      <c r="I34"/>
      <c r="J34"/>
      <c r="K34" s="64"/>
      <c r="L34"/>
      <c r="M34"/>
      <c r="N34" s="105"/>
      <c r="Q34"/>
    </row>
  </sheetData>
  <mergeCells count="17">
    <mergeCell ref="A28:C28"/>
    <mergeCell ref="N4:P4"/>
    <mergeCell ref="Q4:Q5"/>
    <mergeCell ref="T20:X20"/>
    <mergeCell ref="A24:C24"/>
    <mergeCell ref="A25:C25"/>
    <mergeCell ref="A27:C27"/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</mergeCells>
  <pageMargins left="0.25" right="0.25" top="0.75" bottom="0.75" header="0.3" footer="0.3"/>
  <pageSetup orientation="landscape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J23" sqref="J23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38" t="s">
        <v>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ht="24.75" customHeight="1" thickBot="1" x14ac:dyDescent="0.35">
      <c r="A3" s="239" t="s">
        <v>62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117">
        <v>1525.0810810810808</v>
      </c>
      <c r="E6" s="118">
        <v>5.8</v>
      </c>
      <c r="F6" s="11">
        <v>8845.4702702702689</v>
      </c>
      <c r="G6" s="9"/>
      <c r="H6" s="144"/>
      <c r="I6" s="11">
        <f>G6*H6</f>
        <v>0</v>
      </c>
      <c r="J6" s="12">
        <f>F6+I6</f>
        <v>8845.4702702702689</v>
      </c>
      <c r="K6" s="122">
        <v>300</v>
      </c>
      <c r="L6" s="118">
        <v>5.8</v>
      </c>
      <c r="M6" s="11">
        <f>L6*K6</f>
        <v>1740</v>
      </c>
      <c r="N6" s="102">
        <f>(D6+G6)-K6</f>
        <v>1225.0810810810808</v>
      </c>
      <c r="O6" s="112">
        <v>5.8</v>
      </c>
      <c r="P6" s="14">
        <f>SUM(N6*O6)</f>
        <v>7105.4702702702689</v>
      </c>
      <c r="Q6" s="9"/>
    </row>
    <row r="7" spans="1:24" ht="15.75" x14ac:dyDescent="0.25">
      <c r="A7" s="15">
        <v>2</v>
      </c>
      <c r="B7" s="87">
        <v>115009</v>
      </c>
      <c r="C7" s="138" t="s">
        <v>14</v>
      </c>
      <c r="D7" s="117">
        <v>15248</v>
      </c>
      <c r="E7" s="113">
        <v>1.135</v>
      </c>
      <c r="F7" s="11">
        <v>17306.48</v>
      </c>
      <c r="G7" s="18"/>
      <c r="H7" s="145"/>
      <c r="I7" s="11">
        <f t="shared" ref="I7:I20" si="0">G7*H7</f>
        <v>0</v>
      </c>
      <c r="J7" s="12">
        <f>F7+I7</f>
        <v>17306.48</v>
      </c>
      <c r="K7" s="123">
        <v>2500</v>
      </c>
      <c r="L7" s="120">
        <v>1.1399999999999999</v>
      </c>
      <c r="M7" s="11">
        <f t="shared" ref="M7:M18" si="1">L7*K7</f>
        <v>2849.9999999999995</v>
      </c>
      <c r="N7" s="102">
        <f t="shared" ref="N7:N15" si="2">(D7+G7)-K7</f>
        <v>12748</v>
      </c>
      <c r="O7" s="113">
        <v>1.135</v>
      </c>
      <c r="P7" s="14">
        <f t="shared" ref="P7:P12" si="3">SUM(N7*O7)</f>
        <v>14468.98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117">
        <v>14.25</v>
      </c>
      <c r="E8" s="119">
        <v>72</v>
      </c>
      <c r="F8" s="11">
        <v>1026</v>
      </c>
      <c r="G8" s="15"/>
      <c r="H8" s="128"/>
      <c r="I8" s="11">
        <f t="shared" si="0"/>
        <v>0</v>
      </c>
      <c r="J8" s="12">
        <f t="shared" ref="J8:J20" si="4">F8+I8</f>
        <v>1026</v>
      </c>
      <c r="K8" s="123">
        <v>2</v>
      </c>
      <c r="L8" s="120">
        <v>72</v>
      </c>
      <c r="M8" s="11">
        <f t="shared" si="1"/>
        <v>144</v>
      </c>
      <c r="N8" s="102">
        <f t="shared" si="2"/>
        <v>12.25</v>
      </c>
      <c r="O8" s="114">
        <v>72</v>
      </c>
      <c r="P8" s="14">
        <f t="shared" si="3"/>
        <v>882</v>
      </c>
      <c r="Q8" s="15"/>
    </row>
    <row r="9" spans="1:24" ht="15.75" x14ac:dyDescent="0.25">
      <c r="A9" s="15">
        <v>4</v>
      </c>
      <c r="B9" s="87">
        <v>115026</v>
      </c>
      <c r="C9" s="15" t="s">
        <v>16</v>
      </c>
      <c r="D9" s="117">
        <v>2</v>
      </c>
      <c r="E9" s="114">
        <v>100</v>
      </c>
      <c r="F9" s="11">
        <v>200</v>
      </c>
      <c r="G9" s="15"/>
      <c r="H9" s="128"/>
      <c r="I9" s="11">
        <f t="shared" si="0"/>
        <v>0</v>
      </c>
      <c r="J9" s="12">
        <f t="shared" si="4"/>
        <v>200</v>
      </c>
      <c r="K9" s="124"/>
      <c r="L9" s="119">
        <v>100</v>
      </c>
      <c r="M9" s="11">
        <f t="shared" si="1"/>
        <v>0</v>
      </c>
      <c r="N9" s="102">
        <f t="shared" si="2"/>
        <v>2</v>
      </c>
      <c r="O9" s="114">
        <v>100</v>
      </c>
      <c r="P9" s="14">
        <f t="shared" si="3"/>
        <v>200</v>
      </c>
      <c r="Q9" s="15"/>
    </row>
    <row r="10" spans="1:24" ht="15.75" x14ac:dyDescent="0.25">
      <c r="A10" s="15">
        <v>5</v>
      </c>
      <c r="B10" s="87">
        <v>115027</v>
      </c>
      <c r="C10" s="15" t="s">
        <v>17</v>
      </c>
      <c r="D10" s="117">
        <v>766.27237627237628</v>
      </c>
      <c r="E10" s="120">
        <v>4.5583999999999998</v>
      </c>
      <c r="F10" s="11">
        <v>3492.9759999999997</v>
      </c>
      <c r="G10" s="15"/>
      <c r="H10" s="128"/>
      <c r="I10" s="11">
        <f t="shared" si="0"/>
        <v>0</v>
      </c>
      <c r="J10" s="12">
        <f t="shared" si="4"/>
        <v>3492.9759999999997</v>
      </c>
      <c r="K10" s="123">
        <v>100</v>
      </c>
      <c r="L10" s="120">
        <v>4.5</v>
      </c>
      <c r="M10" s="11">
        <f t="shared" si="1"/>
        <v>450</v>
      </c>
      <c r="N10" s="102">
        <f t="shared" si="2"/>
        <v>666.27237627237628</v>
      </c>
      <c r="O10" s="113">
        <v>4.5583999999999998</v>
      </c>
      <c r="P10" s="14">
        <f t="shared" si="3"/>
        <v>3037.136</v>
      </c>
      <c r="Q10" s="15"/>
    </row>
    <row r="11" spans="1:24" ht="15.75" x14ac:dyDescent="0.25">
      <c r="A11" s="15">
        <v>6</v>
      </c>
      <c r="B11" s="87">
        <v>115054</v>
      </c>
      <c r="C11" s="15" t="s">
        <v>52</v>
      </c>
      <c r="D11" s="117">
        <v>190</v>
      </c>
      <c r="E11" s="120">
        <v>24.35</v>
      </c>
      <c r="F11" s="11">
        <v>4626.5</v>
      </c>
      <c r="G11" s="94"/>
      <c r="H11" s="145"/>
      <c r="I11" s="11">
        <f t="shared" si="0"/>
        <v>0</v>
      </c>
      <c r="J11" s="12">
        <f t="shared" si="4"/>
        <v>4626.5</v>
      </c>
      <c r="K11" s="123">
        <v>60</v>
      </c>
      <c r="L11" s="120">
        <v>24.35</v>
      </c>
      <c r="M11" s="11">
        <f t="shared" si="1"/>
        <v>1461</v>
      </c>
      <c r="N11" s="102">
        <f t="shared" si="2"/>
        <v>130</v>
      </c>
      <c r="O11" s="113">
        <v>24.35</v>
      </c>
      <c r="P11" s="14">
        <f t="shared" si="3"/>
        <v>3165.5</v>
      </c>
      <c r="Q11" s="15"/>
    </row>
    <row r="12" spans="1:24" ht="15.75" x14ac:dyDescent="0.25">
      <c r="A12" s="15">
        <v>7</v>
      </c>
      <c r="B12" s="87">
        <v>115058</v>
      </c>
      <c r="C12" s="15" t="s">
        <v>19</v>
      </c>
      <c r="D12" s="117">
        <v>1295.1666666666665</v>
      </c>
      <c r="E12" s="115">
        <v>12</v>
      </c>
      <c r="F12" s="11">
        <v>15541.999999999998</v>
      </c>
      <c r="G12" s="15"/>
      <c r="H12" s="128"/>
      <c r="I12" s="11">
        <f>G12*H12</f>
        <v>0</v>
      </c>
      <c r="J12" s="12">
        <f t="shared" si="4"/>
        <v>15541.999999999998</v>
      </c>
      <c r="K12" s="123">
        <v>650</v>
      </c>
      <c r="L12" s="119">
        <v>13.69</v>
      </c>
      <c r="M12" s="11">
        <f t="shared" si="1"/>
        <v>8898.5</v>
      </c>
      <c r="N12" s="102">
        <f t="shared" si="2"/>
        <v>645.16666666666652</v>
      </c>
      <c r="O12" s="115">
        <v>12</v>
      </c>
      <c r="P12" s="14">
        <f t="shared" si="3"/>
        <v>7741.9999999999982</v>
      </c>
      <c r="Q12" s="15"/>
    </row>
    <row r="13" spans="1:24" ht="15.75" x14ac:dyDescent="0.25">
      <c r="A13" s="15">
        <v>8</v>
      </c>
      <c r="B13" s="87">
        <v>115065</v>
      </c>
      <c r="C13" s="128" t="s">
        <v>20</v>
      </c>
      <c r="D13" s="117">
        <v>14818.433862433863</v>
      </c>
      <c r="E13" s="119">
        <v>3.78</v>
      </c>
      <c r="F13" s="11">
        <v>56013.68</v>
      </c>
      <c r="G13" s="15"/>
      <c r="H13" s="128"/>
      <c r="I13" s="11">
        <f t="shared" si="0"/>
        <v>0</v>
      </c>
      <c r="J13" s="12">
        <f t="shared" si="4"/>
        <v>56013.68</v>
      </c>
      <c r="K13" s="124">
        <v>400</v>
      </c>
      <c r="L13" s="119">
        <v>3.78</v>
      </c>
      <c r="M13" s="11">
        <f t="shared" si="1"/>
        <v>1512</v>
      </c>
      <c r="N13" s="102">
        <f t="shared" si="2"/>
        <v>14418.433862433863</v>
      </c>
      <c r="O13" s="114">
        <v>3.78</v>
      </c>
      <c r="P13" s="17">
        <f>SUM(N13*O13)</f>
        <v>54501.68</v>
      </c>
      <c r="Q13" s="29" t="s">
        <v>21</v>
      </c>
    </row>
    <row r="14" spans="1:24" ht="15.75" x14ac:dyDescent="0.25">
      <c r="A14" s="15">
        <v>9</v>
      </c>
      <c r="B14" s="87">
        <v>115066</v>
      </c>
      <c r="C14" s="15" t="s">
        <v>22</v>
      </c>
      <c r="D14" s="117">
        <v>0</v>
      </c>
      <c r="E14" s="126"/>
      <c r="F14" s="127">
        <v>289438</v>
      </c>
      <c r="G14" s="128"/>
      <c r="H14" s="128"/>
      <c r="I14" s="129">
        <f>G14*H14</f>
        <v>0</v>
      </c>
      <c r="J14" s="130">
        <f t="shared" si="4"/>
        <v>289438</v>
      </c>
      <c r="K14" s="131"/>
      <c r="L14" s="126"/>
      <c r="M14" s="11">
        <v>6000</v>
      </c>
      <c r="N14" s="102">
        <f t="shared" si="2"/>
        <v>0</v>
      </c>
      <c r="O14" s="114"/>
      <c r="P14" s="17">
        <f t="shared" ref="P14" si="5">F14+I14-M14</f>
        <v>283438</v>
      </c>
      <c r="Q14" s="29" t="s">
        <v>21</v>
      </c>
    </row>
    <row r="15" spans="1:24" ht="15.75" x14ac:dyDescent="0.25">
      <c r="A15" s="15">
        <v>10</v>
      </c>
      <c r="B15" s="87">
        <v>115069</v>
      </c>
      <c r="C15" s="15" t="s">
        <v>23</v>
      </c>
      <c r="D15" s="117">
        <v>5</v>
      </c>
      <c r="E15" s="119">
        <v>23.11</v>
      </c>
      <c r="F15" s="19">
        <v>115.55</v>
      </c>
      <c r="G15" s="15"/>
      <c r="H15" s="128"/>
      <c r="I15" s="11"/>
      <c r="J15" s="12">
        <f t="shared" si="4"/>
        <v>115.55</v>
      </c>
      <c r="K15" s="119">
        <v>5</v>
      </c>
      <c r="L15" s="119">
        <v>23.11</v>
      </c>
      <c r="M15" s="11">
        <f t="shared" si="1"/>
        <v>115.55</v>
      </c>
      <c r="N15" s="102">
        <f t="shared" si="2"/>
        <v>0</v>
      </c>
      <c r="O15" s="114">
        <v>23.11</v>
      </c>
      <c r="P15" s="17">
        <f>SUM(N15*O15)</f>
        <v>0</v>
      </c>
      <c r="Q15" s="35"/>
    </row>
    <row r="16" spans="1:24" ht="15.75" x14ac:dyDescent="0.25">
      <c r="A16" s="15">
        <v>11</v>
      </c>
      <c r="B16" s="87">
        <v>115071</v>
      </c>
      <c r="C16" s="15" t="s">
        <v>25</v>
      </c>
      <c r="D16" s="117">
        <v>0</v>
      </c>
      <c r="E16" s="120">
        <v>23.11</v>
      </c>
      <c r="F16" s="19">
        <v>0</v>
      </c>
      <c r="G16" s="15"/>
      <c r="H16" s="128"/>
      <c r="I16" s="11"/>
      <c r="J16" s="12">
        <f t="shared" si="4"/>
        <v>0</v>
      </c>
      <c r="K16" s="119"/>
      <c r="L16" s="119">
        <v>23.11</v>
      </c>
      <c r="M16" s="11">
        <f t="shared" si="1"/>
        <v>0</v>
      </c>
      <c r="N16" s="21">
        <f t="shared" ref="N16:N20" si="6">D16+G16-K16</f>
        <v>0</v>
      </c>
      <c r="O16" s="113">
        <v>23.11</v>
      </c>
      <c r="P16" s="17">
        <f t="shared" ref="P16:P17" si="7">SUM(N16*O16)</f>
        <v>0</v>
      </c>
      <c r="Q16" s="36"/>
    </row>
    <row r="17" spans="1:24" ht="15.75" x14ac:dyDescent="0.25">
      <c r="A17" s="15">
        <v>12</v>
      </c>
      <c r="B17" s="87">
        <v>115072</v>
      </c>
      <c r="C17" s="15" t="s">
        <v>26</v>
      </c>
      <c r="D17" s="117">
        <v>70</v>
      </c>
      <c r="E17" s="19">
        <v>255</v>
      </c>
      <c r="F17" s="19">
        <v>17850</v>
      </c>
      <c r="G17" s="15"/>
      <c r="H17" s="128"/>
      <c r="I17" s="11">
        <f t="shared" si="0"/>
        <v>0</v>
      </c>
      <c r="J17" s="12">
        <f t="shared" si="4"/>
        <v>17850</v>
      </c>
      <c r="K17" s="123">
        <v>35</v>
      </c>
      <c r="L17" s="19">
        <v>255</v>
      </c>
      <c r="M17" s="11">
        <f t="shared" si="1"/>
        <v>8925</v>
      </c>
      <c r="N17" s="21">
        <f t="shared" si="6"/>
        <v>35</v>
      </c>
      <c r="O17" s="113">
        <v>255</v>
      </c>
      <c r="P17" s="17">
        <f t="shared" si="7"/>
        <v>8925</v>
      </c>
      <c r="Q17" s="35"/>
    </row>
    <row r="18" spans="1:24" ht="15.75" x14ac:dyDescent="0.25">
      <c r="A18" s="15">
        <v>13</v>
      </c>
      <c r="B18" s="87">
        <v>115074</v>
      </c>
      <c r="C18" s="15" t="s">
        <v>28</v>
      </c>
      <c r="D18" s="117">
        <v>0</v>
      </c>
      <c r="E18" s="15"/>
      <c r="F18" s="37"/>
      <c r="G18" s="15"/>
      <c r="H18" s="128"/>
      <c r="I18" s="11">
        <f t="shared" si="0"/>
        <v>0</v>
      </c>
      <c r="J18" s="12">
        <f t="shared" si="4"/>
        <v>0</v>
      </c>
      <c r="K18" s="124"/>
      <c r="L18" s="15"/>
      <c r="M18" s="11">
        <f t="shared" si="1"/>
        <v>0</v>
      </c>
      <c r="N18" s="21">
        <f t="shared" si="6"/>
        <v>0</v>
      </c>
      <c r="O18" s="114"/>
      <c r="P18" s="17"/>
      <c r="Q18" s="106"/>
    </row>
    <row r="19" spans="1:24" ht="15.75" x14ac:dyDescent="0.25">
      <c r="A19" s="15">
        <v>14</v>
      </c>
      <c r="B19" s="87">
        <v>115075</v>
      </c>
      <c r="C19" s="15" t="s">
        <v>29</v>
      </c>
      <c r="D19" s="117">
        <v>0</v>
      </c>
      <c r="E19" s="15"/>
      <c r="F19" s="19">
        <v>37536</v>
      </c>
      <c r="G19" s="15"/>
      <c r="H19" s="128"/>
      <c r="I19" s="11">
        <f t="shared" si="0"/>
        <v>0</v>
      </c>
      <c r="J19" s="12">
        <f t="shared" si="4"/>
        <v>37536</v>
      </c>
      <c r="K19" s="124"/>
      <c r="L19" s="15"/>
      <c r="M19" s="21">
        <v>780</v>
      </c>
      <c r="N19" s="21">
        <f t="shared" si="6"/>
        <v>0</v>
      </c>
      <c r="O19" s="114"/>
      <c r="P19" s="17">
        <f t="shared" ref="P19:P20" si="8">F19+I19-M19</f>
        <v>36756</v>
      </c>
      <c r="Q19" s="29" t="s">
        <v>21</v>
      </c>
    </row>
    <row r="20" spans="1:24" ht="15.75" x14ac:dyDescent="0.25">
      <c r="A20" s="15">
        <v>15</v>
      </c>
      <c r="B20" s="88">
        <v>115099</v>
      </c>
      <c r="C20" s="39" t="s">
        <v>30</v>
      </c>
      <c r="D20" s="94">
        <v>0</v>
      </c>
      <c r="E20" s="39"/>
      <c r="F20" s="37">
        <v>693027</v>
      </c>
      <c r="G20" s="39"/>
      <c r="H20" s="146"/>
      <c r="I20" s="11">
        <f t="shared" si="0"/>
        <v>0</v>
      </c>
      <c r="J20" s="12">
        <f t="shared" si="4"/>
        <v>693027</v>
      </c>
      <c r="K20" s="40"/>
      <c r="L20" s="39"/>
      <c r="M20" s="11">
        <v>14400</v>
      </c>
      <c r="N20" s="21">
        <f t="shared" si="6"/>
        <v>0</v>
      </c>
      <c r="O20" s="116"/>
      <c r="P20" s="17">
        <f t="shared" si="8"/>
        <v>678627</v>
      </c>
      <c r="Q20" s="29" t="s">
        <v>21</v>
      </c>
      <c r="T20" s="234" t="s">
        <v>31</v>
      </c>
      <c r="U20" s="234"/>
      <c r="V20" s="234"/>
      <c r="W20" s="234"/>
      <c r="X20" s="234"/>
    </row>
    <row r="21" spans="1:24" ht="16.5" thickBot="1" x14ac:dyDescent="0.3">
      <c r="A21" s="46"/>
      <c r="B21" s="69" t="s">
        <v>32</v>
      </c>
      <c r="C21" s="70"/>
      <c r="D21" s="132">
        <v>33934.203986453984</v>
      </c>
      <c r="E21" s="133"/>
      <c r="F21" s="134">
        <v>1143166.236</v>
      </c>
      <c r="G21" s="134">
        <f>SUM(G6:G20)</f>
        <v>0</v>
      </c>
      <c r="H21" s="133"/>
      <c r="I21" s="135">
        <f>SUM(I6:I20)</f>
        <v>0</v>
      </c>
      <c r="J21" s="136">
        <f>SUM(J6:J20)</f>
        <v>1145019.6562702702</v>
      </c>
      <c r="K21" s="136"/>
      <c r="L21" s="136"/>
      <c r="M21" s="136">
        <f>SUM(M6:M20)</f>
        <v>47276.05</v>
      </c>
      <c r="N21" s="137">
        <f>SUM(N6:N20)</f>
        <v>29882.203986453984</v>
      </c>
      <c r="O21" s="133"/>
      <c r="P21" s="134">
        <f>F21+I21-M21</f>
        <v>1095890.186</v>
      </c>
      <c r="Q21" s="46"/>
    </row>
    <row r="22" spans="1:24" s="1" customFormat="1" ht="16.5" thickTop="1" x14ac:dyDescent="0.25">
      <c r="A22" s="55"/>
      <c r="B22" s="55"/>
      <c r="C22" s="55"/>
      <c r="D22" s="96"/>
      <c r="E22" s="55"/>
      <c r="F22" s="55"/>
      <c r="G22" s="55"/>
      <c r="H22" s="55"/>
      <c r="I22" s="55"/>
      <c r="J22" s="57"/>
      <c r="K22" s="56"/>
      <c r="L22" s="55"/>
      <c r="M22" s="55"/>
      <c r="N22" s="96"/>
      <c r="O22" s="55"/>
      <c r="P22" s="58"/>
      <c r="Q22" s="55"/>
    </row>
    <row r="23" spans="1:24" s="1" customFormat="1" ht="15.75" x14ac:dyDescent="0.25">
      <c r="A23" s="55"/>
      <c r="B23" s="55"/>
      <c r="C23" s="55"/>
      <c r="D23" s="96"/>
      <c r="E23" s="55"/>
      <c r="F23" s="55"/>
      <c r="G23" s="55"/>
      <c r="H23" s="55"/>
      <c r="I23" s="55"/>
      <c r="J23" s="57"/>
      <c r="K23" s="56"/>
      <c r="L23" s="55"/>
      <c r="M23" s="55"/>
      <c r="N23" s="96"/>
      <c r="O23" s="55"/>
      <c r="P23" s="58"/>
      <c r="Q23" s="55"/>
    </row>
    <row r="24" spans="1:24" s="78" customFormat="1" ht="16.5" x14ac:dyDescent="0.3">
      <c r="A24" s="252" t="s">
        <v>37</v>
      </c>
      <c r="B24" s="252"/>
      <c r="C24" s="252"/>
      <c r="D24" s="97"/>
      <c r="E24" s="80"/>
      <c r="F24" s="81"/>
      <c r="G24" s="80"/>
      <c r="H24" s="80"/>
      <c r="I24" s="80"/>
      <c r="J24" s="80"/>
      <c r="K24" s="80"/>
      <c r="L24" s="80"/>
      <c r="M24" s="80"/>
      <c r="N24" s="97"/>
      <c r="O24" s="80"/>
      <c r="P24" s="81"/>
    </row>
    <row r="25" spans="1:24" s="78" customFormat="1" ht="16.5" x14ac:dyDescent="0.3">
      <c r="A25" s="250"/>
      <c r="B25" s="250"/>
      <c r="C25" s="250"/>
      <c r="D25" s="98"/>
      <c r="N25" s="98"/>
      <c r="P25" s="82"/>
    </row>
    <row r="26" spans="1:24" s="78" customFormat="1" ht="16.5" x14ac:dyDescent="0.3">
      <c r="D26" s="98"/>
      <c r="N26" s="98"/>
    </row>
    <row r="27" spans="1:24" s="78" customFormat="1" ht="16.5" x14ac:dyDescent="0.3">
      <c r="A27" s="251" t="s">
        <v>44</v>
      </c>
      <c r="B27" s="251"/>
      <c r="C27" s="251"/>
      <c r="D27" s="98"/>
      <c r="N27" s="98"/>
    </row>
    <row r="28" spans="1:24" s="1" customFormat="1" ht="16.5" x14ac:dyDescent="0.3">
      <c r="A28" s="251" t="s">
        <v>43</v>
      </c>
      <c r="B28" s="251"/>
      <c r="C28" s="251"/>
      <c r="D28" s="96"/>
      <c r="E28" s="55"/>
      <c r="F28" s="55"/>
      <c r="G28" s="55"/>
      <c r="H28" s="55"/>
      <c r="I28" s="55"/>
      <c r="J28" s="55"/>
      <c r="K28" s="56"/>
      <c r="L28" s="55"/>
      <c r="M28" s="55"/>
      <c r="N28" s="96"/>
      <c r="O28" s="55"/>
      <c r="P28" s="55"/>
      <c r="Q28" s="55"/>
    </row>
    <row r="29" spans="1:24" ht="15.75" x14ac:dyDescent="0.25">
      <c r="A29" s="62"/>
      <c r="B29" s="62"/>
      <c r="C29" s="62"/>
      <c r="D29" s="99"/>
      <c r="E29" s="62"/>
      <c r="F29" s="62"/>
      <c r="G29" s="62"/>
      <c r="H29" s="62"/>
      <c r="I29" s="62"/>
      <c r="J29" s="62"/>
      <c r="K29" s="63"/>
      <c r="L29" s="62"/>
      <c r="M29" s="62"/>
      <c r="N29" s="96"/>
      <c r="O29" s="55"/>
      <c r="P29" s="55"/>
      <c r="Q29" s="62"/>
    </row>
    <row r="30" spans="1:24" ht="15.75" x14ac:dyDescent="0.25">
      <c r="A30" s="62"/>
      <c r="E30" s="62"/>
      <c r="F30" s="62"/>
      <c r="G30" s="62"/>
      <c r="H30" s="62"/>
      <c r="I30" s="62"/>
      <c r="J30" s="62"/>
      <c r="K30" s="63"/>
      <c r="L30" s="62"/>
      <c r="M30" s="62"/>
      <c r="N30" s="96"/>
      <c r="O30" s="55"/>
      <c r="P30" s="55"/>
      <c r="Q30" s="62"/>
    </row>
    <row r="31" spans="1:24" s="1" customFormat="1" ht="15.75" x14ac:dyDescent="0.25">
      <c r="A31" s="62"/>
      <c r="B31"/>
      <c r="C31"/>
      <c r="D31" s="109"/>
      <c r="E31" s="62"/>
      <c r="F31" s="62"/>
      <c r="G31" s="62"/>
      <c r="H31" s="62"/>
      <c r="I31" s="62"/>
      <c r="J31" s="62"/>
      <c r="K31" s="63"/>
      <c r="L31" s="62"/>
      <c r="M31" s="62"/>
      <c r="N31" s="96"/>
      <c r="O31" s="55"/>
      <c r="P31" s="58"/>
      <c r="Q31" s="62"/>
    </row>
    <row r="32" spans="1:24" s="1" customFormat="1" ht="15.75" x14ac:dyDescent="0.25">
      <c r="A32" s="62"/>
      <c r="B32"/>
      <c r="C32" s="108"/>
      <c r="D32" s="108"/>
      <c r="E32"/>
      <c r="F32"/>
      <c r="G32"/>
      <c r="H32"/>
      <c r="I32"/>
      <c r="J32"/>
      <c r="K32" s="64"/>
      <c r="L32"/>
      <c r="M32"/>
      <c r="N32" s="105"/>
      <c r="P32" s="60"/>
      <c r="Q32" s="65"/>
    </row>
    <row r="33" spans="1:17" s="1" customFormat="1" ht="15.75" x14ac:dyDescent="0.25">
      <c r="A33" s="62"/>
      <c r="C33" s="108"/>
      <c r="D33" s="109"/>
      <c r="E33"/>
      <c r="F33"/>
      <c r="G33"/>
      <c r="H33"/>
      <c r="I33"/>
      <c r="J33" s="68"/>
      <c r="K33" s="64"/>
      <c r="L33"/>
      <c r="M33"/>
      <c r="N33" s="105"/>
      <c r="P33" s="60"/>
      <c r="Q33"/>
    </row>
    <row r="34" spans="1:17" s="1" customFormat="1" ht="15.75" x14ac:dyDescent="0.25">
      <c r="A34" s="62"/>
      <c r="B34"/>
      <c r="C34"/>
      <c r="D34" s="100"/>
      <c r="E34"/>
      <c r="F34"/>
      <c r="G34"/>
      <c r="H34"/>
      <c r="I34"/>
      <c r="J34"/>
      <c r="K34" s="64"/>
      <c r="L34"/>
      <c r="M34"/>
      <c r="N34" s="105"/>
      <c r="Q34"/>
    </row>
  </sheetData>
  <mergeCells count="17"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A28:C28"/>
    <mergeCell ref="N4:P4"/>
    <mergeCell ref="Q4:Q5"/>
    <mergeCell ref="T20:X20"/>
    <mergeCell ref="A24:C24"/>
    <mergeCell ref="A25:C25"/>
    <mergeCell ref="A27:C27"/>
  </mergeCells>
  <pageMargins left="0.25" right="0.25" top="0.75" bottom="0.75" header="0.3" footer="0.3"/>
  <pageSetup orientation="landscape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opLeftCell="A4" workbookViewId="0">
      <selection activeCell="B11" sqref="B11:C11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63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53" t="s">
        <v>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24" ht="24.75" customHeight="1" thickBot="1" x14ac:dyDescent="0.3">
      <c r="A3" s="254" t="s">
        <v>64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117">
        <v>1225.0810810810808</v>
      </c>
      <c r="E6" s="118">
        <v>5.8</v>
      </c>
      <c r="F6" s="11">
        <v>7105.4702702702689</v>
      </c>
      <c r="G6" s="9"/>
      <c r="H6" s="144"/>
      <c r="I6" s="11">
        <f>G6*H6</f>
        <v>0</v>
      </c>
      <c r="J6" s="12">
        <f>F6+I6</f>
        <v>7105.4702702702689</v>
      </c>
      <c r="K6" s="122">
        <v>300</v>
      </c>
      <c r="L6" s="118">
        <v>5.8</v>
      </c>
      <c r="M6" s="11">
        <f>L6*K6</f>
        <v>1740</v>
      </c>
      <c r="N6" s="102">
        <f>(D6+G6)-K6</f>
        <v>925.08108108108081</v>
      </c>
      <c r="O6" s="112">
        <v>5.8</v>
      </c>
      <c r="P6" s="14">
        <f>SUM(N6*O6)</f>
        <v>5365.4702702702689</v>
      </c>
      <c r="Q6" s="9"/>
    </row>
    <row r="7" spans="1:24" ht="15.75" x14ac:dyDescent="0.25">
      <c r="A7" s="15">
        <v>2</v>
      </c>
      <c r="B7" s="87">
        <v>115009</v>
      </c>
      <c r="C7" s="138" t="s">
        <v>14</v>
      </c>
      <c r="D7" s="117">
        <v>12748</v>
      </c>
      <c r="E7" s="113">
        <v>1.135</v>
      </c>
      <c r="F7" s="11">
        <v>14468.98</v>
      </c>
      <c r="G7" s="18"/>
      <c r="H7" s="145"/>
      <c r="I7" s="11">
        <f t="shared" ref="I7:I20" si="0">G7*H7</f>
        <v>0</v>
      </c>
      <c r="J7" s="12">
        <f>F7+I7</f>
        <v>14468.98</v>
      </c>
      <c r="K7" s="123">
        <v>600</v>
      </c>
      <c r="L7" s="120">
        <v>1.1399999999999999</v>
      </c>
      <c r="M7" s="11">
        <f t="shared" ref="M7:M18" si="1">L7*K7</f>
        <v>683.99999999999989</v>
      </c>
      <c r="N7" s="102">
        <f t="shared" ref="N7:N15" si="2">(D7+G7)-K7</f>
        <v>12148</v>
      </c>
      <c r="O7" s="113">
        <v>1.135</v>
      </c>
      <c r="P7" s="14">
        <f t="shared" ref="P7:P12" si="3">SUM(N7*O7)</f>
        <v>13787.98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117">
        <v>12.25</v>
      </c>
      <c r="E8" s="119">
        <v>72</v>
      </c>
      <c r="F8" s="11">
        <v>882</v>
      </c>
      <c r="G8" s="15"/>
      <c r="H8" s="128"/>
      <c r="I8" s="11">
        <f t="shared" si="0"/>
        <v>0</v>
      </c>
      <c r="J8" s="12">
        <f t="shared" ref="J8:J20" si="4">F8+I8</f>
        <v>882</v>
      </c>
      <c r="K8" s="123">
        <v>2</v>
      </c>
      <c r="L8" s="120">
        <v>72</v>
      </c>
      <c r="M8" s="11">
        <f t="shared" si="1"/>
        <v>144</v>
      </c>
      <c r="N8" s="102">
        <f t="shared" si="2"/>
        <v>10.25</v>
      </c>
      <c r="O8" s="114">
        <v>72</v>
      </c>
      <c r="P8" s="14">
        <f t="shared" si="3"/>
        <v>738</v>
      </c>
      <c r="Q8" s="15"/>
    </row>
    <row r="9" spans="1:24" ht="15.75" x14ac:dyDescent="0.25">
      <c r="A9" s="15">
        <v>4</v>
      </c>
      <c r="B9" s="87">
        <v>115026</v>
      </c>
      <c r="C9" s="15" t="s">
        <v>16</v>
      </c>
      <c r="D9" s="117">
        <v>2</v>
      </c>
      <c r="E9" s="114">
        <v>100</v>
      </c>
      <c r="F9" s="11">
        <v>200</v>
      </c>
      <c r="G9" s="15"/>
      <c r="H9" s="128"/>
      <c r="I9" s="11">
        <f t="shared" si="0"/>
        <v>0</v>
      </c>
      <c r="J9" s="12">
        <f t="shared" si="4"/>
        <v>200</v>
      </c>
      <c r="K9" s="124"/>
      <c r="L9" s="119">
        <v>100</v>
      </c>
      <c r="M9" s="11">
        <f t="shared" si="1"/>
        <v>0</v>
      </c>
      <c r="N9" s="102">
        <f t="shared" si="2"/>
        <v>2</v>
      </c>
      <c r="O9" s="114">
        <v>100</v>
      </c>
      <c r="P9" s="14">
        <f t="shared" si="3"/>
        <v>200</v>
      </c>
      <c r="Q9" s="15"/>
    </row>
    <row r="10" spans="1:24" ht="15.75" x14ac:dyDescent="0.25">
      <c r="A10" s="15">
        <v>5</v>
      </c>
      <c r="B10" s="87">
        <v>115027</v>
      </c>
      <c r="C10" s="15" t="s">
        <v>17</v>
      </c>
      <c r="D10" s="117">
        <v>666.27237627237628</v>
      </c>
      <c r="E10" s="120">
        <v>4.5583999999999998</v>
      </c>
      <c r="F10" s="11">
        <v>3037.136</v>
      </c>
      <c r="G10" s="15"/>
      <c r="H10" s="128"/>
      <c r="I10" s="11">
        <f t="shared" si="0"/>
        <v>0</v>
      </c>
      <c r="J10" s="12">
        <f t="shared" si="4"/>
        <v>3037.136</v>
      </c>
      <c r="K10" s="123">
        <v>180</v>
      </c>
      <c r="L10" s="120">
        <v>4.5</v>
      </c>
      <c r="M10" s="11">
        <f t="shared" si="1"/>
        <v>810</v>
      </c>
      <c r="N10" s="102">
        <f t="shared" si="2"/>
        <v>486.27237627237628</v>
      </c>
      <c r="O10" s="113">
        <v>4.5583999999999998</v>
      </c>
      <c r="P10" s="14">
        <f t="shared" si="3"/>
        <v>2216.6239999999998</v>
      </c>
      <c r="Q10" s="15"/>
    </row>
    <row r="11" spans="1:24" ht="15.75" x14ac:dyDescent="0.25">
      <c r="A11" s="15">
        <v>6</v>
      </c>
      <c r="B11" s="87">
        <v>115054</v>
      </c>
      <c r="C11" s="15" t="s">
        <v>52</v>
      </c>
      <c r="D11" s="117">
        <v>130</v>
      </c>
      <c r="E11" s="120">
        <v>24.35</v>
      </c>
      <c r="F11" s="11">
        <v>3165.5</v>
      </c>
      <c r="G11" s="94"/>
      <c r="H11" s="145"/>
      <c r="I11" s="11">
        <f t="shared" si="0"/>
        <v>0</v>
      </c>
      <c r="J11" s="12">
        <f t="shared" si="4"/>
        <v>3165.5</v>
      </c>
      <c r="K11" s="123">
        <v>40</v>
      </c>
      <c r="L11" s="120">
        <v>24.35</v>
      </c>
      <c r="M11" s="11">
        <f t="shared" si="1"/>
        <v>974</v>
      </c>
      <c r="N11" s="102">
        <f t="shared" si="2"/>
        <v>90</v>
      </c>
      <c r="O11" s="113">
        <v>24.35</v>
      </c>
      <c r="P11" s="14">
        <f t="shared" si="3"/>
        <v>2191.5</v>
      </c>
      <c r="Q11" s="15"/>
    </row>
    <row r="12" spans="1:24" ht="15.75" x14ac:dyDescent="0.25">
      <c r="A12" s="15">
        <v>7</v>
      </c>
      <c r="B12" s="87">
        <v>115058</v>
      </c>
      <c r="C12" s="15" t="s">
        <v>19</v>
      </c>
      <c r="D12" s="117">
        <v>645.16666666666652</v>
      </c>
      <c r="E12" s="115">
        <v>12</v>
      </c>
      <c r="F12" s="11">
        <v>7741.9999999999982</v>
      </c>
      <c r="G12" s="15"/>
      <c r="H12" s="128"/>
      <c r="I12" s="11">
        <f>G12*H12</f>
        <v>0</v>
      </c>
      <c r="J12" s="12">
        <f t="shared" si="4"/>
        <v>7741.9999999999982</v>
      </c>
      <c r="K12" s="123">
        <v>350</v>
      </c>
      <c r="L12" s="119">
        <v>13.69</v>
      </c>
      <c r="M12" s="11">
        <f t="shared" si="1"/>
        <v>4791.5</v>
      </c>
      <c r="N12" s="102">
        <f t="shared" si="2"/>
        <v>295.16666666666652</v>
      </c>
      <c r="O12" s="115">
        <v>12</v>
      </c>
      <c r="P12" s="14">
        <f t="shared" si="3"/>
        <v>3541.9999999999982</v>
      </c>
      <c r="Q12" s="15"/>
    </row>
    <row r="13" spans="1:24" ht="15.75" x14ac:dyDescent="0.25">
      <c r="A13" s="15">
        <v>8</v>
      </c>
      <c r="B13" s="87">
        <v>115065</v>
      </c>
      <c r="C13" s="128" t="s">
        <v>20</v>
      </c>
      <c r="D13" s="117">
        <v>14418.433862433863</v>
      </c>
      <c r="E13" s="119">
        <v>3.78</v>
      </c>
      <c r="F13" s="11">
        <v>54501.68</v>
      </c>
      <c r="G13" s="15"/>
      <c r="H13" s="128"/>
      <c r="I13" s="11">
        <f t="shared" si="0"/>
        <v>0</v>
      </c>
      <c r="J13" s="12">
        <f t="shared" si="4"/>
        <v>54501.68</v>
      </c>
      <c r="K13" s="124">
        <v>300</v>
      </c>
      <c r="L13" s="119">
        <v>3.78</v>
      </c>
      <c r="M13" s="11">
        <f t="shared" si="1"/>
        <v>1134</v>
      </c>
      <c r="N13" s="102">
        <f t="shared" si="2"/>
        <v>14118.433862433863</v>
      </c>
      <c r="O13" s="114">
        <v>3.78</v>
      </c>
      <c r="P13" s="17">
        <f>SUM(N13*O13)</f>
        <v>53367.68</v>
      </c>
      <c r="Q13" s="29" t="s">
        <v>21</v>
      </c>
    </row>
    <row r="14" spans="1:24" ht="15.75" x14ac:dyDescent="0.25">
      <c r="A14" s="15">
        <v>9</v>
      </c>
      <c r="B14" s="87">
        <v>115066</v>
      </c>
      <c r="C14" s="15" t="s">
        <v>22</v>
      </c>
      <c r="D14" s="117">
        <v>0</v>
      </c>
      <c r="E14" s="126"/>
      <c r="F14" s="127">
        <v>283438</v>
      </c>
      <c r="G14" s="128"/>
      <c r="H14" s="128"/>
      <c r="I14" s="129">
        <f>G14*H14</f>
        <v>0</v>
      </c>
      <c r="J14" s="130">
        <f t="shared" si="4"/>
        <v>283438</v>
      </c>
      <c r="K14" s="131"/>
      <c r="L14" s="126"/>
      <c r="M14" s="147">
        <v>5904</v>
      </c>
      <c r="N14" s="102">
        <f t="shared" si="2"/>
        <v>0</v>
      </c>
      <c r="O14" s="114"/>
      <c r="P14" s="17">
        <f t="shared" ref="P14" si="5">F14+I14-M14</f>
        <v>277534</v>
      </c>
      <c r="Q14" s="29" t="s">
        <v>21</v>
      </c>
    </row>
    <row r="15" spans="1:24" ht="15.75" x14ac:dyDescent="0.25">
      <c r="A15" s="15">
        <v>10</v>
      </c>
      <c r="B15" s="87">
        <v>115069</v>
      </c>
      <c r="C15" s="15" t="s">
        <v>23</v>
      </c>
      <c r="D15" s="117">
        <v>0</v>
      </c>
      <c r="E15" s="119">
        <v>23.11</v>
      </c>
      <c r="F15" s="19">
        <v>0</v>
      </c>
      <c r="G15" s="15"/>
      <c r="H15" s="128"/>
      <c r="I15" s="11"/>
      <c r="J15" s="12">
        <f t="shared" si="4"/>
        <v>0</v>
      </c>
      <c r="K15" s="119"/>
      <c r="L15" s="119">
        <v>23.11</v>
      </c>
      <c r="M15" s="11">
        <f t="shared" si="1"/>
        <v>0</v>
      </c>
      <c r="N15" s="102">
        <f t="shared" si="2"/>
        <v>0</v>
      </c>
      <c r="O15" s="114">
        <v>23.11</v>
      </c>
      <c r="P15" s="17">
        <f>SUM(N15*O15)</f>
        <v>0</v>
      </c>
      <c r="Q15" s="35"/>
    </row>
    <row r="16" spans="1:24" ht="15.75" x14ac:dyDescent="0.25">
      <c r="A16" s="15">
        <v>11</v>
      </c>
      <c r="B16" s="87">
        <v>115071</v>
      </c>
      <c r="C16" s="15" t="s">
        <v>25</v>
      </c>
      <c r="D16" s="117">
        <v>0</v>
      </c>
      <c r="E16" s="120">
        <v>23.11</v>
      </c>
      <c r="F16" s="19">
        <v>0</v>
      </c>
      <c r="G16" s="15"/>
      <c r="H16" s="128"/>
      <c r="I16" s="11"/>
      <c r="J16" s="12">
        <f t="shared" si="4"/>
        <v>0</v>
      </c>
      <c r="K16" s="119"/>
      <c r="L16" s="119">
        <v>23.11</v>
      </c>
      <c r="M16" s="11">
        <f t="shared" si="1"/>
        <v>0</v>
      </c>
      <c r="N16" s="21">
        <f t="shared" ref="N16:N20" si="6">D16+G16-K16</f>
        <v>0</v>
      </c>
      <c r="O16" s="113">
        <v>23.11</v>
      </c>
      <c r="P16" s="17">
        <f t="shared" ref="P16:P17" si="7">SUM(N16*O16)</f>
        <v>0</v>
      </c>
      <c r="Q16" s="36"/>
    </row>
    <row r="17" spans="1:24" ht="15.75" x14ac:dyDescent="0.25">
      <c r="A17" s="15">
        <v>12</v>
      </c>
      <c r="B17" s="87">
        <v>115072</v>
      </c>
      <c r="C17" s="15" t="s">
        <v>26</v>
      </c>
      <c r="D17" s="117">
        <v>35</v>
      </c>
      <c r="E17" s="19">
        <v>255</v>
      </c>
      <c r="F17" s="19">
        <v>8925</v>
      </c>
      <c r="G17" s="15"/>
      <c r="H17" s="128"/>
      <c r="I17" s="11">
        <f t="shared" si="0"/>
        <v>0</v>
      </c>
      <c r="J17" s="12">
        <f t="shared" si="4"/>
        <v>8925</v>
      </c>
      <c r="K17" s="123">
        <v>29</v>
      </c>
      <c r="L17" s="19">
        <v>255</v>
      </c>
      <c r="M17" s="11">
        <f t="shared" si="1"/>
        <v>7395</v>
      </c>
      <c r="N17" s="21">
        <f t="shared" si="6"/>
        <v>6</v>
      </c>
      <c r="O17" s="113">
        <v>255</v>
      </c>
      <c r="P17" s="17">
        <f t="shared" si="7"/>
        <v>1530</v>
      </c>
      <c r="Q17" s="35"/>
    </row>
    <row r="18" spans="1:24" ht="15.75" x14ac:dyDescent="0.25">
      <c r="A18" s="15">
        <v>13</v>
      </c>
      <c r="B18" s="87">
        <v>115074</v>
      </c>
      <c r="C18" s="15" t="s">
        <v>28</v>
      </c>
      <c r="D18" s="117">
        <v>0</v>
      </c>
      <c r="E18" s="15"/>
      <c r="F18" s="37"/>
      <c r="G18" s="15"/>
      <c r="H18" s="128"/>
      <c r="I18" s="11">
        <f t="shared" si="0"/>
        <v>0</v>
      </c>
      <c r="J18" s="12">
        <f t="shared" si="4"/>
        <v>0</v>
      </c>
      <c r="K18" s="124"/>
      <c r="L18" s="15"/>
      <c r="M18" s="11">
        <f t="shared" si="1"/>
        <v>0</v>
      </c>
      <c r="N18" s="21">
        <f t="shared" si="6"/>
        <v>0</v>
      </c>
      <c r="O18" s="114"/>
      <c r="P18" s="17"/>
      <c r="Q18" s="106"/>
    </row>
    <row r="19" spans="1:24" ht="15.75" x14ac:dyDescent="0.25">
      <c r="A19" s="15">
        <v>14</v>
      </c>
      <c r="B19" s="87">
        <v>115075</v>
      </c>
      <c r="C19" s="15" t="s">
        <v>29</v>
      </c>
      <c r="D19" s="117">
        <v>0</v>
      </c>
      <c r="E19" s="15"/>
      <c r="F19" s="19">
        <v>36756</v>
      </c>
      <c r="G19" s="15"/>
      <c r="H19" s="128"/>
      <c r="I19" s="11">
        <f t="shared" si="0"/>
        <v>0</v>
      </c>
      <c r="J19" s="12">
        <f t="shared" si="4"/>
        <v>36756</v>
      </c>
      <c r="K19" s="124"/>
      <c r="L19" s="15"/>
      <c r="M19" s="148">
        <v>765</v>
      </c>
      <c r="N19" s="21">
        <f t="shared" si="6"/>
        <v>0</v>
      </c>
      <c r="O19" s="114"/>
      <c r="P19" s="17">
        <f t="shared" ref="P19:P20" si="8">F19+I19-M19</f>
        <v>35991</v>
      </c>
      <c r="Q19" s="29" t="s">
        <v>21</v>
      </c>
    </row>
    <row r="20" spans="1:24" ht="15.75" x14ac:dyDescent="0.25">
      <c r="A20" s="15">
        <v>15</v>
      </c>
      <c r="B20" s="88">
        <v>115099</v>
      </c>
      <c r="C20" s="39" t="s">
        <v>30</v>
      </c>
      <c r="D20" s="94">
        <v>0</v>
      </c>
      <c r="E20" s="39"/>
      <c r="F20" s="37">
        <v>678627</v>
      </c>
      <c r="G20" s="39"/>
      <c r="H20" s="146"/>
      <c r="I20" s="11">
        <f t="shared" si="0"/>
        <v>0</v>
      </c>
      <c r="J20" s="12">
        <f t="shared" si="4"/>
        <v>678627</v>
      </c>
      <c r="K20" s="40"/>
      <c r="L20" s="39"/>
      <c r="M20" s="149">
        <v>14138</v>
      </c>
      <c r="N20" s="21">
        <f t="shared" si="6"/>
        <v>0</v>
      </c>
      <c r="O20" s="116"/>
      <c r="P20" s="17">
        <f t="shared" si="8"/>
        <v>664489</v>
      </c>
      <c r="Q20" s="29" t="s">
        <v>21</v>
      </c>
      <c r="T20" s="234" t="s">
        <v>31</v>
      </c>
      <c r="U20" s="234"/>
      <c r="V20" s="234"/>
      <c r="W20" s="234"/>
      <c r="X20" s="234"/>
    </row>
    <row r="21" spans="1:24" ht="16.5" thickBot="1" x14ac:dyDescent="0.3">
      <c r="A21" s="46"/>
      <c r="B21" s="69" t="s">
        <v>32</v>
      </c>
      <c r="C21" s="70"/>
      <c r="D21" s="132">
        <v>29882.203986453984</v>
      </c>
      <c r="E21" s="133"/>
      <c r="F21" s="134">
        <v>1095890.186</v>
      </c>
      <c r="G21" s="134">
        <f>SUM(G6:G20)</f>
        <v>0</v>
      </c>
      <c r="H21" s="133"/>
      <c r="I21" s="135">
        <f>SUM(I6:I20)</f>
        <v>0</v>
      </c>
      <c r="J21" s="136">
        <f>SUM(J6:J20)</f>
        <v>1098848.7662702703</v>
      </c>
      <c r="K21" s="136"/>
      <c r="L21" s="136"/>
      <c r="M21" s="136">
        <f>SUM(M6:M20)</f>
        <v>38479.5</v>
      </c>
      <c r="N21" s="137">
        <f>SUM(N6:N20)</f>
        <v>28081.203986453984</v>
      </c>
      <c r="O21" s="133"/>
      <c r="P21" s="134">
        <f>F21+I21-M21</f>
        <v>1057410.686</v>
      </c>
      <c r="Q21" s="46"/>
    </row>
    <row r="22" spans="1:24" s="1" customFormat="1" ht="16.5" thickTop="1" x14ac:dyDescent="0.25">
      <c r="A22" s="55"/>
      <c r="B22" s="55"/>
      <c r="C22" s="55"/>
      <c r="D22" s="96"/>
      <c r="E22" s="55"/>
      <c r="F22" s="55"/>
      <c r="G22" s="55"/>
      <c r="H22" s="55"/>
      <c r="I22" s="55"/>
      <c r="J22" s="57"/>
      <c r="K22" s="56"/>
      <c r="L22" s="55"/>
      <c r="M22" s="55"/>
      <c r="N22" s="96"/>
      <c r="O22" s="55"/>
      <c r="P22" s="58"/>
      <c r="Q22" s="55"/>
    </row>
    <row r="23" spans="1:24" s="1" customFormat="1" ht="15.75" x14ac:dyDescent="0.25">
      <c r="A23" s="55"/>
      <c r="B23" s="55"/>
      <c r="C23" s="55"/>
      <c r="D23" s="96"/>
      <c r="E23" s="55"/>
      <c r="F23" s="55"/>
      <c r="G23" s="55"/>
      <c r="H23" s="55"/>
      <c r="I23" s="55"/>
      <c r="J23" s="57"/>
      <c r="K23" s="56"/>
      <c r="L23" s="55"/>
      <c r="M23" s="55"/>
      <c r="N23" s="96"/>
      <c r="O23" s="55"/>
      <c r="P23" s="58"/>
      <c r="Q23" s="55"/>
    </row>
    <row r="24" spans="1:24" s="78" customFormat="1" ht="16.5" x14ac:dyDescent="0.3">
      <c r="A24" s="252" t="s">
        <v>37</v>
      </c>
      <c r="B24" s="252"/>
      <c r="C24" s="252"/>
      <c r="D24" s="97"/>
      <c r="E24" s="80"/>
      <c r="F24" s="81"/>
      <c r="G24" s="80"/>
      <c r="H24" s="80"/>
      <c r="I24" s="80"/>
      <c r="J24" s="80"/>
      <c r="K24" s="80"/>
      <c r="L24" s="80"/>
      <c r="M24" s="80"/>
      <c r="N24" s="97"/>
      <c r="O24" s="80"/>
      <c r="P24" s="81"/>
    </row>
    <row r="25" spans="1:24" s="78" customFormat="1" ht="16.5" x14ac:dyDescent="0.3">
      <c r="A25" s="250"/>
      <c r="B25" s="250"/>
      <c r="C25" s="250"/>
      <c r="D25" s="98"/>
      <c r="N25" s="98"/>
      <c r="P25" s="82"/>
    </row>
    <row r="26" spans="1:24" s="78" customFormat="1" ht="16.5" x14ac:dyDescent="0.3">
      <c r="D26" s="98"/>
      <c r="N26" s="98"/>
    </row>
    <row r="27" spans="1:24" s="78" customFormat="1" ht="16.5" x14ac:dyDescent="0.3">
      <c r="A27" s="251" t="s">
        <v>44</v>
      </c>
      <c r="B27" s="251"/>
      <c r="C27" s="251"/>
      <c r="D27" s="98"/>
      <c r="N27" s="98"/>
    </row>
    <row r="28" spans="1:24" s="1" customFormat="1" ht="16.5" x14ac:dyDescent="0.3">
      <c r="A28" s="251" t="s">
        <v>43</v>
      </c>
      <c r="B28" s="251"/>
      <c r="C28" s="251"/>
      <c r="D28" s="96"/>
      <c r="E28" s="55"/>
      <c r="F28" s="55"/>
      <c r="G28" s="55"/>
      <c r="H28" s="55"/>
      <c r="I28" s="55"/>
      <c r="J28" s="55"/>
      <c r="K28" s="56"/>
      <c r="L28" s="55"/>
      <c r="M28" s="55"/>
      <c r="N28" s="96"/>
      <c r="O28" s="55"/>
      <c r="P28" s="55"/>
      <c r="Q28" s="55"/>
    </row>
    <row r="29" spans="1:24" ht="15.75" x14ac:dyDescent="0.25">
      <c r="A29" s="62"/>
      <c r="B29" s="62"/>
      <c r="C29" s="62"/>
      <c r="D29" s="99"/>
      <c r="E29" s="62"/>
      <c r="F29" s="62"/>
      <c r="G29" s="62"/>
      <c r="H29" s="62"/>
      <c r="I29" s="62"/>
      <c r="J29" s="62"/>
      <c r="K29" s="63"/>
      <c r="L29" s="62"/>
      <c r="M29" s="62"/>
      <c r="N29" s="96"/>
      <c r="O29" s="55"/>
      <c r="P29" s="55"/>
      <c r="Q29" s="62"/>
    </row>
    <row r="30" spans="1:24" ht="15.75" x14ac:dyDescent="0.25">
      <c r="A30" s="62"/>
      <c r="E30" s="62"/>
      <c r="F30" s="62"/>
      <c r="G30" s="62"/>
      <c r="H30" s="62"/>
      <c r="I30" s="62"/>
      <c r="J30" s="62"/>
      <c r="K30" s="63"/>
      <c r="L30" s="62"/>
      <c r="M30" s="62"/>
      <c r="N30" s="96"/>
      <c r="O30" s="55"/>
      <c r="P30" s="55"/>
      <c r="Q30" s="62"/>
    </row>
    <row r="31" spans="1:24" s="1" customFormat="1" ht="15.75" x14ac:dyDescent="0.25">
      <c r="A31" s="62"/>
      <c r="B31"/>
      <c r="C31"/>
      <c r="D31" s="109"/>
      <c r="E31" s="62"/>
      <c r="F31" s="62"/>
      <c r="G31" s="62"/>
      <c r="H31" s="62"/>
      <c r="I31" s="62"/>
      <c r="J31" s="62"/>
      <c r="K31" s="63"/>
      <c r="L31" s="62"/>
      <c r="M31" s="62"/>
      <c r="N31" s="96"/>
      <c r="O31" s="55"/>
      <c r="P31" s="58"/>
      <c r="Q31" s="62"/>
    </row>
    <row r="32" spans="1:24" s="1" customFormat="1" ht="15.75" x14ac:dyDescent="0.25">
      <c r="A32" s="62"/>
      <c r="B32"/>
      <c r="C32" s="108"/>
      <c r="D32" s="108"/>
      <c r="E32"/>
      <c r="F32"/>
      <c r="G32"/>
      <c r="H32"/>
      <c r="I32"/>
      <c r="J32"/>
      <c r="K32" s="64"/>
      <c r="L32"/>
      <c r="M32"/>
      <c r="N32" s="105"/>
      <c r="P32" s="60"/>
      <c r="Q32" s="65"/>
    </row>
    <row r="33" spans="1:17" s="1" customFormat="1" ht="15.75" x14ac:dyDescent="0.25">
      <c r="A33" s="62"/>
      <c r="C33" s="108"/>
      <c r="D33" s="109"/>
      <c r="E33"/>
      <c r="F33"/>
      <c r="G33"/>
      <c r="H33"/>
      <c r="I33"/>
      <c r="J33" s="68"/>
      <c r="K33" s="64"/>
      <c r="L33"/>
      <c r="M33"/>
      <c r="N33" s="105"/>
      <c r="P33" s="60"/>
      <c r="Q33"/>
    </row>
    <row r="34" spans="1:17" s="1" customFormat="1" ht="15.75" x14ac:dyDescent="0.25">
      <c r="A34" s="62"/>
      <c r="B34"/>
      <c r="C34"/>
      <c r="D34" s="100"/>
      <c r="E34"/>
      <c r="F34"/>
      <c r="G34"/>
      <c r="H34"/>
      <c r="I34"/>
      <c r="J34"/>
      <c r="K34" s="64"/>
      <c r="L34"/>
      <c r="M34"/>
      <c r="N34" s="105"/>
      <c r="Q34"/>
    </row>
  </sheetData>
  <mergeCells count="17"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A28:C28"/>
    <mergeCell ref="N4:P4"/>
    <mergeCell ref="Q4:Q5"/>
    <mergeCell ref="T20:X20"/>
    <mergeCell ref="A24:C24"/>
    <mergeCell ref="A25:C25"/>
    <mergeCell ref="A27:C27"/>
  </mergeCells>
  <pageMargins left="0.25" right="0.25" top="0.75" bottom="0.75" header="0.3" footer="0.3"/>
  <pageSetup orientation="landscape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N7" sqref="N7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63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53" t="s">
        <v>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24" ht="24.75" customHeight="1" thickBot="1" x14ac:dyDescent="0.3">
      <c r="A3" s="254" t="s">
        <v>65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117">
        <v>925.08108108108081</v>
      </c>
      <c r="E6" s="118">
        <v>5.8</v>
      </c>
      <c r="F6" s="11">
        <v>5365.4702702702689</v>
      </c>
      <c r="G6" s="9"/>
      <c r="H6" s="144"/>
      <c r="I6" s="11">
        <f>G6*H6</f>
        <v>0</v>
      </c>
      <c r="J6" s="12">
        <f>F6+I6</f>
        <v>5365.4702702702689</v>
      </c>
      <c r="K6" s="122"/>
      <c r="L6" s="118">
        <v>5.8</v>
      </c>
      <c r="M6" s="11">
        <f>L6*K6</f>
        <v>0</v>
      </c>
      <c r="N6" s="102">
        <f>(D6+G6)-K6</f>
        <v>925.08108108108081</v>
      </c>
      <c r="O6" s="112">
        <v>5.8</v>
      </c>
      <c r="P6" s="14">
        <f>SUM(N6*O6)</f>
        <v>5365.4702702702689</v>
      </c>
      <c r="Q6" s="9"/>
    </row>
    <row r="7" spans="1:24" ht="15.75" x14ac:dyDescent="0.25">
      <c r="A7" s="15">
        <v>2</v>
      </c>
      <c r="B7" s="87">
        <v>115009</v>
      </c>
      <c r="C7" s="138" t="s">
        <v>14</v>
      </c>
      <c r="D7" s="117">
        <v>12148</v>
      </c>
      <c r="E7" s="113">
        <v>1.135</v>
      </c>
      <c r="F7" s="11">
        <v>13787.98</v>
      </c>
      <c r="G7" s="18"/>
      <c r="H7" s="145"/>
      <c r="I7" s="11">
        <f t="shared" ref="I7:I20" si="0">G7*H7</f>
        <v>0</v>
      </c>
      <c r="J7" s="12">
        <f>F7+I7</f>
        <v>13787.98</v>
      </c>
      <c r="K7" s="123">
        <v>1000</v>
      </c>
      <c r="L7" s="120">
        <v>1.1399999999999999</v>
      </c>
      <c r="M7" s="11">
        <f t="shared" ref="M7:M19" si="1">L7*K7</f>
        <v>1140</v>
      </c>
      <c r="N7" s="102">
        <f t="shared" ref="N7:N15" si="2">(D7+G7)-K7</f>
        <v>11148</v>
      </c>
      <c r="O7" s="113">
        <v>1.135</v>
      </c>
      <c r="P7" s="14">
        <f t="shared" ref="P7:P12" si="3">SUM(N7*O7)</f>
        <v>12652.98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117">
        <v>10.25</v>
      </c>
      <c r="E8" s="119">
        <v>72</v>
      </c>
      <c r="F8" s="11">
        <v>738</v>
      </c>
      <c r="G8" s="15"/>
      <c r="H8" s="128"/>
      <c r="I8" s="11">
        <f t="shared" si="0"/>
        <v>0</v>
      </c>
      <c r="J8" s="12">
        <f t="shared" ref="J8:J20" si="4">F8+I8</f>
        <v>738</v>
      </c>
      <c r="K8" s="123"/>
      <c r="L8" s="120">
        <v>72</v>
      </c>
      <c r="M8" s="11">
        <f t="shared" si="1"/>
        <v>0</v>
      </c>
      <c r="N8" s="102">
        <f t="shared" si="2"/>
        <v>10.25</v>
      </c>
      <c r="O8" s="114">
        <v>72</v>
      </c>
      <c r="P8" s="14">
        <f t="shared" si="3"/>
        <v>738</v>
      </c>
      <c r="Q8" s="15"/>
    </row>
    <row r="9" spans="1:24" ht="15.75" x14ac:dyDescent="0.25">
      <c r="A9" s="15">
        <v>4</v>
      </c>
      <c r="B9" s="87">
        <v>115026</v>
      </c>
      <c r="C9" s="15" t="s">
        <v>16</v>
      </c>
      <c r="D9" s="117">
        <v>2</v>
      </c>
      <c r="E9" s="114">
        <v>100</v>
      </c>
      <c r="F9" s="11">
        <v>200</v>
      </c>
      <c r="G9" s="15"/>
      <c r="H9" s="128"/>
      <c r="I9" s="11">
        <f t="shared" si="0"/>
        <v>0</v>
      </c>
      <c r="J9" s="12">
        <f t="shared" si="4"/>
        <v>200</v>
      </c>
      <c r="K9" s="124"/>
      <c r="L9" s="119">
        <v>100</v>
      </c>
      <c r="M9" s="11">
        <f t="shared" si="1"/>
        <v>0</v>
      </c>
      <c r="N9" s="102">
        <f t="shared" si="2"/>
        <v>2</v>
      </c>
      <c r="O9" s="114">
        <v>100</v>
      </c>
      <c r="P9" s="14">
        <f t="shared" si="3"/>
        <v>200</v>
      </c>
      <c r="Q9" s="15"/>
    </row>
    <row r="10" spans="1:24" ht="15.75" x14ac:dyDescent="0.25">
      <c r="A10" s="15">
        <v>5</v>
      </c>
      <c r="B10" s="87">
        <v>115027</v>
      </c>
      <c r="C10" s="15" t="s">
        <v>17</v>
      </c>
      <c r="D10" s="117">
        <v>486.27237627237628</v>
      </c>
      <c r="E10" s="120">
        <v>4.5583999999999998</v>
      </c>
      <c r="F10" s="11">
        <v>2216.6239999999998</v>
      </c>
      <c r="G10" s="15"/>
      <c r="H10" s="128"/>
      <c r="I10" s="11">
        <f t="shared" si="0"/>
        <v>0</v>
      </c>
      <c r="J10" s="12">
        <f t="shared" si="4"/>
        <v>2216.6239999999998</v>
      </c>
      <c r="K10" s="123">
        <v>50</v>
      </c>
      <c r="L10" s="120">
        <v>4.5</v>
      </c>
      <c r="M10" s="11">
        <f t="shared" si="1"/>
        <v>225</v>
      </c>
      <c r="N10" s="102">
        <f t="shared" si="2"/>
        <v>436.27237627237628</v>
      </c>
      <c r="O10" s="113">
        <v>4.5583999999999998</v>
      </c>
      <c r="P10" s="14">
        <f t="shared" si="3"/>
        <v>1988.704</v>
      </c>
      <c r="Q10" s="15"/>
    </row>
    <row r="11" spans="1:24" ht="15.75" x14ac:dyDescent="0.25">
      <c r="A11" s="15">
        <v>6</v>
      </c>
      <c r="B11" s="87">
        <v>115054</v>
      </c>
      <c r="C11" s="15" t="s">
        <v>52</v>
      </c>
      <c r="D11" s="117">
        <v>90</v>
      </c>
      <c r="E11" s="120">
        <v>24.35</v>
      </c>
      <c r="F11" s="11">
        <v>2191.5</v>
      </c>
      <c r="G11" s="94"/>
      <c r="H11" s="145"/>
      <c r="I11" s="11">
        <f t="shared" si="0"/>
        <v>0</v>
      </c>
      <c r="J11" s="12">
        <f t="shared" si="4"/>
        <v>2191.5</v>
      </c>
      <c r="K11" s="123">
        <v>20</v>
      </c>
      <c r="L11" s="120">
        <v>24.35</v>
      </c>
      <c r="M11" s="11">
        <f t="shared" si="1"/>
        <v>487</v>
      </c>
      <c r="N11" s="102">
        <f t="shared" si="2"/>
        <v>70</v>
      </c>
      <c r="O11" s="113">
        <v>24.35</v>
      </c>
      <c r="P11" s="14">
        <f t="shared" si="3"/>
        <v>1704.5</v>
      </c>
      <c r="Q11" s="15"/>
    </row>
    <row r="12" spans="1:24" ht="15.75" x14ac:dyDescent="0.25">
      <c r="A12" s="15">
        <v>7</v>
      </c>
      <c r="B12" s="87">
        <v>115058</v>
      </c>
      <c r="C12" s="15" t="s">
        <v>19</v>
      </c>
      <c r="D12" s="117">
        <v>295.16666666666652</v>
      </c>
      <c r="E12" s="115">
        <v>12</v>
      </c>
      <c r="F12" s="11">
        <v>3541.9999999999982</v>
      </c>
      <c r="G12" s="15">
        <v>2000</v>
      </c>
      <c r="H12" s="128">
        <v>13.63</v>
      </c>
      <c r="I12" s="11">
        <f>G12*H12</f>
        <v>27260</v>
      </c>
      <c r="J12" s="12">
        <f t="shared" si="4"/>
        <v>30802</v>
      </c>
      <c r="K12" s="123">
        <v>600</v>
      </c>
      <c r="L12" s="119">
        <v>13.69</v>
      </c>
      <c r="M12" s="11">
        <f t="shared" si="1"/>
        <v>8214</v>
      </c>
      <c r="N12" s="102">
        <f t="shared" si="2"/>
        <v>1695.1666666666665</v>
      </c>
      <c r="O12" s="115">
        <v>12</v>
      </c>
      <c r="P12" s="14">
        <f t="shared" si="3"/>
        <v>20342</v>
      </c>
      <c r="Q12" s="15"/>
    </row>
    <row r="13" spans="1:24" ht="15.75" x14ac:dyDescent="0.25">
      <c r="A13" s="15">
        <v>8</v>
      </c>
      <c r="B13" s="87">
        <v>115065</v>
      </c>
      <c r="C13" s="128" t="s">
        <v>20</v>
      </c>
      <c r="D13" s="117">
        <v>14118.433862433863</v>
      </c>
      <c r="E13" s="119">
        <v>3.78</v>
      </c>
      <c r="F13" s="11">
        <v>53367.68</v>
      </c>
      <c r="G13" s="15"/>
      <c r="H13" s="128"/>
      <c r="I13" s="11">
        <f t="shared" si="0"/>
        <v>0</v>
      </c>
      <c r="J13" s="12">
        <f t="shared" si="4"/>
        <v>53367.68</v>
      </c>
      <c r="K13" s="124">
        <v>600</v>
      </c>
      <c r="L13" s="119">
        <v>3.78</v>
      </c>
      <c r="M13" s="11">
        <f t="shared" si="1"/>
        <v>2268</v>
      </c>
      <c r="N13" s="102">
        <f t="shared" si="2"/>
        <v>13518.433862433863</v>
      </c>
      <c r="O13" s="114">
        <v>3.78</v>
      </c>
      <c r="P13" s="17">
        <f>SUM(N13*O13)</f>
        <v>51099.68</v>
      </c>
      <c r="Q13" s="29" t="s">
        <v>21</v>
      </c>
    </row>
    <row r="14" spans="1:24" ht="15.75" x14ac:dyDescent="0.25">
      <c r="A14" s="15">
        <v>9</v>
      </c>
      <c r="B14" s="87">
        <v>115066</v>
      </c>
      <c r="C14" s="15" t="s">
        <v>22</v>
      </c>
      <c r="D14" s="117">
        <v>0</v>
      </c>
      <c r="E14" s="126"/>
      <c r="F14" s="127">
        <v>277534</v>
      </c>
      <c r="G14" s="128"/>
      <c r="H14" s="128"/>
      <c r="I14" s="129">
        <f>G14*H14</f>
        <v>0</v>
      </c>
      <c r="J14" s="130">
        <f t="shared" si="4"/>
        <v>277534</v>
      </c>
      <c r="K14" s="131"/>
      <c r="L14" s="126"/>
      <c r="M14" s="147">
        <v>5780</v>
      </c>
      <c r="N14" s="102">
        <f t="shared" si="2"/>
        <v>0</v>
      </c>
      <c r="O14" s="114"/>
      <c r="P14" s="17">
        <f t="shared" ref="P14" si="5">F14+I14-M14</f>
        <v>271754</v>
      </c>
      <c r="Q14" s="29" t="s">
        <v>21</v>
      </c>
    </row>
    <row r="15" spans="1:24" ht="15.75" x14ac:dyDescent="0.25">
      <c r="A15" s="15">
        <v>10</v>
      </c>
      <c r="B15" s="87">
        <v>115069</v>
      </c>
      <c r="C15" s="15" t="s">
        <v>23</v>
      </c>
      <c r="D15" s="117">
        <v>0</v>
      </c>
      <c r="E15" s="119">
        <v>23.11</v>
      </c>
      <c r="F15" s="19">
        <v>0</v>
      </c>
      <c r="G15" s="15"/>
      <c r="H15" s="128"/>
      <c r="I15" s="129">
        <f t="shared" ref="I15:I17" si="6">G15*H15</f>
        <v>0</v>
      </c>
      <c r="J15" s="12">
        <f t="shared" si="4"/>
        <v>0</v>
      </c>
      <c r="K15" s="119"/>
      <c r="L15" s="119">
        <v>23.11</v>
      </c>
      <c r="M15" s="11">
        <f t="shared" si="1"/>
        <v>0</v>
      </c>
      <c r="N15" s="102">
        <f t="shared" si="2"/>
        <v>0</v>
      </c>
      <c r="O15" s="114">
        <v>23.11</v>
      </c>
      <c r="P15" s="17">
        <f>SUM(N15*O15)</f>
        <v>0</v>
      </c>
      <c r="Q15" s="35"/>
    </row>
    <row r="16" spans="1:24" ht="15.75" x14ac:dyDescent="0.25">
      <c r="A16" s="15">
        <v>11</v>
      </c>
      <c r="B16" s="87">
        <v>115071</v>
      </c>
      <c r="C16" s="15" t="s">
        <v>25</v>
      </c>
      <c r="D16" s="117">
        <v>0</v>
      </c>
      <c r="E16" s="120">
        <v>20.05</v>
      </c>
      <c r="F16" s="19">
        <v>0</v>
      </c>
      <c r="G16" s="15">
        <v>1000</v>
      </c>
      <c r="H16" s="128">
        <v>20.05</v>
      </c>
      <c r="I16" s="129">
        <f t="shared" si="6"/>
        <v>20050</v>
      </c>
      <c r="J16" s="12">
        <f t="shared" si="4"/>
        <v>20050</v>
      </c>
      <c r="K16" s="119">
        <v>180</v>
      </c>
      <c r="L16" s="119">
        <v>20.05</v>
      </c>
      <c r="M16" s="11">
        <f t="shared" si="1"/>
        <v>3609</v>
      </c>
      <c r="N16" s="21">
        <f t="shared" ref="N16:N20" si="7">D16+G16-K16</f>
        <v>820</v>
      </c>
      <c r="O16" s="113">
        <v>20.05</v>
      </c>
      <c r="P16" s="17">
        <f t="shared" ref="P16:P17" si="8">SUM(N16*O16)</f>
        <v>16441</v>
      </c>
      <c r="Q16" s="36"/>
    </row>
    <row r="17" spans="1:24" ht="15.75" x14ac:dyDescent="0.25">
      <c r="A17" s="15">
        <v>12</v>
      </c>
      <c r="B17" s="87">
        <v>115072</v>
      </c>
      <c r="C17" s="15" t="s">
        <v>26</v>
      </c>
      <c r="D17" s="117">
        <v>6</v>
      </c>
      <c r="E17" s="19">
        <v>255</v>
      </c>
      <c r="F17" s="19">
        <v>1530</v>
      </c>
      <c r="G17" s="15"/>
      <c r="H17" s="128"/>
      <c r="I17" s="129">
        <f t="shared" si="6"/>
        <v>0</v>
      </c>
      <c r="J17" s="12">
        <f t="shared" si="4"/>
        <v>1530</v>
      </c>
      <c r="K17" s="123"/>
      <c r="L17" s="19">
        <v>255</v>
      </c>
      <c r="M17" s="11">
        <f t="shared" si="1"/>
        <v>0</v>
      </c>
      <c r="N17" s="21">
        <f t="shared" si="7"/>
        <v>6</v>
      </c>
      <c r="O17" s="113">
        <v>255</v>
      </c>
      <c r="P17" s="17">
        <f t="shared" si="8"/>
        <v>1530</v>
      </c>
      <c r="Q17" s="35"/>
    </row>
    <row r="18" spans="1:24" ht="15.75" x14ac:dyDescent="0.25">
      <c r="A18" s="15">
        <v>13</v>
      </c>
      <c r="B18" s="87">
        <v>115074</v>
      </c>
      <c r="C18" s="15" t="s">
        <v>28</v>
      </c>
      <c r="D18" s="117">
        <v>0</v>
      </c>
      <c r="E18" s="15"/>
      <c r="F18" s="37"/>
      <c r="G18" s="15"/>
      <c r="H18" s="128"/>
      <c r="I18" s="11">
        <f t="shared" si="0"/>
        <v>0</v>
      </c>
      <c r="J18" s="12">
        <f t="shared" si="4"/>
        <v>0</v>
      </c>
      <c r="K18" s="124"/>
      <c r="L18" s="15"/>
      <c r="M18" s="11">
        <f t="shared" si="1"/>
        <v>0</v>
      </c>
      <c r="N18" s="21">
        <f t="shared" si="7"/>
        <v>0</v>
      </c>
      <c r="O18" s="114"/>
      <c r="P18" s="17"/>
      <c r="Q18" s="106"/>
    </row>
    <row r="19" spans="1:24" ht="15.75" x14ac:dyDescent="0.25">
      <c r="A19" s="15">
        <v>14</v>
      </c>
      <c r="B19" s="87">
        <v>115075</v>
      </c>
      <c r="C19" s="15" t="s">
        <v>29</v>
      </c>
      <c r="D19" s="117">
        <v>0</v>
      </c>
      <c r="E19" s="15"/>
      <c r="F19" s="19">
        <v>35991</v>
      </c>
      <c r="G19" s="15">
        <v>1000</v>
      </c>
      <c r="H19" s="128">
        <v>59.16</v>
      </c>
      <c r="I19" s="11">
        <f t="shared" si="0"/>
        <v>59160</v>
      </c>
      <c r="J19" s="12">
        <f t="shared" si="4"/>
        <v>95151</v>
      </c>
      <c r="K19" s="124">
        <v>647</v>
      </c>
      <c r="L19" s="15">
        <v>59.16</v>
      </c>
      <c r="M19" s="11">
        <f t="shared" si="1"/>
        <v>38276.519999999997</v>
      </c>
      <c r="N19" s="21">
        <f t="shared" si="7"/>
        <v>353</v>
      </c>
      <c r="O19" s="114">
        <v>59.16</v>
      </c>
      <c r="P19" s="17">
        <f t="shared" ref="P19:P20" si="9">F19+I19-M19</f>
        <v>56874.48</v>
      </c>
      <c r="Q19" s="29" t="s">
        <v>21</v>
      </c>
    </row>
    <row r="20" spans="1:24" ht="15" customHeight="1" x14ac:dyDescent="0.25">
      <c r="A20" s="15">
        <v>15</v>
      </c>
      <c r="B20" s="88">
        <v>115099</v>
      </c>
      <c r="C20" s="39" t="s">
        <v>30</v>
      </c>
      <c r="D20" s="94">
        <v>0</v>
      </c>
      <c r="E20" s="39"/>
      <c r="F20" s="37">
        <v>664489</v>
      </c>
      <c r="G20" s="39"/>
      <c r="H20" s="146"/>
      <c r="I20" s="11">
        <f t="shared" si="0"/>
        <v>0</v>
      </c>
      <c r="J20" s="12">
        <f t="shared" si="4"/>
        <v>664489</v>
      </c>
      <c r="K20" s="40"/>
      <c r="L20" s="39"/>
      <c r="M20" s="11">
        <v>13850</v>
      </c>
      <c r="N20" s="21">
        <f t="shared" si="7"/>
        <v>0</v>
      </c>
      <c r="O20" s="116"/>
      <c r="P20" s="17">
        <f t="shared" si="9"/>
        <v>650639</v>
      </c>
      <c r="Q20" s="29" t="s">
        <v>21</v>
      </c>
      <c r="T20" s="234" t="s">
        <v>31</v>
      </c>
      <c r="U20" s="234"/>
      <c r="V20" s="234"/>
      <c r="W20" s="234"/>
      <c r="X20" s="234"/>
    </row>
    <row r="21" spans="1:24" ht="16.5" thickBot="1" x14ac:dyDescent="0.3">
      <c r="A21" s="46"/>
      <c r="B21" s="69" t="s">
        <v>32</v>
      </c>
      <c r="C21" s="70"/>
      <c r="D21" s="132">
        <v>28081.203986453984</v>
      </c>
      <c r="E21" s="133"/>
      <c r="F21" s="134">
        <v>1057410.686</v>
      </c>
      <c r="G21" s="134">
        <f>SUM(G6:G20)</f>
        <v>4000</v>
      </c>
      <c r="H21" s="133"/>
      <c r="I21" s="135">
        <f>SUM(I6:I20)</f>
        <v>106470</v>
      </c>
      <c r="J21" s="136">
        <f>SUM(J6:J20)</f>
        <v>1167423.2542702702</v>
      </c>
      <c r="K21" s="136"/>
      <c r="L21" s="136"/>
      <c r="M21" s="136">
        <f>SUM(M6:M20)</f>
        <v>73849.51999999999</v>
      </c>
      <c r="N21" s="137">
        <f>SUM(N6:N20)</f>
        <v>28984.203986453984</v>
      </c>
      <c r="O21" s="133"/>
      <c r="P21" s="134">
        <f>F21+I21-M21</f>
        <v>1090031.166</v>
      </c>
      <c r="Q21" s="46"/>
    </row>
    <row r="22" spans="1:24" s="1" customFormat="1" ht="16.5" thickTop="1" x14ac:dyDescent="0.25">
      <c r="A22" s="55"/>
      <c r="B22" s="55"/>
      <c r="C22" s="55"/>
      <c r="D22" s="96"/>
      <c r="E22" s="55"/>
      <c r="F22" s="55"/>
      <c r="G22" s="55"/>
      <c r="H22" s="55"/>
      <c r="I22" s="55"/>
      <c r="J22" s="57"/>
      <c r="K22" s="56"/>
      <c r="L22" s="55"/>
      <c r="M22" s="55"/>
      <c r="N22" s="96"/>
      <c r="O22" s="55"/>
      <c r="P22" s="58"/>
      <c r="Q22" s="55"/>
    </row>
    <row r="23" spans="1:24" s="1" customFormat="1" ht="15.75" x14ac:dyDescent="0.25">
      <c r="A23" s="55"/>
      <c r="B23" s="55"/>
      <c r="C23" s="55"/>
      <c r="D23" s="96"/>
      <c r="E23" s="55"/>
      <c r="F23" s="55"/>
      <c r="G23" s="55"/>
      <c r="H23" s="55"/>
      <c r="I23" s="55"/>
      <c r="J23" s="57"/>
      <c r="K23" s="56"/>
      <c r="L23" s="55"/>
      <c r="M23" s="55"/>
      <c r="N23" s="96"/>
      <c r="O23" s="55"/>
      <c r="P23" s="58"/>
      <c r="Q23" s="55"/>
    </row>
    <row r="24" spans="1:24" s="78" customFormat="1" ht="16.5" x14ac:dyDescent="0.3">
      <c r="A24" s="252" t="s">
        <v>37</v>
      </c>
      <c r="B24" s="252"/>
      <c r="C24" s="252"/>
      <c r="D24" s="97"/>
      <c r="E24" s="80"/>
      <c r="F24" s="81"/>
      <c r="G24" s="80"/>
      <c r="H24" s="80"/>
      <c r="I24" s="80"/>
      <c r="J24" s="80"/>
      <c r="K24" s="80"/>
      <c r="L24" s="80"/>
      <c r="M24" s="80"/>
      <c r="N24" s="97"/>
      <c r="O24" s="80"/>
      <c r="P24" s="81"/>
    </row>
    <row r="25" spans="1:24" s="78" customFormat="1" ht="16.5" x14ac:dyDescent="0.3">
      <c r="A25" s="250"/>
      <c r="B25" s="250"/>
      <c r="C25" s="250"/>
      <c r="D25" s="98"/>
      <c r="N25" s="98"/>
      <c r="P25" s="82"/>
    </row>
    <row r="26" spans="1:24" s="78" customFormat="1" ht="16.5" x14ac:dyDescent="0.3">
      <c r="D26" s="98"/>
      <c r="N26" s="98"/>
    </row>
    <row r="27" spans="1:24" s="78" customFormat="1" ht="16.5" x14ac:dyDescent="0.3">
      <c r="A27" s="251" t="s">
        <v>44</v>
      </c>
      <c r="B27" s="251"/>
      <c r="C27" s="251"/>
      <c r="D27" s="98"/>
      <c r="N27" s="98"/>
    </row>
    <row r="28" spans="1:24" s="1" customFormat="1" ht="16.5" x14ac:dyDescent="0.3">
      <c r="A28" s="251" t="s">
        <v>43</v>
      </c>
      <c r="B28" s="251"/>
      <c r="C28" s="251"/>
      <c r="D28" s="96"/>
      <c r="E28" s="55"/>
      <c r="F28" s="55"/>
      <c r="G28" s="55"/>
      <c r="H28" s="55"/>
      <c r="I28" s="55"/>
      <c r="J28" s="55"/>
      <c r="K28" s="56"/>
      <c r="L28" s="55"/>
      <c r="M28" s="55"/>
      <c r="N28" s="96"/>
      <c r="O28" s="55"/>
      <c r="P28" s="55"/>
      <c r="Q28" s="55"/>
    </row>
    <row r="29" spans="1:24" ht="15.75" x14ac:dyDescent="0.25">
      <c r="A29" s="62"/>
      <c r="B29" s="62"/>
      <c r="C29" s="62"/>
      <c r="D29" s="99"/>
      <c r="E29" s="62"/>
      <c r="F29" s="62"/>
      <c r="G29" s="62"/>
      <c r="H29" s="62"/>
      <c r="I29" s="62"/>
      <c r="J29" s="62"/>
      <c r="K29" s="63"/>
      <c r="L29" s="62"/>
      <c r="M29" s="62"/>
      <c r="N29" s="96"/>
      <c r="O29" s="55"/>
      <c r="P29" s="55"/>
      <c r="Q29" s="62"/>
    </row>
    <row r="30" spans="1:24" ht="15.75" x14ac:dyDescent="0.25">
      <c r="A30" s="62"/>
      <c r="E30" s="62"/>
      <c r="F30" s="62"/>
      <c r="G30" s="62"/>
      <c r="H30" s="62"/>
      <c r="I30" s="62"/>
      <c r="J30" s="62"/>
      <c r="K30" s="63"/>
      <c r="L30" s="62"/>
      <c r="M30" s="62"/>
      <c r="N30" s="96"/>
      <c r="O30" s="55"/>
      <c r="P30" s="55"/>
      <c r="Q30" s="62"/>
    </row>
    <row r="31" spans="1:24" s="1" customFormat="1" ht="15.75" x14ac:dyDescent="0.25">
      <c r="A31" s="62"/>
      <c r="B31"/>
      <c r="C31"/>
      <c r="D31" s="109"/>
      <c r="E31" s="62"/>
      <c r="F31" s="62"/>
      <c r="G31" s="62"/>
      <c r="H31" s="62"/>
      <c r="I31" s="62"/>
      <c r="J31" s="62"/>
      <c r="K31" s="63"/>
      <c r="L31" s="62"/>
      <c r="M31" s="62"/>
      <c r="N31" s="96"/>
      <c r="O31" s="55"/>
      <c r="P31" s="58"/>
      <c r="Q31" s="62"/>
    </row>
    <row r="32" spans="1:24" s="1" customFormat="1" ht="15.75" x14ac:dyDescent="0.25">
      <c r="A32" s="62"/>
      <c r="B32"/>
      <c r="C32" s="108"/>
      <c r="D32" s="108"/>
      <c r="E32"/>
      <c r="F32"/>
      <c r="G32"/>
      <c r="H32"/>
      <c r="I32"/>
      <c r="J32"/>
      <c r="K32" s="64"/>
      <c r="L32"/>
      <c r="M32"/>
      <c r="N32" s="105"/>
      <c r="P32" s="60"/>
      <c r="Q32" s="65"/>
    </row>
    <row r="33" spans="1:17" s="1" customFormat="1" ht="15.75" x14ac:dyDescent="0.25">
      <c r="A33" s="62"/>
      <c r="C33" s="108"/>
      <c r="D33" s="109"/>
      <c r="E33"/>
      <c r="F33"/>
      <c r="G33"/>
      <c r="H33"/>
      <c r="I33"/>
      <c r="J33" s="68"/>
      <c r="K33" s="64"/>
      <c r="L33"/>
      <c r="M33"/>
      <c r="N33" s="105"/>
      <c r="P33" s="60"/>
      <c r="Q33"/>
    </row>
    <row r="34" spans="1:17" s="1" customFormat="1" ht="15.75" x14ac:dyDescent="0.25">
      <c r="A34" s="62"/>
      <c r="B34"/>
      <c r="C34"/>
      <c r="D34" s="100"/>
      <c r="E34"/>
      <c r="F34"/>
      <c r="G34"/>
      <c r="H34"/>
      <c r="I34"/>
      <c r="J34"/>
      <c r="K34" s="64"/>
      <c r="L34"/>
      <c r="M34"/>
      <c r="N34" s="105"/>
      <c r="Q34"/>
    </row>
  </sheetData>
  <mergeCells count="17">
    <mergeCell ref="A28:C28"/>
    <mergeCell ref="N4:P4"/>
    <mergeCell ref="Q4:Q5"/>
    <mergeCell ref="T20:X20"/>
    <mergeCell ref="A24:C24"/>
    <mergeCell ref="A25:C25"/>
    <mergeCell ref="A27:C27"/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</mergeCells>
  <pageMargins left="0.25" right="0.25" top="0.75" bottom="0.75" header="0.3" footer="0.3"/>
  <pageSetup orientation="landscape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B11" sqref="B11:C11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63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53" t="s">
        <v>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24" ht="24.75" customHeight="1" thickBot="1" x14ac:dyDescent="0.3">
      <c r="A3" s="254" t="s">
        <v>66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117">
        <v>925.08108108108081</v>
      </c>
      <c r="E6" s="118">
        <v>5.8</v>
      </c>
      <c r="F6" s="11">
        <v>5365.4702702702689</v>
      </c>
      <c r="G6" s="9"/>
      <c r="H6" s="144"/>
      <c r="I6" s="11">
        <f>G6*H6</f>
        <v>0</v>
      </c>
      <c r="J6" s="12">
        <f>F6+I6</f>
        <v>5365.4702702702689</v>
      </c>
      <c r="K6" s="122">
        <v>600</v>
      </c>
      <c r="L6" s="118">
        <v>5.8</v>
      </c>
      <c r="M6" s="11">
        <f>L6*K6</f>
        <v>3480</v>
      </c>
      <c r="N6" s="102">
        <f>(D6+G6)-K6</f>
        <v>325.08108108108081</v>
      </c>
      <c r="O6" s="112">
        <v>5.8</v>
      </c>
      <c r="P6" s="14">
        <f>SUM(N6*O6)</f>
        <v>1885.4702702702687</v>
      </c>
      <c r="Q6" s="9"/>
    </row>
    <row r="7" spans="1:24" ht="15.75" x14ac:dyDescent="0.25">
      <c r="A7" s="15">
        <v>2</v>
      </c>
      <c r="B7" s="87">
        <v>115009</v>
      </c>
      <c r="C7" s="138" t="s">
        <v>14</v>
      </c>
      <c r="D7" s="117">
        <v>11148</v>
      </c>
      <c r="E7" s="113">
        <v>1.135</v>
      </c>
      <c r="F7" s="11">
        <v>12652.98</v>
      </c>
      <c r="G7" s="18"/>
      <c r="H7" s="145"/>
      <c r="I7" s="11">
        <f t="shared" ref="I7:I20" si="0">G7*H7</f>
        <v>0</v>
      </c>
      <c r="J7" s="12">
        <f>F7+I7</f>
        <v>12652.98</v>
      </c>
      <c r="K7" s="123">
        <v>3000</v>
      </c>
      <c r="L7" s="120">
        <v>1.1399999999999999</v>
      </c>
      <c r="M7" s="11">
        <f t="shared" ref="M7:M19" si="1">L7*K7</f>
        <v>3419.9999999999995</v>
      </c>
      <c r="N7" s="102">
        <f t="shared" ref="N7:N15" si="2">(D7+G7)-K7</f>
        <v>8148</v>
      </c>
      <c r="O7" s="113">
        <v>1.135</v>
      </c>
      <c r="P7" s="14">
        <f t="shared" ref="P7:P12" si="3">SUM(N7*O7)</f>
        <v>9247.98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117">
        <v>10.25</v>
      </c>
      <c r="E8" s="119">
        <v>72</v>
      </c>
      <c r="F8" s="11">
        <v>738</v>
      </c>
      <c r="G8" s="15"/>
      <c r="H8" s="128"/>
      <c r="I8" s="11">
        <f t="shared" si="0"/>
        <v>0</v>
      </c>
      <c r="J8" s="12">
        <f t="shared" ref="J8:J20" si="4">F8+I8</f>
        <v>738</v>
      </c>
      <c r="K8" s="123"/>
      <c r="L8" s="120">
        <v>72</v>
      </c>
      <c r="M8" s="11">
        <f t="shared" si="1"/>
        <v>0</v>
      </c>
      <c r="N8" s="102">
        <f t="shared" si="2"/>
        <v>10.25</v>
      </c>
      <c r="O8" s="114">
        <v>72</v>
      </c>
      <c r="P8" s="14">
        <f t="shared" si="3"/>
        <v>738</v>
      </c>
      <c r="Q8" s="15"/>
    </row>
    <row r="9" spans="1:24" ht="15.75" x14ac:dyDescent="0.25">
      <c r="A9" s="15">
        <v>4</v>
      </c>
      <c r="B9" s="87">
        <v>115026</v>
      </c>
      <c r="C9" s="15" t="s">
        <v>16</v>
      </c>
      <c r="D9" s="117">
        <v>2</v>
      </c>
      <c r="E9" s="114">
        <v>100</v>
      </c>
      <c r="F9" s="11">
        <v>200</v>
      </c>
      <c r="G9" s="15"/>
      <c r="H9" s="128"/>
      <c r="I9" s="11">
        <f t="shared" si="0"/>
        <v>0</v>
      </c>
      <c r="J9" s="12">
        <f t="shared" si="4"/>
        <v>200</v>
      </c>
      <c r="K9" s="124"/>
      <c r="L9" s="119">
        <v>100</v>
      </c>
      <c r="M9" s="11">
        <f t="shared" si="1"/>
        <v>0</v>
      </c>
      <c r="N9" s="102">
        <f t="shared" si="2"/>
        <v>2</v>
      </c>
      <c r="O9" s="114">
        <v>100</v>
      </c>
      <c r="P9" s="14">
        <f t="shared" si="3"/>
        <v>200</v>
      </c>
      <c r="Q9" s="15"/>
    </row>
    <row r="10" spans="1:24" ht="15.75" x14ac:dyDescent="0.25">
      <c r="A10" s="15">
        <v>5</v>
      </c>
      <c r="B10" s="87">
        <v>115027</v>
      </c>
      <c r="C10" s="15" t="s">
        <v>17</v>
      </c>
      <c r="D10" s="117">
        <v>436.27237627237628</v>
      </c>
      <c r="E10" s="120">
        <v>4.5583999999999998</v>
      </c>
      <c r="F10" s="11">
        <v>1988.704</v>
      </c>
      <c r="G10" s="15"/>
      <c r="H10" s="128"/>
      <c r="I10" s="11">
        <f t="shared" si="0"/>
        <v>0</v>
      </c>
      <c r="J10" s="12">
        <f t="shared" si="4"/>
        <v>1988.704</v>
      </c>
      <c r="K10" s="124"/>
      <c r="L10" s="120">
        <v>4.5</v>
      </c>
      <c r="M10" s="11">
        <f t="shared" si="1"/>
        <v>0</v>
      </c>
      <c r="N10" s="102">
        <f t="shared" si="2"/>
        <v>436.27237627237628</v>
      </c>
      <c r="O10" s="113">
        <v>4.5583999999999998</v>
      </c>
      <c r="P10" s="14">
        <f t="shared" si="3"/>
        <v>1988.704</v>
      </c>
      <c r="Q10" s="15"/>
    </row>
    <row r="11" spans="1:24" ht="15.75" x14ac:dyDescent="0.25">
      <c r="A11" s="15">
        <v>6</v>
      </c>
      <c r="B11" s="87">
        <v>115054</v>
      </c>
      <c r="C11" s="15" t="s">
        <v>52</v>
      </c>
      <c r="D11" s="117">
        <v>70</v>
      </c>
      <c r="E11" s="120">
        <v>24.35</v>
      </c>
      <c r="F11" s="11">
        <v>1704.5</v>
      </c>
      <c r="G11" s="94"/>
      <c r="H11" s="145"/>
      <c r="I11" s="11">
        <f t="shared" si="0"/>
        <v>0</v>
      </c>
      <c r="J11" s="12">
        <f t="shared" si="4"/>
        <v>1704.5</v>
      </c>
      <c r="K11" s="123">
        <v>20</v>
      </c>
      <c r="L11" s="120">
        <v>24.35</v>
      </c>
      <c r="M11" s="11">
        <f t="shared" si="1"/>
        <v>487</v>
      </c>
      <c r="N11" s="102">
        <f t="shared" si="2"/>
        <v>50</v>
      </c>
      <c r="O11" s="113">
        <v>24.35</v>
      </c>
      <c r="P11" s="14">
        <f t="shared" si="3"/>
        <v>1217.5</v>
      </c>
      <c r="Q11" s="15"/>
    </row>
    <row r="12" spans="1:24" ht="15.75" x14ac:dyDescent="0.25">
      <c r="A12" s="15">
        <v>7</v>
      </c>
      <c r="B12" s="87">
        <v>115058</v>
      </c>
      <c r="C12" s="15" t="s">
        <v>19</v>
      </c>
      <c r="D12" s="117">
        <v>1695.1666666666665</v>
      </c>
      <c r="E12" s="115">
        <v>12</v>
      </c>
      <c r="F12" s="11">
        <v>20342</v>
      </c>
      <c r="G12" s="15"/>
      <c r="H12" s="128"/>
      <c r="I12" s="11">
        <f>G12*H12</f>
        <v>0</v>
      </c>
      <c r="J12" s="12">
        <f t="shared" si="4"/>
        <v>20342</v>
      </c>
      <c r="K12" s="123">
        <v>140</v>
      </c>
      <c r="L12" s="119">
        <v>13.69</v>
      </c>
      <c r="M12" s="11">
        <f t="shared" si="1"/>
        <v>1916.6</v>
      </c>
      <c r="N12" s="102">
        <f t="shared" si="2"/>
        <v>1555.1666666666665</v>
      </c>
      <c r="O12" s="115">
        <v>12</v>
      </c>
      <c r="P12" s="14">
        <f t="shared" si="3"/>
        <v>18662</v>
      </c>
      <c r="Q12" s="15"/>
    </row>
    <row r="13" spans="1:24" ht="15.75" x14ac:dyDescent="0.25">
      <c r="A13" s="15">
        <v>8</v>
      </c>
      <c r="B13" s="87">
        <v>115065</v>
      </c>
      <c r="C13" s="128" t="s">
        <v>20</v>
      </c>
      <c r="D13" s="117">
        <v>13518.433862433863</v>
      </c>
      <c r="E13" s="119">
        <v>3.78</v>
      </c>
      <c r="F13" s="11">
        <v>51099.68</v>
      </c>
      <c r="G13" s="15"/>
      <c r="H13" s="128"/>
      <c r="I13" s="11">
        <f t="shared" si="0"/>
        <v>0</v>
      </c>
      <c r="J13" s="12">
        <f t="shared" si="4"/>
        <v>51099.68</v>
      </c>
      <c r="K13" s="124">
        <v>1065</v>
      </c>
      <c r="L13" s="119">
        <v>3.78</v>
      </c>
      <c r="M13" s="11">
        <f t="shared" si="1"/>
        <v>4025.7</v>
      </c>
      <c r="N13" s="102">
        <f t="shared" si="2"/>
        <v>12453.433862433863</v>
      </c>
      <c r="O13" s="114">
        <v>3.78</v>
      </c>
      <c r="P13" s="17">
        <f>SUM(N13*O13)</f>
        <v>47073.98</v>
      </c>
      <c r="Q13" s="29" t="s">
        <v>21</v>
      </c>
    </row>
    <row r="14" spans="1:24" ht="15.75" x14ac:dyDescent="0.25">
      <c r="A14" s="15">
        <v>9</v>
      </c>
      <c r="B14" s="87">
        <v>115066</v>
      </c>
      <c r="C14" s="15" t="s">
        <v>22</v>
      </c>
      <c r="D14" s="117">
        <v>0</v>
      </c>
      <c r="E14" s="126"/>
      <c r="F14" s="127">
        <v>271754</v>
      </c>
      <c r="G14" s="128"/>
      <c r="H14" s="128"/>
      <c r="I14" s="129">
        <f>G14*H14</f>
        <v>0</v>
      </c>
      <c r="J14" s="130">
        <f t="shared" si="4"/>
        <v>271754</v>
      </c>
      <c r="K14" s="131"/>
      <c r="L14" s="126"/>
      <c r="M14" s="147">
        <v>5660</v>
      </c>
      <c r="N14" s="102">
        <f t="shared" si="2"/>
        <v>0</v>
      </c>
      <c r="O14" s="114"/>
      <c r="P14" s="17">
        <f t="shared" ref="P14" si="5">F14+I14-M14</f>
        <v>266094</v>
      </c>
      <c r="Q14" s="29" t="s">
        <v>21</v>
      </c>
    </row>
    <row r="15" spans="1:24" ht="15.75" x14ac:dyDescent="0.25">
      <c r="A15" s="15">
        <v>10</v>
      </c>
      <c r="B15" s="87">
        <v>115069</v>
      </c>
      <c r="C15" s="15" t="s">
        <v>23</v>
      </c>
      <c r="D15" s="117">
        <v>0</v>
      </c>
      <c r="E15" s="119">
        <v>23.11</v>
      </c>
      <c r="F15" s="19">
        <v>0</v>
      </c>
      <c r="G15" s="15"/>
      <c r="H15" s="128"/>
      <c r="I15" s="129">
        <f t="shared" ref="I15:I17" si="6">G15*H15</f>
        <v>0</v>
      </c>
      <c r="J15" s="12">
        <f t="shared" si="4"/>
        <v>0</v>
      </c>
      <c r="K15" s="119"/>
      <c r="L15" s="119"/>
      <c r="M15" s="11">
        <f t="shared" si="1"/>
        <v>0</v>
      </c>
      <c r="N15" s="102">
        <f t="shared" si="2"/>
        <v>0</v>
      </c>
      <c r="O15" s="114"/>
      <c r="P15" s="17">
        <f>SUM(N15*O15)</f>
        <v>0</v>
      </c>
      <c r="Q15" s="35"/>
    </row>
    <row r="16" spans="1:24" ht="15.75" x14ac:dyDescent="0.25">
      <c r="A16" s="15">
        <v>11</v>
      </c>
      <c r="B16" s="87">
        <v>115071</v>
      </c>
      <c r="C16" s="15" t="s">
        <v>25</v>
      </c>
      <c r="D16" s="117">
        <v>820</v>
      </c>
      <c r="E16" s="120">
        <v>20.05</v>
      </c>
      <c r="F16" s="19">
        <v>16441</v>
      </c>
      <c r="G16" s="15"/>
      <c r="H16" s="128"/>
      <c r="I16" s="129">
        <f t="shared" si="6"/>
        <v>0</v>
      </c>
      <c r="J16" s="12">
        <f t="shared" si="4"/>
        <v>16441</v>
      </c>
      <c r="K16" s="119">
        <v>120</v>
      </c>
      <c r="L16" s="119">
        <v>20.05</v>
      </c>
      <c r="M16" s="11">
        <f t="shared" si="1"/>
        <v>2406</v>
      </c>
      <c r="N16" s="21">
        <f t="shared" ref="N16:N20" si="7">D16+G16-K16</f>
        <v>700</v>
      </c>
      <c r="O16" s="113">
        <v>20.05</v>
      </c>
      <c r="P16" s="17">
        <f t="shared" ref="P16:P17" si="8">SUM(N16*O16)</f>
        <v>14035</v>
      </c>
      <c r="Q16" s="36"/>
    </row>
    <row r="17" spans="1:24" ht="15.75" x14ac:dyDescent="0.25">
      <c r="A17" s="15">
        <v>12</v>
      </c>
      <c r="B17" s="87">
        <v>115072</v>
      </c>
      <c r="C17" s="15" t="s">
        <v>26</v>
      </c>
      <c r="D17" s="117">
        <v>6</v>
      </c>
      <c r="E17" s="19">
        <v>255</v>
      </c>
      <c r="F17" s="19">
        <v>1530</v>
      </c>
      <c r="G17" s="15"/>
      <c r="H17" s="128"/>
      <c r="I17" s="129">
        <f t="shared" si="6"/>
        <v>0</v>
      </c>
      <c r="J17" s="12">
        <f t="shared" si="4"/>
        <v>1530</v>
      </c>
      <c r="K17" s="123"/>
      <c r="L17" s="19">
        <v>255</v>
      </c>
      <c r="M17" s="11">
        <f t="shared" si="1"/>
        <v>0</v>
      </c>
      <c r="N17" s="21">
        <f t="shared" si="7"/>
        <v>6</v>
      </c>
      <c r="O17" s="113">
        <v>255</v>
      </c>
      <c r="P17" s="17">
        <f t="shared" si="8"/>
        <v>1530</v>
      </c>
      <c r="Q17" s="35"/>
    </row>
    <row r="18" spans="1:24" ht="15.75" x14ac:dyDescent="0.25">
      <c r="A18" s="15">
        <v>13</v>
      </c>
      <c r="B18" s="87">
        <v>115074</v>
      </c>
      <c r="C18" s="15" t="s">
        <v>28</v>
      </c>
      <c r="D18" s="117">
        <v>0</v>
      </c>
      <c r="E18" s="15"/>
      <c r="F18" s="37"/>
      <c r="G18" s="15"/>
      <c r="H18" s="128"/>
      <c r="I18" s="11">
        <f t="shared" si="0"/>
        <v>0</v>
      </c>
      <c r="J18" s="12">
        <f t="shared" si="4"/>
        <v>0</v>
      </c>
      <c r="K18" s="124"/>
      <c r="L18" s="15"/>
      <c r="M18" s="11">
        <f t="shared" si="1"/>
        <v>0</v>
      </c>
      <c r="N18" s="21">
        <f t="shared" si="7"/>
        <v>0</v>
      </c>
      <c r="O18" s="114"/>
      <c r="P18" s="17"/>
      <c r="Q18" s="106"/>
    </row>
    <row r="19" spans="1:24" ht="15.75" x14ac:dyDescent="0.25">
      <c r="A19" s="15">
        <v>14</v>
      </c>
      <c r="B19" s="87">
        <v>115075</v>
      </c>
      <c r="C19" s="15" t="s">
        <v>29</v>
      </c>
      <c r="D19" s="117">
        <v>353</v>
      </c>
      <c r="E19" s="15">
        <v>59.16</v>
      </c>
      <c r="F19" s="19">
        <v>56874.48</v>
      </c>
      <c r="G19" s="15"/>
      <c r="H19" s="128"/>
      <c r="I19" s="11">
        <f t="shared" si="0"/>
        <v>0</v>
      </c>
      <c r="J19" s="12">
        <f t="shared" si="4"/>
        <v>56874.48</v>
      </c>
      <c r="K19" s="124">
        <v>20</v>
      </c>
      <c r="L19" s="15">
        <v>59.16</v>
      </c>
      <c r="M19" s="11">
        <f t="shared" si="1"/>
        <v>1183.1999999999998</v>
      </c>
      <c r="N19" s="21">
        <f t="shared" si="7"/>
        <v>333</v>
      </c>
      <c r="O19" s="114">
        <v>59.16</v>
      </c>
      <c r="P19" s="17">
        <f t="shared" ref="P19:P20" si="9">F19+I19-M19</f>
        <v>55691.280000000006</v>
      </c>
      <c r="Q19" s="29" t="s">
        <v>21</v>
      </c>
    </row>
    <row r="20" spans="1:24" ht="15" customHeight="1" x14ac:dyDescent="0.25">
      <c r="A20" s="15">
        <v>15</v>
      </c>
      <c r="B20" s="88">
        <v>115099</v>
      </c>
      <c r="C20" s="39" t="s">
        <v>30</v>
      </c>
      <c r="D20" s="94">
        <v>0</v>
      </c>
      <c r="E20" s="39"/>
      <c r="F20" s="37">
        <v>650639</v>
      </c>
      <c r="G20" s="39"/>
      <c r="H20" s="146"/>
      <c r="I20" s="11">
        <f t="shared" si="0"/>
        <v>0</v>
      </c>
      <c r="J20" s="12">
        <f t="shared" si="4"/>
        <v>650639</v>
      </c>
      <c r="K20" s="40"/>
      <c r="L20" s="39"/>
      <c r="M20" s="11">
        <v>13555</v>
      </c>
      <c r="N20" s="21">
        <f t="shared" si="7"/>
        <v>0</v>
      </c>
      <c r="O20" s="116"/>
      <c r="P20" s="17">
        <f t="shared" si="9"/>
        <v>637084</v>
      </c>
      <c r="Q20" s="29" t="s">
        <v>21</v>
      </c>
      <c r="T20" s="234" t="s">
        <v>31</v>
      </c>
      <c r="U20" s="234"/>
      <c r="V20" s="234"/>
      <c r="W20" s="234"/>
      <c r="X20" s="234"/>
    </row>
    <row r="21" spans="1:24" ht="16.5" thickBot="1" x14ac:dyDescent="0.3">
      <c r="A21" s="46"/>
      <c r="B21" s="69" t="s">
        <v>32</v>
      </c>
      <c r="C21" s="70"/>
      <c r="D21" s="132">
        <v>28984.203986453984</v>
      </c>
      <c r="E21" s="133"/>
      <c r="F21" s="134">
        <v>1090031.166</v>
      </c>
      <c r="G21" s="134">
        <f>SUM(G6:G20)</f>
        <v>0</v>
      </c>
      <c r="H21" s="133"/>
      <c r="I21" s="135">
        <f>SUM(I6:I20)</f>
        <v>0</v>
      </c>
      <c r="J21" s="136">
        <f>SUM(J6:J20)</f>
        <v>1091329.8142702703</v>
      </c>
      <c r="K21" s="136"/>
      <c r="L21" s="136"/>
      <c r="M21" s="136">
        <f>SUM(M6:M20)</f>
        <v>36133.5</v>
      </c>
      <c r="N21" s="137">
        <f>SUM(N6:N20)</f>
        <v>24019.203986453984</v>
      </c>
      <c r="O21" s="133"/>
      <c r="P21" s="134">
        <f>F21+I21-M21</f>
        <v>1053897.666</v>
      </c>
      <c r="Q21" s="46"/>
    </row>
    <row r="22" spans="1:24" s="1" customFormat="1" ht="16.5" thickTop="1" x14ac:dyDescent="0.25">
      <c r="A22" s="55"/>
      <c r="B22" s="55"/>
      <c r="C22" s="55"/>
      <c r="D22" s="96"/>
      <c r="E22" s="55"/>
      <c r="F22" s="55"/>
      <c r="G22" s="55"/>
      <c r="H22" s="55"/>
      <c r="I22" s="55"/>
      <c r="J22" s="57"/>
      <c r="K22" s="56"/>
      <c r="L22" s="55"/>
      <c r="M22" s="55"/>
      <c r="N22" s="96"/>
      <c r="O22" s="55"/>
      <c r="P22" s="58"/>
      <c r="Q22" s="55"/>
    </row>
    <row r="23" spans="1:24" s="1" customFormat="1" ht="15.75" x14ac:dyDescent="0.25">
      <c r="A23" s="55"/>
      <c r="B23" s="55"/>
      <c r="C23" s="55"/>
      <c r="D23" s="96"/>
      <c r="E23" s="55"/>
      <c r="F23" s="55"/>
      <c r="G23" s="55"/>
      <c r="H23" s="55"/>
      <c r="I23" s="55"/>
      <c r="J23" s="57"/>
      <c r="K23" s="56"/>
      <c r="L23" s="55"/>
      <c r="M23" s="55"/>
      <c r="N23" s="96"/>
      <c r="O23" s="55"/>
      <c r="P23" s="58"/>
      <c r="Q23" s="55"/>
    </row>
    <row r="24" spans="1:24" s="78" customFormat="1" ht="16.5" x14ac:dyDescent="0.3">
      <c r="A24" s="252" t="s">
        <v>37</v>
      </c>
      <c r="B24" s="252"/>
      <c r="C24" s="252"/>
      <c r="D24" s="97"/>
      <c r="E24" s="80"/>
      <c r="F24" s="81"/>
      <c r="G24" s="80"/>
      <c r="H24" s="80"/>
      <c r="I24" s="80"/>
      <c r="J24" s="80"/>
      <c r="K24" s="80"/>
      <c r="L24" s="80"/>
      <c r="M24" s="80"/>
      <c r="N24" s="97"/>
      <c r="O24" s="80"/>
      <c r="P24" s="81"/>
    </row>
    <row r="25" spans="1:24" s="78" customFormat="1" ht="16.5" x14ac:dyDescent="0.3">
      <c r="A25" s="250"/>
      <c r="B25" s="250"/>
      <c r="C25" s="250"/>
      <c r="D25" s="98"/>
      <c r="N25" s="98"/>
      <c r="P25" s="82"/>
    </row>
    <row r="26" spans="1:24" s="78" customFormat="1" ht="16.5" x14ac:dyDescent="0.3">
      <c r="D26" s="98"/>
      <c r="N26" s="98"/>
    </row>
    <row r="27" spans="1:24" s="78" customFormat="1" ht="16.5" x14ac:dyDescent="0.3">
      <c r="A27" s="251" t="s">
        <v>44</v>
      </c>
      <c r="B27" s="251"/>
      <c r="C27" s="251"/>
      <c r="D27" s="98"/>
      <c r="N27" s="98"/>
    </row>
    <row r="28" spans="1:24" s="1" customFormat="1" ht="16.5" x14ac:dyDescent="0.3">
      <c r="A28" s="251" t="s">
        <v>43</v>
      </c>
      <c r="B28" s="251"/>
      <c r="C28" s="251"/>
      <c r="D28" s="96"/>
      <c r="E28" s="55"/>
      <c r="F28" s="55"/>
      <c r="G28" s="55"/>
      <c r="H28" s="55"/>
      <c r="I28" s="55"/>
      <c r="J28" s="55"/>
      <c r="K28" s="56"/>
      <c r="L28" s="55"/>
      <c r="M28" s="55"/>
      <c r="N28" s="96"/>
      <c r="O28" s="55"/>
      <c r="P28" s="55"/>
      <c r="Q28" s="55"/>
    </row>
    <row r="29" spans="1:24" ht="15.75" x14ac:dyDescent="0.25">
      <c r="A29" s="62"/>
      <c r="B29" s="62"/>
      <c r="C29" s="62"/>
      <c r="D29" s="99"/>
      <c r="E29" s="62"/>
      <c r="F29" s="62"/>
      <c r="G29" s="62"/>
      <c r="H29" s="62"/>
      <c r="I29" s="62"/>
      <c r="J29" s="62"/>
      <c r="K29" s="63"/>
      <c r="L29" s="62"/>
      <c r="M29" s="62"/>
      <c r="N29" s="96"/>
      <c r="O29" s="55"/>
      <c r="P29" s="55"/>
      <c r="Q29" s="62"/>
    </row>
    <row r="30" spans="1:24" ht="15.75" x14ac:dyDescent="0.25">
      <c r="A30" s="62"/>
      <c r="E30" s="62"/>
      <c r="F30" s="62"/>
      <c r="G30" s="62"/>
      <c r="H30" s="62"/>
      <c r="I30" s="62"/>
      <c r="J30" s="62"/>
      <c r="K30" s="63"/>
      <c r="L30" s="62"/>
      <c r="M30" s="62"/>
      <c r="N30" s="96"/>
      <c r="O30" s="55"/>
      <c r="P30" s="55"/>
      <c r="Q30" s="62"/>
    </row>
    <row r="31" spans="1:24" s="1" customFormat="1" ht="15.75" x14ac:dyDescent="0.25">
      <c r="A31" s="62"/>
      <c r="B31"/>
      <c r="C31"/>
      <c r="D31" s="109"/>
      <c r="E31" s="62"/>
      <c r="F31" s="62"/>
      <c r="G31" s="62"/>
      <c r="H31" s="62"/>
      <c r="I31" s="62"/>
      <c r="J31" s="62"/>
      <c r="K31" s="63"/>
      <c r="L31" s="62"/>
      <c r="M31" s="62"/>
      <c r="N31" s="96"/>
      <c r="O31" s="55"/>
      <c r="P31" s="58"/>
      <c r="Q31" s="62"/>
    </row>
    <row r="32" spans="1:24" s="1" customFormat="1" ht="15.75" x14ac:dyDescent="0.25">
      <c r="A32" s="62"/>
      <c r="B32"/>
      <c r="C32" s="108"/>
      <c r="D32" s="108"/>
      <c r="E32"/>
      <c r="F32"/>
      <c r="G32"/>
      <c r="H32"/>
      <c r="I32"/>
      <c r="J32"/>
      <c r="K32" s="64"/>
      <c r="L32"/>
      <c r="M32"/>
      <c r="N32" s="105"/>
      <c r="P32" s="60"/>
      <c r="Q32" s="65"/>
    </row>
    <row r="33" spans="1:17" s="1" customFormat="1" ht="15.75" x14ac:dyDescent="0.25">
      <c r="A33" s="62"/>
      <c r="C33" s="108"/>
      <c r="D33" s="109"/>
      <c r="E33"/>
      <c r="F33"/>
      <c r="G33"/>
      <c r="H33"/>
      <c r="I33"/>
      <c r="J33" s="68"/>
      <c r="K33" s="64"/>
      <c r="L33"/>
      <c r="M33"/>
      <c r="N33" s="105"/>
      <c r="P33" s="60"/>
      <c r="Q33"/>
    </row>
    <row r="34" spans="1:17" s="1" customFormat="1" ht="15.75" x14ac:dyDescent="0.25">
      <c r="A34" s="62"/>
      <c r="B34"/>
      <c r="C34"/>
      <c r="D34" s="100"/>
      <c r="E34"/>
      <c r="F34"/>
      <c r="G34"/>
      <c r="H34"/>
      <c r="I34"/>
      <c r="J34"/>
      <c r="K34" s="64"/>
      <c r="L34"/>
      <c r="M34"/>
      <c r="N34" s="105"/>
      <c r="Q34"/>
    </row>
  </sheetData>
  <mergeCells count="17"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A28:C28"/>
    <mergeCell ref="N4:P4"/>
    <mergeCell ref="Q4:Q5"/>
    <mergeCell ref="T20:X20"/>
    <mergeCell ref="A24:C24"/>
    <mergeCell ref="A25:C25"/>
    <mergeCell ref="A27:C27"/>
  </mergeCells>
  <pageMargins left="0.25" right="0.25" top="0.75" bottom="0.75" header="0.3" footer="0.3"/>
  <pageSetup orientation="landscape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F9" sqref="F9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21" customHeight="1" x14ac:dyDescent="0.25">
      <c r="A1" s="238" t="s">
        <v>63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24.75" customHeight="1" x14ac:dyDescent="0.25">
      <c r="A2" s="253" t="s">
        <v>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24" ht="24.75" customHeight="1" thickBot="1" x14ac:dyDescent="0.3">
      <c r="A3" s="254" t="s">
        <v>66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117">
        <v>925.08108108108081</v>
      </c>
      <c r="E6" s="118">
        <v>5.8</v>
      </c>
      <c r="F6" s="11">
        <v>5365.4702702702689</v>
      </c>
      <c r="G6" s="9"/>
      <c r="H6" s="144"/>
      <c r="I6" s="11">
        <f>G6*H6</f>
        <v>0</v>
      </c>
      <c r="J6" s="12">
        <f>F6+I6</f>
        <v>5365.4702702702689</v>
      </c>
      <c r="K6" s="122">
        <v>859</v>
      </c>
      <c r="L6" s="118">
        <v>5.8</v>
      </c>
      <c r="M6" s="11">
        <f>L6*K6</f>
        <v>4982.2</v>
      </c>
      <c r="N6" s="102">
        <f>(D6+G6)-K6</f>
        <v>66.081081081080811</v>
      </c>
      <c r="O6" s="112">
        <v>5.8</v>
      </c>
      <c r="P6" s="14">
        <f>SUM(N6*O6)</f>
        <v>383.27027027026867</v>
      </c>
      <c r="Q6" s="9"/>
    </row>
    <row r="7" spans="1:24" ht="15.75" x14ac:dyDescent="0.25">
      <c r="A7" s="15">
        <v>2</v>
      </c>
      <c r="B7" s="87">
        <v>115009</v>
      </c>
      <c r="C7" s="138" t="s">
        <v>14</v>
      </c>
      <c r="D7" s="117">
        <v>11148</v>
      </c>
      <c r="E7" s="113">
        <v>1.135</v>
      </c>
      <c r="F7" s="11">
        <v>12652.98</v>
      </c>
      <c r="G7" s="18"/>
      <c r="H7" s="145"/>
      <c r="I7" s="11">
        <f t="shared" ref="I7:I15" si="0">G7*H7</f>
        <v>0</v>
      </c>
      <c r="J7" s="12">
        <f>F7+I7</f>
        <v>12652.98</v>
      </c>
      <c r="K7" s="123">
        <v>2014</v>
      </c>
      <c r="L7" s="120">
        <v>1.1399999999999999</v>
      </c>
      <c r="M7" s="11">
        <f t="shared" ref="M7:M14" si="1">L7*K7</f>
        <v>2295.9599999999996</v>
      </c>
      <c r="N7" s="102">
        <f t="shared" ref="N7:N12" si="2">(D7+G7)-K7</f>
        <v>9134</v>
      </c>
      <c r="O7" s="113">
        <v>1.135</v>
      </c>
      <c r="P7" s="14">
        <f t="shared" ref="P7:P11" si="3">SUM(N7*O7)</f>
        <v>10367.09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117">
        <v>10.25</v>
      </c>
      <c r="E8" s="119">
        <v>72</v>
      </c>
      <c r="F8" s="11">
        <v>738</v>
      </c>
      <c r="G8" s="15">
        <v>600</v>
      </c>
      <c r="H8" s="128">
        <v>72</v>
      </c>
      <c r="I8" s="11">
        <v>43241</v>
      </c>
      <c r="J8" s="12">
        <f t="shared" ref="J8:J14" si="4">F8+I8</f>
        <v>43979</v>
      </c>
      <c r="K8" s="123">
        <v>21</v>
      </c>
      <c r="L8" s="120">
        <v>72</v>
      </c>
      <c r="M8" s="11">
        <f>L8*K8</f>
        <v>1512</v>
      </c>
      <c r="N8" s="102">
        <f t="shared" si="2"/>
        <v>589.25</v>
      </c>
      <c r="O8" s="114">
        <v>72</v>
      </c>
      <c r="P8" s="14">
        <f>J8-M8</f>
        <v>42467</v>
      </c>
      <c r="Q8" s="15"/>
    </row>
    <row r="9" spans="1:24" ht="15.75" x14ac:dyDescent="0.25">
      <c r="A9" s="9">
        <v>4</v>
      </c>
      <c r="B9" s="87">
        <v>115027</v>
      </c>
      <c r="C9" s="15" t="s">
        <v>17</v>
      </c>
      <c r="D9" s="117">
        <v>436.27237627237628</v>
      </c>
      <c r="E9" s="120">
        <v>4.5583999999999998</v>
      </c>
      <c r="F9" s="11">
        <v>1988.704</v>
      </c>
      <c r="G9" s="15"/>
      <c r="H9" s="128"/>
      <c r="I9" s="11">
        <f t="shared" si="0"/>
        <v>0</v>
      </c>
      <c r="J9" s="12">
        <f t="shared" si="4"/>
        <v>1988.704</v>
      </c>
      <c r="K9" s="124">
        <v>271</v>
      </c>
      <c r="L9" s="120">
        <v>4.5</v>
      </c>
      <c r="M9" s="11">
        <f t="shared" si="1"/>
        <v>1219.5</v>
      </c>
      <c r="N9" s="102">
        <f t="shared" si="2"/>
        <v>165.27237627237628</v>
      </c>
      <c r="O9" s="113">
        <v>4.5583999999999998</v>
      </c>
      <c r="P9" s="14">
        <f t="shared" si="3"/>
        <v>753.37760000000003</v>
      </c>
      <c r="Q9" s="15"/>
    </row>
    <row r="10" spans="1:24" ht="15.75" x14ac:dyDescent="0.25">
      <c r="A10" s="15">
        <v>5</v>
      </c>
      <c r="B10" s="87">
        <v>115052</v>
      </c>
      <c r="C10" s="15" t="s">
        <v>67</v>
      </c>
      <c r="D10" s="117"/>
      <c r="E10" s="120"/>
      <c r="F10" s="11">
        <v>21500</v>
      </c>
      <c r="G10" s="9"/>
      <c r="H10" s="128"/>
      <c r="I10" s="11"/>
      <c r="J10" s="12">
        <v>21500</v>
      </c>
      <c r="K10" s="124"/>
      <c r="L10" s="120"/>
      <c r="M10" s="11">
        <v>1331</v>
      </c>
      <c r="N10" s="102"/>
      <c r="O10" s="113"/>
      <c r="P10" s="14">
        <v>20169</v>
      </c>
      <c r="Q10" s="15"/>
    </row>
    <row r="11" spans="1:24" ht="15.75" x14ac:dyDescent="0.25">
      <c r="A11" s="15">
        <v>6</v>
      </c>
      <c r="B11" s="87">
        <v>115058</v>
      </c>
      <c r="C11" s="15" t="s">
        <v>19</v>
      </c>
      <c r="D11" s="117">
        <v>1695.1666666666665</v>
      </c>
      <c r="E11" s="115">
        <v>12</v>
      </c>
      <c r="F11" s="11">
        <v>20342</v>
      </c>
      <c r="G11" s="15">
        <v>2000</v>
      </c>
      <c r="H11" s="128">
        <v>12</v>
      </c>
      <c r="I11" s="11">
        <f>G11*H11</f>
        <v>24000</v>
      </c>
      <c r="J11" s="12">
        <f t="shared" si="4"/>
        <v>44342</v>
      </c>
      <c r="K11" s="123">
        <v>763</v>
      </c>
      <c r="L11" s="119">
        <v>13.69</v>
      </c>
      <c r="M11" s="11">
        <f t="shared" si="1"/>
        <v>10445.469999999999</v>
      </c>
      <c r="N11" s="102">
        <f t="shared" si="2"/>
        <v>2932.1666666666665</v>
      </c>
      <c r="O11" s="115">
        <v>12</v>
      </c>
      <c r="P11" s="14">
        <f t="shared" si="3"/>
        <v>35186</v>
      </c>
      <c r="Q11" s="15"/>
    </row>
    <row r="12" spans="1:24" ht="15.75" x14ac:dyDescent="0.25">
      <c r="A12" s="9">
        <v>7</v>
      </c>
      <c r="B12" s="87">
        <v>115066</v>
      </c>
      <c r="C12" s="15" t="s">
        <v>22</v>
      </c>
      <c r="D12" s="117">
        <v>0</v>
      </c>
      <c r="E12" s="126"/>
      <c r="F12" s="127">
        <v>271754</v>
      </c>
      <c r="G12" s="128"/>
      <c r="H12" s="128"/>
      <c r="I12" s="129">
        <v>72131</v>
      </c>
      <c r="J12" s="130">
        <f t="shared" si="4"/>
        <v>343885</v>
      </c>
      <c r="K12" s="131"/>
      <c r="L12" s="126"/>
      <c r="M12" s="147">
        <v>5660</v>
      </c>
      <c r="N12" s="102">
        <f t="shared" si="2"/>
        <v>0</v>
      </c>
      <c r="O12" s="114"/>
      <c r="P12" s="17">
        <f t="shared" ref="P12" si="5">F12+I12-M12</f>
        <v>338225</v>
      </c>
      <c r="Q12" s="29" t="s">
        <v>21</v>
      </c>
    </row>
    <row r="13" spans="1:24" ht="15.75" x14ac:dyDescent="0.25">
      <c r="A13" s="15">
        <v>8</v>
      </c>
      <c r="B13" s="87">
        <v>115072</v>
      </c>
      <c r="C13" s="15" t="s">
        <v>26</v>
      </c>
      <c r="D13" s="117">
        <v>6</v>
      </c>
      <c r="E13" s="19">
        <v>255</v>
      </c>
      <c r="F13" s="19">
        <v>1530</v>
      </c>
      <c r="G13" s="15">
        <v>120</v>
      </c>
      <c r="H13" s="128">
        <v>330</v>
      </c>
      <c r="I13" s="129">
        <f t="shared" ref="I13" si="6">G13*H13</f>
        <v>39600</v>
      </c>
      <c r="J13" s="12">
        <f t="shared" si="4"/>
        <v>41130</v>
      </c>
      <c r="K13" s="123">
        <v>5</v>
      </c>
      <c r="L13" s="19">
        <v>255</v>
      </c>
      <c r="M13" s="11">
        <f t="shared" si="1"/>
        <v>1275</v>
      </c>
      <c r="N13" s="21">
        <f t="shared" ref="N13:N15" si="7">D13+G13-K13</f>
        <v>121</v>
      </c>
      <c r="O13" s="113">
        <v>255</v>
      </c>
      <c r="P13" s="17">
        <f t="shared" ref="P13" si="8">SUM(N13*O13)</f>
        <v>30855</v>
      </c>
      <c r="Q13" s="35"/>
    </row>
    <row r="14" spans="1:24" ht="15.75" x14ac:dyDescent="0.25">
      <c r="A14" s="15">
        <v>9</v>
      </c>
      <c r="B14" s="87">
        <v>115075</v>
      </c>
      <c r="C14" s="15" t="s">
        <v>29</v>
      </c>
      <c r="D14" s="117">
        <v>353</v>
      </c>
      <c r="E14" s="15">
        <v>59.16</v>
      </c>
      <c r="F14" s="19">
        <v>56874.48</v>
      </c>
      <c r="G14" s="15"/>
      <c r="H14" s="128"/>
      <c r="I14" s="11">
        <f t="shared" si="0"/>
        <v>0</v>
      </c>
      <c r="J14" s="12">
        <f t="shared" si="4"/>
        <v>56874.48</v>
      </c>
      <c r="K14" s="124">
        <v>194</v>
      </c>
      <c r="L14" s="15">
        <v>59.16</v>
      </c>
      <c r="M14" s="11">
        <f t="shared" si="1"/>
        <v>11477.039999999999</v>
      </c>
      <c r="N14" s="21">
        <f t="shared" si="7"/>
        <v>159</v>
      </c>
      <c r="O14" s="114">
        <v>59.16</v>
      </c>
      <c r="P14" s="17">
        <f t="shared" ref="P14" si="9">F14+I14-M14</f>
        <v>45397.440000000002</v>
      </c>
      <c r="Q14" s="29" t="s">
        <v>21</v>
      </c>
    </row>
    <row r="15" spans="1:24" ht="15" customHeight="1" x14ac:dyDescent="0.25">
      <c r="A15" s="9">
        <v>10</v>
      </c>
      <c r="B15" s="88">
        <v>115099</v>
      </c>
      <c r="C15" s="39" t="s">
        <v>30</v>
      </c>
      <c r="D15" s="94">
        <v>0</v>
      </c>
      <c r="E15" s="39"/>
      <c r="F15" s="37">
        <f>J15</f>
        <v>562547</v>
      </c>
      <c r="G15" s="39"/>
      <c r="H15" s="146"/>
      <c r="I15" s="11">
        <f t="shared" si="0"/>
        <v>0</v>
      </c>
      <c r="J15" s="12">
        <f>P15+M15</f>
        <v>562547</v>
      </c>
      <c r="K15" s="40"/>
      <c r="L15" s="39"/>
      <c r="M15" s="11">
        <v>13555</v>
      </c>
      <c r="N15" s="21">
        <f t="shared" si="7"/>
        <v>0</v>
      </c>
      <c r="O15" s="116"/>
      <c r="P15" s="17">
        <v>548992</v>
      </c>
      <c r="Q15" s="29" t="s">
        <v>21</v>
      </c>
      <c r="T15" s="234" t="s">
        <v>31</v>
      </c>
      <c r="U15" s="234"/>
      <c r="V15" s="234"/>
      <c r="W15" s="234"/>
      <c r="X15" s="234"/>
    </row>
    <row r="16" spans="1:24" ht="16.5" thickBot="1" x14ac:dyDescent="0.3">
      <c r="A16" s="46"/>
      <c r="B16" s="69" t="s">
        <v>32</v>
      </c>
      <c r="C16" s="70"/>
      <c r="D16" s="132">
        <v>28984.203986453984</v>
      </c>
      <c r="E16" s="133"/>
      <c r="F16" s="134">
        <v>1090031.166</v>
      </c>
      <c r="G16" s="134">
        <f>SUM(G6:G15)</f>
        <v>2720</v>
      </c>
      <c r="H16" s="133"/>
      <c r="I16" s="135">
        <f>SUM(I6:I15)</f>
        <v>178972</v>
      </c>
      <c r="J16" s="136">
        <f>SUM(J6:J15)</f>
        <v>1134264.6342702704</v>
      </c>
      <c r="K16" s="136"/>
      <c r="L16" s="136"/>
      <c r="M16" s="136">
        <f>SUM(M6:M15)</f>
        <v>53753.17</v>
      </c>
      <c r="N16" s="137">
        <f>SUM(N6:N15)</f>
        <v>13166.770124020122</v>
      </c>
      <c r="O16" s="133"/>
      <c r="P16" s="134">
        <f>F16+I16-M16</f>
        <v>1215249.996</v>
      </c>
      <c r="Q16" s="46"/>
    </row>
    <row r="17" spans="1:17" s="1" customFormat="1" ht="16.5" thickTop="1" x14ac:dyDescent="0.25">
      <c r="A17" s="55"/>
      <c r="B17" s="55"/>
      <c r="C17" s="55"/>
      <c r="D17" s="96"/>
      <c r="E17" s="55"/>
      <c r="F17" s="55"/>
      <c r="G17" s="55"/>
      <c r="H17" s="55"/>
      <c r="I17" s="55"/>
      <c r="J17" s="57"/>
      <c r="K17" s="56"/>
      <c r="L17" s="55"/>
      <c r="M17" s="55"/>
      <c r="N17" s="96"/>
      <c r="O17" s="55"/>
      <c r="P17" s="58"/>
      <c r="Q17" s="55"/>
    </row>
    <row r="18" spans="1:17" s="1" customFormat="1" ht="15.75" x14ac:dyDescent="0.25">
      <c r="A18" s="55"/>
      <c r="B18" s="55"/>
      <c r="C18" s="55"/>
      <c r="D18" s="96"/>
      <c r="E18" s="55"/>
      <c r="F18" s="55"/>
      <c r="G18" s="55"/>
      <c r="H18" s="55"/>
      <c r="I18" s="55"/>
      <c r="J18" s="57"/>
      <c r="K18" s="56"/>
      <c r="L18" s="55"/>
      <c r="M18" s="55"/>
      <c r="N18" s="96"/>
      <c r="O18" s="55"/>
      <c r="P18" s="58"/>
      <c r="Q18" s="55"/>
    </row>
    <row r="19" spans="1:17" s="78" customFormat="1" ht="16.5" x14ac:dyDescent="0.3">
      <c r="A19" s="252" t="s">
        <v>37</v>
      </c>
      <c r="B19" s="252"/>
      <c r="C19" s="252"/>
      <c r="D19" s="97"/>
      <c r="E19" s="80"/>
      <c r="F19" s="81"/>
      <c r="G19" s="80"/>
      <c r="H19" s="80"/>
      <c r="I19" s="80"/>
      <c r="J19" s="80"/>
      <c r="K19" s="80"/>
      <c r="L19" s="80"/>
      <c r="M19" s="80"/>
      <c r="N19" s="97"/>
      <c r="O19" s="80"/>
      <c r="P19" s="81"/>
    </row>
    <row r="20" spans="1:17" s="78" customFormat="1" ht="16.5" x14ac:dyDescent="0.3">
      <c r="A20" s="250"/>
      <c r="B20" s="250"/>
      <c r="C20" s="250"/>
      <c r="D20" s="98"/>
      <c r="N20" s="98"/>
      <c r="P20" s="82"/>
    </row>
    <row r="21" spans="1:17" s="78" customFormat="1" ht="16.5" x14ac:dyDescent="0.3">
      <c r="D21" s="98"/>
      <c r="N21" s="98"/>
    </row>
    <row r="22" spans="1:17" s="78" customFormat="1" ht="16.5" x14ac:dyDescent="0.3">
      <c r="A22" s="251" t="s">
        <v>44</v>
      </c>
      <c r="B22" s="251"/>
      <c r="C22" s="251"/>
      <c r="D22" s="98"/>
      <c r="N22" s="98"/>
    </row>
    <row r="23" spans="1:17" s="1" customFormat="1" ht="16.5" x14ac:dyDescent="0.3">
      <c r="A23" s="251" t="s">
        <v>43</v>
      </c>
      <c r="B23" s="251"/>
      <c r="C23" s="251"/>
      <c r="D23" s="96"/>
      <c r="E23" s="55"/>
      <c r="F23" s="55"/>
      <c r="G23" s="55"/>
      <c r="H23" s="55"/>
      <c r="I23" s="55"/>
      <c r="J23" s="55"/>
      <c r="K23" s="56"/>
      <c r="L23" s="55"/>
      <c r="M23" s="55"/>
      <c r="N23" s="96"/>
      <c r="O23" s="55"/>
      <c r="P23" s="55"/>
      <c r="Q23" s="55"/>
    </row>
    <row r="24" spans="1:17" customFormat="1" ht="15.75" x14ac:dyDescent="0.25">
      <c r="A24" s="62"/>
      <c r="B24" s="62"/>
      <c r="C24" s="62"/>
      <c r="D24" s="99"/>
      <c r="E24" s="62"/>
      <c r="F24" s="62"/>
      <c r="G24" s="62"/>
      <c r="H24" s="62"/>
      <c r="I24" s="62"/>
      <c r="J24" s="62"/>
      <c r="K24" s="63"/>
      <c r="L24" s="62"/>
      <c r="M24" s="62"/>
      <c r="N24" s="96"/>
      <c r="O24" s="55"/>
      <c r="P24" s="55"/>
      <c r="Q24" s="62"/>
    </row>
    <row r="25" spans="1:17" customFormat="1" ht="15.75" x14ac:dyDescent="0.25">
      <c r="A25" s="62"/>
      <c r="D25" s="100"/>
      <c r="E25" s="62"/>
      <c r="F25" s="62"/>
      <c r="G25" s="62"/>
      <c r="H25" s="62"/>
      <c r="I25" s="62"/>
      <c r="J25" s="62"/>
      <c r="K25" s="63"/>
      <c r="L25" s="62"/>
      <c r="M25" s="62"/>
      <c r="N25" s="96"/>
      <c r="O25" s="55"/>
      <c r="P25" s="55"/>
      <c r="Q25" s="62"/>
    </row>
    <row r="26" spans="1:17" s="1" customFormat="1" ht="15.75" x14ac:dyDescent="0.25">
      <c r="A26" s="62"/>
      <c r="B26"/>
      <c r="C26"/>
      <c r="D26" s="109"/>
      <c r="E26" s="62"/>
      <c r="F26" s="62"/>
      <c r="G26" s="62"/>
      <c r="H26" s="62"/>
      <c r="I26" s="62"/>
      <c r="J26" s="62"/>
      <c r="K26" s="63"/>
      <c r="L26" s="62"/>
      <c r="M26" s="62"/>
      <c r="N26" s="96"/>
      <c r="O26" s="55"/>
      <c r="P26" s="58"/>
      <c r="Q26" s="62"/>
    </row>
    <row r="27" spans="1:17" s="1" customFormat="1" ht="15.75" x14ac:dyDescent="0.25">
      <c r="A27" s="62"/>
      <c r="B27"/>
      <c r="C27" s="108"/>
      <c r="D27" s="108"/>
      <c r="E27"/>
      <c r="F27"/>
      <c r="G27"/>
      <c r="H27"/>
      <c r="I27"/>
      <c r="J27"/>
      <c r="K27" s="64"/>
      <c r="L27"/>
      <c r="M27"/>
      <c r="N27" s="105"/>
      <c r="P27" s="60"/>
      <c r="Q27" s="65"/>
    </row>
    <row r="28" spans="1:17" s="1" customFormat="1" ht="15.75" x14ac:dyDescent="0.25">
      <c r="A28" s="62"/>
      <c r="C28" s="108"/>
      <c r="D28" s="109"/>
      <c r="E28"/>
      <c r="F28"/>
      <c r="G28"/>
      <c r="H28"/>
      <c r="I28"/>
      <c r="J28" s="68"/>
      <c r="K28" s="64"/>
      <c r="L28"/>
      <c r="M28"/>
      <c r="N28" s="105"/>
      <c r="P28" s="60"/>
      <c r="Q28"/>
    </row>
    <row r="29" spans="1:17" s="1" customFormat="1" ht="15.75" x14ac:dyDescent="0.25">
      <c r="A29" s="62"/>
      <c r="B29"/>
      <c r="C29"/>
      <c r="D29" s="100"/>
      <c r="E29"/>
      <c r="F29"/>
      <c r="G29"/>
      <c r="H29"/>
      <c r="I29"/>
      <c r="J29"/>
      <c r="K29" s="64"/>
      <c r="L29"/>
      <c r="M29"/>
      <c r="N29" s="105"/>
      <c r="Q29"/>
    </row>
  </sheetData>
  <mergeCells count="17">
    <mergeCell ref="A23:C23"/>
    <mergeCell ref="N4:P4"/>
    <mergeCell ref="Q4:Q5"/>
    <mergeCell ref="T15:X15"/>
    <mergeCell ref="A19:C19"/>
    <mergeCell ref="A20:C20"/>
    <mergeCell ref="A22:C22"/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</mergeCells>
  <pageMargins left="0.25" right="0.25" top="0.75" bottom="0.75" header="0.3" footer="0.3"/>
  <pageSetup orientation="landscape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selection activeCell="P9" sqref="P9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21" customHeight="1" x14ac:dyDescent="0.25">
      <c r="A1" s="238" t="s">
        <v>63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24.75" customHeight="1" x14ac:dyDescent="0.25">
      <c r="A2" s="253" t="s">
        <v>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24" ht="24.75" customHeight="1" thickBot="1" x14ac:dyDescent="0.3">
      <c r="A3" s="254" t="s">
        <v>70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6.5" x14ac:dyDescent="0.25">
      <c r="A6" s="9">
        <v>1</v>
      </c>
      <c r="B6" s="150">
        <v>115003</v>
      </c>
      <c r="C6" s="150" t="s">
        <v>68</v>
      </c>
      <c r="D6" s="151">
        <v>1</v>
      </c>
      <c r="E6" s="150">
        <v>1900</v>
      </c>
      <c r="F6" s="152">
        <f>D6*E6</f>
        <v>1900</v>
      </c>
      <c r="G6" s="150"/>
      <c r="H6" s="150"/>
      <c r="I6" s="153"/>
      <c r="J6" s="154"/>
      <c r="K6" s="155"/>
      <c r="L6" s="156"/>
      <c r="M6" s="157"/>
      <c r="N6" s="158">
        <f t="shared" ref="N6:N15" si="0">SUM(D6+G6-K6)</f>
        <v>1</v>
      </c>
      <c r="O6" s="156">
        <v>1900</v>
      </c>
      <c r="P6" s="159">
        <f>N6*O6</f>
        <v>1900</v>
      </c>
      <c r="Q6" s="9"/>
    </row>
    <row r="7" spans="1:24" ht="16.5" x14ac:dyDescent="0.25">
      <c r="A7" s="15">
        <v>2</v>
      </c>
      <c r="B7" s="160">
        <v>115007</v>
      </c>
      <c r="C7" s="160" t="s">
        <v>13</v>
      </c>
      <c r="D7" s="151">
        <v>66.081081081080811</v>
      </c>
      <c r="E7" s="161">
        <v>5.8</v>
      </c>
      <c r="F7" s="152">
        <f t="shared" ref="F7:F15" si="1">D7*E7</f>
        <v>383.27027027026867</v>
      </c>
      <c r="G7" s="160"/>
      <c r="H7" s="160"/>
      <c r="I7" s="153">
        <f>G7*H7</f>
        <v>0</v>
      </c>
      <c r="J7" s="154">
        <f>F7+I7</f>
        <v>383.27027027026867</v>
      </c>
      <c r="K7" s="162">
        <v>66</v>
      </c>
      <c r="L7" s="161">
        <v>5.8</v>
      </c>
      <c r="M7" s="153">
        <f>L7*K7</f>
        <v>382.8</v>
      </c>
      <c r="N7" s="158">
        <f t="shared" si="0"/>
        <v>8.1081081080810691E-2</v>
      </c>
      <c r="O7" s="161">
        <v>5.8</v>
      </c>
      <c r="P7" s="163">
        <f>SUM(N7*O7)</f>
        <v>0.470270270268702</v>
      </c>
      <c r="Q7" s="15"/>
    </row>
    <row r="8" spans="1:24" ht="16.5" x14ac:dyDescent="0.25">
      <c r="A8" s="15">
        <v>3</v>
      </c>
      <c r="B8" s="150">
        <v>115009</v>
      </c>
      <c r="C8" s="150" t="s">
        <v>14</v>
      </c>
      <c r="D8" s="151">
        <v>9134</v>
      </c>
      <c r="E8" s="164">
        <v>1.135</v>
      </c>
      <c r="F8" s="152">
        <f t="shared" si="1"/>
        <v>10367.09</v>
      </c>
      <c r="G8" s="165"/>
      <c r="H8" s="152"/>
      <c r="I8" s="153">
        <f>G8*H8</f>
        <v>0</v>
      </c>
      <c r="J8" s="154">
        <f>F8+I8</f>
        <v>10367.09</v>
      </c>
      <c r="K8" s="166">
        <v>3500</v>
      </c>
      <c r="L8" s="164">
        <v>1.135</v>
      </c>
      <c r="M8" s="153">
        <f>L8*K8</f>
        <v>3972.5</v>
      </c>
      <c r="N8" s="158">
        <f t="shared" si="0"/>
        <v>5634</v>
      </c>
      <c r="O8" s="164">
        <v>1.135</v>
      </c>
      <c r="P8" s="163">
        <f>SUM(N8*O8)</f>
        <v>6394.59</v>
      </c>
      <c r="Q8" s="15"/>
    </row>
    <row r="9" spans="1:24" ht="16.5" x14ac:dyDescent="0.25">
      <c r="A9" s="9">
        <v>4</v>
      </c>
      <c r="B9" s="150">
        <v>115017</v>
      </c>
      <c r="C9" s="150" t="s">
        <v>15</v>
      </c>
      <c r="D9" s="151">
        <v>589.25</v>
      </c>
      <c r="E9" s="156">
        <v>72</v>
      </c>
      <c r="F9" s="152">
        <f t="shared" si="1"/>
        <v>42426</v>
      </c>
      <c r="G9" s="150">
        <v>600</v>
      </c>
      <c r="H9" s="150">
        <v>72</v>
      </c>
      <c r="I9" s="153">
        <v>43241</v>
      </c>
      <c r="J9" s="154">
        <f>F9+I9</f>
        <v>85667</v>
      </c>
      <c r="K9" s="166">
        <v>120</v>
      </c>
      <c r="L9" s="164">
        <v>72</v>
      </c>
      <c r="M9" s="153">
        <f>L9*K9</f>
        <v>8640</v>
      </c>
      <c r="N9" s="158">
        <f t="shared" si="0"/>
        <v>1069.25</v>
      </c>
      <c r="O9" s="156">
        <v>72</v>
      </c>
      <c r="P9" s="163">
        <v>42430</v>
      </c>
      <c r="Q9" s="15"/>
    </row>
    <row r="10" spans="1:24" ht="16.5" x14ac:dyDescent="0.25">
      <c r="A10" s="15">
        <v>5</v>
      </c>
      <c r="B10" s="150">
        <v>115027</v>
      </c>
      <c r="C10" s="150" t="s">
        <v>17</v>
      </c>
      <c r="D10" s="151">
        <v>165.27237627237628</v>
      </c>
      <c r="E10" s="164">
        <v>4.5583999999999998</v>
      </c>
      <c r="F10" s="152">
        <f t="shared" si="1"/>
        <v>753.37760000000003</v>
      </c>
      <c r="G10" s="150"/>
      <c r="H10" s="150"/>
      <c r="I10" s="153">
        <f>G10*H10</f>
        <v>0</v>
      </c>
      <c r="J10" s="154">
        <f>F10+I10</f>
        <v>753.37760000000003</v>
      </c>
      <c r="K10" s="155">
        <v>30</v>
      </c>
      <c r="L10" s="164">
        <v>4.5583999999999998</v>
      </c>
      <c r="M10" s="153">
        <f>L10*K10</f>
        <v>136.75199999999998</v>
      </c>
      <c r="N10" s="158">
        <f t="shared" si="0"/>
        <v>135.27237627237628</v>
      </c>
      <c r="O10" s="164">
        <v>4.5583999999999998</v>
      </c>
      <c r="P10" s="163">
        <f>SUM(N10*O10)</f>
        <v>616.62559999999996</v>
      </c>
      <c r="Q10" s="15"/>
    </row>
    <row r="11" spans="1:24" ht="16.5" x14ac:dyDescent="0.25">
      <c r="A11" s="15">
        <v>6</v>
      </c>
      <c r="B11" s="150">
        <v>115052</v>
      </c>
      <c r="C11" s="150" t="s">
        <v>67</v>
      </c>
      <c r="D11" s="151"/>
      <c r="E11" s="164"/>
      <c r="F11" s="152">
        <f t="shared" si="1"/>
        <v>0</v>
      </c>
      <c r="G11" s="160"/>
      <c r="H11" s="150"/>
      <c r="I11" s="153"/>
      <c r="J11" s="154">
        <v>21500</v>
      </c>
      <c r="K11" s="155"/>
      <c r="L11" s="164"/>
      <c r="M11" s="153">
        <f t="shared" ref="M11:M14" si="2">L11*K11</f>
        <v>0</v>
      </c>
      <c r="N11" s="158">
        <f t="shared" si="0"/>
        <v>0</v>
      </c>
      <c r="O11" s="164"/>
      <c r="P11" s="163">
        <v>20169</v>
      </c>
      <c r="Q11" s="128"/>
    </row>
    <row r="12" spans="1:24" ht="16.5" x14ac:dyDescent="0.25">
      <c r="A12" s="9">
        <v>7</v>
      </c>
      <c r="B12" s="150">
        <v>115058</v>
      </c>
      <c r="C12" s="150" t="s">
        <v>19</v>
      </c>
      <c r="D12" s="151">
        <v>2932.1666666666665</v>
      </c>
      <c r="E12" s="167">
        <v>12</v>
      </c>
      <c r="F12" s="152">
        <f t="shared" si="1"/>
        <v>35186</v>
      </c>
      <c r="G12" s="150"/>
      <c r="H12" s="150"/>
      <c r="I12" s="153">
        <f>G12*H12</f>
        <v>0</v>
      </c>
      <c r="J12" s="154">
        <f>F12+I12</f>
        <v>35186</v>
      </c>
      <c r="K12" s="166">
        <v>600</v>
      </c>
      <c r="L12" s="156">
        <v>12</v>
      </c>
      <c r="M12" s="153">
        <f t="shared" si="2"/>
        <v>7200</v>
      </c>
      <c r="N12" s="158">
        <f t="shared" si="0"/>
        <v>2332.1666666666665</v>
      </c>
      <c r="O12" s="167">
        <v>12</v>
      </c>
      <c r="P12" s="163">
        <f t="shared" ref="P12" si="3">SUM(N12*O12)</f>
        <v>27986</v>
      </c>
      <c r="Q12" s="171"/>
    </row>
    <row r="13" spans="1:24" ht="16.5" x14ac:dyDescent="0.25">
      <c r="A13" s="15">
        <v>8</v>
      </c>
      <c r="B13" s="150">
        <v>115072</v>
      </c>
      <c r="C13" s="150" t="s">
        <v>26</v>
      </c>
      <c r="D13" s="151">
        <v>121</v>
      </c>
      <c r="E13" s="152">
        <v>255</v>
      </c>
      <c r="F13" s="152">
        <f t="shared" si="1"/>
        <v>30855</v>
      </c>
      <c r="G13" s="150"/>
      <c r="H13" s="150"/>
      <c r="I13" s="153">
        <f t="shared" ref="I13" si="4">G13*H13</f>
        <v>0</v>
      </c>
      <c r="J13" s="154">
        <f>F13+I13</f>
        <v>30855</v>
      </c>
      <c r="K13" s="166"/>
      <c r="L13" s="164">
        <v>255</v>
      </c>
      <c r="M13" s="153">
        <f t="shared" si="2"/>
        <v>0</v>
      </c>
      <c r="N13" s="158">
        <f t="shared" si="0"/>
        <v>121</v>
      </c>
      <c r="O13" s="164">
        <v>255</v>
      </c>
      <c r="P13" s="159">
        <v>30780</v>
      </c>
      <c r="Q13" s="171"/>
    </row>
    <row r="14" spans="1:24" ht="16.5" x14ac:dyDescent="0.25">
      <c r="A14" s="15">
        <v>9</v>
      </c>
      <c r="B14" s="150">
        <v>115074</v>
      </c>
      <c r="C14" s="150" t="s">
        <v>69</v>
      </c>
      <c r="D14" s="151">
        <v>15343</v>
      </c>
      <c r="E14" s="152">
        <v>2.9</v>
      </c>
      <c r="F14" s="152">
        <f t="shared" si="1"/>
        <v>44494.7</v>
      </c>
      <c r="G14" s="150"/>
      <c r="H14" s="150">
        <v>0</v>
      </c>
      <c r="I14" s="153">
        <v>0</v>
      </c>
      <c r="J14" s="154">
        <v>0</v>
      </c>
      <c r="K14" s="166"/>
      <c r="L14" s="164">
        <v>2.9</v>
      </c>
      <c r="M14" s="153">
        <f t="shared" si="2"/>
        <v>0</v>
      </c>
      <c r="N14" s="158">
        <f t="shared" si="0"/>
        <v>15343</v>
      </c>
      <c r="O14" s="152">
        <v>2.9</v>
      </c>
      <c r="P14" s="152">
        <f>O14*N14</f>
        <v>44494.7</v>
      </c>
      <c r="Q14" s="171"/>
    </row>
    <row r="15" spans="1:24" ht="16.5" x14ac:dyDescent="0.25">
      <c r="A15" s="9">
        <v>10</v>
      </c>
      <c r="B15" s="150">
        <v>115075</v>
      </c>
      <c r="C15" s="150" t="s">
        <v>29</v>
      </c>
      <c r="D15" s="151">
        <v>159</v>
      </c>
      <c r="E15" s="150">
        <v>59.16</v>
      </c>
      <c r="F15" s="152">
        <f t="shared" si="1"/>
        <v>9406.4399999999987</v>
      </c>
      <c r="G15" s="150"/>
      <c r="H15" s="150"/>
      <c r="I15" s="153">
        <f>G15*H15</f>
        <v>0</v>
      </c>
      <c r="J15" s="154">
        <f t="shared" ref="J15" si="5">F15+I15</f>
        <v>9406.4399999999987</v>
      </c>
      <c r="K15" s="155">
        <v>30</v>
      </c>
      <c r="L15" s="156">
        <v>59.16</v>
      </c>
      <c r="M15" s="153">
        <f>L15*K15</f>
        <v>1774.8</v>
      </c>
      <c r="N15" s="158">
        <f t="shared" si="0"/>
        <v>129</v>
      </c>
      <c r="O15" s="156">
        <v>59.16</v>
      </c>
      <c r="P15" s="159">
        <f t="shared" ref="P15:P16" si="6">F15+I15-M15</f>
        <v>7631.6399999999985</v>
      </c>
      <c r="Q15" s="171"/>
    </row>
    <row r="16" spans="1:24" ht="15" customHeight="1" x14ac:dyDescent="0.25">
      <c r="A16" s="15">
        <v>11</v>
      </c>
      <c r="B16" s="150">
        <v>115099</v>
      </c>
      <c r="C16" s="150" t="s">
        <v>30</v>
      </c>
      <c r="D16" s="168">
        <v>0</v>
      </c>
      <c r="E16" s="150"/>
      <c r="F16" s="169">
        <v>548992</v>
      </c>
      <c r="G16" s="150"/>
      <c r="H16" s="150"/>
      <c r="I16" s="153">
        <f t="shared" ref="I16" si="7">G16*H16</f>
        <v>0</v>
      </c>
      <c r="J16" s="154">
        <f>P16+M16</f>
        <v>548992</v>
      </c>
      <c r="K16" s="155"/>
      <c r="L16" s="167"/>
      <c r="M16" s="153">
        <v>11400</v>
      </c>
      <c r="N16" s="170"/>
      <c r="O16" s="156"/>
      <c r="P16" s="159">
        <f t="shared" si="6"/>
        <v>537592</v>
      </c>
      <c r="Q16" s="171"/>
      <c r="T16" s="234" t="s">
        <v>31</v>
      </c>
      <c r="U16" s="234"/>
      <c r="V16" s="234"/>
      <c r="W16" s="234"/>
      <c r="X16" s="234"/>
    </row>
    <row r="17" spans="1:24" ht="16.5" thickBot="1" x14ac:dyDescent="0.3">
      <c r="A17" s="46"/>
      <c r="B17" s="69" t="s">
        <v>32</v>
      </c>
      <c r="C17" s="70"/>
      <c r="D17" s="132"/>
      <c r="E17" s="133"/>
      <c r="F17" s="134">
        <f>SUM(F6:F16)</f>
        <v>724763.87787027028</v>
      </c>
      <c r="G17" s="134">
        <f>SUM(G6:G16)</f>
        <v>600</v>
      </c>
      <c r="H17" s="133"/>
      <c r="I17" s="135">
        <f>SUM(I6:I16)</f>
        <v>43241</v>
      </c>
      <c r="J17" s="136">
        <f>SUM(J6:J16)</f>
        <v>743110.17787027033</v>
      </c>
      <c r="K17" s="136"/>
      <c r="L17" s="136"/>
      <c r="M17" s="136">
        <f>SUM(M6:M16)</f>
        <v>33506.851999999999</v>
      </c>
      <c r="N17" s="137">
        <f>SUM(N6:N16)</f>
        <v>24764.770124020124</v>
      </c>
      <c r="O17" s="133"/>
      <c r="P17" s="134">
        <f>SUM(P6:P16)</f>
        <v>719995.02587027021</v>
      </c>
      <c r="Q17" s="46"/>
    </row>
    <row r="18" spans="1:24" s="1" customFormat="1" ht="16.5" thickTop="1" x14ac:dyDescent="0.25">
      <c r="A18" s="55"/>
      <c r="B18" s="55"/>
      <c r="C18" s="55"/>
      <c r="D18" s="96"/>
      <c r="E18" s="55"/>
      <c r="F18" s="55"/>
      <c r="G18" s="55"/>
      <c r="H18" s="55"/>
      <c r="I18" s="55"/>
      <c r="J18" s="57"/>
      <c r="K18" s="56"/>
      <c r="L18" s="55"/>
      <c r="M18" s="55"/>
      <c r="N18" s="96"/>
      <c r="O18" s="55"/>
      <c r="P18" s="58"/>
      <c r="Q18" s="55"/>
    </row>
    <row r="19" spans="1:24" s="1" customFormat="1" ht="15.75" x14ac:dyDescent="0.25">
      <c r="A19" s="55"/>
      <c r="B19" s="55"/>
      <c r="C19" s="55"/>
      <c r="D19" s="96"/>
      <c r="E19" s="55"/>
      <c r="F19" s="55"/>
      <c r="G19" s="55"/>
      <c r="H19" s="55"/>
      <c r="I19" s="55"/>
      <c r="J19" s="57"/>
      <c r="K19" s="56"/>
      <c r="L19" s="55"/>
      <c r="M19" s="55"/>
      <c r="N19" s="96"/>
      <c r="O19" s="55"/>
      <c r="P19" s="58"/>
      <c r="Q19" s="55"/>
    </row>
    <row r="20" spans="1:24" s="78" customFormat="1" ht="16.5" x14ac:dyDescent="0.3">
      <c r="A20" s="252" t="s">
        <v>37</v>
      </c>
      <c r="B20" s="252"/>
      <c r="C20" s="252"/>
      <c r="D20" s="97"/>
      <c r="E20" s="80"/>
      <c r="F20" s="81"/>
      <c r="G20" s="80"/>
      <c r="H20" s="80"/>
      <c r="I20" s="80"/>
      <c r="J20" s="80"/>
      <c r="K20" s="80"/>
      <c r="L20" s="80"/>
      <c r="M20" s="80"/>
      <c r="N20" s="97"/>
      <c r="O20" s="80"/>
      <c r="P20" s="81"/>
    </row>
    <row r="21" spans="1:24" s="78" customFormat="1" ht="16.5" x14ac:dyDescent="0.3">
      <c r="A21" s="250"/>
      <c r="B21" s="250"/>
      <c r="C21" s="250"/>
      <c r="D21" s="98"/>
      <c r="N21" s="98"/>
      <c r="P21" s="82"/>
    </row>
    <row r="22" spans="1:24" s="78" customFormat="1" ht="16.5" x14ac:dyDescent="0.3">
      <c r="D22" s="98"/>
      <c r="N22" s="98"/>
    </row>
    <row r="23" spans="1:24" s="78" customFormat="1" ht="16.5" x14ac:dyDescent="0.3">
      <c r="A23" s="251" t="s">
        <v>44</v>
      </c>
      <c r="B23" s="251"/>
      <c r="C23" s="251"/>
      <c r="D23" s="98"/>
      <c r="N23" s="98"/>
    </row>
    <row r="24" spans="1:24" s="1" customFormat="1" ht="16.5" x14ac:dyDescent="0.3">
      <c r="A24" s="251" t="s">
        <v>43</v>
      </c>
      <c r="B24" s="251"/>
      <c r="C24" s="251"/>
      <c r="D24" s="96"/>
      <c r="E24" s="55"/>
      <c r="F24" s="55"/>
      <c r="G24" s="55"/>
      <c r="H24" s="55"/>
      <c r="I24" s="55"/>
      <c r="J24" s="55"/>
      <c r="K24" s="56"/>
      <c r="L24" s="55"/>
      <c r="M24" s="55"/>
      <c r="N24" s="96"/>
      <c r="O24" s="55"/>
      <c r="P24" s="55"/>
      <c r="Q24" s="55"/>
    </row>
    <row r="25" spans="1:24" ht="15.75" x14ac:dyDescent="0.25">
      <c r="A25" s="62"/>
      <c r="B25" s="62"/>
      <c r="C25" s="62"/>
      <c r="D25" s="99"/>
      <c r="E25" s="62"/>
      <c r="F25" s="62"/>
      <c r="G25" s="62"/>
      <c r="H25" s="62"/>
      <c r="I25" s="62"/>
      <c r="J25" s="62"/>
      <c r="K25" s="63"/>
      <c r="L25" s="62"/>
      <c r="M25" s="62"/>
      <c r="N25" s="96"/>
      <c r="O25" s="55"/>
      <c r="P25" s="55"/>
      <c r="Q25" s="62"/>
      <c r="R25"/>
      <c r="S25"/>
      <c r="T25"/>
      <c r="U25"/>
      <c r="V25"/>
      <c r="W25"/>
      <c r="X25"/>
    </row>
    <row r="26" spans="1:24" ht="15.75" x14ac:dyDescent="0.25">
      <c r="A26" s="62"/>
      <c r="E26" s="62"/>
      <c r="F26" s="62"/>
      <c r="G26" s="62"/>
      <c r="H26" s="62"/>
      <c r="I26" s="62"/>
      <c r="J26" s="62"/>
      <c r="K26" s="63"/>
      <c r="L26" s="62"/>
      <c r="M26" s="62"/>
      <c r="N26" s="96"/>
      <c r="O26" s="55"/>
      <c r="P26" s="55"/>
      <c r="Q26" s="62"/>
      <c r="R26"/>
      <c r="S26"/>
      <c r="T26"/>
      <c r="U26"/>
      <c r="V26"/>
      <c r="W26"/>
      <c r="X26"/>
    </row>
    <row r="27" spans="1:24" s="1" customFormat="1" ht="15.75" x14ac:dyDescent="0.25">
      <c r="A27" s="62"/>
      <c r="B27"/>
      <c r="C27"/>
      <c r="D27" s="109"/>
      <c r="E27" s="62"/>
      <c r="F27" s="62"/>
      <c r="G27" s="62"/>
      <c r="H27" s="62"/>
      <c r="I27" s="62"/>
      <c r="J27" s="62"/>
      <c r="K27" s="63"/>
      <c r="L27" s="62"/>
      <c r="M27" s="62"/>
      <c r="N27" s="96"/>
      <c r="O27" s="55"/>
      <c r="P27" s="58"/>
      <c r="Q27" s="62"/>
    </row>
    <row r="28" spans="1:24" s="1" customFormat="1" ht="15.75" x14ac:dyDescent="0.25">
      <c r="A28" s="62"/>
      <c r="B28"/>
      <c r="C28" s="108"/>
      <c r="D28" s="108"/>
      <c r="E28"/>
      <c r="F28"/>
      <c r="G28"/>
      <c r="H28"/>
      <c r="I28"/>
      <c r="J28"/>
      <c r="K28" s="64"/>
      <c r="L28"/>
      <c r="M28"/>
      <c r="N28" s="105"/>
      <c r="P28" s="60"/>
      <c r="Q28" s="65"/>
    </row>
    <row r="29" spans="1:24" s="1" customFormat="1" ht="15.75" x14ac:dyDescent="0.25">
      <c r="A29" s="62"/>
      <c r="C29" s="108"/>
      <c r="D29" s="109"/>
      <c r="E29"/>
      <c r="F29"/>
      <c r="G29"/>
      <c r="H29"/>
      <c r="I29"/>
      <c r="J29" s="68"/>
      <c r="K29" s="64"/>
      <c r="L29"/>
      <c r="M29"/>
      <c r="N29" s="105"/>
      <c r="P29" s="60"/>
      <c r="Q29"/>
    </row>
    <row r="30" spans="1:24" s="1" customFormat="1" ht="15.75" x14ac:dyDescent="0.25">
      <c r="A30" s="62"/>
      <c r="B30"/>
      <c r="C30"/>
      <c r="D30" s="100"/>
      <c r="E30"/>
      <c r="F30"/>
      <c r="G30"/>
      <c r="H30"/>
      <c r="I30"/>
      <c r="J30"/>
      <c r="K30" s="64"/>
      <c r="L30"/>
      <c r="M30"/>
      <c r="N30" s="105"/>
      <c r="Q30"/>
    </row>
  </sheetData>
  <mergeCells count="17"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A24:C24"/>
    <mergeCell ref="N4:P4"/>
    <mergeCell ref="Q4:Q5"/>
    <mergeCell ref="T16:X16"/>
    <mergeCell ref="A20:C20"/>
    <mergeCell ref="A21:C21"/>
    <mergeCell ref="A23:C23"/>
  </mergeCells>
  <pageMargins left="0.25" right="0.25" top="0.75" bottom="0.75" header="0.3" footer="0.3"/>
  <pageSetup orientation="landscape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J10" sqref="J10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21" customHeight="1" x14ac:dyDescent="0.25">
      <c r="A1" s="238" t="s">
        <v>63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24.75" customHeight="1" x14ac:dyDescent="0.25">
      <c r="A2" s="253" t="s">
        <v>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24" ht="24.75" customHeight="1" thickBot="1" x14ac:dyDescent="0.3">
      <c r="A3" s="254" t="s">
        <v>71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6.5" x14ac:dyDescent="0.25">
      <c r="A6" s="9">
        <v>1</v>
      </c>
      <c r="B6" s="150">
        <v>115003</v>
      </c>
      <c r="C6" s="150" t="s">
        <v>68</v>
      </c>
      <c r="D6" s="151">
        <v>1</v>
      </c>
      <c r="E6" s="150">
        <v>1900</v>
      </c>
      <c r="F6" s="152">
        <v>1900</v>
      </c>
      <c r="G6" s="150"/>
      <c r="H6" s="150"/>
      <c r="I6" s="153"/>
      <c r="J6" s="154"/>
      <c r="K6" s="155">
        <v>1</v>
      </c>
      <c r="L6" s="156"/>
      <c r="M6" s="157"/>
      <c r="N6" s="158">
        <f t="shared" ref="N6:N14" si="0">SUM(D6+G6-K6)</f>
        <v>0</v>
      </c>
      <c r="O6" s="156">
        <v>1900</v>
      </c>
      <c r="P6" s="159">
        <f>N6*O6</f>
        <v>0</v>
      </c>
      <c r="Q6" s="9"/>
    </row>
    <row r="7" spans="1:24" ht="16.5" x14ac:dyDescent="0.25">
      <c r="A7" s="15">
        <v>2</v>
      </c>
      <c r="B7" s="160">
        <v>115007</v>
      </c>
      <c r="C7" s="160" t="s">
        <v>13</v>
      </c>
      <c r="D7" s="151">
        <v>8.1081081080810691E-2</v>
      </c>
      <c r="E7" s="161">
        <v>5.8</v>
      </c>
      <c r="F7" s="152">
        <v>0.470270270268702</v>
      </c>
      <c r="G7" s="160"/>
      <c r="H7" s="160"/>
      <c r="I7" s="153">
        <f>G7*H7</f>
        <v>0</v>
      </c>
      <c r="J7" s="154"/>
      <c r="K7" s="162"/>
      <c r="L7" s="161">
        <v>5.8</v>
      </c>
      <c r="M7" s="153">
        <f>L7*K7</f>
        <v>0</v>
      </c>
      <c r="N7" s="158">
        <f t="shared" si="0"/>
        <v>8.1081081080810691E-2</v>
      </c>
      <c r="O7" s="161">
        <v>5.8</v>
      </c>
      <c r="P7" s="159">
        <f t="shared" ref="P7:P14" si="1">N7*O7</f>
        <v>0.470270270268702</v>
      </c>
      <c r="Q7" s="15"/>
    </row>
    <row r="8" spans="1:24" ht="16.5" x14ac:dyDescent="0.25">
      <c r="A8" s="15">
        <v>3</v>
      </c>
      <c r="B8" s="150">
        <v>115009</v>
      </c>
      <c r="C8" s="150" t="s">
        <v>14</v>
      </c>
      <c r="D8" s="151">
        <v>5634</v>
      </c>
      <c r="E8" s="164">
        <v>1.135</v>
      </c>
      <c r="F8" s="152">
        <v>6394.59</v>
      </c>
      <c r="G8" s="165"/>
      <c r="H8" s="152"/>
      <c r="I8" s="153">
        <f t="shared" ref="I8:I15" si="2">G8*H8</f>
        <v>0</v>
      </c>
      <c r="J8" s="154"/>
      <c r="K8" s="166">
        <v>2000</v>
      </c>
      <c r="L8" s="164">
        <v>1.135</v>
      </c>
      <c r="M8" s="153">
        <f>L8*K8</f>
        <v>2270</v>
      </c>
      <c r="N8" s="158">
        <f t="shared" si="0"/>
        <v>3634</v>
      </c>
      <c r="O8" s="164">
        <v>1.135</v>
      </c>
      <c r="P8" s="159">
        <f t="shared" si="1"/>
        <v>4124.59</v>
      </c>
      <c r="Q8" s="15"/>
    </row>
    <row r="9" spans="1:24" ht="16.5" x14ac:dyDescent="0.25">
      <c r="A9" s="9">
        <v>4</v>
      </c>
      <c r="B9" s="150">
        <v>115017</v>
      </c>
      <c r="C9" s="150" t="s">
        <v>15</v>
      </c>
      <c r="D9" s="151">
        <v>1069.25</v>
      </c>
      <c r="E9" s="156">
        <v>72</v>
      </c>
      <c r="F9" s="152">
        <v>42430</v>
      </c>
      <c r="G9" s="150"/>
      <c r="H9" s="150"/>
      <c r="I9" s="153">
        <f t="shared" si="2"/>
        <v>0</v>
      </c>
      <c r="J9" s="154"/>
      <c r="K9" s="166">
        <v>200</v>
      </c>
      <c r="L9" s="164">
        <v>72</v>
      </c>
      <c r="M9" s="153">
        <f>L9*K9</f>
        <v>14400</v>
      </c>
      <c r="N9" s="158">
        <f t="shared" si="0"/>
        <v>869.25</v>
      </c>
      <c r="O9" s="156">
        <v>72</v>
      </c>
      <c r="P9" s="159">
        <f t="shared" si="1"/>
        <v>62586</v>
      </c>
      <c r="Q9" s="15"/>
    </row>
    <row r="10" spans="1:24" ht="16.5" x14ac:dyDescent="0.25">
      <c r="A10" s="15">
        <v>5</v>
      </c>
      <c r="B10" s="150">
        <v>115027</v>
      </c>
      <c r="C10" s="150" t="s">
        <v>17</v>
      </c>
      <c r="D10" s="151">
        <v>135.27237627237628</v>
      </c>
      <c r="E10" s="164">
        <v>4.5583999999999998</v>
      </c>
      <c r="F10" s="152">
        <v>616.62559999999996</v>
      </c>
      <c r="G10" s="150"/>
      <c r="H10" s="150"/>
      <c r="I10" s="153">
        <f t="shared" si="2"/>
        <v>0</v>
      </c>
      <c r="J10" s="154"/>
      <c r="K10" s="155"/>
      <c r="L10" s="164">
        <v>4.5583999999999998</v>
      </c>
      <c r="M10" s="153">
        <f>L10*K10</f>
        <v>0</v>
      </c>
      <c r="N10" s="158">
        <f t="shared" si="0"/>
        <v>135.27237627237628</v>
      </c>
      <c r="O10" s="164">
        <v>4.5583999999999998</v>
      </c>
      <c r="P10" s="159">
        <f t="shared" si="1"/>
        <v>616.62559999999996</v>
      </c>
      <c r="Q10" s="15"/>
    </row>
    <row r="11" spans="1:24" ht="16.5" x14ac:dyDescent="0.25">
      <c r="A11" s="15">
        <v>6</v>
      </c>
      <c r="B11" s="150">
        <v>115052</v>
      </c>
      <c r="C11" s="150" t="s">
        <v>67</v>
      </c>
      <c r="D11" s="151">
        <v>0</v>
      </c>
      <c r="E11" s="164"/>
      <c r="F11" s="152">
        <v>20169</v>
      </c>
      <c r="G11" s="160"/>
      <c r="H11" s="150"/>
      <c r="I11" s="153">
        <f t="shared" si="2"/>
        <v>0</v>
      </c>
      <c r="J11" s="154"/>
      <c r="K11" s="155"/>
      <c r="L11" s="164"/>
      <c r="M11" s="153">
        <f t="shared" ref="M11:M13" si="3">L11*K11</f>
        <v>0</v>
      </c>
      <c r="N11" s="158">
        <f t="shared" si="0"/>
        <v>0</v>
      </c>
      <c r="O11" s="164"/>
      <c r="P11" s="159">
        <f t="shared" si="1"/>
        <v>0</v>
      </c>
      <c r="Q11" s="128"/>
    </row>
    <row r="12" spans="1:24" ht="16.5" x14ac:dyDescent="0.25">
      <c r="A12" s="9">
        <v>7</v>
      </c>
      <c r="B12" s="150">
        <v>115058</v>
      </c>
      <c r="C12" s="150" t="s">
        <v>19</v>
      </c>
      <c r="D12" s="151">
        <v>2332.1666666666665</v>
      </c>
      <c r="E12" s="167">
        <v>12</v>
      </c>
      <c r="F12" s="152">
        <v>27986</v>
      </c>
      <c r="G12" s="150"/>
      <c r="H12" s="150"/>
      <c r="I12" s="153">
        <f t="shared" si="2"/>
        <v>0</v>
      </c>
      <c r="J12" s="154"/>
      <c r="K12" s="166">
        <v>350</v>
      </c>
      <c r="L12" s="156">
        <v>12</v>
      </c>
      <c r="M12" s="153">
        <f t="shared" si="3"/>
        <v>4200</v>
      </c>
      <c r="N12" s="158">
        <f t="shared" si="0"/>
        <v>1982.1666666666665</v>
      </c>
      <c r="O12" s="167">
        <v>12</v>
      </c>
      <c r="P12" s="159">
        <f t="shared" si="1"/>
        <v>23786</v>
      </c>
      <c r="Q12" s="171"/>
    </row>
    <row r="13" spans="1:24" ht="16.5" x14ac:dyDescent="0.25">
      <c r="A13" s="15">
        <v>8</v>
      </c>
      <c r="B13" s="150">
        <v>115072</v>
      </c>
      <c r="C13" s="150" t="s">
        <v>26</v>
      </c>
      <c r="D13" s="151">
        <v>121</v>
      </c>
      <c r="E13" s="152">
        <v>255</v>
      </c>
      <c r="F13" s="152">
        <v>30780</v>
      </c>
      <c r="G13" s="150"/>
      <c r="H13" s="150"/>
      <c r="I13" s="153">
        <f t="shared" si="2"/>
        <v>0</v>
      </c>
      <c r="J13" s="154"/>
      <c r="K13" s="166">
        <v>60</v>
      </c>
      <c r="L13" s="164">
        <v>255</v>
      </c>
      <c r="M13" s="153">
        <f t="shared" si="3"/>
        <v>15300</v>
      </c>
      <c r="N13" s="158">
        <f t="shared" si="0"/>
        <v>61</v>
      </c>
      <c r="O13" s="164">
        <v>255</v>
      </c>
      <c r="P13" s="159">
        <f t="shared" si="1"/>
        <v>15555</v>
      </c>
      <c r="Q13" s="171"/>
    </row>
    <row r="14" spans="1:24" ht="16.5" x14ac:dyDescent="0.25">
      <c r="A14" s="15">
        <v>9</v>
      </c>
      <c r="B14" s="150">
        <v>115075</v>
      </c>
      <c r="C14" s="150" t="s">
        <v>29</v>
      </c>
      <c r="D14" s="151">
        <v>129</v>
      </c>
      <c r="E14" s="150">
        <v>59.16</v>
      </c>
      <c r="F14" s="152">
        <v>7631.6399999999985</v>
      </c>
      <c r="G14" s="150"/>
      <c r="H14" s="150"/>
      <c r="I14" s="153">
        <f t="shared" si="2"/>
        <v>0</v>
      </c>
      <c r="J14" s="154"/>
      <c r="K14" s="155">
        <v>50</v>
      </c>
      <c r="L14" s="156">
        <v>59.16</v>
      </c>
      <c r="M14" s="153">
        <f>L14*K14</f>
        <v>2958</v>
      </c>
      <c r="N14" s="158">
        <f t="shared" si="0"/>
        <v>79</v>
      </c>
      <c r="O14" s="156">
        <v>59.16</v>
      </c>
      <c r="P14" s="159">
        <f t="shared" si="1"/>
        <v>4673.6399999999994</v>
      </c>
      <c r="Q14" s="171"/>
    </row>
    <row r="15" spans="1:24" ht="15" customHeight="1" x14ac:dyDescent="0.25">
      <c r="A15" s="9">
        <v>10</v>
      </c>
      <c r="B15" s="150">
        <v>115099</v>
      </c>
      <c r="C15" s="150" t="s">
        <v>30</v>
      </c>
      <c r="D15" s="168"/>
      <c r="E15" s="150"/>
      <c r="F15" s="169">
        <v>537592</v>
      </c>
      <c r="G15" s="150"/>
      <c r="H15" s="150"/>
      <c r="I15" s="153">
        <f t="shared" si="2"/>
        <v>0</v>
      </c>
      <c r="J15" s="154"/>
      <c r="K15" s="155"/>
      <c r="L15" s="167"/>
      <c r="M15" s="153">
        <v>11200</v>
      </c>
      <c r="N15" s="170"/>
      <c r="O15" s="156"/>
      <c r="P15" s="159">
        <f t="shared" ref="P15" si="4">F15+I15-M15</f>
        <v>526392</v>
      </c>
      <c r="Q15" s="171"/>
      <c r="T15" s="234" t="s">
        <v>31</v>
      </c>
      <c r="U15" s="234"/>
      <c r="V15" s="234"/>
      <c r="W15" s="234"/>
      <c r="X15" s="234"/>
    </row>
    <row r="16" spans="1:24" ht="16.5" thickBot="1" x14ac:dyDescent="0.3">
      <c r="A16" s="46"/>
      <c r="B16" s="69" t="s">
        <v>32</v>
      </c>
      <c r="C16" s="70"/>
      <c r="D16" s="132"/>
      <c r="E16" s="133"/>
      <c r="F16" s="134">
        <f>SUM(F6:F15)</f>
        <v>675500.32587027026</v>
      </c>
      <c r="G16" s="134">
        <f>SUM(G6:G15)</f>
        <v>0</v>
      </c>
      <c r="H16" s="133"/>
      <c r="I16" s="135">
        <f>SUM(I6:I15)</f>
        <v>0</v>
      </c>
      <c r="J16" s="136">
        <f>SUM(J6:J15)</f>
        <v>0</v>
      </c>
      <c r="K16" s="136"/>
      <c r="L16" s="136"/>
      <c r="M16" s="136">
        <f>SUM(M6:M15)</f>
        <v>50328</v>
      </c>
      <c r="N16" s="137"/>
      <c r="O16" s="133"/>
      <c r="P16" s="134">
        <f>SUM(P6:P15)</f>
        <v>637734.32587027026</v>
      </c>
      <c r="Q16" s="46"/>
    </row>
    <row r="17" spans="1:24" s="1" customFormat="1" ht="16.5" thickTop="1" x14ac:dyDescent="0.25">
      <c r="A17" s="55"/>
      <c r="B17" s="55"/>
      <c r="C17" s="55"/>
      <c r="D17" s="96"/>
      <c r="E17" s="55"/>
      <c r="F17" s="55"/>
      <c r="G17" s="55"/>
      <c r="H17" s="55"/>
      <c r="I17" s="55"/>
      <c r="J17" s="57"/>
      <c r="K17" s="56"/>
      <c r="L17" s="55"/>
      <c r="M17" s="55"/>
      <c r="N17" s="96"/>
      <c r="O17" s="55"/>
      <c r="P17" s="58"/>
      <c r="Q17" s="55"/>
    </row>
    <row r="18" spans="1:24" s="1" customFormat="1" ht="15.75" x14ac:dyDescent="0.25">
      <c r="A18" s="55"/>
      <c r="B18" s="55"/>
      <c r="C18" s="55"/>
      <c r="D18" s="96"/>
      <c r="E18" s="55"/>
      <c r="F18" s="55"/>
      <c r="G18" s="55"/>
      <c r="H18" s="55"/>
      <c r="I18" s="55"/>
      <c r="J18" s="57"/>
      <c r="K18" s="56"/>
      <c r="L18" s="55"/>
      <c r="M18" s="55"/>
      <c r="N18" s="96"/>
      <c r="O18" s="55"/>
      <c r="P18" s="58"/>
      <c r="Q18" s="55"/>
    </row>
    <row r="19" spans="1:24" s="78" customFormat="1" ht="16.5" x14ac:dyDescent="0.3">
      <c r="A19" s="252" t="s">
        <v>37</v>
      </c>
      <c r="B19" s="252"/>
      <c r="C19" s="252"/>
      <c r="D19" s="97"/>
      <c r="E19" s="80"/>
      <c r="F19" s="81"/>
      <c r="G19" s="80"/>
      <c r="H19" s="80"/>
      <c r="I19" s="80"/>
      <c r="J19" s="80"/>
      <c r="K19" s="80"/>
      <c r="L19" s="80"/>
      <c r="M19" s="80"/>
      <c r="N19" s="97"/>
      <c r="O19" s="80"/>
      <c r="P19" s="81"/>
    </row>
    <row r="20" spans="1:24" s="78" customFormat="1" ht="16.5" x14ac:dyDescent="0.3">
      <c r="A20" s="250"/>
      <c r="B20" s="250"/>
      <c r="C20" s="250"/>
      <c r="D20" s="98"/>
      <c r="N20" s="98"/>
      <c r="P20" s="82"/>
    </row>
    <row r="21" spans="1:24" s="78" customFormat="1" ht="16.5" x14ac:dyDescent="0.3">
      <c r="D21" s="98"/>
      <c r="N21" s="98"/>
    </row>
    <row r="22" spans="1:24" s="78" customFormat="1" ht="16.5" x14ac:dyDescent="0.3">
      <c r="A22" s="251" t="s">
        <v>44</v>
      </c>
      <c r="B22" s="251"/>
      <c r="C22" s="251"/>
      <c r="D22" s="98"/>
      <c r="N22" s="98"/>
    </row>
    <row r="23" spans="1:24" s="1" customFormat="1" ht="16.5" x14ac:dyDescent="0.3">
      <c r="A23" s="251" t="s">
        <v>43</v>
      </c>
      <c r="B23" s="251"/>
      <c r="C23" s="251"/>
      <c r="D23" s="96"/>
      <c r="E23" s="55"/>
      <c r="F23" s="55"/>
      <c r="G23" s="55"/>
      <c r="H23" s="55"/>
      <c r="I23" s="55"/>
      <c r="J23" s="55"/>
      <c r="K23" s="56"/>
      <c r="L23" s="55"/>
      <c r="M23" s="55"/>
      <c r="N23" s="96"/>
      <c r="O23" s="55"/>
      <c r="P23" s="55"/>
      <c r="Q23" s="55"/>
    </row>
    <row r="24" spans="1:24" ht="15.75" x14ac:dyDescent="0.25">
      <c r="A24" s="62"/>
      <c r="B24" s="62"/>
      <c r="C24" s="62"/>
      <c r="D24" s="99"/>
      <c r="E24" s="62"/>
      <c r="F24" s="62"/>
      <c r="G24" s="62"/>
      <c r="H24" s="62"/>
      <c r="I24" s="62"/>
      <c r="J24" s="62"/>
      <c r="K24" s="63"/>
      <c r="L24" s="62"/>
      <c r="M24" s="62"/>
      <c r="N24" s="96"/>
      <c r="O24" s="55"/>
      <c r="P24" s="55"/>
      <c r="Q24" s="62"/>
      <c r="R24"/>
      <c r="S24"/>
      <c r="T24"/>
      <c r="U24"/>
      <c r="V24"/>
      <c r="W24"/>
      <c r="X24"/>
    </row>
    <row r="25" spans="1:24" ht="15.75" x14ac:dyDescent="0.25">
      <c r="A25" s="62"/>
      <c r="E25" s="62"/>
      <c r="F25" s="62"/>
      <c r="G25" s="62"/>
      <c r="H25" s="62"/>
      <c r="I25" s="62"/>
      <c r="J25" s="62"/>
      <c r="K25" s="63"/>
      <c r="L25" s="62"/>
      <c r="M25" s="62"/>
      <c r="N25" s="96"/>
      <c r="O25" s="55"/>
      <c r="P25" s="55"/>
      <c r="Q25" s="62"/>
      <c r="R25"/>
      <c r="S25"/>
      <c r="T25"/>
      <c r="U25"/>
      <c r="V25"/>
      <c r="W25"/>
      <c r="X25"/>
    </row>
    <row r="26" spans="1:24" s="1" customFormat="1" ht="15.75" x14ac:dyDescent="0.25">
      <c r="A26" s="62"/>
      <c r="B26"/>
      <c r="C26"/>
      <c r="D26" s="109"/>
      <c r="E26" s="62"/>
      <c r="F26" s="62"/>
      <c r="G26" s="62"/>
      <c r="H26" s="62"/>
      <c r="I26" s="62"/>
      <c r="J26" s="62"/>
      <c r="K26" s="63"/>
      <c r="L26" s="62"/>
      <c r="M26" s="62"/>
      <c r="N26" s="96"/>
      <c r="O26" s="55"/>
      <c r="P26" s="58"/>
      <c r="Q26" s="62"/>
    </row>
    <row r="27" spans="1:24" s="1" customFormat="1" ht="15.75" x14ac:dyDescent="0.25">
      <c r="A27" s="62"/>
      <c r="B27"/>
      <c r="C27" s="108"/>
      <c r="D27" s="108"/>
      <c r="E27"/>
      <c r="F27"/>
      <c r="G27"/>
      <c r="H27"/>
      <c r="I27"/>
      <c r="J27"/>
      <c r="K27" s="64"/>
      <c r="L27"/>
      <c r="M27"/>
      <c r="N27" s="105"/>
      <c r="P27" s="60"/>
      <c r="Q27" s="65"/>
    </row>
    <row r="28" spans="1:24" s="1" customFormat="1" ht="15.75" x14ac:dyDescent="0.25">
      <c r="A28" s="62"/>
      <c r="C28" s="108"/>
      <c r="D28" s="109"/>
      <c r="E28"/>
      <c r="F28"/>
      <c r="G28"/>
      <c r="H28"/>
      <c r="I28"/>
      <c r="J28" s="68"/>
      <c r="K28" s="64"/>
      <c r="L28"/>
      <c r="M28"/>
      <c r="N28" s="105"/>
      <c r="P28" s="60"/>
      <c r="Q28"/>
    </row>
    <row r="29" spans="1:24" s="1" customFormat="1" ht="15.75" x14ac:dyDescent="0.25">
      <c r="A29" s="62"/>
      <c r="B29"/>
      <c r="C29"/>
      <c r="D29" s="100"/>
      <c r="E29"/>
      <c r="F29"/>
      <c r="G29"/>
      <c r="H29"/>
      <c r="I29"/>
      <c r="J29"/>
      <c r="K29" s="64"/>
      <c r="L29"/>
      <c r="M29"/>
      <c r="N29" s="105"/>
      <c r="Q29"/>
    </row>
  </sheetData>
  <mergeCells count="17">
    <mergeCell ref="A23:C23"/>
    <mergeCell ref="N4:P4"/>
    <mergeCell ref="Q4:Q5"/>
    <mergeCell ref="T15:X15"/>
    <mergeCell ref="A19:C19"/>
    <mergeCell ref="A20:C20"/>
    <mergeCell ref="A22:C22"/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</mergeCells>
  <pageMargins left="0.25" right="0.25" top="0.75" bottom="0.75" header="0.3" footer="0.3"/>
  <pageSetup orientation="landscape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H6" sqref="H6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21" customHeight="1" x14ac:dyDescent="0.25">
      <c r="A1" s="238" t="s">
        <v>63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24.75" customHeight="1" x14ac:dyDescent="0.25">
      <c r="A2" s="253" t="s">
        <v>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24" ht="24.75" customHeight="1" thickBot="1" x14ac:dyDescent="0.3">
      <c r="A3" s="254" t="s">
        <v>72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6.5" x14ac:dyDescent="0.25">
      <c r="A6" s="9">
        <v>1</v>
      </c>
      <c r="B6" s="150">
        <v>115003</v>
      </c>
      <c r="C6" s="150" t="s">
        <v>68</v>
      </c>
      <c r="D6" s="151">
        <v>0</v>
      </c>
      <c r="E6" s="150">
        <v>1900</v>
      </c>
      <c r="F6" s="152">
        <v>0</v>
      </c>
      <c r="G6" s="150"/>
      <c r="H6" s="150"/>
      <c r="I6" s="153"/>
      <c r="J6" s="154"/>
      <c r="K6" s="155"/>
      <c r="L6" s="156"/>
      <c r="M6" s="157"/>
      <c r="N6" s="158">
        <f t="shared" ref="N6:N14" si="0">SUM(D6+G6-K6)</f>
        <v>0</v>
      </c>
      <c r="O6" s="156">
        <v>1900</v>
      </c>
      <c r="P6" s="159">
        <f>N6*O6</f>
        <v>0</v>
      </c>
      <c r="Q6" s="9"/>
    </row>
    <row r="7" spans="1:24" ht="16.5" x14ac:dyDescent="0.25">
      <c r="A7" s="15">
        <v>2</v>
      </c>
      <c r="B7" s="160">
        <v>115007</v>
      </c>
      <c r="C7" s="160" t="s">
        <v>13</v>
      </c>
      <c r="D7" s="151">
        <v>8.1081081080810691E-2</v>
      </c>
      <c r="E7" s="161">
        <v>5.8</v>
      </c>
      <c r="F7" s="152">
        <v>0.470270270268702</v>
      </c>
      <c r="G7" s="160"/>
      <c r="H7" s="160"/>
      <c r="I7" s="153">
        <f>G7*H7</f>
        <v>0</v>
      </c>
      <c r="J7" s="154"/>
      <c r="K7" s="162"/>
      <c r="L7" s="161">
        <v>5.8</v>
      </c>
      <c r="M7" s="153">
        <f>L7*K7</f>
        <v>0</v>
      </c>
      <c r="N7" s="158">
        <f t="shared" si="0"/>
        <v>8.1081081080810691E-2</v>
      </c>
      <c r="O7" s="161">
        <v>5.8</v>
      </c>
      <c r="P7" s="159">
        <f t="shared" ref="P7:P14" si="1">N7*O7</f>
        <v>0.470270270268702</v>
      </c>
      <c r="Q7" s="15"/>
    </row>
    <row r="8" spans="1:24" ht="16.5" x14ac:dyDescent="0.25">
      <c r="A8" s="15">
        <v>3</v>
      </c>
      <c r="B8" s="150">
        <v>115009</v>
      </c>
      <c r="C8" s="150" t="s">
        <v>14</v>
      </c>
      <c r="D8" s="151">
        <v>3634</v>
      </c>
      <c r="E8" s="164">
        <v>1.135</v>
      </c>
      <c r="F8" s="152">
        <v>4124.59</v>
      </c>
      <c r="G8" s="165"/>
      <c r="H8" s="152"/>
      <c r="I8" s="153">
        <f t="shared" ref="I8:I15" si="2">G8*H8</f>
        <v>0</v>
      </c>
      <c r="J8" s="154"/>
      <c r="K8" s="166">
        <v>800</v>
      </c>
      <c r="L8" s="164">
        <v>1.135</v>
      </c>
      <c r="M8" s="153">
        <f>L8*K8</f>
        <v>908</v>
      </c>
      <c r="N8" s="158">
        <f t="shared" si="0"/>
        <v>2834</v>
      </c>
      <c r="O8" s="164">
        <v>1.135</v>
      </c>
      <c r="P8" s="159">
        <f t="shared" si="1"/>
        <v>3216.59</v>
      </c>
      <c r="Q8" s="15"/>
    </row>
    <row r="9" spans="1:24" ht="16.5" x14ac:dyDescent="0.25">
      <c r="A9" s="9">
        <v>4</v>
      </c>
      <c r="B9" s="150">
        <v>115017</v>
      </c>
      <c r="C9" s="150" t="s">
        <v>15</v>
      </c>
      <c r="D9" s="151">
        <v>869.25</v>
      </c>
      <c r="E9" s="156">
        <v>72</v>
      </c>
      <c r="F9" s="152">
        <v>62586</v>
      </c>
      <c r="G9" s="150"/>
      <c r="H9" s="150"/>
      <c r="I9" s="153">
        <f t="shared" si="2"/>
        <v>0</v>
      </c>
      <c r="J9" s="154"/>
      <c r="K9" s="166">
        <v>160</v>
      </c>
      <c r="L9" s="164">
        <v>72</v>
      </c>
      <c r="M9" s="153">
        <f>L9*K9</f>
        <v>11520</v>
      </c>
      <c r="N9" s="158">
        <f t="shared" si="0"/>
        <v>709.25</v>
      </c>
      <c r="O9" s="156">
        <v>72</v>
      </c>
      <c r="P9" s="159">
        <f t="shared" si="1"/>
        <v>51066</v>
      </c>
      <c r="Q9" s="15"/>
    </row>
    <row r="10" spans="1:24" ht="16.5" x14ac:dyDescent="0.25">
      <c r="A10" s="15">
        <v>5</v>
      </c>
      <c r="B10" s="150">
        <v>115027</v>
      </c>
      <c r="C10" s="150" t="s">
        <v>17</v>
      </c>
      <c r="D10" s="151">
        <v>135.27237627237628</v>
      </c>
      <c r="E10" s="164">
        <v>4.5583999999999998</v>
      </c>
      <c r="F10" s="152">
        <v>616.62559999999996</v>
      </c>
      <c r="G10" s="150"/>
      <c r="H10" s="150"/>
      <c r="I10" s="153">
        <f t="shared" si="2"/>
        <v>0</v>
      </c>
      <c r="J10" s="154"/>
      <c r="K10" s="155"/>
      <c r="L10" s="164">
        <v>4.5583999999999998</v>
      </c>
      <c r="M10" s="153">
        <f>L10*K10</f>
        <v>0</v>
      </c>
      <c r="N10" s="158">
        <f t="shared" si="0"/>
        <v>135.27237627237628</v>
      </c>
      <c r="O10" s="164">
        <v>4.5583999999999998</v>
      </c>
      <c r="P10" s="159">
        <f t="shared" si="1"/>
        <v>616.62559999999996</v>
      </c>
      <c r="Q10" s="15"/>
    </row>
    <row r="11" spans="1:24" ht="16.5" x14ac:dyDescent="0.25">
      <c r="A11" s="15">
        <v>6</v>
      </c>
      <c r="B11" s="150">
        <v>115052</v>
      </c>
      <c r="C11" s="150" t="s">
        <v>67</v>
      </c>
      <c r="D11" s="151">
        <v>0</v>
      </c>
      <c r="E11" s="164"/>
      <c r="F11" s="152">
        <v>0</v>
      </c>
      <c r="G11" s="160"/>
      <c r="H11" s="150"/>
      <c r="I11" s="153">
        <f t="shared" si="2"/>
        <v>0</v>
      </c>
      <c r="J11" s="154"/>
      <c r="K11" s="155"/>
      <c r="L11" s="164"/>
      <c r="M11" s="153">
        <f t="shared" ref="M11:M13" si="3">L11*K11</f>
        <v>0</v>
      </c>
      <c r="N11" s="158">
        <f t="shared" si="0"/>
        <v>0</v>
      </c>
      <c r="O11" s="164"/>
      <c r="P11" s="159">
        <f t="shared" si="1"/>
        <v>0</v>
      </c>
      <c r="Q11" s="128"/>
    </row>
    <row r="12" spans="1:24" ht="16.5" x14ac:dyDescent="0.25">
      <c r="A12" s="9">
        <v>7</v>
      </c>
      <c r="B12" s="150">
        <v>115058</v>
      </c>
      <c r="C12" s="150" t="s">
        <v>19</v>
      </c>
      <c r="D12" s="151">
        <v>1982.1666666666665</v>
      </c>
      <c r="E12" s="167">
        <v>12</v>
      </c>
      <c r="F12" s="152">
        <v>23786</v>
      </c>
      <c r="G12" s="150"/>
      <c r="H12" s="150"/>
      <c r="I12" s="153">
        <f t="shared" si="2"/>
        <v>0</v>
      </c>
      <c r="J12" s="154"/>
      <c r="K12" s="166">
        <v>360</v>
      </c>
      <c r="L12" s="156">
        <v>12</v>
      </c>
      <c r="M12" s="153">
        <f t="shared" si="3"/>
        <v>4320</v>
      </c>
      <c r="N12" s="158">
        <f t="shared" si="0"/>
        <v>1622.1666666666665</v>
      </c>
      <c r="O12" s="167">
        <v>12</v>
      </c>
      <c r="P12" s="159">
        <f t="shared" si="1"/>
        <v>19466</v>
      </c>
      <c r="Q12" s="171"/>
    </row>
    <row r="13" spans="1:24" ht="16.5" x14ac:dyDescent="0.25">
      <c r="A13" s="15">
        <v>8</v>
      </c>
      <c r="B13" s="150">
        <v>115072</v>
      </c>
      <c r="C13" s="150" t="s">
        <v>26</v>
      </c>
      <c r="D13" s="151">
        <v>61</v>
      </c>
      <c r="E13" s="152">
        <v>255</v>
      </c>
      <c r="F13" s="152">
        <v>15555</v>
      </c>
      <c r="G13" s="150"/>
      <c r="H13" s="150"/>
      <c r="I13" s="153">
        <f t="shared" si="2"/>
        <v>0</v>
      </c>
      <c r="J13" s="154"/>
      <c r="K13" s="166">
        <v>28</v>
      </c>
      <c r="L13" s="164">
        <v>255</v>
      </c>
      <c r="M13" s="153">
        <f t="shared" si="3"/>
        <v>7140</v>
      </c>
      <c r="N13" s="158">
        <f t="shared" si="0"/>
        <v>33</v>
      </c>
      <c r="O13" s="164">
        <v>255</v>
      </c>
      <c r="P13" s="159">
        <f t="shared" si="1"/>
        <v>8415</v>
      </c>
      <c r="Q13" s="171"/>
    </row>
    <row r="14" spans="1:24" ht="16.5" x14ac:dyDescent="0.25">
      <c r="A14" s="15">
        <v>9</v>
      </c>
      <c r="B14" s="150">
        <v>115075</v>
      </c>
      <c r="C14" s="150" t="s">
        <v>29</v>
      </c>
      <c r="D14" s="151">
        <v>79</v>
      </c>
      <c r="E14" s="150">
        <v>59.16</v>
      </c>
      <c r="F14" s="152">
        <v>4673.6399999999994</v>
      </c>
      <c r="G14" s="150"/>
      <c r="H14" s="150"/>
      <c r="I14" s="153">
        <f t="shared" si="2"/>
        <v>0</v>
      </c>
      <c r="J14" s="154"/>
      <c r="K14" s="155">
        <v>25</v>
      </c>
      <c r="L14" s="156">
        <v>59.16</v>
      </c>
      <c r="M14" s="153">
        <f>L14*K14</f>
        <v>1479</v>
      </c>
      <c r="N14" s="158">
        <f t="shared" si="0"/>
        <v>54</v>
      </c>
      <c r="O14" s="156">
        <v>59.16</v>
      </c>
      <c r="P14" s="159">
        <f t="shared" si="1"/>
        <v>3194.64</v>
      </c>
      <c r="Q14" s="171"/>
    </row>
    <row r="15" spans="1:24" ht="15" customHeight="1" x14ac:dyDescent="0.25">
      <c r="A15" s="9">
        <v>10</v>
      </c>
      <c r="B15" s="150">
        <v>115099</v>
      </c>
      <c r="C15" s="150" t="s">
        <v>30</v>
      </c>
      <c r="D15" s="168"/>
      <c r="E15" s="150"/>
      <c r="F15" s="169">
        <v>526392</v>
      </c>
      <c r="G15" s="150"/>
      <c r="H15" s="150"/>
      <c r="I15" s="153">
        <f t="shared" si="2"/>
        <v>0</v>
      </c>
      <c r="J15" s="154"/>
      <c r="K15" s="155"/>
      <c r="L15" s="167"/>
      <c r="M15" s="153">
        <v>10967</v>
      </c>
      <c r="N15" s="170"/>
      <c r="O15" s="156"/>
      <c r="P15" s="159">
        <f t="shared" ref="P15" si="4">F15+I15-M15</f>
        <v>515425</v>
      </c>
      <c r="Q15" s="171"/>
      <c r="T15" s="234" t="s">
        <v>31</v>
      </c>
      <c r="U15" s="234"/>
      <c r="V15" s="234"/>
      <c r="W15" s="234"/>
      <c r="X15" s="234"/>
    </row>
    <row r="16" spans="1:24" ht="16.5" thickBot="1" x14ac:dyDescent="0.3">
      <c r="A16" s="46"/>
      <c r="B16" s="69" t="s">
        <v>32</v>
      </c>
      <c r="C16" s="70"/>
      <c r="D16" s="132"/>
      <c r="E16" s="133"/>
      <c r="F16" s="134">
        <v>637734.32587027026</v>
      </c>
      <c r="G16" s="134">
        <f>SUM(G6:G15)</f>
        <v>0</v>
      </c>
      <c r="H16" s="133"/>
      <c r="I16" s="135">
        <f>SUM(I6:I15)</f>
        <v>0</v>
      </c>
      <c r="J16" s="136">
        <f>SUM(J6:J15)</f>
        <v>0</v>
      </c>
      <c r="K16" s="136"/>
      <c r="L16" s="136"/>
      <c r="M16" s="136">
        <f>SUM(M6:M15)</f>
        <v>36334</v>
      </c>
      <c r="N16" s="137"/>
      <c r="O16" s="133"/>
      <c r="P16" s="134">
        <f>SUM(P6:P15)</f>
        <v>601400.32587027026</v>
      </c>
      <c r="Q16" s="46"/>
    </row>
    <row r="17" spans="1:24" s="1" customFormat="1" ht="16.5" thickTop="1" x14ac:dyDescent="0.25">
      <c r="A17" s="55"/>
      <c r="B17" s="55"/>
      <c r="C17" s="55"/>
      <c r="D17" s="96"/>
      <c r="E17" s="55"/>
      <c r="F17" s="55"/>
      <c r="G17" s="55"/>
      <c r="H17" s="55"/>
      <c r="I17" s="55"/>
      <c r="J17" s="57"/>
      <c r="K17" s="56"/>
      <c r="L17" s="55"/>
      <c r="M17" s="55"/>
      <c r="N17" s="96"/>
      <c r="O17" s="55"/>
      <c r="P17" s="58"/>
      <c r="Q17" s="55"/>
    </row>
    <row r="18" spans="1:24" s="1" customFormat="1" ht="15.75" x14ac:dyDescent="0.25">
      <c r="A18" s="55"/>
      <c r="B18" s="55"/>
      <c r="C18" s="55"/>
      <c r="D18" s="96"/>
      <c r="E18" s="55"/>
      <c r="F18" s="55"/>
      <c r="G18" s="55"/>
      <c r="H18" s="55"/>
      <c r="I18" s="55"/>
      <c r="J18" s="57"/>
      <c r="K18" s="56"/>
      <c r="L18" s="55"/>
      <c r="M18" s="55"/>
      <c r="N18" s="96"/>
      <c r="O18" s="55"/>
      <c r="P18" s="58"/>
      <c r="Q18" s="55"/>
    </row>
    <row r="19" spans="1:24" s="78" customFormat="1" ht="16.5" x14ac:dyDescent="0.3">
      <c r="A19" s="252" t="s">
        <v>37</v>
      </c>
      <c r="B19" s="252"/>
      <c r="C19" s="252"/>
      <c r="D19" s="97"/>
      <c r="E19" s="80"/>
      <c r="F19" s="81"/>
      <c r="G19" s="80"/>
      <c r="H19" s="80"/>
      <c r="I19" s="80"/>
      <c r="J19" s="80"/>
      <c r="K19" s="80"/>
      <c r="L19" s="80"/>
      <c r="M19" s="80"/>
      <c r="N19" s="97"/>
      <c r="O19" s="80"/>
      <c r="P19" s="81"/>
    </row>
    <row r="20" spans="1:24" s="78" customFormat="1" ht="16.5" x14ac:dyDescent="0.3">
      <c r="A20" s="250"/>
      <c r="B20" s="250"/>
      <c r="C20" s="250"/>
      <c r="D20" s="98"/>
      <c r="N20" s="98"/>
      <c r="P20" s="82"/>
    </row>
    <row r="21" spans="1:24" s="78" customFormat="1" ht="16.5" x14ac:dyDescent="0.3">
      <c r="D21" s="98"/>
      <c r="N21" s="98"/>
    </row>
    <row r="22" spans="1:24" s="78" customFormat="1" ht="16.5" x14ac:dyDescent="0.3">
      <c r="A22" s="251" t="s">
        <v>44</v>
      </c>
      <c r="B22" s="251"/>
      <c r="C22" s="251"/>
      <c r="D22" s="98"/>
      <c r="N22" s="98"/>
    </row>
    <row r="23" spans="1:24" s="1" customFormat="1" ht="16.5" x14ac:dyDescent="0.3">
      <c r="A23" s="251" t="s">
        <v>43</v>
      </c>
      <c r="B23" s="251"/>
      <c r="C23" s="251"/>
      <c r="D23" s="96"/>
      <c r="E23" s="55"/>
      <c r="F23" s="55"/>
      <c r="G23" s="55"/>
      <c r="H23" s="55"/>
      <c r="I23" s="55"/>
      <c r="J23" s="55"/>
      <c r="K23" s="56"/>
      <c r="L23" s="55"/>
      <c r="M23" s="55"/>
      <c r="N23" s="96"/>
      <c r="O23" s="55"/>
      <c r="P23" s="55"/>
      <c r="Q23" s="55"/>
    </row>
    <row r="24" spans="1:24" ht="15.75" x14ac:dyDescent="0.25">
      <c r="A24" s="62"/>
      <c r="B24" s="62"/>
      <c r="C24" s="62"/>
      <c r="D24" s="99"/>
      <c r="E24" s="62"/>
      <c r="F24" s="62"/>
      <c r="G24" s="62"/>
      <c r="H24" s="62"/>
      <c r="I24" s="62"/>
      <c r="J24" s="62"/>
      <c r="K24" s="63"/>
      <c r="L24" s="62"/>
      <c r="M24" s="62"/>
      <c r="N24" s="96"/>
      <c r="O24" s="55"/>
      <c r="P24" s="55"/>
      <c r="Q24" s="62"/>
      <c r="R24"/>
      <c r="S24"/>
      <c r="T24"/>
      <c r="U24"/>
      <c r="V24"/>
      <c r="W24"/>
      <c r="X24"/>
    </row>
    <row r="25" spans="1:24" ht="15.75" x14ac:dyDescent="0.25">
      <c r="A25" s="62"/>
      <c r="E25" s="62"/>
      <c r="F25" s="62"/>
      <c r="G25" s="62"/>
      <c r="H25" s="62"/>
      <c r="I25" s="62"/>
      <c r="J25" s="62"/>
      <c r="K25" s="63"/>
      <c r="L25" s="62"/>
      <c r="M25" s="62"/>
      <c r="N25" s="96"/>
      <c r="O25" s="55"/>
      <c r="P25" s="55"/>
      <c r="Q25" s="62"/>
      <c r="R25"/>
      <c r="S25"/>
      <c r="T25"/>
      <c r="U25"/>
      <c r="V25"/>
      <c r="W25"/>
      <c r="X25"/>
    </row>
    <row r="26" spans="1:24" s="1" customFormat="1" ht="15.75" x14ac:dyDescent="0.25">
      <c r="A26" s="62"/>
      <c r="B26"/>
      <c r="C26"/>
      <c r="D26" s="109"/>
      <c r="E26" s="62"/>
      <c r="F26" s="62"/>
      <c r="G26" s="62"/>
      <c r="H26" s="62"/>
      <c r="I26" s="62"/>
      <c r="J26" s="62"/>
      <c r="K26" s="63"/>
      <c r="L26" s="62"/>
      <c r="M26" s="62"/>
      <c r="N26" s="96"/>
      <c r="O26" s="55"/>
      <c r="P26" s="58"/>
      <c r="Q26" s="62"/>
    </row>
    <row r="27" spans="1:24" s="1" customFormat="1" ht="15.75" x14ac:dyDescent="0.25">
      <c r="A27" s="62"/>
      <c r="B27"/>
      <c r="C27" s="108"/>
      <c r="D27" s="108"/>
      <c r="E27"/>
      <c r="F27"/>
      <c r="G27"/>
      <c r="H27"/>
      <c r="I27"/>
      <c r="J27"/>
      <c r="K27" s="64"/>
      <c r="L27"/>
      <c r="M27"/>
      <c r="N27" s="105"/>
      <c r="P27" s="60"/>
      <c r="Q27" s="65"/>
    </row>
    <row r="28" spans="1:24" s="1" customFormat="1" ht="15.75" x14ac:dyDescent="0.25">
      <c r="A28" s="62"/>
      <c r="C28" s="108"/>
      <c r="D28" s="109"/>
      <c r="E28"/>
      <c r="F28"/>
      <c r="G28"/>
      <c r="H28"/>
      <c r="I28"/>
      <c r="J28" s="68"/>
      <c r="K28" s="64"/>
      <c r="L28"/>
      <c r="M28"/>
      <c r="N28" s="105"/>
      <c r="P28" s="60"/>
      <c r="Q28"/>
    </row>
    <row r="29" spans="1:24" s="1" customFormat="1" ht="15.75" x14ac:dyDescent="0.25">
      <c r="A29" s="62"/>
      <c r="B29"/>
      <c r="C29"/>
      <c r="D29" s="100"/>
      <c r="E29"/>
      <c r="F29"/>
      <c r="G29"/>
      <c r="H29"/>
      <c r="I29"/>
      <c r="J29"/>
      <c r="K29" s="64"/>
      <c r="L29"/>
      <c r="M29"/>
      <c r="N29" s="105"/>
      <c r="Q29"/>
    </row>
  </sheetData>
  <mergeCells count="17">
    <mergeCell ref="A23:C23"/>
    <mergeCell ref="N4:P4"/>
    <mergeCell ref="Q4:Q5"/>
    <mergeCell ref="T15:X15"/>
    <mergeCell ref="A19:C19"/>
    <mergeCell ref="A20:C20"/>
    <mergeCell ref="A22:C22"/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</mergeCells>
  <pageMargins left="0.25" right="0.25" top="0.75" bottom="0.75" header="0.3" footer="0.3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S16" sqref="S16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64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59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38" t="s">
        <v>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ht="24.75" customHeight="1" thickBot="1" x14ac:dyDescent="0.35">
      <c r="A3" s="239" t="s">
        <v>41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4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7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10">
        <v>776</v>
      </c>
      <c r="E6" s="11">
        <v>7.4</v>
      </c>
      <c r="F6" s="11">
        <v>5742.4000000000015</v>
      </c>
      <c r="G6" s="9"/>
      <c r="H6" s="9"/>
      <c r="I6" s="11">
        <f>G6*H6</f>
        <v>0</v>
      </c>
      <c r="J6" s="12">
        <f t="shared" ref="J6:J22" si="0">F6+I6</f>
        <v>5742.4000000000015</v>
      </c>
      <c r="K6" s="10">
        <v>0</v>
      </c>
      <c r="L6" s="11">
        <v>7.4</v>
      </c>
      <c r="M6" s="11">
        <f>K6*L6</f>
        <v>0</v>
      </c>
      <c r="N6" s="13">
        <f>D6+G6-K6</f>
        <v>776</v>
      </c>
      <c r="O6" s="14">
        <v>7.4</v>
      </c>
      <c r="P6" s="14">
        <f>F6+I6-M6</f>
        <v>5742.4000000000015</v>
      </c>
      <c r="Q6" s="9"/>
    </row>
    <row r="7" spans="1:24" ht="15.75" x14ac:dyDescent="0.25">
      <c r="A7" s="15">
        <v>2</v>
      </c>
      <c r="B7" s="87">
        <v>115009</v>
      </c>
      <c r="C7" s="15" t="s">
        <v>14</v>
      </c>
      <c r="D7" s="16">
        <v>11730</v>
      </c>
      <c r="E7" s="17">
        <v>1.135</v>
      </c>
      <c r="F7" s="11">
        <v>13727.91</v>
      </c>
      <c r="G7" s="18"/>
      <c r="H7" s="19"/>
      <c r="I7" s="19">
        <f>G7*H7</f>
        <v>0</v>
      </c>
      <c r="J7" s="20">
        <f t="shared" si="0"/>
        <v>13727.91</v>
      </c>
      <c r="K7" s="18">
        <v>4500</v>
      </c>
      <c r="L7" s="19">
        <v>0.90480000000000005</v>
      </c>
      <c r="M7" s="19">
        <f>K7*L7</f>
        <v>4071.6000000000004</v>
      </c>
      <c r="N7" s="21">
        <f t="shared" ref="N7:N22" si="1">D7+G7-K7</f>
        <v>7230</v>
      </c>
      <c r="O7" s="17">
        <v>1.135</v>
      </c>
      <c r="P7" s="17">
        <f t="shared" ref="P7:P19" si="2">F7+I7-M7</f>
        <v>9656.31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22">
        <v>958</v>
      </c>
      <c r="E8" s="15">
        <v>72</v>
      </c>
      <c r="F8" s="11">
        <v>16116</v>
      </c>
      <c r="G8" s="15"/>
      <c r="H8" s="15"/>
      <c r="I8" s="19">
        <f>G8*H8</f>
        <v>0</v>
      </c>
      <c r="J8" s="20">
        <f t="shared" si="0"/>
        <v>16116</v>
      </c>
      <c r="K8" s="18">
        <v>50</v>
      </c>
      <c r="L8" s="19">
        <v>72</v>
      </c>
      <c r="M8" s="19">
        <f t="shared" ref="M8:M13" si="3">K8*L8</f>
        <v>3600</v>
      </c>
      <c r="N8" s="23">
        <f t="shared" si="1"/>
        <v>908</v>
      </c>
      <c r="O8" s="24">
        <v>72</v>
      </c>
      <c r="P8" s="17">
        <f t="shared" si="2"/>
        <v>12516</v>
      </c>
      <c r="Q8" s="15"/>
    </row>
    <row r="9" spans="1:24" ht="15.75" x14ac:dyDescent="0.25">
      <c r="A9" s="15">
        <v>4</v>
      </c>
      <c r="B9" s="87">
        <v>115026</v>
      </c>
      <c r="C9" s="15" t="s">
        <v>16</v>
      </c>
      <c r="D9" s="22">
        <v>36</v>
      </c>
      <c r="E9" s="24">
        <v>100</v>
      </c>
      <c r="F9" s="11">
        <v>3600</v>
      </c>
      <c r="G9" s="15"/>
      <c r="H9" s="15"/>
      <c r="I9" s="19">
        <f>G9*H9</f>
        <v>0</v>
      </c>
      <c r="J9" s="20">
        <f t="shared" si="0"/>
        <v>3600</v>
      </c>
      <c r="K9" s="22">
        <v>20</v>
      </c>
      <c r="L9" s="15">
        <v>100</v>
      </c>
      <c r="M9" s="19">
        <f t="shared" si="3"/>
        <v>2000</v>
      </c>
      <c r="N9" s="23">
        <f t="shared" si="1"/>
        <v>16</v>
      </c>
      <c r="O9" s="24">
        <v>100</v>
      </c>
      <c r="P9" s="17">
        <f t="shared" si="2"/>
        <v>1600</v>
      </c>
      <c r="Q9" s="15"/>
    </row>
    <row r="10" spans="1:24" ht="15.75" x14ac:dyDescent="0.25">
      <c r="A10" s="15">
        <v>5</v>
      </c>
      <c r="B10" s="87">
        <v>115027</v>
      </c>
      <c r="C10" s="15" t="s">
        <v>17</v>
      </c>
      <c r="D10" s="25">
        <v>3946.84</v>
      </c>
      <c r="E10" s="19">
        <v>4.5583999999999998</v>
      </c>
      <c r="F10" s="11">
        <v>18026.315456</v>
      </c>
      <c r="G10" s="15"/>
      <c r="H10" s="15"/>
      <c r="I10" s="19">
        <f>G10*H10</f>
        <v>0</v>
      </c>
      <c r="J10" s="20">
        <f t="shared" si="0"/>
        <v>18026.315456</v>
      </c>
      <c r="K10" s="18">
        <v>0</v>
      </c>
      <c r="L10" s="19">
        <v>4.5</v>
      </c>
      <c r="M10" s="19">
        <f t="shared" si="3"/>
        <v>0</v>
      </c>
      <c r="N10" s="21">
        <f t="shared" si="1"/>
        <v>3946.84</v>
      </c>
      <c r="O10" s="17">
        <v>4.5583999999999998</v>
      </c>
      <c r="P10" s="17">
        <f t="shared" si="2"/>
        <v>18026.315456</v>
      </c>
      <c r="Q10" s="15"/>
    </row>
    <row r="11" spans="1:24" ht="15.75" x14ac:dyDescent="0.25">
      <c r="A11" s="15">
        <v>6</v>
      </c>
      <c r="B11" s="87">
        <v>115044</v>
      </c>
      <c r="C11" s="15" t="s">
        <v>18</v>
      </c>
      <c r="D11" s="25">
        <v>5369.6299999999992</v>
      </c>
      <c r="E11" s="15">
        <v>0.81699999999999995</v>
      </c>
      <c r="F11" s="11">
        <v>4386.9877099999994</v>
      </c>
      <c r="G11" s="15"/>
      <c r="H11" s="15"/>
      <c r="I11" s="19"/>
      <c r="J11" s="20">
        <f t="shared" si="0"/>
        <v>4386.9877099999994</v>
      </c>
      <c r="K11" s="18">
        <v>2500</v>
      </c>
      <c r="L11" s="26">
        <v>0.81699999999999995</v>
      </c>
      <c r="M11" s="19">
        <f t="shared" si="3"/>
        <v>2042.4999999999998</v>
      </c>
      <c r="N11" s="21">
        <f t="shared" si="1"/>
        <v>2869.6299999999992</v>
      </c>
      <c r="O11" s="27">
        <v>0.81699999999999995</v>
      </c>
      <c r="P11" s="17">
        <f t="shared" si="2"/>
        <v>2344.4877099999994</v>
      </c>
      <c r="Q11" s="15"/>
    </row>
    <row r="12" spans="1:24" ht="15.75" x14ac:dyDescent="0.25">
      <c r="A12" s="15">
        <v>7</v>
      </c>
      <c r="B12" s="87">
        <v>115058</v>
      </c>
      <c r="C12" s="15" t="s">
        <v>19</v>
      </c>
      <c r="D12" s="18">
        <v>1010</v>
      </c>
      <c r="E12" s="28">
        <v>12</v>
      </c>
      <c r="F12" s="11">
        <v>12120</v>
      </c>
      <c r="G12" s="15"/>
      <c r="H12" s="15"/>
      <c r="I12" s="19">
        <f>G12*H12</f>
        <v>0</v>
      </c>
      <c r="J12" s="20">
        <f t="shared" si="0"/>
        <v>12120</v>
      </c>
      <c r="K12" s="18">
        <v>250</v>
      </c>
      <c r="L12" s="15">
        <v>12</v>
      </c>
      <c r="M12" s="19">
        <f t="shared" si="3"/>
        <v>3000</v>
      </c>
      <c r="N12" s="23">
        <f>D12+G12-K12</f>
        <v>760</v>
      </c>
      <c r="O12" s="28">
        <v>12</v>
      </c>
      <c r="P12" s="17">
        <f>N12*O12</f>
        <v>9120</v>
      </c>
      <c r="Q12" s="15"/>
    </row>
    <row r="13" spans="1:24" ht="15.75" x14ac:dyDescent="0.25">
      <c r="A13" s="15">
        <v>8</v>
      </c>
      <c r="B13" s="87">
        <v>115065</v>
      </c>
      <c r="C13" s="15" t="s">
        <v>20</v>
      </c>
      <c r="D13" s="22">
        <v>6443</v>
      </c>
      <c r="E13" s="15">
        <v>3.78</v>
      </c>
      <c r="F13" s="11">
        <v>24354.539999999997</v>
      </c>
      <c r="G13" s="15"/>
      <c r="H13" s="15"/>
      <c r="I13" s="19"/>
      <c r="J13" s="20">
        <f t="shared" si="0"/>
        <v>24354.539999999997</v>
      </c>
      <c r="K13" s="22">
        <v>1000</v>
      </c>
      <c r="L13" s="15">
        <v>3.78</v>
      </c>
      <c r="M13" s="19">
        <f t="shared" si="3"/>
        <v>3780</v>
      </c>
      <c r="N13" s="23">
        <f t="shared" si="1"/>
        <v>5443</v>
      </c>
      <c r="O13" s="24">
        <v>3.78</v>
      </c>
      <c r="P13" s="17">
        <f t="shared" si="2"/>
        <v>20574.539999999997</v>
      </c>
      <c r="Q13" s="29" t="s">
        <v>21</v>
      </c>
    </row>
    <row r="14" spans="1:24" ht="15.75" x14ac:dyDescent="0.25">
      <c r="A14" s="15">
        <v>9</v>
      </c>
      <c r="B14" s="87">
        <v>115066</v>
      </c>
      <c r="C14" s="15" t="s">
        <v>22</v>
      </c>
      <c r="D14" s="30"/>
      <c r="E14" s="31"/>
      <c r="F14" s="32">
        <v>396308.54999999993</v>
      </c>
      <c r="G14" s="31"/>
      <c r="H14" s="31"/>
      <c r="I14" s="33">
        <f>G14*H14</f>
        <v>0</v>
      </c>
      <c r="J14" s="34">
        <f t="shared" si="0"/>
        <v>396308.54999999993</v>
      </c>
      <c r="K14" s="30"/>
      <c r="L14" s="31"/>
      <c r="M14" s="19">
        <v>8615.4</v>
      </c>
      <c r="N14" s="23"/>
      <c r="O14" s="24"/>
      <c r="P14" s="17">
        <f t="shared" si="2"/>
        <v>387693.14999999991</v>
      </c>
      <c r="Q14" s="29" t="s">
        <v>21</v>
      </c>
    </row>
    <row r="15" spans="1:24" ht="15.75" x14ac:dyDescent="0.25">
      <c r="A15" s="15">
        <v>10</v>
      </c>
      <c r="B15" s="87">
        <v>115069</v>
      </c>
      <c r="C15" s="15" t="s">
        <v>23</v>
      </c>
      <c r="D15" s="22">
        <v>0</v>
      </c>
      <c r="E15" s="15"/>
      <c r="F15" s="19">
        <v>0</v>
      </c>
      <c r="G15" s="15"/>
      <c r="H15" s="15"/>
      <c r="I15" s="19"/>
      <c r="J15" s="20">
        <f t="shared" si="0"/>
        <v>0</v>
      </c>
      <c r="K15" s="22"/>
      <c r="L15" s="15"/>
      <c r="M15" s="19"/>
      <c r="N15" s="23">
        <f t="shared" si="1"/>
        <v>0</v>
      </c>
      <c r="O15" s="24"/>
      <c r="P15" s="17">
        <f t="shared" si="2"/>
        <v>0</v>
      </c>
      <c r="Q15" s="35"/>
    </row>
    <row r="16" spans="1:24" ht="15.75" x14ac:dyDescent="0.25">
      <c r="A16" s="15">
        <v>11</v>
      </c>
      <c r="B16" s="87">
        <v>115070</v>
      </c>
      <c r="C16" s="15" t="s">
        <v>24</v>
      </c>
      <c r="D16" s="22">
        <v>0</v>
      </c>
      <c r="E16" s="15"/>
      <c r="F16" s="19">
        <v>0</v>
      </c>
      <c r="G16" s="15"/>
      <c r="H16" s="15"/>
      <c r="I16" s="19"/>
      <c r="J16" s="20">
        <f t="shared" si="0"/>
        <v>0</v>
      </c>
      <c r="K16" s="22"/>
      <c r="L16" s="15"/>
      <c r="M16" s="19"/>
      <c r="N16" s="23">
        <f t="shared" si="1"/>
        <v>0</v>
      </c>
      <c r="O16" s="24"/>
      <c r="P16" s="17">
        <f t="shared" si="2"/>
        <v>0</v>
      </c>
      <c r="Q16" s="35"/>
    </row>
    <row r="17" spans="1:24" ht="15.75" x14ac:dyDescent="0.25">
      <c r="A17" s="15">
        <v>12</v>
      </c>
      <c r="B17" s="87">
        <v>115071</v>
      </c>
      <c r="C17" s="15" t="s">
        <v>25</v>
      </c>
      <c r="D17" s="18">
        <v>0</v>
      </c>
      <c r="E17" s="19">
        <v>0</v>
      </c>
      <c r="F17" s="19">
        <v>0</v>
      </c>
      <c r="G17" s="15"/>
      <c r="H17" s="15"/>
      <c r="I17" s="19"/>
      <c r="J17" s="20">
        <f t="shared" si="0"/>
        <v>0</v>
      </c>
      <c r="K17" s="18"/>
      <c r="L17" s="19">
        <v>0</v>
      </c>
      <c r="M17" s="19"/>
      <c r="N17" s="23">
        <f t="shared" si="1"/>
        <v>0</v>
      </c>
      <c r="O17" s="17">
        <v>0</v>
      </c>
      <c r="P17" s="17">
        <f t="shared" si="2"/>
        <v>0</v>
      </c>
      <c r="Q17" s="36"/>
    </row>
    <row r="18" spans="1:24" ht="15.75" x14ac:dyDescent="0.25">
      <c r="A18" s="15">
        <v>13</v>
      </c>
      <c r="B18" s="87">
        <v>115072</v>
      </c>
      <c r="C18" s="15" t="s">
        <v>26</v>
      </c>
      <c r="D18" s="18">
        <v>0</v>
      </c>
      <c r="E18" s="19">
        <v>0</v>
      </c>
      <c r="F18" s="19">
        <v>0</v>
      </c>
      <c r="G18" s="15"/>
      <c r="H18" s="15"/>
      <c r="I18" s="19">
        <f>G18*H18</f>
        <v>0</v>
      </c>
      <c r="J18" s="20">
        <f t="shared" si="0"/>
        <v>0</v>
      </c>
      <c r="K18" s="18"/>
      <c r="L18" s="19"/>
      <c r="M18" s="19">
        <f>K18*L18</f>
        <v>0</v>
      </c>
      <c r="N18" s="23">
        <f>D18+G18-K18</f>
        <v>0</v>
      </c>
      <c r="O18" s="17">
        <v>0</v>
      </c>
      <c r="P18" s="17">
        <f t="shared" si="2"/>
        <v>0</v>
      </c>
      <c r="Q18" s="35"/>
    </row>
    <row r="19" spans="1:24" ht="15.75" x14ac:dyDescent="0.25">
      <c r="A19" s="15">
        <v>14</v>
      </c>
      <c r="B19" s="87">
        <v>115073</v>
      </c>
      <c r="C19" s="15" t="s">
        <v>27</v>
      </c>
      <c r="D19" s="22">
        <v>0</v>
      </c>
      <c r="E19" s="15"/>
      <c r="F19" s="19">
        <v>0</v>
      </c>
      <c r="G19" s="15"/>
      <c r="H19" s="15"/>
      <c r="I19" s="19"/>
      <c r="J19" s="20">
        <f t="shared" si="0"/>
        <v>0</v>
      </c>
      <c r="K19" s="22"/>
      <c r="L19" s="15"/>
      <c r="M19" s="19"/>
      <c r="N19" s="23">
        <f t="shared" si="1"/>
        <v>0</v>
      </c>
      <c r="O19" s="24"/>
      <c r="P19" s="17">
        <f t="shared" si="2"/>
        <v>0</v>
      </c>
      <c r="Q19" s="35"/>
    </row>
    <row r="20" spans="1:24" ht="15.75" x14ac:dyDescent="0.25">
      <c r="A20" s="15">
        <v>15</v>
      </c>
      <c r="B20" s="87">
        <v>115074</v>
      </c>
      <c r="C20" s="15" t="s">
        <v>28</v>
      </c>
      <c r="D20" s="22">
        <v>0</v>
      </c>
      <c r="E20" s="15"/>
      <c r="F20" s="37">
        <v>5339.2800000000007</v>
      </c>
      <c r="G20" s="15"/>
      <c r="H20" s="15"/>
      <c r="I20" s="19"/>
      <c r="J20" s="38">
        <f t="shared" si="0"/>
        <v>5339.2800000000007</v>
      </c>
      <c r="K20" s="22"/>
      <c r="L20" s="15"/>
      <c r="M20" s="19">
        <v>4000</v>
      </c>
      <c r="N20" s="23">
        <f t="shared" si="1"/>
        <v>0</v>
      </c>
      <c r="O20" s="24"/>
      <c r="P20" s="17">
        <f>J20-M20</f>
        <v>1339.2800000000007</v>
      </c>
      <c r="Q20" s="35" t="s">
        <v>21</v>
      </c>
    </row>
    <row r="21" spans="1:24" ht="15.75" x14ac:dyDescent="0.25">
      <c r="A21" s="15">
        <v>16</v>
      </c>
      <c r="B21" s="87">
        <v>115075</v>
      </c>
      <c r="C21" s="15" t="s">
        <v>29</v>
      </c>
      <c r="D21" s="22"/>
      <c r="E21" s="15"/>
      <c r="F21" s="19">
        <v>72753.044999999998</v>
      </c>
      <c r="G21" s="15"/>
      <c r="H21" s="15"/>
      <c r="I21" s="19">
        <f>G21*H21</f>
        <v>0</v>
      </c>
      <c r="J21" s="38">
        <f t="shared" si="0"/>
        <v>72753.044999999998</v>
      </c>
      <c r="K21" s="22"/>
      <c r="L21" s="15"/>
      <c r="M21" s="37">
        <v>2500</v>
      </c>
      <c r="N21" s="23"/>
      <c r="O21" s="24"/>
      <c r="P21" s="17">
        <f t="shared" ref="P21:P22" si="4">J21-M21</f>
        <v>70253.044999999998</v>
      </c>
      <c r="Q21" s="35"/>
    </row>
    <row r="22" spans="1:24" ht="15.75" x14ac:dyDescent="0.25">
      <c r="A22" s="15">
        <v>17</v>
      </c>
      <c r="B22" s="88">
        <v>115099</v>
      </c>
      <c r="C22" s="39" t="s">
        <v>30</v>
      </c>
      <c r="D22" s="40">
        <v>0</v>
      </c>
      <c r="E22" s="39"/>
      <c r="F22" s="37">
        <v>1147372.5199999998</v>
      </c>
      <c r="G22" s="39"/>
      <c r="H22" s="39"/>
      <c r="I22" s="41"/>
      <c r="J22" s="34">
        <f t="shared" si="0"/>
        <v>1147372.5199999998</v>
      </c>
      <c r="K22" s="40"/>
      <c r="L22" s="39"/>
      <c r="M22" s="42">
        <v>53000</v>
      </c>
      <c r="N22" s="23">
        <f t="shared" si="1"/>
        <v>0</v>
      </c>
      <c r="O22" s="43"/>
      <c r="P22" s="44">
        <f t="shared" si="4"/>
        <v>1094372.5199999998</v>
      </c>
      <c r="Q22" s="45" t="s">
        <v>21</v>
      </c>
      <c r="T22" s="234" t="s">
        <v>31</v>
      </c>
      <c r="U22" s="234"/>
      <c r="V22" s="234"/>
      <c r="W22" s="234"/>
      <c r="X22" s="234"/>
    </row>
    <row r="23" spans="1:24" ht="16.5" thickBot="1" x14ac:dyDescent="0.3">
      <c r="A23" s="46"/>
      <c r="B23" s="69" t="s">
        <v>32</v>
      </c>
      <c r="C23" s="70"/>
      <c r="D23" s="71"/>
      <c r="E23" s="46"/>
      <c r="F23" s="89">
        <v>1801975.5281659998</v>
      </c>
      <c r="G23" s="46"/>
      <c r="H23" s="46"/>
      <c r="I23" s="48">
        <f>SUM(I6:I22)</f>
        <v>0</v>
      </c>
      <c r="J23" s="90">
        <f>SUM(J6:J22)</f>
        <v>1719847.5481659998</v>
      </c>
      <c r="K23" s="50"/>
      <c r="L23" s="46"/>
      <c r="M23" s="89">
        <f>SUM(M6:M22)</f>
        <v>86609.5</v>
      </c>
      <c r="N23" s="52"/>
      <c r="O23" s="53"/>
      <c r="P23" s="89">
        <f>F23+I23-M23</f>
        <v>1715366.0281659998</v>
      </c>
      <c r="Q23" s="46"/>
    </row>
    <row r="24" spans="1:24" s="1" customFormat="1" ht="16.5" thickTop="1" x14ac:dyDescent="0.25">
      <c r="A24" s="55"/>
      <c r="B24" s="55"/>
      <c r="C24" s="55"/>
      <c r="D24" s="56"/>
      <c r="E24" s="55"/>
      <c r="F24" s="55"/>
      <c r="G24" s="55"/>
      <c r="H24" s="55"/>
      <c r="I24" s="55"/>
      <c r="J24" s="57"/>
      <c r="K24" s="56"/>
      <c r="L24" s="55"/>
      <c r="M24" s="55"/>
      <c r="N24" s="56"/>
      <c r="O24" s="55"/>
      <c r="P24" s="58"/>
      <c r="Q24" s="55"/>
    </row>
    <row r="25" spans="1:24" s="1" customFormat="1" ht="15.75" x14ac:dyDescent="0.25">
      <c r="A25" s="55"/>
      <c r="B25" s="55"/>
      <c r="C25" s="55"/>
      <c r="D25" s="56"/>
      <c r="E25" s="55"/>
      <c r="F25" s="55"/>
      <c r="G25" s="55"/>
      <c r="H25" s="55"/>
      <c r="I25" s="55"/>
      <c r="J25" s="57"/>
      <c r="K25" s="56"/>
      <c r="L25" s="55"/>
      <c r="M25" s="55"/>
      <c r="N25" s="56"/>
      <c r="O25" s="55"/>
      <c r="P25" s="58"/>
      <c r="Q25" s="55"/>
    </row>
    <row r="26" spans="1:24" s="78" customFormat="1" ht="16.5" x14ac:dyDescent="0.3">
      <c r="A26" s="249" t="s">
        <v>37</v>
      </c>
      <c r="B26" s="249"/>
      <c r="C26" s="249"/>
      <c r="D26" s="80"/>
      <c r="E26" s="80"/>
      <c r="F26" s="81"/>
      <c r="G26" s="80"/>
      <c r="H26" s="80"/>
      <c r="I26" s="80"/>
      <c r="J26" s="80"/>
      <c r="K26" s="80"/>
      <c r="L26" s="80"/>
      <c r="M26" s="80"/>
      <c r="N26" s="80"/>
      <c r="O26" s="80"/>
      <c r="P26" s="81"/>
    </row>
    <row r="27" spans="1:24" s="78" customFormat="1" ht="16.5" x14ac:dyDescent="0.3">
      <c r="A27" s="250"/>
      <c r="B27" s="250"/>
      <c r="C27" s="250"/>
      <c r="P27" s="82"/>
    </row>
    <row r="28" spans="1:24" s="78" customFormat="1" ht="16.5" x14ac:dyDescent="0.3">
      <c r="A28" s="78" t="s">
        <v>38</v>
      </c>
      <c r="B28" s="83"/>
      <c r="C28" s="84"/>
    </row>
    <row r="29" spans="1:24" s="78" customFormat="1" ht="16.5" x14ac:dyDescent="0.3">
      <c r="A29" s="78" t="s">
        <v>39</v>
      </c>
      <c r="C29" s="85"/>
    </row>
    <row r="30" spans="1:24" s="1" customFormat="1" ht="15.75" x14ac:dyDescent="0.25">
      <c r="A30" s="55"/>
      <c r="B30" s="55"/>
      <c r="C30" s="55"/>
      <c r="D30" s="56"/>
      <c r="E30" s="55"/>
      <c r="F30" s="55"/>
      <c r="G30" s="55"/>
      <c r="H30" s="55"/>
      <c r="I30" s="55"/>
      <c r="J30" s="55"/>
      <c r="K30" s="56"/>
      <c r="L30" s="55"/>
      <c r="M30" s="55"/>
      <c r="N30" s="56"/>
      <c r="O30" s="55"/>
      <c r="P30" s="55"/>
      <c r="Q30" s="55"/>
    </row>
    <row r="31" spans="1:24" ht="15.75" x14ac:dyDescent="0.25">
      <c r="A31" s="62"/>
      <c r="B31" s="62"/>
      <c r="C31" s="62"/>
      <c r="D31" s="63"/>
      <c r="E31" s="62"/>
      <c r="F31" s="62"/>
      <c r="G31" s="62"/>
      <c r="H31" s="62"/>
      <c r="I31" s="62"/>
      <c r="J31" s="62"/>
      <c r="K31" s="63"/>
      <c r="L31" s="62"/>
      <c r="M31" s="62"/>
      <c r="N31" s="56"/>
      <c r="O31" s="55"/>
      <c r="P31" s="55"/>
      <c r="Q31" s="62"/>
    </row>
    <row r="32" spans="1:24" ht="15.75" x14ac:dyDescent="0.25">
      <c r="A32" s="62"/>
      <c r="E32" s="62"/>
      <c r="F32" s="62"/>
      <c r="G32" s="62"/>
      <c r="H32" s="62"/>
      <c r="I32" s="62"/>
      <c r="J32" s="62"/>
      <c r="K32" s="63"/>
      <c r="L32" s="62"/>
      <c r="M32" s="62"/>
      <c r="N32" s="56"/>
      <c r="O32" s="55"/>
      <c r="P32" s="55"/>
      <c r="Q32" s="62"/>
    </row>
    <row r="33" spans="1:17" s="1" customFormat="1" ht="15.75" x14ac:dyDescent="0.25">
      <c r="A33" s="62"/>
      <c r="B33"/>
      <c r="C33"/>
      <c r="D33" s="64"/>
      <c r="E33" s="62"/>
      <c r="F33" s="62"/>
      <c r="G33" s="62"/>
      <c r="H33" s="62"/>
      <c r="I33" s="62"/>
      <c r="J33" s="62"/>
      <c r="K33" s="63"/>
      <c r="L33" s="62"/>
      <c r="M33" s="62"/>
      <c r="N33" s="56"/>
      <c r="O33" s="55"/>
      <c r="P33" s="58"/>
      <c r="Q33" s="62"/>
    </row>
    <row r="34" spans="1:17" s="1" customFormat="1" ht="15.75" x14ac:dyDescent="0.25">
      <c r="A34" s="62"/>
      <c r="B34"/>
      <c r="C34"/>
      <c r="D34" s="64"/>
      <c r="E34"/>
      <c r="F34"/>
      <c r="G34"/>
      <c r="H34"/>
      <c r="I34"/>
      <c r="J34"/>
      <c r="K34" s="64"/>
      <c r="L34"/>
      <c r="M34"/>
      <c r="N34" s="59"/>
      <c r="P34" s="60"/>
      <c r="Q34" s="65"/>
    </row>
    <row r="35" spans="1:17" s="1" customFormat="1" ht="15.75" x14ac:dyDescent="0.25">
      <c r="A35" s="62"/>
      <c r="B35" s="66"/>
      <c r="C35" s="66"/>
      <c r="D35" s="67"/>
      <c r="E35"/>
      <c r="F35"/>
      <c r="G35"/>
      <c r="H35"/>
      <c r="I35"/>
      <c r="J35" s="68"/>
      <c r="K35" s="64"/>
      <c r="L35"/>
      <c r="M35"/>
      <c r="N35" s="59"/>
      <c r="P35" s="60"/>
      <c r="Q35"/>
    </row>
    <row r="36" spans="1:17" s="1" customFormat="1" ht="15.75" x14ac:dyDescent="0.25">
      <c r="A36" s="62"/>
      <c r="B36"/>
      <c r="C36"/>
      <c r="D36" s="64"/>
      <c r="E36"/>
      <c r="F36"/>
      <c r="G36"/>
      <c r="H36"/>
      <c r="I36"/>
      <c r="J36"/>
      <c r="K36" s="64"/>
      <c r="L36"/>
      <c r="M36"/>
      <c r="N36" s="59"/>
      <c r="Q36"/>
    </row>
  </sheetData>
  <mergeCells count="15">
    <mergeCell ref="T22:X22"/>
    <mergeCell ref="A26:C26"/>
    <mergeCell ref="A27:C27"/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N4:P4"/>
    <mergeCell ref="Q4:Q5"/>
  </mergeCells>
  <pageMargins left="0.25" right="0.25" top="0.75" bottom="0.75" header="0.3" footer="0.3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R10" sqref="R10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21" customHeight="1" x14ac:dyDescent="0.25">
      <c r="A1" s="238" t="s">
        <v>63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24.75" customHeight="1" x14ac:dyDescent="0.25">
      <c r="A2" s="253" t="s">
        <v>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24" ht="24.75" customHeight="1" thickBot="1" x14ac:dyDescent="0.3">
      <c r="A3" s="254" t="s">
        <v>73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6.5" x14ac:dyDescent="0.25">
      <c r="A6" s="9">
        <v>1</v>
      </c>
      <c r="B6" s="150">
        <v>115003</v>
      </c>
      <c r="C6" s="150" t="s">
        <v>68</v>
      </c>
      <c r="D6" s="151">
        <v>0</v>
      </c>
      <c r="E6" s="150">
        <v>1900</v>
      </c>
      <c r="F6" s="152">
        <v>0</v>
      </c>
      <c r="G6" s="150"/>
      <c r="H6" s="150"/>
      <c r="I6" s="153"/>
      <c r="J6" s="154"/>
      <c r="K6" s="155"/>
      <c r="L6" s="156"/>
      <c r="M6" s="157"/>
      <c r="N6" s="158">
        <f t="shared" ref="N6:N14" si="0">SUM(D6+G6-K6)</f>
        <v>0</v>
      </c>
      <c r="O6" s="156">
        <v>1900</v>
      </c>
      <c r="P6" s="159">
        <f>N6*O6</f>
        <v>0</v>
      </c>
      <c r="Q6" s="9"/>
    </row>
    <row r="7" spans="1:24" ht="16.5" x14ac:dyDescent="0.25">
      <c r="A7" s="15">
        <v>2</v>
      </c>
      <c r="B7" s="160">
        <v>115007</v>
      </c>
      <c r="C7" s="160" t="s">
        <v>13</v>
      </c>
      <c r="D7" s="151">
        <v>8.1081081080810691E-2</v>
      </c>
      <c r="E7" s="161">
        <v>5.8</v>
      </c>
      <c r="F7" s="152">
        <v>0.470270270268702</v>
      </c>
      <c r="G7" s="160"/>
      <c r="H7" s="160"/>
      <c r="I7" s="153">
        <f>G7*H7</f>
        <v>0</v>
      </c>
      <c r="J7" s="154"/>
      <c r="K7" s="162"/>
      <c r="L7" s="161">
        <v>5.8</v>
      </c>
      <c r="M7" s="153">
        <f>L7*K7</f>
        <v>0</v>
      </c>
      <c r="N7" s="158">
        <f t="shared" si="0"/>
        <v>8.1081081080810691E-2</v>
      </c>
      <c r="O7" s="161">
        <v>5.8</v>
      </c>
      <c r="P7" s="159">
        <f t="shared" ref="P7:P14" si="1">N7*O7</f>
        <v>0.470270270268702</v>
      </c>
      <c r="Q7" s="15"/>
    </row>
    <row r="8" spans="1:24" ht="16.5" x14ac:dyDescent="0.25">
      <c r="A8" s="15">
        <v>3</v>
      </c>
      <c r="B8" s="150">
        <v>115009</v>
      </c>
      <c r="C8" s="150" t="s">
        <v>14</v>
      </c>
      <c r="D8" s="151">
        <v>2834</v>
      </c>
      <c r="E8" s="164">
        <v>1.135</v>
      </c>
      <c r="F8" s="152">
        <v>3216.59</v>
      </c>
      <c r="G8" s="165"/>
      <c r="H8" s="152"/>
      <c r="I8" s="153">
        <f t="shared" ref="I8:I15" si="2">G8*H8</f>
        <v>0</v>
      </c>
      <c r="J8" s="154"/>
      <c r="K8" s="166">
        <v>1500</v>
      </c>
      <c r="L8" s="164">
        <v>1.135</v>
      </c>
      <c r="M8" s="153">
        <f>L8*K8</f>
        <v>1702.5</v>
      </c>
      <c r="N8" s="158">
        <f t="shared" si="0"/>
        <v>1334</v>
      </c>
      <c r="O8" s="164">
        <v>1.135</v>
      </c>
      <c r="P8" s="159">
        <f t="shared" si="1"/>
        <v>1514.09</v>
      </c>
      <c r="Q8" s="15"/>
    </row>
    <row r="9" spans="1:24" ht="16.5" x14ac:dyDescent="0.25">
      <c r="A9" s="9">
        <v>4</v>
      </c>
      <c r="B9" s="150">
        <v>115017</v>
      </c>
      <c r="C9" s="150" t="s">
        <v>15</v>
      </c>
      <c r="D9" s="151">
        <v>709.25</v>
      </c>
      <c r="E9" s="156">
        <v>72</v>
      </c>
      <c r="F9" s="152">
        <v>51066</v>
      </c>
      <c r="G9" s="150"/>
      <c r="H9" s="150"/>
      <c r="I9" s="153">
        <f t="shared" si="2"/>
        <v>0</v>
      </c>
      <c r="J9" s="154"/>
      <c r="K9" s="166">
        <v>75</v>
      </c>
      <c r="L9" s="164">
        <v>72</v>
      </c>
      <c r="M9" s="153">
        <f>L9*K9</f>
        <v>5400</v>
      </c>
      <c r="N9" s="158">
        <f t="shared" si="0"/>
        <v>634.25</v>
      </c>
      <c r="O9" s="156">
        <v>72</v>
      </c>
      <c r="P9" s="159">
        <f t="shared" si="1"/>
        <v>45666</v>
      </c>
      <c r="Q9" s="15"/>
    </row>
    <row r="10" spans="1:24" ht="16.5" x14ac:dyDescent="0.25">
      <c r="A10" s="15">
        <v>5</v>
      </c>
      <c r="B10" s="150">
        <v>115027</v>
      </c>
      <c r="C10" s="150" t="s">
        <v>17</v>
      </c>
      <c r="D10" s="151">
        <v>135.27237627237628</v>
      </c>
      <c r="E10" s="164">
        <v>4.5583999999999998</v>
      </c>
      <c r="F10" s="152">
        <v>616.62559999999996</v>
      </c>
      <c r="G10" s="150"/>
      <c r="H10" s="150"/>
      <c r="I10" s="153">
        <f t="shared" si="2"/>
        <v>0</v>
      </c>
      <c r="J10" s="154"/>
      <c r="K10" s="155"/>
      <c r="L10" s="164">
        <v>4.5583999999999998</v>
      </c>
      <c r="M10" s="153">
        <f>L10*K10</f>
        <v>0</v>
      </c>
      <c r="N10" s="158">
        <f t="shared" si="0"/>
        <v>135.27237627237628</v>
      </c>
      <c r="O10" s="164">
        <v>4.5583999999999998</v>
      </c>
      <c r="P10" s="159">
        <f t="shared" si="1"/>
        <v>616.62559999999996</v>
      </c>
      <c r="Q10" s="15"/>
    </row>
    <row r="11" spans="1:24" ht="16.5" x14ac:dyDescent="0.25">
      <c r="A11" s="15">
        <v>6</v>
      </c>
      <c r="B11" s="150">
        <v>115052</v>
      </c>
      <c r="C11" s="150" t="s">
        <v>67</v>
      </c>
      <c r="D11" s="151">
        <v>0</v>
      </c>
      <c r="E11" s="164"/>
      <c r="F11" s="152">
        <v>0</v>
      </c>
      <c r="G11" s="160"/>
      <c r="H11" s="150"/>
      <c r="I11" s="153">
        <f t="shared" si="2"/>
        <v>0</v>
      </c>
      <c r="J11" s="154"/>
      <c r="K11" s="155"/>
      <c r="L11" s="164"/>
      <c r="M11" s="153">
        <f t="shared" ref="M11:M13" si="3">L11*K11</f>
        <v>0</v>
      </c>
      <c r="N11" s="158">
        <f t="shared" si="0"/>
        <v>0</v>
      </c>
      <c r="O11" s="164"/>
      <c r="P11" s="159">
        <f t="shared" si="1"/>
        <v>0</v>
      </c>
      <c r="Q11" s="128"/>
    </row>
    <row r="12" spans="1:24" ht="16.5" x14ac:dyDescent="0.25">
      <c r="A12" s="9">
        <v>7</v>
      </c>
      <c r="B12" s="150">
        <v>115058</v>
      </c>
      <c r="C12" s="150" t="s">
        <v>19</v>
      </c>
      <c r="D12" s="151">
        <v>1622.1666666666665</v>
      </c>
      <c r="E12" s="167">
        <v>12</v>
      </c>
      <c r="F12" s="152">
        <v>19466</v>
      </c>
      <c r="G12" s="150"/>
      <c r="H12" s="150"/>
      <c r="I12" s="153">
        <f t="shared" si="2"/>
        <v>0</v>
      </c>
      <c r="J12" s="154"/>
      <c r="K12" s="166">
        <v>300</v>
      </c>
      <c r="L12" s="156">
        <v>12</v>
      </c>
      <c r="M12" s="153">
        <f t="shared" si="3"/>
        <v>3600</v>
      </c>
      <c r="N12" s="158">
        <f t="shared" si="0"/>
        <v>1322.1666666666665</v>
      </c>
      <c r="O12" s="167">
        <v>12</v>
      </c>
      <c r="P12" s="159">
        <f t="shared" si="1"/>
        <v>15865.999999999998</v>
      </c>
      <c r="Q12" s="171"/>
    </row>
    <row r="13" spans="1:24" ht="16.5" x14ac:dyDescent="0.25">
      <c r="A13" s="15">
        <v>8</v>
      </c>
      <c r="B13" s="150">
        <v>115072</v>
      </c>
      <c r="C13" s="150" t="s">
        <v>26</v>
      </c>
      <c r="D13" s="151">
        <v>33</v>
      </c>
      <c r="E13" s="152">
        <v>255</v>
      </c>
      <c r="F13" s="152">
        <v>8415</v>
      </c>
      <c r="G13" s="150"/>
      <c r="H13" s="150"/>
      <c r="I13" s="153">
        <f t="shared" si="2"/>
        <v>0</v>
      </c>
      <c r="J13" s="154"/>
      <c r="K13" s="166"/>
      <c r="L13" s="164">
        <v>255</v>
      </c>
      <c r="M13" s="153">
        <f t="shared" si="3"/>
        <v>0</v>
      </c>
      <c r="N13" s="158">
        <f t="shared" si="0"/>
        <v>33</v>
      </c>
      <c r="O13" s="164">
        <v>255</v>
      </c>
      <c r="P13" s="159">
        <f t="shared" si="1"/>
        <v>8415</v>
      </c>
      <c r="Q13" s="171"/>
    </row>
    <row r="14" spans="1:24" ht="16.5" x14ac:dyDescent="0.25">
      <c r="A14" s="15">
        <v>9</v>
      </c>
      <c r="B14" s="150">
        <v>115075</v>
      </c>
      <c r="C14" s="150" t="s">
        <v>29</v>
      </c>
      <c r="D14" s="151">
        <v>54</v>
      </c>
      <c r="E14" s="150">
        <v>59.16</v>
      </c>
      <c r="F14" s="152">
        <v>3194.64</v>
      </c>
      <c r="G14" s="150"/>
      <c r="H14" s="150"/>
      <c r="I14" s="153">
        <f t="shared" si="2"/>
        <v>0</v>
      </c>
      <c r="J14" s="154"/>
      <c r="K14" s="155"/>
      <c r="L14" s="156">
        <v>59.16</v>
      </c>
      <c r="M14" s="153">
        <f>L14*K14</f>
        <v>0</v>
      </c>
      <c r="N14" s="158">
        <f t="shared" si="0"/>
        <v>54</v>
      </c>
      <c r="O14" s="156">
        <v>59.16</v>
      </c>
      <c r="P14" s="159">
        <f t="shared" si="1"/>
        <v>3194.64</v>
      </c>
      <c r="Q14" s="171"/>
    </row>
    <row r="15" spans="1:24" ht="15" customHeight="1" x14ac:dyDescent="0.25">
      <c r="A15" s="9">
        <v>10</v>
      </c>
      <c r="B15" s="150">
        <v>115099</v>
      </c>
      <c r="C15" s="150" t="s">
        <v>30</v>
      </c>
      <c r="D15" s="168"/>
      <c r="E15" s="150"/>
      <c r="F15" s="169">
        <v>515425</v>
      </c>
      <c r="G15" s="150"/>
      <c r="H15" s="150"/>
      <c r="I15" s="153">
        <f t="shared" si="2"/>
        <v>0</v>
      </c>
      <c r="J15" s="154"/>
      <c r="K15" s="155"/>
      <c r="L15" s="167"/>
      <c r="M15" s="153"/>
      <c r="N15" s="170"/>
      <c r="O15" s="156"/>
      <c r="P15" s="159">
        <f t="shared" ref="P15" si="4">F15+I15-M15</f>
        <v>515425</v>
      </c>
      <c r="Q15" s="171"/>
      <c r="T15" s="234" t="s">
        <v>31</v>
      </c>
      <c r="U15" s="234"/>
      <c r="V15" s="234"/>
      <c r="W15" s="234"/>
      <c r="X15" s="234"/>
    </row>
    <row r="16" spans="1:24" ht="16.5" thickBot="1" x14ac:dyDescent="0.3">
      <c r="A16" s="46"/>
      <c r="B16" s="69" t="s">
        <v>32</v>
      </c>
      <c r="C16" s="70"/>
      <c r="D16" s="132"/>
      <c r="E16" s="133"/>
      <c r="F16" s="134">
        <v>601400.32587027026</v>
      </c>
      <c r="G16" s="134">
        <f>SUM(G6:G15)</f>
        <v>0</v>
      </c>
      <c r="H16" s="133"/>
      <c r="I16" s="135">
        <f>SUM(I6:I15)</f>
        <v>0</v>
      </c>
      <c r="J16" s="136">
        <f>SUM(J6:J15)</f>
        <v>0</v>
      </c>
      <c r="K16" s="136"/>
      <c r="L16" s="136"/>
      <c r="M16" s="136">
        <f>SUM(M6:M15)</f>
        <v>10702.5</v>
      </c>
      <c r="N16" s="137"/>
      <c r="O16" s="133"/>
      <c r="P16" s="134">
        <f>SUM(P6:P15)</f>
        <v>590697.82587027026</v>
      </c>
      <c r="Q16" s="46"/>
    </row>
    <row r="17" spans="1:24" s="1" customFormat="1" ht="16.5" thickTop="1" x14ac:dyDescent="0.25">
      <c r="A17" s="55"/>
      <c r="B17" s="55"/>
      <c r="C17" s="55"/>
      <c r="D17" s="96"/>
      <c r="E17" s="55"/>
      <c r="F17" s="55"/>
      <c r="G17" s="55"/>
      <c r="H17" s="55"/>
      <c r="I17" s="55"/>
      <c r="J17" s="57"/>
      <c r="K17" s="56"/>
      <c r="L17" s="55"/>
      <c r="M17" s="55"/>
      <c r="N17" s="96"/>
      <c r="O17" s="55"/>
      <c r="P17" s="58"/>
      <c r="Q17" s="55"/>
    </row>
    <row r="18" spans="1:24" s="1" customFormat="1" ht="15.75" x14ac:dyDescent="0.25">
      <c r="A18" s="55"/>
      <c r="B18" s="55"/>
      <c r="C18" s="55"/>
      <c r="D18" s="96"/>
      <c r="E18" s="55"/>
      <c r="F18" s="55"/>
      <c r="G18" s="55"/>
      <c r="H18" s="55"/>
      <c r="I18" s="55"/>
      <c r="J18" s="57"/>
      <c r="K18" s="56"/>
      <c r="L18" s="55"/>
      <c r="M18" s="55"/>
      <c r="N18" s="96"/>
      <c r="O18" s="55"/>
      <c r="P18" s="58"/>
      <c r="Q18" s="55"/>
    </row>
    <row r="19" spans="1:24" s="78" customFormat="1" ht="16.5" x14ac:dyDescent="0.3">
      <c r="A19" s="252" t="s">
        <v>37</v>
      </c>
      <c r="B19" s="252"/>
      <c r="C19" s="252"/>
      <c r="D19" s="97"/>
      <c r="E19" s="80"/>
      <c r="F19" s="81"/>
      <c r="G19" s="80"/>
      <c r="H19" s="80"/>
      <c r="I19" s="80"/>
      <c r="J19" s="80"/>
      <c r="K19" s="80"/>
      <c r="L19" s="80"/>
      <c r="M19" s="80"/>
      <c r="N19" s="97"/>
      <c r="O19" s="80"/>
      <c r="P19" s="81"/>
    </row>
    <row r="20" spans="1:24" s="78" customFormat="1" ht="16.5" x14ac:dyDescent="0.3">
      <c r="A20" s="250"/>
      <c r="B20" s="250"/>
      <c r="C20" s="250"/>
      <c r="D20" s="98"/>
      <c r="N20" s="98"/>
      <c r="P20" s="82"/>
    </row>
    <row r="21" spans="1:24" s="78" customFormat="1" ht="16.5" x14ac:dyDescent="0.3">
      <c r="D21" s="98"/>
      <c r="N21" s="98"/>
    </row>
    <row r="22" spans="1:24" s="78" customFormat="1" ht="16.5" x14ac:dyDescent="0.3">
      <c r="A22" s="251" t="s">
        <v>44</v>
      </c>
      <c r="B22" s="251"/>
      <c r="C22" s="251"/>
      <c r="D22" s="98"/>
      <c r="N22" s="98"/>
    </row>
    <row r="23" spans="1:24" s="1" customFormat="1" ht="16.5" x14ac:dyDescent="0.3">
      <c r="A23" s="251" t="s">
        <v>43</v>
      </c>
      <c r="B23" s="251"/>
      <c r="C23" s="251"/>
      <c r="D23" s="96"/>
      <c r="E23" s="55"/>
      <c r="F23" s="55"/>
      <c r="G23" s="55"/>
      <c r="H23" s="55"/>
      <c r="I23" s="55"/>
      <c r="J23" s="55"/>
      <c r="K23" s="56"/>
      <c r="L23" s="55"/>
      <c r="M23" s="55"/>
      <c r="N23" s="96"/>
      <c r="O23" s="55"/>
      <c r="P23" s="55"/>
      <c r="Q23" s="55"/>
    </row>
    <row r="24" spans="1:24" ht="15.75" x14ac:dyDescent="0.25">
      <c r="A24" s="62"/>
      <c r="B24" s="62"/>
      <c r="C24" s="62"/>
      <c r="D24" s="99"/>
      <c r="E24" s="62"/>
      <c r="F24" s="62"/>
      <c r="G24" s="62"/>
      <c r="H24" s="62"/>
      <c r="I24" s="62"/>
      <c r="J24" s="62"/>
      <c r="K24" s="63"/>
      <c r="L24" s="62"/>
      <c r="M24" s="62"/>
      <c r="N24" s="96"/>
      <c r="O24" s="55"/>
      <c r="P24" s="55"/>
      <c r="Q24" s="62"/>
      <c r="R24"/>
      <c r="S24"/>
      <c r="T24"/>
      <c r="U24"/>
      <c r="V24"/>
      <c r="W24"/>
      <c r="X24"/>
    </row>
    <row r="25" spans="1:24" ht="15.75" x14ac:dyDescent="0.25">
      <c r="A25" s="62"/>
      <c r="E25" s="62"/>
      <c r="F25" s="62"/>
      <c r="G25" s="62"/>
      <c r="H25" s="62"/>
      <c r="I25" s="62"/>
      <c r="J25" s="62"/>
      <c r="K25" s="63"/>
      <c r="L25" s="62"/>
      <c r="M25" s="62"/>
      <c r="N25" s="96"/>
      <c r="O25" s="55"/>
      <c r="P25" s="55"/>
      <c r="Q25" s="62"/>
      <c r="R25"/>
      <c r="S25"/>
      <c r="T25"/>
      <c r="U25"/>
      <c r="V25"/>
      <c r="W25"/>
      <c r="X25"/>
    </row>
    <row r="26" spans="1:24" s="1" customFormat="1" ht="15.75" x14ac:dyDescent="0.25">
      <c r="A26" s="62"/>
      <c r="B26"/>
      <c r="C26"/>
      <c r="D26" s="109"/>
      <c r="E26" s="62"/>
      <c r="F26" s="62"/>
      <c r="G26" s="62"/>
      <c r="H26" s="62"/>
      <c r="I26" s="62"/>
      <c r="J26" s="62"/>
      <c r="K26" s="63"/>
      <c r="L26" s="62"/>
      <c r="M26" s="62"/>
      <c r="N26" s="96"/>
      <c r="O26" s="55"/>
      <c r="P26" s="58"/>
      <c r="Q26" s="62"/>
    </row>
    <row r="27" spans="1:24" s="1" customFormat="1" ht="15.75" x14ac:dyDescent="0.25">
      <c r="A27" s="62"/>
      <c r="B27"/>
      <c r="C27" s="108"/>
      <c r="D27" s="108"/>
      <c r="E27"/>
      <c r="F27"/>
      <c r="G27"/>
      <c r="H27"/>
      <c r="I27"/>
      <c r="J27"/>
      <c r="K27" s="64"/>
      <c r="L27"/>
      <c r="M27"/>
      <c r="N27" s="105"/>
      <c r="P27" s="60"/>
      <c r="Q27" s="65"/>
    </row>
    <row r="28" spans="1:24" s="1" customFormat="1" ht="15.75" x14ac:dyDescent="0.25">
      <c r="A28" s="62"/>
      <c r="C28" s="108"/>
      <c r="D28" s="109"/>
      <c r="E28"/>
      <c r="F28"/>
      <c r="G28"/>
      <c r="H28"/>
      <c r="I28"/>
      <c r="J28" s="68"/>
      <c r="K28" s="64"/>
      <c r="L28"/>
      <c r="M28"/>
      <c r="N28" s="105"/>
      <c r="P28" s="60"/>
      <c r="Q28"/>
    </row>
    <row r="29" spans="1:24" s="1" customFormat="1" ht="15.75" x14ac:dyDescent="0.25">
      <c r="A29" s="62"/>
      <c r="B29"/>
      <c r="C29"/>
      <c r="D29" s="100"/>
      <c r="E29"/>
      <c r="F29"/>
      <c r="G29"/>
      <c r="H29"/>
      <c r="I29"/>
      <c r="J29"/>
      <c r="K29" s="64"/>
      <c r="L29"/>
      <c r="M29"/>
      <c r="N29" s="105"/>
      <c r="Q29"/>
    </row>
  </sheetData>
  <mergeCells count="17"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A23:C23"/>
    <mergeCell ref="N4:P4"/>
    <mergeCell ref="Q4:Q5"/>
    <mergeCell ref="T15:X15"/>
    <mergeCell ref="A19:C19"/>
    <mergeCell ref="A20:C20"/>
    <mergeCell ref="A22:C22"/>
  </mergeCells>
  <pageMargins left="0.25" right="0.25" top="0.75" bottom="0.75" header="0.3" footer="0.3"/>
  <pageSetup orientation="landscape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R21" sqref="R21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21" customHeight="1" x14ac:dyDescent="0.25">
      <c r="A1" s="238" t="s">
        <v>63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24.75" customHeight="1" x14ac:dyDescent="0.25">
      <c r="A2" s="253" t="s">
        <v>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24" ht="24.75" customHeight="1" thickBot="1" x14ac:dyDescent="0.3">
      <c r="A3" s="254" t="s">
        <v>74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6.5" x14ac:dyDescent="0.25">
      <c r="A6" s="9">
        <v>1</v>
      </c>
      <c r="B6" s="150">
        <v>115003</v>
      </c>
      <c r="C6" s="150" t="s">
        <v>68</v>
      </c>
      <c r="D6" s="151">
        <v>0</v>
      </c>
      <c r="E6" s="150">
        <v>1900</v>
      </c>
      <c r="F6" s="152">
        <v>0</v>
      </c>
      <c r="G6" s="150"/>
      <c r="H6" s="150"/>
      <c r="I6" s="153"/>
      <c r="J6" s="154"/>
      <c r="K6" s="155"/>
      <c r="L6" s="156"/>
      <c r="M6" s="157"/>
      <c r="N6" s="158">
        <f t="shared" ref="N6:N14" si="0">SUM(D6+G6-K6)</f>
        <v>0</v>
      </c>
      <c r="O6" s="156">
        <v>1900</v>
      </c>
      <c r="P6" s="159">
        <f>N6*O6</f>
        <v>0</v>
      </c>
      <c r="Q6" s="9"/>
    </row>
    <row r="7" spans="1:24" ht="16.5" x14ac:dyDescent="0.25">
      <c r="A7" s="15">
        <v>2</v>
      </c>
      <c r="B7" s="160">
        <v>115007</v>
      </c>
      <c r="C7" s="160" t="s">
        <v>13</v>
      </c>
      <c r="D7" s="151">
        <v>8.1081081080810691E-2</v>
      </c>
      <c r="E7" s="161">
        <v>5.8</v>
      </c>
      <c r="F7" s="152">
        <v>0.470270270268702</v>
      </c>
      <c r="G7" s="160"/>
      <c r="H7" s="160"/>
      <c r="I7" s="153">
        <f>G7*H7</f>
        <v>0</v>
      </c>
      <c r="J7" s="154"/>
      <c r="K7" s="162"/>
      <c r="L7" s="161">
        <v>5.8</v>
      </c>
      <c r="M7" s="153">
        <f>L7*K7</f>
        <v>0</v>
      </c>
      <c r="N7" s="158">
        <f t="shared" si="0"/>
        <v>8.1081081080810691E-2</v>
      </c>
      <c r="O7" s="161">
        <v>5.8</v>
      </c>
      <c r="P7" s="159">
        <f t="shared" ref="P7:P14" si="1">N7*O7</f>
        <v>0.470270270268702</v>
      </c>
      <c r="Q7" s="15"/>
    </row>
    <row r="8" spans="1:24" ht="16.5" x14ac:dyDescent="0.25">
      <c r="A8" s="15">
        <v>3</v>
      </c>
      <c r="B8" s="150">
        <v>115009</v>
      </c>
      <c r="C8" s="150" t="s">
        <v>14</v>
      </c>
      <c r="D8" s="151">
        <v>1334</v>
      </c>
      <c r="E8" s="164">
        <v>1.135</v>
      </c>
      <c r="F8" s="152">
        <v>1514.09</v>
      </c>
      <c r="G8" s="165"/>
      <c r="H8" s="152"/>
      <c r="I8" s="153">
        <f t="shared" ref="I8:I15" si="2">G8*H8</f>
        <v>0</v>
      </c>
      <c r="J8" s="154"/>
      <c r="K8" s="166">
        <v>1200</v>
      </c>
      <c r="L8" s="164">
        <v>1.135</v>
      </c>
      <c r="M8" s="153">
        <f>L8*K8</f>
        <v>1362</v>
      </c>
      <c r="N8" s="158">
        <f t="shared" si="0"/>
        <v>134</v>
      </c>
      <c r="O8" s="164">
        <v>1.135</v>
      </c>
      <c r="P8" s="159">
        <f t="shared" si="1"/>
        <v>152.09</v>
      </c>
      <c r="Q8" s="15"/>
    </row>
    <row r="9" spans="1:24" ht="16.5" x14ac:dyDescent="0.25">
      <c r="A9" s="9">
        <v>4</v>
      </c>
      <c r="B9" s="150">
        <v>115017</v>
      </c>
      <c r="C9" s="150" t="s">
        <v>15</v>
      </c>
      <c r="D9" s="151">
        <v>634.25</v>
      </c>
      <c r="E9" s="156">
        <v>72</v>
      </c>
      <c r="F9" s="152">
        <v>45666</v>
      </c>
      <c r="G9" s="150"/>
      <c r="H9" s="150"/>
      <c r="I9" s="153">
        <f t="shared" si="2"/>
        <v>0</v>
      </c>
      <c r="J9" s="154"/>
      <c r="K9" s="166">
        <v>85</v>
      </c>
      <c r="L9" s="164">
        <v>72</v>
      </c>
      <c r="M9" s="153">
        <f>L9*K9</f>
        <v>6120</v>
      </c>
      <c r="N9" s="158">
        <f t="shared" si="0"/>
        <v>549.25</v>
      </c>
      <c r="O9" s="156">
        <v>72</v>
      </c>
      <c r="P9" s="159">
        <f t="shared" si="1"/>
        <v>39546</v>
      </c>
      <c r="Q9" s="15"/>
    </row>
    <row r="10" spans="1:24" ht="16.5" x14ac:dyDescent="0.25">
      <c r="A10" s="15">
        <v>5</v>
      </c>
      <c r="B10" s="150">
        <v>115027</v>
      </c>
      <c r="C10" s="150" t="s">
        <v>17</v>
      </c>
      <c r="D10" s="151">
        <v>135.27237627237628</v>
      </c>
      <c r="E10" s="164">
        <v>4.5583999999999998</v>
      </c>
      <c r="F10" s="152">
        <v>616.62559999999996</v>
      </c>
      <c r="G10" s="150"/>
      <c r="H10" s="150"/>
      <c r="I10" s="153">
        <f t="shared" si="2"/>
        <v>0</v>
      </c>
      <c r="J10" s="154"/>
      <c r="K10" s="155"/>
      <c r="L10" s="164">
        <v>4.5583999999999998</v>
      </c>
      <c r="M10" s="153">
        <f>L10*K10</f>
        <v>0</v>
      </c>
      <c r="N10" s="158">
        <f t="shared" si="0"/>
        <v>135.27237627237628</v>
      </c>
      <c r="O10" s="164">
        <v>4.5583999999999998</v>
      </c>
      <c r="P10" s="159">
        <f t="shared" si="1"/>
        <v>616.62559999999996</v>
      </c>
      <c r="Q10" s="15"/>
    </row>
    <row r="11" spans="1:24" ht="16.5" x14ac:dyDescent="0.25">
      <c r="A11" s="15">
        <v>6</v>
      </c>
      <c r="B11" s="150">
        <v>115052</v>
      </c>
      <c r="C11" s="150" t="s">
        <v>67</v>
      </c>
      <c r="D11" s="151">
        <v>0</v>
      </c>
      <c r="E11" s="164"/>
      <c r="F11" s="152">
        <v>0</v>
      </c>
      <c r="G11" s="160"/>
      <c r="H11" s="150"/>
      <c r="I11" s="153">
        <f t="shared" si="2"/>
        <v>0</v>
      </c>
      <c r="J11" s="154"/>
      <c r="K11" s="155"/>
      <c r="L11" s="164"/>
      <c r="M11" s="153">
        <f t="shared" ref="M11:M13" si="3">L11*K11</f>
        <v>0</v>
      </c>
      <c r="N11" s="158">
        <f t="shared" si="0"/>
        <v>0</v>
      </c>
      <c r="O11" s="164"/>
      <c r="P11" s="159">
        <f t="shared" si="1"/>
        <v>0</v>
      </c>
      <c r="Q11" s="128"/>
    </row>
    <row r="12" spans="1:24" ht="16.5" x14ac:dyDescent="0.25">
      <c r="A12" s="9">
        <v>7</v>
      </c>
      <c r="B12" s="150">
        <v>115058</v>
      </c>
      <c r="C12" s="150" t="s">
        <v>19</v>
      </c>
      <c r="D12" s="151">
        <v>1322.1666666666665</v>
      </c>
      <c r="E12" s="167">
        <v>12</v>
      </c>
      <c r="F12" s="152">
        <v>15865.999999999998</v>
      </c>
      <c r="G12" s="150"/>
      <c r="H12" s="150"/>
      <c r="I12" s="153">
        <f t="shared" si="2"/>
        <v>0</v>
      </c>
      <c r="J12" s="154"/>
      <c r="K12" s="166">
        <v>450</v>
      </c>
      <c r="L12" s="156">
        <v>12</v>
      </c>
      <c r="M12" s="153">
        <f t="shared" si="3"/>
        <v>5400</v>
      </c>
      <c r="N12" s="158">
        <f t="shared" si="0"/>
        <v>872.16666666666652</v>
      </c>
      <c r="O12" s="167">
        <v>12</v>
      </c>
      <c r="P12" s="159">
        <f t="shared" si="1"/>
        <v>10465.999999999998</v>
      </c>
      <c r="Q12" s="171"/>
    </row>
    <row r="13" spans="1:24" ht="16.5" x14ac:dyDescent="0.25">
      <c r="A13" s="15">
        <v>8</v>
      </c>
      <c r="B13" s="150">
        <v>115072</v>
      </c>
      <c r="C13" s="150" t="s">
        <v>26</v>
      </c>
      <c r="D13" s="151">
        <v>33</v>
      </c>
      <c r="E13" s="152">
        <v>255</v>
      </c>
      <c r="F13" s="152">
        <v>8415</v>
      </c>
      <c r="G13" s="150"/>
      <c r="H13" s="150"/>
      <c r="I13" s="153">
        <f t="shared" si="2"/>
        <v>0</v>
      </c>
      <c r="J13" s="154"/>
      <c r="K13" s="166"/>
      <c r="L13" s="164">
        <v>255</v>
      </c>
      <c r="M13" s="153">
        <f t="shared" si="3"/>
        <v>0</v>
      </c>
      <c r="N13" s="158">
        <f t="shared" si="0"/>
        <v>33</v>
      </c>
      <c r="O13" s="164">
        <v>255</v>
      </c>
      <c r="P13" s="159">
        <f t="shared" si="1"/>
        <v>8415</v>
      </c>
      <c r="Q13" s="171"/>
    </row>
    <row r="14" spans="1:24" ht="16.5" x14ac:dyDescent="0.25">
      <c r="A14" s="15">
        <v>9</v>
      </c>
      <c r="B14" s="150">
        <v>115075</v>
      </c>
      <c r="C14" s="150" t="s">
        <v>29</v>
      </c>
      <c r="D14" s="151">
        <v>54</v>
      </c>
      <c r="E14" s="150">
        <v>59.16</v>
      </c>
      <c r="F14" s="152">
        <v>3194.64</v>
      </c>
      <c r="G14" s="150"/>
      <c r="H14" s="150"/>
      <c r="I14" s="153">
        <f t="shared" si="2"/>
        <v>0</v>
      </c>
      <c r="J14" s="154"/>
      <c r="K14" s="155">
        <v>30</v>
      </c>
      <c r="L14" s="156">
        <v>59.16</v>
      </c>
      <c r="M14" s="153">
        <f>L14*K14</f>
        <v>1774.8</v>
      </c>
      <c r="N14" s="158">
        <f t="shared" si="0"/>
        <v>24</v>
      </c>
      <c r="O14" s="156">
        <v>59.16</v>
      </c>
      <c r="P14" s="159">
        <f t="shared" si="1"/>
        <v>1419.84</v>
      </c>
      <c r="Q14" s="171"/>
    </row>
    <row r="15" spans="1:24" ht="15" customHeight="1" x14ac:dyDescent="0.25">
      <c r="A15" s="9">
        <v>10</v>
      </c>
      <c r="B15" s="150">
        <v>115099</v>
      </c>
      <c r="C15" s="150" t="s">
        <v>30</v>
      </c>
      <c r="D15" s="168"/>
      <c r="E15" s="150"/>
      <c r="F15" s="169">
        <v>515425</v>
      </c>
      <c r="G15" s="150"/>
      <c r="H15" s="150"/>
      <c r="I15" s="153">
        <f t="shared" si="2"/>
        <v>0</v>
      </c>
      <c r="J15" s="154"/>
      <c r="K15" s="155"/>
      <c r="L15" s="167"/>
      <c r="M15" s="153"/>
      <c r="N15" s="170"/>
      <c r="O15" s="156"/>
      <c r="P15" s="159">
        <f t="shared" ref="P15" si="4">F15+I15-M15</f>
        <v>515425</v>
      </c>
      <c r="Q15" s="171"/>
      <c r="T15" s="234" t="s">
        <v>31</v>
      </c>
      <c r="U15" s="234"/>
      <c r="V15" s="234"/>
      <c r="W15" s="234"/>
      <c r="X15" s="234"/>
    </row>
    <row r="16" spans="1:24" ht="16.5" thickBot="1" x14ac:dyDescent="0.3">
      <c r="A16" s="46"/>
      <c r="B16" s="69" t="s">
        <v>32</v>
      </c>
      <c r="C16" s="70"/>
      <c r="D16" s="132"/>
      <c r="E16" s="133"/>
      <c r="F16" s="134">
        <v>590697.82587027026</v>
      </c>
      <c r="G16" s="134">
        <f>SUM(G6:G15)</f>
        <v>0</v>
      </c>
      <c r="H16" s="133"/>
      <c r="I16" s="135">
        <f>SUM(I6:I15)</f>
        <v>0</v>
      </c>
      <c r="J16" s="136">
        <f>SUM(J6:J15)</f>
        <v>0</v>
      </c>
      <c r="K16" s="136"/>
      <c r="L16" s="136"/>
      <c r="M16" s="136">
        <f>SUM(M6:M15)</f>
        <v>14656.8</v>
      </c>
      <c r="N16" s="137"/>
      <c r="O16" s="133"/>
      <c r="P16" s="134">
        <f>SUM(P6:P15)</f>
        <v>576041.02587027021</v>
      </c>
      <c r="Q16" s="46"/>
    </row>
    <row r="17" spans="1:24" s="1" customFormat="1" ht="16.5" thickTop="1" x14ac:dyDescent="0.25">
      <c r="A17" s="55"/>
      <c r="B17" s="55"/>
      <c r="C17" s="55"/>
      <c r="D17" s="96"/>
      <c r="E17" s="55"/>
      <c r="F17" s="55"/>
      <c r="G17" s="55"/>
      <c r="H17" s="55"/>
      <c r="I17" s="55"/>
      <c r="J17" s="57"/>
      <c r="K17" s="56"/>
      <c r="L17" s="55"/>
      <c r="M17" s="55"/>
      <c r="N17" s="96"/>
      <c r="O17" s="55"/>
      <c r="P17" s="58"/>
      <c r="Q17" s="55"/>
    </row>
    <row r="18" spans="1:24" s="1" customFormat="1" ht="15.75" x14ac:dyDescent="0.25">
      <c r="A18" s="55"/>
      <c r="B18" s="55"/>
      <c r="C18" s="55"/>
      <c r="D18" s="96"/>
      <c r="E18" s="55"/>
      <c r="F18" s="55"/>
      <c r="G18" s="55"/>
      <c r="H18" s="55"/>
      <c r="I18" s="55"/>
      <c r="J18" s="57"/>
      <c r="K18" s="56"/>
      <c r="L18" s="55"/>
      <c r="M18" s="55"/>
      <c r="N18" s="96"/>
      <c r="O18" s="55"/>
      <c r="P18" s="58"/>
      <c r="Q18" s="55"/>
    </row>
    <row r="19" spans="1:24" s="78" customFormat="1" ht="16.5" x14ac:dyDescent="0.3">
      <c r="A19" s="252" t="s">
        <v>37</v>
      </c>
      <c r="B19" s="252"/>
      <c r="C19" s="252"/>
      <c r="D19" s="97"/>
      <c r="E19" s="80"/>
      <c r="F19" s="81"/>
      <c r="G19" s="80"/>
      <c r="H19" s="80"/>
      <c r="I19" s="80"/>
      <c r="J19" s="80"/>
      <c r="K19" s="80"/>
      <c r="L19" s="80"/>
      <c r="M19" s="80"/>
      <c r="N19" s="97"/>
      <c r="O19" s="80"/>
      <c r="P19" s="81"/>
    </row>
    <row r="20" spans="1:24" s="78" customFormat="1" ht="16.5" x14ac:dyDescent="0.3">
      <c r="A20" s="250"/>
      <c r="B20" s="250"/>
      <c r="C20" s="250"/>
      <c r="D20" s="98"/>
      <c r="N20" s="98"/>
      <c r="P20" s="82"/>
    </row>
    <row r="21" spans="1:24" s="78" customFormat="1" ht="16.5" x14ac:dyDescent="0.3">
      <c r="D21" s="98"/>
      <c r="N21" s="98"/>
    </row>
    <row r="22" spans="1:24" s="78" customFormat="1" ht="16.5" x14ac:dyDescent="0.3">
      <c r="A22" s="251" t="s">
        <v>44</v>
      </c>
      <c r="B22" s="251"/>
      <c r="C22" s="251"/>
      <c r="D22" s="98"/>
      <c r="N22" s="98"/>
    </row>
    <row r="23" spans="1:24" s="1" customFormat="1" ht="16.5" x14ac:dyDescent="0.3">
      <c r="A23" s="251" t="s">
        <v>43</v>
      </c>
      <c r="B23" s="251"/>
      <c r="C23" s="251"/>
      <c r="D23" s="96"/>
      <c r="E23" s="55"/>
      <c r="F23" s="55"/>
      <c r="G23" s="55"/>
      <c r="H23" s="55"/>
      <c r="I23" s="55"/>
      <c r="J23" s="55"/>
      <c r="K23" s="56"/>
      <c r="L23" s="55"/>
      <c r="M23" s="55"/>
      <c r="N23" s="96"/>
      <c r="O23" s="55"/>
      <c r="P23" s="55"/>
      <c r="Q23" s="55"/>
    </row>
    <row r="24" spans="1:24" ht="15.75" x14ac:dyDescent="0.25">
      <c r="A24" s="62"/>
      <c r="B24" s="62"/>
      <c r="C24" s="62"/>
      <c r="D24" s="99"/>
      <c r="E24" s="62"/>
      <c r="F24" s="62"/>
      <c r="G24" s="62"/>
      <c r="H24" s="62"/>
      <c r="I24" s="62"/>
      <c r="J24" s="62"/>
      <c r="K24" s="63"/>
      <c r="L24" s="62"/>
      <c r="M24" s="62"/>
      <c r="N24" s="96"/>
      <c r="O24" s="55"/>
      <c r="P24" s="55"/>
      <c r="Q24" s="62"/>
      <c r="R24"/>
      <c r="S24"/>
      <c r="T24"/>
      <c r="U24"/>
      <c r="V24"/>
      <c r="W24"/>
      <c r="X24"/>
    </row>
    <row r="25" spans="1:24" ht="15.75" x14ac:dyDescent="0.25">
      <c r="A25" s="62"/>
      <c r="E25" s="62"/>
      <c r="F25" s="62"/>
      <c r="G25" s="62"/>
      <c r="H25" s="62"/>
      <c r="I25" s="62"/>
      <c r="J25" s="62"/>
      <c r="K25" s="63"/>
      <c r="L25" s="62"/>
      <c r="M25" s="62"/>
      <c r="N25" s="96"/>
      <c r="O25" s="55"/>
      <c r="P25" s="55"/>
      <c r="Q25" s="62"/>
      <c r="R25"/>
      <c r="S25"/>
      <c r="T25"/>
      <c r="U25"/>
      <c r="V25"/>
      <c r="W25"/>
      <c r="X25"/>
    </row>
    <row r="26" spans="1:24" s="1" customFormat="1" ht="15.75" x14ac:dyDescent="0.25">
      <c r="A26" s="62"/>
      <c r="B26"/>
      <c r="C26"/>
      <c r="D26" s="109"/>
      <c r="E26" s="62"/>
      <c r="F26" s="62"/>
      <c r="G26" s="62"/>
      <c r="H26" s="62"/>
      <c r="I26" s="62"/>
      <c r="J26" s="62"/>
      <c r="K26" s="63"/>
      <c r="L26" s="62"/>
      <c r="M26" s="62"/>
      <c r="N26" s="96"/>
      <c r="O26" s="55"/>
      <c r="P26" s="58"/>
      <c r="Q26" s="62"/>
    </row>
    <row r="27" spans="1:24" s="1" customFormat="1" ht="15.75" x14ac:dyDescent="0.25">
      <c r="A27" s="62"/>
      <c r="B27"/>
      <c r="C27" s="108"/>
      <c r="D27" s="108"/>
      <c r="E27"/>
      <c r="F27"/>
      <c r="G27"/>
      <c r="H27"/>
      <c r="I27"/>
      <c r="J27"/>
      <c r="K27" s="64"/>
      <c r="L27"/>
      <c r="M27"/>
      <c r="N27" s="105"/>
      <c r="P27" s="60"/>
      <c r="Q27" s="65"/>
    </row>
    <row r="28" spans="1:24" s="1" customFormat="1" ht="15.75" x14ac:dyDescent="0.25">
      <c r="A28" s="62"/>
      <c r="C28" s="108"/>
      <c r="D28" s="109"/>
      <c r="E28"/>
      <c r="F28"/>
      <c r="G28"/>
      <c r="H28"/>
      <c r="I28"/>
      <c r="J28" s="68"/>
      <c r="K28" s="64"/>
      <c r="L28"/>
      <c r="M28"/>
      <c r="N28" s="105"/>
      <c r="P28" s="60"/>
      <c r="Q28"/>
    </row>
    <row r="29" spans="1:24" s="1" customFormat="1" ht="15.75" x14ac:dyDescent="0.25">
      <c r="A29" s="62"/>
      <c r="B29"/>
      <c r="C29"/>
      <c r="D29" s="100"/>
      <c r="E29"/>
      <c r="F29"/>
      <c r="G29"/>
      <c r="H29"/>
      <c r="I29"/>
      <c r="J29"/>
      <c r="K29" s="64"/>
      <c r="L29"/>
      <c r="M29"/>
      <c r="N29" s="105"/>
      <c r="Q29"/>
    </row>
  </sheetData>
  <mergeCells count="17">
    <mergeCell ref="A23:C23"/>
    <mergeCell ref="N4:P4"/>
    <mergeCell ref="Q4:Q5"/>
    <mergeCell ref="T15:X15"/>
    <mergeCell ref="A19:C19"/>
    <mergeCell ref="A20:C20"/>
    <mergeCell ref="A22:C22"/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</mergeCells>
  <pageMargins left="0.25" right="0.25" top="0.75" bottom="0.75" header="0.3" footer="0.3"/>
  <pageSetup orientation="landscape" horizont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K14" sqref="K14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21" customHeight="1" x14ac:dyDescent="0.25">
      <c r="A1" s="238" t="s">
        <v>63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24.75" customHeight="1" x14ac:dyDescent="0.25">
      <c r="A2" s="253" t="s">
        <v>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24" ht="24.75" customHeight="1" thickBot="1" x14ac:dyDescent="0.3">
      <c r="A3" s="254" t="s">
        <v>75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6.5" x14ac:dyDescent="0.25">
      <c r="A6" s="9">
        <v>1</v>
      </c>
      <c r="B6" s="150">
        <v>115003</v>
      </c>
      <c r="C6" s="150" t="s">
        <v>68</v>
      </c>
      <c r="D6" s="151">
        <v>0</v>
      </c>
      <c r="E6" s="150">
        <v>1900</v>
      </c>
      <c r="F6" s="152">
        <v>0</v>
      </c>
      <c r="G6" s="150"/>
      <c r="H6" s="150"/>
      <c r="I6" s="153"/>
      <c r="J6" s="154"/>
      <c r="K6" s="155"/>
      <c r="L6" s="156"/>
      <c r="M6" s="157"/>
      <c r="N6" s="158">
        <f t="shared" ref="N6:N14" si="0">SUM(D6+G6-K6)</f>
        <v>0</v>
      </c>
      <c r="O6" s="156">
        <v>1900</v>
      </c>
      <c r="P6" s="159">
        <f>N6*O6</f>
        <v>0</v>
      </c>
      <c r="Q6" s="9"/>
    </row>
    <row r="7" spans="1:24" ht="16.5" x14ac:dyDescent="0.25">
      <c r="A7" s="15">
        <v>2</v>
      </c>
      <c r="B7" s="160">
        <v>115007</v>
      </c>
      <c r="C7" s="160" t="s">
        <v>13</v>
      </c>
      <c r="D7" s="151">
        <v>8.1081081080810691E-2</v>
      </c>
      <c r="E7" s="161">
        <v>5.8</v>
      </c>
      <c r="F7" s="152">
        <v>0.470270270268702</v>
      </c>
      <c r="G7" s="160"/>
      <c r="H7" s="160"/>
      <c r="I7" s="153">
        <f>G7*H7</f>
        <v>0</v>
      </c>
      <c r="J7" s="154"/>
      <c r="K7" s="162"/>
      <c r="L7" s="161">
        <v>5.8</v>
      </c>
      <c r="M7" s="153">
        <f>L7*K7</f>
        <v>0</v>
      </c>
      <c r="N7" s="158">
        <f t="shared" si="0"/>
        <v>8.1081081080810691E-2</v>
      </c>
      <c r="O7" s="161">
        <v>5.8</v>
      </c>
      <c r="P7" s="159">
        <f t="shared" ref="P7:P14" si="1">N7*O7</f>
        <v>0.470270270268702</v>
      </c>
      <c r="Q7" s="15"/>
    </row>
    <row r="8" spans="1:24" ht="16.5" x14ac:dyDescent="0.25">
      <c r="A8" s="15">
        <v>3</v>
      </c>
      <c r="B8" s="150">
        <v>115009</v>
      </c>
      <c r="C8" s="150" t="s">
        <v>14</v>
      </c>
      <c r="D8" s="151">
        <v>134</v>
      </c>
      <c r="E8" s="164">
        <v>1.135</v>
      </c>
      <c r="F8" s="152">
        <v>152.09</v>
      </c>
      <c r="G8" s="165"/>
      <c r="H8" s="152"/>
      <c r="I8" s="153">
        <f t="shared" ref="I8:I15" si="2">G8*H8</f>
        <v>0</v>
      </c>
      <c r="J8" s="154"/>
      <c r="K8" s="166">
        <v>130</v>
      </c>
      <c r="L8" s="164">
        <v>1.135</v>
      </c>
      <c r="M8" s="153">
        <f>L8*K8</f>
        <v>147.55000000000001</v>
      </c>
      <c r="N8" s="158">
        <f t="shared" si="0"/>
        <v>4</v>
      </c>
      <c r="O8" s="164">
        <v>1.135</v>
      </c>
      <c r="P8" s="159">
        <f t="shared" si="1"/>
        <v>4.54</v>
      </c>
      <c r="Q8" s="15"/>
    </row>
    <row r="9" spans="1:24" ht="16.5" x14ac:dyDescent="0.25">
      <c r="A9" s="9">
        <v>4</v>
      </c>
      <c r="B9" s="150">
        <v>115017</v>
      </c>
      <c r="C9" s="150" t="s">
        <v>15</v>
      </c>
      <c r="D9" s="151">
        <v>549.25</v>
      </c>
      <c r="E9" s="156">
        <v>72</v>
      </c>
      <c r="F9" s="152">
        <v>39546</v>
      </c>
      <c r="G9" s="150"/>
      <c r="H9" s="150"/>
      <c r="I9" s="153">
        <f t="shared" si="2"/>
        <v>0</v>
      </c>
      <c r="J9" s="154"/>
      <c r="K9" s="166">
        <v>65</v>
      </c>
      <c r="L9" s="164">
        <v>72</v>
      </c>
      <c r="M9" s="153">
        <f>L9*K9</f>
        <v>4680</v>
      </c>
      <c r="N9" s="158">
        <f t="shared" si="0"/>
        <v>484.25</v>
      </c>
      <c r="O9" s="156">
        <v>72</v>
      </c>
      <c r="P9" s="159">
        <f t="shared" si="1"/>
        <v>34866</v>
      </c>
      <c r="Q9" s="15"/>
    </row>
    <row r="10" spans="1:24" ht="16.5" x14ac:dyDescent="0.25">
      <c r="A10" s="15">
        <v>5</v>
      </c>
      <c r="B10" s="150">
        <v>115027</v>
      </c>
      <c r="C10" s="150" t="s">
        <v>17</v>
      </c>
      <c r="D10" s="151">
        <v>135.27237627237628</v>
      </c>
      <c r="E10" s="164">
        <v>4.5583999999999998</v>
      </c>
      <c r="F10" s="152">
        <v>616.62559999999996</v>
      </c>
      <c r="G10" s="150"/>
      <c r="H10" s="150"/>
      <c r="I10" s="153">
        <f t="shared" si="2"/>
        <v>0</v>
      </c>
      <c r="J10" s="154"/>
      <c r="K10" s="155"/>
      <c r="L10" s="164">
        <v>4.5583999999999998</v>
      </c>
      <c r="M10" s="153">
        <f>L10*K10</f>
        <v>0</v>
      </c>
      <c r="N10" s="158">
        <f t="shared" si="0"/>
        <v>135.27237627237628</v>
      </c>
      <c r="O10" s="164">
        <v>4.5583999999999998</v>
      </c>
      <c r="P10" s="159">
        <f t="shared" si="1"/>
        <v>616.62559999999996</v>
      </c>
      <c r="Q10" s="15"/>
    </row>
    <row r="11" spans="1:24" ht="16.5" x14ac:dyDescent="0.25">
      <c r="A11" s="15">
        <v>6</v>
      </c>
      <c r="B11" s="150">
        <v>115052</v>
      </c>
      <c r="C11" s="150" t="s">
        <v>67</v>
      </c>
      <c r="D11" s="151">
        <v>0</v>
      </c>
      <c r="E11" s="164"/>
      <c r="F11" s="152">
        <v>0</v>
      </c>
      <c r="G11" s="160"/>
      <c r="H11" s="150"/>
      <c r="I11" s="153">
        <f t="shared" si="2"/>
        <v>0</v>
      </c>
      <c r="J11" s="154"/>
      <c r="K11" s="155"/>
      <c r="L11" s="164"/>
      <c r="M11" s="153">
        <f t="shared" ref="M11:M13" si="3">L11*K11</f>
        <v>0</v>
      </c>
      <c r="N11" s="158">
        <f t="shared" si="0"/>
        <v>0</v>
      </c>
      <c r="O11" s="164"/>
      <c r="P11" s="159">
        <f t="shared" si="1"/>
        <v>0</v>
      </c>
      <c r="Q11" s="128"/>
    </row>
    <row r="12" spans="1:24" ht="16.5" x14ac:dyDescent="0.25">
      <c r="A12" s="9">
        <v>7</v>
      </c>
      <c r="B12" s="150">
        <v>115058</v>
      </c>
      <c r="C12" s="150" t="s">
        <v>19</v>
      </c>
      <c r="D12" s="151">
        <v>872.16666666666652</v>
      </c>
      <c r="E12" s="167">
        <v>12</v>
      </c>
      <c r="F12" s="152">
        <v>10465.999999999998</v>
      </c>
      <c r="G12" s="150"/>
      <c r="H12" s="150"/>
      <c r="I12" s="153">
        <f t="shared" si="2"/>
        <v>0</v>
      </c>
      <c r="J12" s="154"/>
      <c r="K12" s="166">
        <v>380</v>
      </c>
      <c r="L12" s="156">
        <v>12</v>
      </c>
      <c r="M12" s="153">
        <f t="shared" si="3"/>
        <v>4560</v>
      </c>
      <c r="N12" s="158">
        <f t="shared" si="0"/>
        <v>492.16666666666652</v>
      </c>
      <c r="O12" s="167">
        <v>12</v>
      </c>
      <c r="P12" s="159">
        <f t="shared" si="1"/>
        <v>5905.9999999999982</v>
      </c>
      <c r="Q12" s="171"/>
    </row>
    <row r="13" spans="1:24" ht="16.5" x14ac:dyDescent="0.25">
      <c r="A13" s="15">
        <v>8</v>
      </c>
      <c r="B13" s="150">
        <v>115072</v>
      </c>
      <c r="C13" s="150" t="s">
        <v>26</v>
      </c>
      <c r="D13" s="151">
        <v>33</v>
      </c>
      <c r="E13" s="152">
        <v>255</v>
      </c>
      <c r="F13" s="152">
        <v>8415</v>
      </c>
      <c r="G13" s="150"/>
      <c r="H13" s="150"/>
      <c r="I13" s="153">
        <f t="shared" si="2"/>
        <v>0</v>
      </c>
      <c r="J13" s="154"/>
      <c r="K13" s="166">
        <v>33</v>
      </c>
      <c r="L13" s="164">
        <v>255</v>
      </c>
      <c r="M13" s="153">
        <f t="shared" si="3"/>
        <v>8415</v>
      </c>
      <c r="N13" s="158">
        <f t="shared" si="0"/>
        <v>0</v>
      </c>
      <c r="O13" s="164">
        <v>255</v>
      </c>
      <c r="P13" s="159">
        <f t="shared" si="1"/>
        <v>0</v>
      </c>
      <c r="Q13" s="171"/>
    </row>
    <row r="14" spans="1:24" ht="16.5" x14ac:dyDescent="0.25">
      <c r="A14" s="15">
        <v>9</v>
      </c>
      <c r="B14" s="150">
        <v>115075</v>
      </c>
      <c r="C14" s="150" t="s">
        <v>29</v>
      </c>
      <c r="D14" s="151">
        <v>24</v>
      </c>
      <c r="E14" s="150">
        <v>59.16</v>
      </c>
      <c r="F14" s="152">
        <v>1419.84</v>
      </c>
      <c r="G14" s="150"/>
      <c r="H14" s="150"/>
      <c r="I14" s="153">
        <f t="shared" si="2"/>
        <v>0</v>
      </c>
      <c r="J14" s="154"/>
      <c r="K14" s="155">
        <v>12</v>
      </c>
      <c r="L14" s="156">
        <v>59.16</v>
      </c>
      <c r="M14" s="153">
        <f>L14*K14</f>
        <v>709.92</v>
      </c>
      <c r="N14" s="158">
        <f t="shared" si="0"/>
        <v>12</v>
      </c>
      <c r="O14" s="156">
        <v>59.16</v>
      </c>
      <c r="P14" s="159">
        <f t="shared" si="1"/>
        <v>709.92</v>
      </c>
      <c r="Q14" s="171"/>
    </row>
    <row r="15" spans="1:24" ht="15" customHeight="1" x14ac:dyDescent="0.25">
      <c r="A15" s="9">
        <v>10</v>
      </c>
      <c r="B15" s="150">
        <v>115099</v>
      </c>
      <c r="C15" s="150" t="s">
        <v>30</v>
      </c>
      <c r="D15" s="168"/>
      <c r="E15" s="150"/>
      <c r="F15" s="169">
        <v>515425</v>
      </c>
      <c r="G15" s="150"/>
      <c r="H15" s="150"/>
      <c r="I15" s="153">
        <f t="shared" si="2"/>
        <v>0</v>
      </c>
      <c r="J15" s="154"/>
      <c r="K15" s="155"/>
      <c r="L15" s="167"/>
      <c r="M15" s="153">
        <v>11615</v>
      </c>
      <c r="N15" s="170"/>
      <c r="O15" s="156"/>
      <c r="P15" s="159">
        <f t="shared" ref="P15" si="4">F15+I15-M15</f>
        <v>503810</v>
      </c>
      <c r="Q15" s="171"/>
      <c r="T15" s="234" t="s">
        <v>31</v>
      </c>
      <c r="U15" s="234"/>
      <c r="V15" s="234"/>
      <c r="W15" s="234"/>
      <c r="X15" s="234"/>
    </row>
    <row r="16" spans="1:24" ht="16.5" thickBot="1" x14ac:dyDescent="0.3">
      <c r="A16" s="46"/>
      <c r="B16" s="69" t="s">
        <v>32</v>
      </c>
      <c r="C16" s="70"/>
      <c r="D16" s="132"/>
      <c r="E16" s="133"/>
      <c r="F16" s="134">
        <v>576041.02587027021</v>
      </c>
      <c r="G16" s="134">
        <f>SUM(G6:G15)</f>
        <v>0</v>
      </c>
      <c r="H16" s="133"/>
      <c r="I16" s="135">
        <f>SUM(I6:I15)</f>
        <v>0</v>
      </c>
      <c r="J16" s="136">
        <f>SUM(J6:J15)</f>
        <v>0</v>
      </c>
      <c r="K16" s="136"/>
      <c r="L16" s="136"/>
      <c r="M16" s="136">
        <f>SUM(M6:M15)</f>
        <v>30127.469999999998</v>
      </c>
      <c r="N16" s="137"/>
      <c r="O16" s="133"/>
      <c r="P16" s="134">
        <f>SUM(P6:P15)</f>
        <v>545913.55587027024</v>
      </c>
      <c r="Q16" s="46"/>
    </row>
    <row r="17" spans="1:24" s="1" customFormat="1" ht="16.5" thickTop="1" x14ac:dyDescent="0.25">
      <c r="A17" s="55"/>
      <c r="B17" s="55"/>
      <c r="C17" s="55"/>
      <c r="D17" s="96"/>
      <c r="E17" s="55"/>
      <c r="F17" s="55"/>
      <c r="G17" s="55"/>
      <c r="H17" s="55"/>
      <c r="I17" s="55"/>
      <c r="J17" s="57"/>
      <c r="K17" s="56"/>
      <c r="L17" s="55"/>
      <c r="M17" s="55"/>
      <c r="N17" s="96"/>
      <c r="O17" s="55"/>
      <c r="P17" s="58"/>
      <c r="Q17" s="55"/>
    </row>
    <row r="18" spans="1:24" s="1" customFormat="1" ht="15.75" x14ac:dyDescent="0.25">
      <c r="A18" s="55"/>
      <c r="B18" s="55"/>
      <c r="C18" s="55"/>
      <c r="D18" s="96"/>
      <c r="E18" s="55"/>
      <c r="F18" s="55"/>
      <c r="G18" s="55"/>
      <c r="H18" s="55"/>
      <c r="I18" s="55"/>
      <c r="J18" s="57"/>
      <c r="K18" s="56"/>
      <c r="L18" s="55"/>
      <c r="M18" s="55"/>
      <c r="N18" s="96"/>
      <c r="O18" s="55"/>
      <c r="P18" s="58"/>
      <c r="Q18" s="55"/>
    </row>
    <row r="19" spans="1:24" s="78" customFormat="1" ht="16.5" x14ac:dyDescent="0.3">
      <c r="A19" s="252" t="s">
        <v>37</v>
      </c>
      <c r="B19" s="252"/>
      <c r="C19" s="252"/>
      <c r="D19" s="97"/>
      <c r="E19" s="80"/>
      <c r="F19" s="81"/>
      <c r="G19" s="80"/>
      <c r="H19" s="80"/>
      <c r="I19" s="80"/>
      <c r="J19" s="80"/>
      <c r="K19" s="80"/>
      <c r="L19" s="80"/>
      <c r="M19" s="80"/>
      <c r="N19" s="97"/>
      <c r="O19" s="80"/>
      <c r="P19" s="81"/>
    </row>
    <row r="20" spans="1:24" s="78" customFormat="1" ht="16.5" x14ac:dyDescent="0.3">
      <c r="A20" s="250"/>
      <c r="B20" s="250"/>
      <c r="C20" s="250"/>
      <c r="D20" s="98"/>
      <c r="N20" s="98"/>
      <c r="P20" s="82"/>
    </row>
    <row r="21" spans="1:24" s="78" customFormat="1" ht="16.5" x14ac:dyDescent="0.3">
      <c r="D21" s="98"/>
      <c r="N21" s="98"/>
    </row>
    <row r="22" spans="1:24" s="78" customFormat="1" ht="16.5" x14ac:dyDescent="0.3">
      <c r="A22" s="251" t="s">
        <v>44</v>
      </c>
      <c r="B22" s="251"/>
      <c r="C22" s="251"/>
      <c r="D22" s="98"/>
      <c r="N22" s="98"/>
    </row>
    <row r="23" spans="1:24" s="1" customFormat="1" ht="16.5" x14ac:dyDescent="0.3">
      <c r="A23" s="251" t="s">
        <v>43</v>
      </c>
      <c r="B23" s="251"/>
      <c r="C23" s="251"/>
      <c r="D23" s="96"/>
      <c r="E23" s="55"/>
      <c r="F23" s="55"/>
      <c r="G23" s="55"/>
      <c r="H23" s="55"/>
      <c r="I23" s="55"/>
      <c r="J23" s="55"/>
      <c r="K23" s="56"/>
      <c r="L23" s="55"/>
      <c r="M23" s="55"/>
      <c r="N23" s="96"/>
      <c r="O23" s="55"/>
      <c r="P23" s="55"/>
      <c r="Q23" s="55"/>
    </row>
    <row r="24" spans="1:24" ht="15.75" x14ac:dyDescent="0.25">
      <c r="A24" s="62"/>
      <c r="B24" s="62"/>
      <c r="C24" s="62"/>
      <c r="D24" s="99"/>
      <c r="E24" s="62"/>
      <c r="F24" s="62"/>
      <c r="G24" s="62"/>
      <c r="H24" s="62"/>
      <c r="I24" s="62"/>
      <c r="J24" s="62"/>
      <c r="K24" s="63"/>
      <c r="L24" s="62"/>
      <c r="M24" s="62"/>
      <c r="N24" s="96"/>
      <c r="O24" s="55"/>
      <c r="P24" s="55"/>
      <c r="Q24" s="62"/>
      <c r="R24"/>
      <c r="S24"/>
      <c r="T24"/>
      <c r="U24"/>
      <c r="V24"/>
      <c r="W24"/>
      <c r="X24"/>
    </row>
    <row r="25" spans="1:24" ht="15.75" x14ac:dyDescent="0.25">
      <c r="A25" s="62"/>
      <c r="E25" s="62"/>
      <c r="F25" s="62"/>
      <c r="G25" s="62"/>
      <c r="H25" s="62"/>
      <c r="I25" s="62"/>
      <c r="J25" s="62"/>
      <c r="K25" s="63"/>
      <c r="L25" s="62"/>
      <c r="M25" s="62"/>
      <c r="N25" s="96"/>
      <c r="O25" s="55"/>
      <c r="P25" s="55"/>
      <c r="Q25" s="62"/>
      <c r="R25"/>
      <c r="S25"/>
      <c r="T25"/>
      <c r="U25"/>
      <c r="V25"/>
      <c r="W25"/>
      <c r="X25"/>
    </row>
    <row r="26" spans="1:24" s="1" customFormat="1" ht="15.75" x14ac:dyDescent="0.25">
      <c r="A26" s="62"/>
      <c r="B26"/>
      <c r="C26"/>
      <c r="D26" s="109"/>
      <c r="E26" s="62"/>
      <c r="F26" s="62"/>
      <c r="G26" s="62"/>
      <c r="H26" s="62"/>
      <c r="I26" s="62"/>
      <c r="J26" s="62"/>
      <c r="K26" s="63"/>
      <c r="L26" s="62"/>
      <c r="M26" s="62"/>
      <c r="N26" s="96"/>
      <c r="O26" s="55"/>
      <c r="P26" s="58"/>
      <c r="Q26" s="62"/>
    </row>
    <row r="27" spans="1:24" s="1" customFormat="1" ht="15.75" x14ac:dyDescent="0.25">
      <c r="A27" s="62"/>
      <c r="B27"/>
      <c r="C27" s="108"/>
      <c r="D27" s="108"/>
      <c r="E27"/>
      <c r="F27"/>
      <c r="G27"/>
      <c r="H27"/>
      <c r="I27"/>
      <c r="J27"/>
      <c r="K27" s="64"/>
      <c r="L27"/>
      <c r="M27"/>
      <c r="N27" s="105"/>
      <c r="P27" s="60"/>
      <c r="Q27" s="65"/>
    </row>
    <row r="28" spans="1:24" s="1" customFormat="1" ht="15.75" x14ac:dyDescent="0.25">
      <c r="A28" s="62"/>
      <c r="C28" s="108"/>
      <c r="D28" s="109"/>
      <c r="E28"/>
      <c r="F28"/>
      <c r="G28"/>
      <c r="H28"/>
      <c r="I28"/>
      <c r="J28" s="68"/>
      <c r="K28" s="64"/>
      <c r="L28"/>
      <c r="M28"/>
      <c r="N28" s="105"/>
      <c r="P28" s="60"/>
      <c r="Q28"/>
    </row>
    <row r="29" spans="1:24" s="1" customFormat="1" ht="15.75" x14ac:dyDescent="0.25">
      <c r="A29" s="62"/>
      <c r="B29"/>
      <c r="C29"/>
      <c r="D29" s="100"/>
      <c r="E29"/>
      <c r="F29"/>
      <c r="G29"/>
      <c r="H29"/>
      <c r="I29"/>
      <c r="J29"/>
      <c r="K29" s="64"/>
      <c r="L29"/>
      <c r="M29"/>
      <c r="N29" s="105"/>
      <c r="Q29"/>
    </row>
  </sheetData>
  <mergeCells count="17"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A23:C23"/>
    <mergeCell ref="N4:P4"/>
    <mergeCell ref="Q4:Q5"/>
    <mergeCell ref="T15:X15"/>
    <mergeCell ref="A19:C19"/>
    <mergeCell ref="A20:C20"/>
    <mergeCell ref="A22:C22"/>
  </mergeCells>
  <pageMargins left="0.25" right="0.25" top="0.75" bottom="0.75" header="0.3" footer="0.3"/>
  <pageSetup orientation="landscape" horizont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R3" sqref="R3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11.14062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21" customHeight="1" x14ac:dyDescent="0.25">
      <c r="A1" s="238" t="s">
        <v>63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24.75" customHeight="1" x14ac:dyDescent="0.25">
      <c r="A2" s="253" t="s">
        <v>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24" ht="24.75" customHeight="1" thickBot="1" x14ac:dyDescent="0.3">
      <c r="A3" s="254" t="s">
        <v>76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6.5" x14ac:dyDescent="0.25">
      <c r="A6" s="9">
        <v>1</v>
      </c>
      <c r="B6" s="150">
        <v>115003</v>
      </c>
      <c r="C6" s="150" t="s">
        <v>68</v>
      </c>
      <c r="D6" s="151">
        <v>0</v>
      </c>
      <c r="E6" s="150">
        <v>1900</v>
      </c>
      <c r="F6" s="152">
        <v>0</v>
      </c>
      <c r="G6" s="150"/>
      <c r="H6" s="150"/>
      <c r="I6" s="153"/>
      <c r="J6" s="154"/>
      <c r="K6" s="155"/>
      <c r="L6" s="156"/>
      <c r="M6" s="157"/>
      <c r="N6" s="158">
        <f t="shared" ref="N6:N14" si="0">SUM(D6+G6-K6)</f>
        <v>0</v>
      </c>
      <c r="O6" s="156">
        <v>1900</v>
      </c>
      <c r="P6" s="159">
        <f>N6*O6</f>
        <v>0</v>
      </c>
      <c r="Q6" s="9"/>
    </row>
    <row r="7" spans="1:24" ht="16.5" x14ac:dyDescent="0.25">
      <c r="A7" s="15">
        <v>2</v>
      </c>
      <c r="B7" s="160">
        <v>115007</v>
      </c>
      <c r="C7" s="160" t="s">
        <v>13</v>
      </c>
      <c r="D7" s="151">
        <v>8.1081081080810691E-2</v>
      </c>
      <c r="E7" s="161">
        <v>5.8</v>
      </c>
      <c r="F7" s="152">
        <v>0.470270270268702</v>
      </c>
      <c r="G7" s="160">
        <v>10000</v>
      </c>
      <c r="H7" s="160">
        <v>6.61</v>
      </c>
      <c r="I7" s="153">
        <f>G7*H7</f>
        <v>66100</v>
      </c>
      <c r="J7" s="154"/>
      <c r="K7" s="162">
        <v>660</v>
      </c>
      <c r="L7" s="161">
        <v>6.61</v>
      </c>
      <c r="M7" s="153">
        <f>L7*K7</f>
        <v>4362.6000000000004</v>
      </c>
      <c r="N7" s="158">
        <f t="shared" si="0"/>
        <v>9340.0810810810799</v>
      </c>
      <c r="O7" s="161">
        <v>6.61</v>
      </c>
      <c r="P7" s="159">
        <f t="shared" ref="P7:P14" si="1">N7*O7</f>
        <v>61737.935945945945</v>
      </c>
      <c r="Q7" s="15"/>
    </row>
    <row r="8" spans="1:24" ht="16.5" x14ac:dyDescent="0.25">
      <c r="A8" s="15">
        <v>3</v>
      </c>
      <c r="B8" s="150">
        <v>115009</v>
      </c>
      <c r="C8" s="150" t="s">
        <v>14</v>
      </c>
      <c r="D8" s="151">
        <v>4</v>
      </c>
      <c r="E8" s="164">
        <v>1.135</v>
      </c>
      <c r="F8" s="152">
        <v>4.54</v>
      </c>
      <c r="G8" s="165">
        <v>20000</v>
      </c>
      <c r="H8" s="152">
        <v>0.89</v>
      </c>
      <c r="I8" s="153">
        <f t="shared" ref="I8:I15" si="2">G8*H8</f>
        <v>17800</v>
      </c>
      <c r="J8" s="154"/>
      <c r="K8" s="166">
        <v>1200</v>
      </c>
      <c r="L8" s="164">
        <v>0.89</v>
      </c>
      <c r="M8" s="153">
        <f>L8*K8</f>
        <v>1068</v>
      </c>
      <c r="N8" s="158">
        <f t="shared" si="0"/>
        <v>18804</v>
      </c>
      <c r="O8" s="164">
        <v>0.89</v>
      </c>
      <c r="P8" s="159">
        <f t="shared" si="1"/>
        <v>16735.560000000001</v>
      </c>
      <c r="Q8" s="15"/>
    </row>
    <row r="9" spans="1:24" ht="16.5" x14ac:dyDescent="0.25">
      <c r="A9" s="9">
        <v>4</v>
      </c>
      <c r="B9" s="150">
        <v>115017</v>
      </c>
      <c r="C9" s="150" t="s">
        <v>15</v>
      </c>
      <c r="D9" s="151">
        <v>484.25</v>
      </c>
      <c r="E9" s="156">
        <v>72</v>
      </c>
      <c r="F9" s="152">
        <v>34866</v>
      </c>
      <c r="G9" s="150"/>
      <c r="H9" s="150"/>
      <c r="I9" s="153">
        <f t="shared" si="2"/>
        <v>0</v>
      </c>
      <c r="J9" s="154"/>
      <c r="K9" s="166">
        <v>80</v>
      </c>
      <c r="L9" s="164">
        <v>72</v>
      </c>
      <c r="M9" s="153">
        <f>L9*K9</f>
        <v>5760</v>
      </c>
      <c r="N9" s="158">
        <f t="shared" si="0"/>
        <v>404.25</v>
      </c>
      <c r="O9" s="156">
        <v>72</v>
      </c>
      <c r="P9" s="159">
        <f t="shared" si="1"/>
        <v>29106</v>
      </c>
      <c r="Q9" s="15"/>
    </row>
    <row r="10" spans="1:24" ht="16.5" x14ac:dyDescent="0.25">
      <c r="A10" s="15">
        <v>5</v>
      </c>
      <c r="B10" s="150">
        <v>115027</v>
      </c>
      <c r="C10" s="150" t="s">
        <v>17</v>
      </c>
      <c r="D10" s="151">
        <v>135.27237627237628</v>
      </c>
      <c r="E10" s="164">
        <v>4.5583999999999998</v>
      </c>
      <c r="F10" s="152">
        <v>616.62559999999996</v>
      </c>
      <c r="G10" s="150"/>
      <c r="H10" s="150"/>
      <c r="I10" s="153">
        <f t="shared" si="2"/>
        <v>0</v>
      </c>
      <c r="J10" s="154"/>
      <c r="K10" s="155"/>
      <c r="L10" s="164">
        <v>4.5583999999999998</v>
      </c>
      <c r="M10" s="153">
        <f>L10*K10</f>
        <v>0</v>
      </c>
      <c r="N10" s="158">
        <f t="shared" si="0"/>
        <v>135.27237627237628</v>
      </c>
      <c r="O10" s="164">
        <v>4.5583999999999998</v>
      </c>
      <c r="P10" s="159">
        <f t="shared" si="1"/>
        <v>616.62559999999996</v>
      </c>
      <c r="Q10" s="15"/>
    </row>
    <row r="11" spans="1:24" ht="16.5" x14ac:dyDescent="0.25">
      <c r="A11" s="15">
        <v>6</v>
      </c>
      <c r="B11" s="150">
        <v>115052</v>
      </c>
      <c r="C11" s="150" t="s">
        <v>67</v>
      </c>
      <c r="D11" s="151">
        <v>0</v>
      </c>
      <c r="E11" s="164"/>
      <c r="F11" s="152">
        <v>0</v>
      </c>
      <c r="G11" s="160">
        <v>11000</v>
      </c>
      <c r="H11" s="150">
        <v>5.39</v>
      </c>
      <c r="I11" s="153">
        <f t="shared" si="2"/>
        <v>59290</v>
      </c>
      <c r="J11" s="154"/>
      <c r="K11" s="155">
        <v>600</v>
      </c>
      <c r="L11" s="164">
        <v>5.39</v>
      </c>
      <c r="M11" s="153">
        <f t="shared" ref="M11:M13" si="3">L11*K11</f>
        <v>3234</v>
      </c>
      <c r="N11" s="158">
        <f t="shared" si="0"/>
        <v>10400</v>
      </c>
      <c r="O11" s="164">
        <v>5.39</v>
      </c>
      <c r="P11" s="159">
        <f t="shared" si="1"/>
        <v>56056</v>
      </c>
      <c r="Q11" s="128"/>
    </row>
    <row r="12" spans="1:24" ht="16.5" x14ac:dyDescent="0.25">
      <c r="A12" s="9">
        <v>7</v>
      </c>
      <c r="B12" s="150">
        <v>115058</v>
      </c>
      <c r="C12" s="150" t="s">
        <v>19</v>
      </c>
      <c r="D12" s="151">
        <v>492.16666666666652</v>
      </c>
      <c r="E12" s="167">
        <v>12</v>
      </c>
      <c r="F12" s="152">
        <v>5905.9999999999982</v>
      </c>
      <c r="G12" s="150"/>
      <c r="H12" s="150"/>
      <c r="I12" s="153">
        <f t="shared" si="2"/>
        <v>0</v>
      </c>
      <c r="J12" s="154"/>
      <c r="K12" s="166">
        <v>380</v>
      </c>
      <c r="L12" s="156">
        <v>12</v>
      </c>
      <c r="M12" s="153">
        <f t="shared" si="3"/>
        <v>4560</v>
      </c>
      <c r="N12" s="158">
        <f t="shared" si="0"/>
        <v>112.16666666666652</v>
      </c>
      <c r="O12" s="167">
        <v>12</v>
      </c>
      <c r="P12" s="159">
        <f t="shared" si="1"/>
        <v>1345.9999999999982</v>
      </c>
      <c r="Q12" s="171"/>
    </row>
    <row r="13" spans="1:24" ht="16.5" x14ac:dyDescent="0.25">
      <c r="A13" s="15">
        <v>8</v>
      </c>
      <c r="B13" s="150">
        <v>115072</v>
      </c>
      <c r="C13" s="150" t="s">
        <v>26</v>
      </c>
      <c r="D13" s="151">
        <v>0</v>
      </c>
      <c r="E13" s="152">
        <v>255</v>
      </c>
      <c r="F13" s="152">
        <v>0</v>
      </c>
      <c r="G13" s="150">
        <v>40</v>
      </c>
      <c r="H13" s="150">
        <v>330</v>
      </c>
      <c r="I13" s="153">
        <f t="shared" si="2"/>
        <v>13200</v>
      </c>
      <c r="J13" s="154"/>
      <c r="K13" s="166"/>
      <c r="L13" s="164">
        <v>255</v>
      </c>
      <c r="M13" s="153">
        <f t="shared" si="3"/>
        <v>0</v>
      </c>
      <c r="N13" s="158">
        <f t="shared" si="0"/>
        <v>40</v>
      </c>
      <c r="O13" s="164">
        <v>255</v>
      </c>
      <c r="P13" s="159">
        <f t="shared" si="1"/>
        <v>10200</v>
      </c>
      <c r="Q13" s="171"/>
    </row>
    <row r="14" spans="1:24" ht="16.5" x14ac:dyDescent="0.25">
      <c r="A14" s="15">
        <v>9</v>
      </c>
      <c r="B14" s="150">
        <v>115075</v>
      </c>
      <c r="C14" s="150" t="s">
        <v>29</v>
      </c>
      <c r="D14" s="151">
        <v>12</v>
      </c>
      <c r="E14" s="150">
        <v>59.16</v>
      </c>
      <c r="F14" s="152">
        <v>709.92</v>
      </c>
      <c r="G14" s="150"/>
      <c r="H14" s="150"/>
      <c r="I14" s="153">
        <f t="shared" si="2"/>
        <v>0</v>
      </c>
      <c r="J14" s="154"/>
      <c r="K14" s="155"/>
      <c r="L14" s="156">
        <v>59.16</v>
      </c>
      <c r="M14" s="153">
        <f>L14*K14</f>
        <v>0</v>
      </c>
      <c r="N14" s="158">
        <f t="shared" si="0"/>
        <v>12</v>
      </c>
      <c r="O14" s="156">
        <v>59.16</v>
      </c>
      <c r="P14" s="159">
        <f t="shared" si="1"/>
        <v>709.92</v>
      </c>
      <c r="Q14" s="171"/>
    </row>
    <row r="15" spans="1:24" ht="15" customHeight="1" x14ac:dyDescent="0.25">
      <c r="A15" s="9">
        <v>10</v>
      </c>
      <c r="B15" s="150">
        <v>115099</v>
      </c>
      <c r="C15" s="150" t="s">
        <v>30</v>
      </c>
      <c r="D15" s="168"/>
      <c r="E15" s="150"/>
      <c r="F15" s="169">
        <v>503810</v>
      </c>
      <c r="G15" s="150"/>
      <c r="H15" s="150"/>
      <c r="I15" s="153">
        <f t="shared" si="2"/>
        <v>0</v>
      </c>
      <c r="J15" s="154"/>
      <c r="K15" s="155"/>
      <c r="L15" s="167"/>
      <c r="M15" s="153">
        <v>10500</v>
      </c>
      <c r="N15" s="170"/>
      <c r="O15" s="156"/>
      <c r="P15" s="159">
        <f t="shared" ref="P15" si="4">F15+I15-M15</f>
        <v>493310</v>
      </c>
      <c r="Q15" s="171"/>
      <c r="T15" s="234" t="s">
        <v>31</v>
      </c>
      <c r="U15" s="234"/>
      <c r="V15" s="234"/>
      <c r="W15" s="234"/>
      <c r="X15" s="234"/>
    </row>
    <row r="16" spans="1:24" ht="16.5" thickBot="1" x14ac:dyDescent="0.3">
      <c r="A16" s="46"/>
      <c r="B16" s="69" t="s">
        <v>32</v>
      </c>
      <c r="C16" s="70"/>
      <c r="D16" s="132"/>
      <c r="E16" s="133"/>
      <c r="F16" s="134">
        <v>545913.55587027024</v>
      </c>
      <c r="G16" s="134">
        <f>SUM(G6:G15)</f>
        <v>41040</v>
      </c>
      <c r="H16" s="133"/>
      <c r="I16" s="135">
        <f>SUM(I6:I15)</f>
        <v>156390</v>
      </c>
      <c r="J16" s="136">
        <f>SUM(J6:J15)</f>
        <v>0</v>
      </c>
      <c r="K16" s="136"/>
      <c r="L16" s="136"/>
      <c r="M16" s="136">
        <f>SUM(M6:M15)</f>
        <v>29484.6</v>
      </c>
      <c r="N16" s="137"/>
      <c r="O16" s="133"/>
      <c r="P16" s="134">
        <f>SUM(P6:P15)</f>
        <v>669818.04154594592</v>
      </c>
      <c r="Q16" s="46"/>
    </row>
    <row r="17" spans="1:24" s="1" customFormat="1" ht="16.5" thickTop="1" x14ac:dyDescent="0.25">
      <c r="A17" s="55"/>
      <c r="B17" s="55"/>
      <c r="C17" s="55"/>
      <c r="D17" s="96"/>
      <c r="E17" s="55"/>
      <c r="F17" s="55"/>
      <c r="G17" s="55"/>
      <c r="H17" s="55"/>
      <c r="I17" s="55"/>
      <c r="J17" s="57"/>
      <c r="K17" s="56"/>
      <c r="L17" s="55"/>
      <c r="M17" s="55"/>
      <c r="N17" s="96"/>
      <c r="O17" s="55"/>
      <c r="P17" s="58"/>
      <c r="Q17" s="55"/>
    </row>
    <row r="18" spans="1:24" s="1" customFormat="1" ht="15.75" x14ac:dyDescent="0.25">
      <c r="A18" s="55"/>
      <c r="B18" s="55"/>
      <c r="C18" s="55"/>
      <c r="D18" s="96"/>
      <c r="E18" s="55"/>
      <c r="F18" s="55"/>
      <c r="G18" s="55"/>
      <c r="H18" s="55"/>
      <c r="I18" s="55"/>
      <c r="J18" s="57"/>
      <c r="K18" s="56"/>
      <c r="L18" s="55"/>
      <c r="M18" s="55"/>
      <c r="N18" s="96"/>
      <c r="O18" s="55"/>
      <c r="P18" s="58"/>
      <c r="Q18" s="55"/>
    </row>
    <row r="19" spans="1:24" s="78" customFormat="1" ht="16.5" x14ac:dyDescent="0.3">
      <c r="A19" s="252" t="s">
        <v>37</v>
      </c>
      <c r="B19" s="252"/>
      <c r="C19" s="252"/>
      <c r="D19" s="97"/>
      <c r="E19" s="80"/>
      <c r="F19" s="81"/>
      <c r="G19" s="80"/>
      <c r="H19" s="80"/>
      <c r="I19" s="80"/>
      <c r="J19" s="80"/>
      <c r="K19" s="80"/>
      <c r="L19" s="80"/>
      <c r="M19" s="80"/>
      <c r="N19" s="97"/>
      <c r="O19" s="80"/>
      <c r="P19" s="81"/>
    </row>
    <row r="20" spans="1:24" s="78" customFormat="1" ht="16.5" x14ac:dyDescent="0.3">
      <c r="A20" s="250"/>
      <c r="B20" s="250"/>
      <c r="C20" s="250"/>
      <c r="D20" s="98"/>
      <c r="N20" s="98"/>
      <c r="P20" s="82"/>
    </row>
    <row r="21" spans="1:24" s="78" customFormat="1" ht="16.5" x14ac:dyDescent="0.3">
      <c r="D21" s="98"/>
      <c r="N21" s="98"/>
    </row>
    <row r="22" spans="1:24" s="78" customFormat="1" ht="16.5" x14ac:dyDescent="0.3">
      <c r="A22" s="251" t="s">
        <v>44</v>
      </c>
      <c r="B22" s="251"/>
      <c r="C22" s="251"/>
      <c r="D22" s="98"/>
      <c r="N22" s="98"/>
    </row>
    <row r="23" spans="1:24" s="1" customFormat="1" ht="16.5" x14ac:dyDescent="0.3">
      <c r="A23" s="251" t="s">
        <v>43</v>
      </c>
      <c r="B23" s="251"/>
      <c r="C23" s="251"/>
      <c r="D23" s="96"/>
      <c r="E23" s="55"/>
      <c r="F23" s="55"/>
      <c r="G23" s="55"/>
      <c r="H23" s="55"/>
      <c r="I23" s="55"/>
      <c r="J23" s="55"/>
      <c r="K23" s="56"/>
      <c r="L23" s="55"/>
      <c r="M23" s="55"/>
      <c r="N23" s="96"/>
      <c r="O23" s="55"/>
      <c r="P23" s="55"/>
      <c r="Q23" s="55"/>
    </row>
    <row r="24" spans="1:24" ht="15.75" x14ac:dyDescent="0.25">
      <c r="A24" s="62"/>
      <c r="B24" s="62"/>
      <c r="C24" s="62"/>
      <c r="D24" s="99"/>
      <c r="E24" s="62"/>
      <c r="F24" s="62"/>
      <c r="G24" s="62"/>
      <c r="H24" s="62"/>
      <c r="I24" s="62"/>
      <c r="J24" s="62"/>
      <c r="K24" s="63"/>
      <c r="L24" s="62"/>
      <c r="M24" s="62"/>
      <c r="N24" s="96"/>
      <c r="O24" s="55"/>
      <c r="P24" s="55"/>
      <c r="Q24" s="62"/>
      <c r="R24"/>
      <c r="S24"/>
      <c r="T24"/>
      <c r="U24"/>
      <c r="V24"/>
      <c r="W24"/>
      <c r="X24"/>
    </row>
    <row r="25" spans="1:24" ht="15.75" x14ac:dyDescent="0.25">
      <c r="A25" s="62"/>
      <c r="E25" s="62"/>
      <c r="F25" s="62"/>
      <c r="G25" s="62"/>
      <c r="H25" s="62"/>
      <c r="I25" s="62"/>
      <c r="J25" s="62"/>
      <c r="K25" s="63"/>
      <c r="L25" s="62"/>
      <c r="M25" s="62"/>
      <c r="N25" s="96"/>
      <c r="O25" s="55"/>
      <c r="P25" s="55"/>
      <c r="Q25" s="62"/>
      <c r="R25"/>
      <c r="S25"/>
      <c r="T25"/>
      <c r="U25"/>
      <c r="V25"/>
      <c r="W25"/>
      <c r="X25"/>
    </row>
    <row r="26" spans="1:24" s="1" customFormat="1" ht="15.75" x14ac:dyDescent="0.25">
      <c r="A26" s="62"/>
      <c r="B26"/>
      <c r="C26"/>
      <c r="D26" s="109"/>
      <c r="E26" s="62"/>
      <c r="F26" s="62"/>
      <c r="G26" s="62"/>
      <c r="H26" s="62"/>
      <c r="I26" s="62"/>
      <c r="J26" s="62"/>
      <c r="K26" s="63"/>
      <c r="L26" s="62"/>
      <c r="M26" s="62"/>
      <c r="N26" s="96"/>
      <c r="O26" s="55"/>
      <c r="P26" s="58"/>
      <c r="Q26" s="62"/>
    </row>
    <row r="27" spans="1:24" s="1" customFormat="1" ht="15.75" x14ac:dyDescent="0.25">
      <c r="A27" s="62"/>
      <c r="B27"/>
      <c r="C27" s="108"/>
      <c r="D27" s="108"/>
      <c r="E27"/>
      <c r="F27"/>
      <c r="G27"/>
      <c r="H27"/>
      <c r="I27"/>
      <c r="J27"/>
      <c r="K27" s="64"/>
      <c r="L27"/>
      <c r="M27"/>
      <c r="N27" s="105"/>
      <c r="P27" s="60"/>
      <c r="Q27" s="65"/>
    </row>
    <row r="28" spans="1:24" s="1" customFormat="1" ht="15.75" x14ac:dyDescent="0.25">
      <c r="A28" s="62"/>
      <c r="C28" s="108"/>
      <c r="D28" s="109"/>
      <c r="E28"/>
      <c r="F28"/>
      <c r="G28"/>
      <c r="H28"/>
      <c r="I28"/>
      <c r="J28" s="68"/>
      <c r="K28" s="64"/>
      <c r="L28"/>
      <c r="M28"/>
      <c r="N28" s="105"/>
      <c r="P28" s="60"/>
      <c r="Q28"/>
    </row>
    <row r="29" spans="1:24" s="1" customFormat="1" ht="15.75" x14ac:dyDescent="0.25">
      <c r="A29" s="62"/>
      <c r="B29"/>
      <c r="C29"/>
      <c r="D29" s="100"/>
      <c r="E29"/>
      <c r="F29"/>
      <c r="G29"/>
      <c r="H29"/>
      <c r="I29"/>
      <c r="J29"/>
      <c r="K29" s="64"/>
      <c r="L29"/>
      <c r="M29"/>
      <c r="N29" s="105"/>
      <c r="Q29"/>
    </row>
  </sheetData>
  <mergeCells count="17"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A23:C23"/>
    <mergeCell ref="N4:P4"/>
    <mergeCell ref="Q4:Q5"/>
    <mergeCell ref="T15:X15"/>
    <mergeCell ref="A19:C19"/>
    <mergeCell ref="A20:C20"/>
    <mergeCell ref="A22:C22"/>
  </mergeCells>
  <pageMargins left="0.25" right="0.25" top="0.75" bottom="0.75" header="0.3" footer="0.3"/>
  <pageSetup orientation="landscape" horizont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I6" sqref="I6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11.14062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21" customHeight="1" x14ac:dyDescent="0.25">
      <c r="A1" s="238" t="s">
        <v>63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24.75" customHeight="1" x14ac:dyDescent="0.25">
      <c r="A2" s="253" t="s">
        <v>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24" ht="24.75" customHeight="1" thickBot="1" x14ac:dyDescent="0.3">
      <c r="A3" s="254" t="s">
        <v>77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6.5" x14ac:dyDescent="0.25">
      <c r="A6" s="9">
        <v>1</v>
      </c>
      <c r="B6" s="150">
        <v>115003</v>
      </c>
      <c r="C6" s="150" t="s">
        <v>68</v>
      </c>
      <c r="D6" s="151">
        <v>0</v>
      </c>
      <c r="E6" s="150">
        <v>1900</v>
      </c>
      <c r="F6" s="152">
        <v>0</v>
      </c>
      <c r="G6" s="150">
        <v>15</v>
      </c>
      <c r="H6" s="150">
        <v>1200</v>
      </c>
      <c r="I6" s="153">
        <f>G6*H6</f>
        <v>18000</v>
      </c>
      <c r="J6" s="154"/>
      <c r="K6" s="155">
        <v>3</v>
      </c>
      <c r="L6" s="156">
        <v>1200</v>
      </c>
      <c r="M6" s="157">
        <f>K6*L6</f>
        <v>3600</v>
      </c>
      <c r="N6" s="158">
        <f t="shared" ref="N6:N14" si="0">SUM(D6+G6-K6)</f>
        <v>12</v>
      </c>
      <c r="O6" s="156">
        <v>1900</v>
      </c>
      <c r="P6" s="159">
        <f>N6*O6</f>
        <v>22800</v>
      </c>
      <c r="Q6" s="9"/>
    </row>
    <row r="7" spans="1:24" ht="16.5" x14ac:dyDescent="0.25">
      <c r="A7" s="15">
        <v>2</v>
      </c>
      <c r="B7" s="160">
        <v>115007</v>
      </c>
      <c r="C7" s="160" t="s">
        <v>13</v>
      </c>
      <c r="D7" s="151">
        <v>9340.0810810810799</v>
      </c>
      <c r="E7" s="161">
        <v>6.61</v>
      </c>
      <c r="F7" s="152">
        <v>61737.935945945945</v>
      </c>
      <c r="G7" s="160"/>
      <c r="H7" s="160">
        <v>6.61</v>
      </c>
      <c r="I7" s="153">
        <f>G7*H7</f>
        <v>0</v>
      </c>
      <c r="J7" s="154"/>
      <c r="K7" s="162">
        <v>600</v>
      </c>
      <c r="L7" s="161">
        <v>6.61</v>
      </c>
      <c r="M7" s="153">
        <f>L7*K7</f>
        <v>3966</v>
      </c>
      <c r="N7" s="158">
        <f t="shared" si="0"/>
        <v>8740.0810810810799</v>
      </c>
      <c r="O7" s="161">
        <v>6.61</v>
      </c>
      <c r="P7" s="159">
        <f t="shared" ref="P7:P14" si="1">N7*O7</f>
        <v>57771.935945945937</v>
      </c>
      <c r="Q7" s="15"/>
    </row>
    <row r="8" spans="1:24" ht="16.5" x14ac:dyDescent="0.25">
      <c r="A8" s="15">
        <v>3</v>
      </c>
      <c r="B8" s="150">
        <v>115009</v>
      </c>
      <c r="C8" s="150" t="s">
        <v>14</v>
      </c>
      <c r="D8" s="151">
        <v>18804</v>
      </c>
      <c r="E8" s="164">
        <v>0.89</v>
      </c>
      <c r="F8" s="152">
        <v>16735.560000000001</v>
      </c>
      <c r="G8" s="165"/>
      <c r="H8" s="152">
        <v>0.89</v>
      </c>
      <c r="I8" s="153">
        <f t="shared" ref="I8:I15" si="2">G8*H8</f>
        <v>0</v>
      </c>
      <c r="J8" s="154"/>
      <c r="K8" s="166">
        <v>1200</v>
      </c>
      <c r="L8" s="164">
        <v>0.89</v>
      </c>
      <c r="M8" s="153">
        <f>L8*K8</f>
        <v>1068</v>
      </c>
      <c r="N8" s="158">
        <f t="shared" si="0"/>
        <v>17604</v>
      </c>
      <c r="O8" s="164">
        <v>0.89</v>
      </c>
      <c r="P8" s="159">
        <f t="shared" si="1"/>
        <v>15667.56</v>
      </c>
      <c r="Q8" s="15"/>
    </row>
    <row r="9" spans="1:24" ht="16.5" x14ac:dyDescent="0.25">
      <c r="A9" s="9">
        <v>4</v>
      </c>
      <c r="B9" s="150">
        <v>115017</v>
      </c>
      <c r="C9" s="150" t="s">
        <v>15</v>
      </c>
      <c r="D9" s="151">
        <v>404.25</v>
      </c>
      <c r="E9" s="156">
        <v>72</v>
      </c>
      <c r="F9" s="152">
        <v>29106</v>
      </c>
      <c r="G9" s="150"/>
      <c r="H9" s="150"/>
      <c r="I9" s="153">
        <f t="shared" si="2"/>
        <v>0</v>
      </c>
      <c r="J9" s="154"/>
      <c r="K9" s="166">
        <v>45</v>
      </c>
      <c r="L9" s="164">
        <v>72</v>
      </c>
      <c r="M9" s="153">
        <f>L9*K9</f>
        <v>3240</v>
      </c>
      <c r="N9" s="158">
        <f t="shared" si="0"/>
        <v>359.25</v>
      </c>
      <c r="O9" s="156">
        <v>72</v>
      </c>
      <c r="P9" s="159">
        <f t="shared" si="1"/>
        <v>25866</v>
      </c>
      <c r="Q9" s="15"/>
    </row>
    <row r="10" spans="1:24" ht="16.5" x14ac:dyDescent="0.25">
      <c r="A10" s="15">
        <v>5</v>
      </c>
      <c r="B10" s="150">
        <v>115027</v>
      </c>
      <c r="C10" s="150" t="s">
        <v>17</v>
      </c>
      <c r="D10" s="151">
        <v>135.27237627237628</v>
      </c>
      <c r="E10" s="164">
        <v>4.5583999999999998</v>
      </c>
      <c r="F10" s="152">
        <v>616.62559999999996</v>
      </c>
      <c r="G10" s="150"/>
      <c r="H10" s="150"/>
      <c r="I10" s="153">
        <f t="shared" si="2"/>
        <v>0</v>
      </c>
      <c r="J10" s="154"/>
      <c r="K10" s="155"/>
      <c r="L10" s="164">
        <v>4.5583999999999998</v>
      </c>
      <c r="M10" s="153">
        <f>L10*K10</f>
        <v>0</v>
      </c>
      <c r="N10" s="158">
        <f t="shared" si="0"/>
        <v>135.27237627237628</v>
      </c>
      <c r="O10" s="164">
        <v>4.5583999999999998</v>
      </c>
      <c r="P10" s="159">
        <f t="shared" si="1"/>
        <v>616.62559999999996</v>
      </c>
      <c r="Q10" s="15"/>
    </row>
    <row r="11" spans="1:24" ht="16.5" x14ac:dyDescent="0.25">
      <c r="A11" s="15">
        <v>6</v>
      </c>
      <c r="B11" s="150">
        <v>115052</v>
      </c>
      <c r="C11" s="150" t="s">
        <v>67</v>
      </c>
      <c r="D11" s="151">
        <v>10400</v>
      </c>
      <c r="E11" s="164">
        <v>5.39</v>
      </c>
      <c r="F11" s="152">
        <v>56056</v>
      </c>
      <c r="G11" s="160"/>
      <c r="H11" s="150">
        <v>5.39</v>
      </c>
      <c r="I11" s="153">
        <f t="shared" si="2"/>
        <v>0</v>
      </c>
      <c r="J11" s="154"/>
      <c r="K11" s="155">
        <v>150</v>
      </c>
      <c r="L11" s="164">
        <v>5.39</v>
      </c>
      <c r="M11" s="153">
        <f t="shared" ref="M11:M13" si="3">L11*K11</f>
        <v>808.5</v>
      </c>
      <c r="N11" s="158">
        <f t="shared" si="0"/>
        <v>10250</v>
      </c>
      <c r="O11" s="164">
        <v>5.39</v>
      </c>
      <c r="P11" s="159">
        <f t="shared" si="1"/>
        <v>55247.5</v>
      </c>
      <c r="Q11" s="128"/>
    </row>
    <row r="12" spans="1:24" ht="16.5" x14ac:dyDescent="0.25">
      <c r="A12" s="9">
        <v>7</v>
      </c>
      <c r="B12" s="150">
        <v>115058</v>
      </c>
      <c r="C12" s="150" t="s">
        <v>19</v>
      </c>
      <c r="D12" s="151">
        <v>112.16666666666652</v>
      </c>
      <c r="E12" s="167">
        <v>12</v>
      </c>
      <c r="F12" s="152">
        <v>1345.9999999999982</v>
      </c>
      <c r="G12" s="150"/>
      <c r="H12" s="150"/>
      <c r="I12" s="153">
        <f t="shared" si="2"/>
        <v>0</v>
      </c>
      <c r="J12" s="154"/>
      <c r="K12" s="166">
        <v>110</v>
      </c>
      <c r="L12" s="156">
        <v>12</v>
      </c>
      <c r="M12" s="153">
        <f t="shared" si="3"/>
        <v>1320</v>
      </c>
      <c r="N12" s="158">
        <f t="shared" si="0"/>
        <v>2.1666666666665151</v>
      </c>
      <c r="O12" s="167">
        <v>12</v>
      </c>
      <c r="P12" s="159">
        <f t="shared" si="1"/>
        <v>25.999999999998181</v>
      </c>
      <c r="Q12" s="171"/>
    </row>
    <row r="13" spans="1:24" ht="16.5" x14ac:dyDescent="0.25">
      <c r="A13" s="15">
        <v>8</v>
      </c>
      <c r="B13" s="150">
        <v>115072</v>
      </c>
      <c r="C13" s="150" t="s">
        <v>26</v>
      </c>
      <c r="D13" s="151">
        <v>40</v>
      </c>
      <c r="E13" s="152">
        <v>255</v>
      </c>
      <c r="F13" s="152">
        <v>10200</v>
      </c>
      <c r="G13" s="150">
        <v>40</v>
      </c>
      <c r="H13" s="150">
        <v>255</v>
      </c>
      <c r="I13" s="153">
        <f t="shared" si="2"/>
        <v>10200</v>
      </c>
      <c r="J13" s="154"/>
      <c r="K13" s="166">
        <v>33</v>
      </c>
      <c r="L13" s="164">
        <v>255</v>
      </c>
      <c r="M13" s="153">
        <f t="shared" si="3"/>
        <v>8415</v>
      </c>
      <c r="N13" s="158">
        <f t="shared" si="0"/>
        <v>47</v>
      </c>
      <c r="O13" s="164">
        <v>255</v>
      </c>
      <c r="P13" s="159">
        <f t="shared" si="1"/>
        <v>11985</v>
      </c>
      <c r="Q13" s="171"/>
    </row>
    <row r="14" spans="1:24" ht="16.5" x14ac:dyDescent="0.25">
      <c r="A14" s="15">
        <v>9</v>
      </c>
      <c r="B14" s="150">
        <v>115075</v>
      </c>
      <c r="C14" s="150" t="s">
        <v>29</v>
      </c>
      <c r="D14" s="151">
        <v>12</v>
      </c>
      <c r="E14" s="150">
        <v>59.16</v>
      </c>
      <c r="F14" s="152">
        <v>709.92</v>
      </c>
      <c r="G14" s="150"/>
      <c r="H14" s="150"/>
      <c r="I14" s="153">
        <f t="shared" si="2"/>
        <v>0</v>
      </c>
      <c r="J14" s="154"/>
      <c r="K14" s="155">
        <v>10</v>
      </c>
      <c r="L14" s="156">
        <v>59.16</v>
      </c>
      <c r="M14" s="153">
        <f>L14*K14</f>
        <v>591.59999999999991</v>
      </c>
      <c r="N14" s="158">
        <f t="shared" si="0"/>
        <v>2</v>
      </c>
      <c r="O14" s="156">
        <v>59.16</v>
      </c>
      <c r="P14" s="159">
        <f t="shared" si="1"/>
        <v>118.32</v>
      </c>
      <c r="Q14" s="171"/>
    </row>
    <row r="15" spans="1:24" ht="15" customHeight="1" x14ac:dyDescent="0.25">
      <c r="A15" s="9">
        <v>10</v>
      </c>
      <c r="B15" s="150">
        <v>115099</v>
      </c>
      <c r="C15" s="150" t="s">
        <v>30</v>
      </c>
      <c r="D15" s="168"/>
      <c r="E15" s="150"/>
      <c r="F15" s="169">
        <v>493310</v>
      </c>
      <c r="G15" s="150"/>
      <c r="H15" s="150"/>
      <c r="I15" s="153">
        <f t="shared" si="2"/>
        <v>0</v>
      </c>
      <c r="J15" s="154"/>
      <c r="K15" s="155"/>
      <c r="L15" s="167"/>
      <c r="M15" s="153">
        <v>10278</v>
      </c>
      <c r="N15" s="170"/>
      <c r="O15" s="156"/>
      <c r="P15" s="159">
        <f t="shared" ref="P15" si="4">F15+I15-M15</f>
        <v>483032</v>
      </c>
      <c r="Q15" s="171"/>
      <c r="T15" s="234" t="s">
        <v>31</v>
      </c>
      <c r="U15" s="234"/>
      <c r="V15" s="234"/>
      <c r="W15" s="234"/>
      <c r="X15" s="234"/>
    </row>
    <row r="16" spans="1:24" ht="16.5" thickBot="1" x14ac:dyDescent="0.3">
      <c r="A16" s="46"/>
      <c r="B16" s="69" t="s">
        <v>32</v>
      </c>
      <c r="C16" s="70"/>
      <c r="D16" s="132"/>
      <c r="E16" s="133"/>
      <c r="F16" s="134">
        <v>669818.04154594592</v>
      </c>
      <c r="G16" s="134">
        <f>SUM(G6:G15)</f>
        <v>55</v>
      </c>
      <c r="H16" s="133"/>
      <c r="I16" s="135">
        <f>SUM(I6:I15)</f>
        <v>28200</v>
      </c>
      <c r="J16" s="136">
        <f>SUM(J6:J15)</f>
        <v>0</v>
      </c>
      <c r="K16" s="136"/>
      <c r="L16" s="136"/>
      <c r="M16" s="136">
        <f>SUM(M6:M15)</f>
        <v>33287.1</v>
      </c>
      <c r="N16" s="137"/>
      <c r="O16" s="133"/>
      <c r="P16" s="134">
        <f>SUM(P6:P15)</f>
        <v>673130.94154594594</v>
      </c>
      <c r="Q16" s="46"/>
    </row>
    <row r="17" spans="1:24" s="1" customFormat="1" ht="16.5" thickTop="1" x14ac:dyDescent="0.25">
      <c r="A17" s="55"/>
      <c r="B17" s="55"/>
      <c r="C17" s="55"/>
      <c r="D17" s="96"/>
      <c r="E17" s="55"/>
      <c r="F17" s="55"/>
      <c r="G17" s="55"/>
      <c r="H17" s="55"/>
      <c r="I17" s="55"/>
      <c r="J17" s="57"/>
      <c r="K17" s="56"/>
      <c r="L17" s="55"/>
      <c r="M17" s="55"/>
      <c r="N17" s="96"/>
      <c r="O17" s="55"/>
      <c r="P17" s="58"/>
      <c r="Q17" s="55"/>
    </row>
    <row r="18" spans="1:24" s="1" customFormat="1" ht="15.75" x14ac:dyDescent="0.25">
      <c r="A18" s="55"/>
      <c r="B18" s="55"/>
      <c r="C18" s="55"/>
      <c r="D18" s="96"/>
      <c r="E18" s="55"/>
      <c r="F18" s="55"/>
      <c r="G18" s="55"/>
      <c r="H18" s="55"/>
      <c r="I18" s="55"/>
      <c r="J18" s="57"/>
      <c r="K18" s="56"/>
      <c r="L18" s="55"/>
      <c r="M18" s="55"/>
      <c r="N18" s="96"/>
      <c r="O18" s="55"/>
      <c r="P18" s="58"/>
      <c r="Q18" s="55"/>
    </row>
    <row r="19" spans="1:24" s="78" customFormat="1" ht="16.5" x14ac:dyDescent="0.3">
      <c r="A19" s="252" t="s">
        <v>37</v>
      </c>
      <c r="B19" s="252"/>
      <c r="C19" s="252"/>
      <c r="D19" s="97"/>
      <c r="E19" s="80"/>
      <c r="F19" s="81"/>
      <c r="G19" s="80"/>
      <c r="H19" s="80"/>
      <c r="I19" s="80"/>
      <c r="J19" s="80"/>
      <c r="K19" s="80"/>
      <c r="L19" s="80"/>
      <c r="M19" s="80"/>
      <c r="N19" s="97"/>
      <c r="O19" s="80"/>
      <c r="P19" s="81"/>
    </row>
    <row r="20" spans="1:24" s="78" customFormat="1" ht="16.5" x14ac:dyDescent="0.3">
      <c r="A20" s="250"/>
      <c r="B20" s="250"/>
      <c r="C20" s="250"/>
      <c r="D20" s="98"/>
      <c r="N20" s="98"/>
      <c r="P20" s="82"/>
    </row>
    <row r="21" spans="1:24" s="78" customFormat="1" ht="16.5" x14ac:dyDescent="0.3">
      <c r="D21" s="98"/>
      <c r="N21" s="98"/>
    </row>
    <row r="22" spans="1:24" s="78" customFormat="1" ht="16.5" x14ac:dyDescent="0.3">
      <c r="A22" s="251" t="s">
        <v>44</v>
      </c>
      <c r="B22" s="251"/>
      <c r="C22" s="251"/>
      <c r="D22" s="98"/>
      <c r="N22" s="98"/>
    </row>
    <row r="23" spans="1:24" s="1" customFormat="1" ht="16.5" x14ac:dyDescent="0.3">
      <c r="A23" s="251" t="s">
        <v>43</v>
      </c>
      <c r="B23" s="251"/>
      <c r="C23" s="251"/>
      <c r="D23" s="96"/>
      <c r="E23" s="55"/>
      <c r="F23" s="55"/>
      <c r="G23" s="55"/>
      <c r="H23" s="55"/>
      <c r="I23" s="55"/>
      <c r="J23" s="55"/>
      <c r="K23" s="56"/>
      <c r="L23" s="55"/>
      <c r="M23" s="55"/>
      <c r="N23" s="96"/>
      <c r="O23" s="55"/>
      <c r="P23" s="55"/>
      <c r="Q23" s="55"/>
    </row>
    <row r="24" spans="1:24" ht="15.75" x14ac:dyDescent="0.25">
      <c r="A24" s="62"/>
      <c r="B24" s="62"/>
      <c r="C24" s="62"/>
      <c r="D24" s="99"/>
      <c r="E24" s="62"/>
      <c r="F24" s="62"/>
      <c r="G24" s="62"/>
      <c r="H24" s="62"/>
      <c r="I24" s="62"/>
      <c r="J24" s="62"/>
      <c r="K24" s="63"/>
      <c r="L24" s="62"/>
      <c r="M24" s="62"/>
      <c r="N24" s="96"/>
      <c r="O24" s="55"/>
      <c r="P24" s="55"/>
      <c r="Q24" s="62"/>
      <c r="R24"/>
      <c r="S24"/>
      <c r="T24"/>
      <c r="U24"/>
      <c r="V24"/>
      <c r="W24"/>
      <c r="X24"/>
    </row>
    <row r="25" spans="1:24" ht="15.75" x14ac:dyDescent="0.25">
      <c r="A25" s="62"/>
      <c r="E25" s="62"/>
      <c r="F25" s="62"/>
      <c r="G25" s="62"/>
      <c r="H25" s="62"/>
      <c r="I25" s="62"/>
      <c r="J25" s="62"/>
      <c r="K25" s="63"/>
      <c r="L25" s="62"/>
      <c r="M25" s="62"/>
      <c r="N25" s="96"/>
      <c r="O25" s="55"/>
      <c r="P25" s="55"/>
      <c r="Q25" s="62"/>
      <c r="R25"/>
      <c r="S25"/>
      <c r="T25"/>
      <c r="U25"/>
      <c r="V25"/>
      <c r="W25"/>
      <c r="X25"/>
    </row>
    <row r="26" spans="1:24" s="1" customFormat="1" ht="15.75" x14ac:dyDescent="0.25">
      <c r="A26" s="62"/>
      <c r="B26"/>
      <c r="C26"/>
      <c r="D26" s="109"/>
      <c r="E26" s="62"/>
      <c r="F26" s="62"/>
      <c r="G26" s="62"/>
      <c r="H26" s="62"/>
      <c r="I26" s="62"/>
      <c r="J26" s="62"/>
      <c r="K26" s="63"/>
      <c r="L26" s="62"/>
      <c r="M26" s="62"/>
      <c r="N26" s="96"/>
      <c r="O26" s="55"/>
      <c r="P26" s="58"/>
      <c r="Q26" s="62"/>
    </row>
    <row r="27" spans="1:24" s="1" customFormat="1" ht="15.75" x14ac:dyDescent="0.25">
      <c r="A27" s="62"/>
      <c r="B27"/>
      <c r="C27" s="108"/>
      <c r="D27" s="108"/>
      <c r="E27"/>
      <c r="F27"/>
      <c r="G27"/>
      <c r="H27"/>
      <c r="I27"/>
      <c r="J27"/>
      <c r="K27" s="64"/>
      <c r="L27"/>
      <c r="M27"/>
      <c r="N27" s="105"/>
      <c r="P27" s="60"/>
      <c r="Q27" s="65"/>
    </row>
    <row r="28" spans="1:24" s="1" customFormat="1" ht="15.75" x14ac:dyDescent="0.25">
      <c r="A28" s="62"/>
      <c r="C28" s="108"/>
      <c r="D28" s="109"/>
      <c r="E28"/>
      <c r="F28"/>
      <c r="G28"/>
      <c r="H28"/>
      <c r="I28"/>
      <c r="J28" s="68"/>
      <c r="K28" s="64"/>
      <c r="L28"/>
      <c r="M28"/>
      <c r="N28" s="105"/>
      <c r="P28" s="60"/>
      <c r="Q28"/>
    </row>
    <row r="29" spans="1:24" s="1" customFormat="1" ht="15.75" x14ac:dyDescent="0.25">
      <c r="A29" s="62"/>
      <c r="B29"/>
      <c r="C29"/>
      <c r="D29" s="100"/>
      <c r="E29"/>
      <c r="F29"/>
      <c r="G29"/>
      <c r="H29"/>
      <c r="I29"/>
      <c r="J29"/>
      <c r="K29" s="64"/>
      <c r="L29"/>
      <c r="M29"/>
      <c r="N29" s="105"/>
      <c r="Q29"/>
    </row>
  </sheetData>
  <mergeCells count="17">
    <mergeCell ref="A23:C23"/>
    <mergeCell ref="N4:P4"/>
    <mergeCell ref="Q4:Q5"/>
    <mergeCell ref="T15:X15"/>
    <mergeCell ref="A19:C19"/>
    <mergeCell ref="A20:C20"/>
    <mergeCell ref="A22:C22"/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</mergeCells>
  <pageMargins left="0.25" right="0.25" top="0.75" bottom="0.75" header="0.3" footer="0.3"/>
  <pageSetup orientation="landscape" horizont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N21" sqref="N20:N21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11.14062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21" customHeight="1" x14ac:dyDescent="0.25">
      <c r="A1" s="238" t="s">
        <v>63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24.75" customHeight="1" x14ac:dyDescent="0.25">
      <c r="A2" s="253" t="s">
        <v>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24" ht="24.75" customHeight="1" thickBot="1" x14ac:dyDescent="0.3">
      <c r="A3" s="254" t="s">
        <v>78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6.5" x14ac:dyDescent="0.25">
      <c r="A6" s="9">
        <v>1</v>
      </c>
      <c r="B6" s="150">
        <v>115003</v>
      </c>
      <c r="C6" s="150" t="s">
        <v>68</v>
      </c>
      <c r="D6" s="151">
        <v>12</v>
      </c>
      <c r="E6" s="150">
        <v>1900</v>
      </c>
      <c r="F6" s="152">
        <v>22800</v>
      </c>
      <c r="G6" s="150"/>
      <c r="H6" s="150">
        <v>1200</v>
      </c>
      <c r="I6" s="153">
        <f>G6*H6</f>
        <v>0</v>
      </c>
      <c r="J6" s="154"/>
      <c r="K6" s="155">
        <v>2</v>
      </c>
      <c r="L6" s="156">
        <v>1200</v>
      </c>
      <c r="M6" s="157">
        <f>K6*L6</f>
        <v>2400</v>
      </c>
      <c r="N6" s="158">
        <f t="shared" ref="N6:N14" si="0">SUM(D6+G6-K6)</f>
        <v>10</v>
      </c>
      <c r="O6" s="156">
        <v>1900</v>
      </c>
      <c r="P6" s="159">
        <f>N6*O6</f>
        <v>19000</v>
      </c>
      <c r="Q6" s="9"/>
    </row>
    <row r="7" spans="1:24" ht="16.5" x14ac:dyDescent="0.25">
      <c r="A7" s="15">
        <v>2</v>
      </c>
      <c r="B7" s="160">
        <v>115007</v>
      </c>
      <c r="C7" s="160" t="s">
        <v>13</v>
      </c>
      <c r="D7" s="151">
        <v>8740.0810810810799</v>
      </c>
      <c r="E7" s="161">
        <v>6.61</v>
      </c>
      <c r="F7" s="152">
        <v>57771.935945945937</v>
      </c>
      <c r="G7" s="160"/>
      <c r="H7" s="160">
        <v>6.61</v>
      </c>
      <c r="I7" s="153">
        <f>G7*H7</f>
        <v>0</v>
      </c>
      <c r="J7" s="154"/>
      <c r="K7" s="162">
        <v>250</v>
      </c>
      <c r="L7" s="161">
        <v>6.61</v>
      </c>
      <c r="M7" s="153">
        <f>L7*K7</f>
        <v>1652.5</v>
      </c>
      <c r="N7" s="158">
        <f t="shared" si="0"/>
        <v>8490.0810810810799</v>
      </c>
      <c r="O7" s="161">
        <v>6.61</v>
      </c>
      <c r="P7" s="159">
        <f t="shared" ref="P7:P14" si="1">N7*O7</f>
        <v>56119.435945945937</v>
      </c>
      <c r="Q7" s="15"/>
    </row>
    <row r="8" spans="1:24" ht="16.5" x14ac:dyDescent="0.25">
      <c r="A8" s="15">
        <v>3</v>
      </c>
      <c r="B8" s="150">
        <v>115009</v>
      </c>
      <c r="C8" s="150" t="s">
        <v>14</v>
      </c>
      <c r="D8" s="151">
        <v>17604</v>
      </c>
      <c r="E8" s="164">
        <v>0.89</v>
      </c>
      <c r="F8" s="152">
        <v>15667.56</v>
      </c>
      <c r="G8" s="165"/>
      <c r="H8" s="152">
        <v>0.89</v>
      </c>
      <c r="I8" s="153">
        <f t="shared" ref="I8:I15" si="2">G8*H8</f>
        <v>0</v>
      </c>
      <c r="J8" s="154"/>
      <c r="K8" s="166">
        <v>400</v>
      </c>
      <c r="L8" s="164">
        <v>0.89</v>
      </c>
      <c r="M8" s="153">
        <f>L8*K8</f>
        <v>356</v>
      </c>
      <c r="N8" s="158">
        <f t="shared" si="0"/>
        <v>17204</v>
      </c>
      <c r="O8" s="164">
        <v>0.89</v>
      </c>
      <c r="P8" s="159">
        <f t="shared" si="1"/>
        <v>15311.56</v>
      </c>
      <c r="Q8" s="15"/>
    </row>
    <row r="9" spans="1:24" ht="16.5" x14ac:dyDescent="0.25">
      <c r="A9" s="9">
        <v>4</v>
      </c>
      <c r="B9" s="150">
        <v>115017</v>
      </c>
      <c r="C9" s="150" t="s">
        <v>15</v>
      </c>
      <c r="D9" s="151">
        <v>359.25</v>
      </c>
      <c r="E9" s="156">
        <v>72</v>
      </c>
      <c r="F9" s="152">
        <v>25866</v>
      </c>
      <c r="G9" s="150"/>
      <c r="H9" s="150"/>
      <c r="I9" s="153">
        <f t="shared" si="2"/>
        <v>0</v>
      </c>
      <c r="J9" s="154"/>
      <c r="K9" s="166">
        <v>50</v>
      </c>
      <c r="L9" s="164">
        <v>72</v>
      </c>
      <c r="M9" s="153">
        <f>L9*K9</f>
        <v>3600</v>
      </c>
      <c r="N9" s="158">
        <f t="shared" si="0"/>
        <v>309.25</v>
      </c>
      <c r="O9" s="156">
        <v>72</v>
      </c>
      <c r="P9" s="159">
        <f t="shared" si="1"/>
        <v>22266</v>
      </c>
      <c r="Q9" s="15"/>
    </row>
    <row r="10" spans="1:24" ht="16.5" x14ac:dyDescent="0.25">
      <c r="A10" s="15">
        <v>5</v>
      </c>
      <c r="B10" s="150">
        <v>115027</v>
      </c>
      <c r="C10" s="150" t="s">
        <v>17</v>
      </c>
      <c r="D10" s="151">
        <v>135.27237627237628</v>
      </c>
      <c r="E10" s="164">
        <v>4.5583999999999998</v>
      </c>
      <c r="F10" s="152">
        <v>616.62559999999996</v>
      </c>
      <c r="G10" s="150"/>
      <c r="H10" s="150"/>
      <c r="I10" s="153">
        <f t="shared" si="2"/>
        <v>0</v>
      </c>
      <c r="J10" s="154"/>
      <c r="K10" s="155">
        <v>20</v>
      </c>
      <c r="L10" s="164">
        <v>4.5583999999999998</v>
      </c>
      <c r="M10" s="153">
        <f>L10*K10</f>
        <v>91.167999999999992</v>
      </c>
      <c r="N10" s="158">
        <f t="shared" si="0"/>
        <v>115.27237627237628</v>
      </c>
      <c r="O10" s="164">
        <v>4.5583999999999998</v>
      </c>
      <c r="P10" s="159">
        <f t="shared" si="1"/>
        <v>525.45759999999996</v>
      </c>
      <c r="Q10" s="15"/>
    </row>
    <row r="11" spans="1:24" ht="16.5" x14ac:dyDescent="0.25">
      <c r="A11" s="15">
        <v>6</v>
      </c>
      <c r="B11" s="150">
        <v>115052</v>
      </c>
      <c r="C11" s="150" t="s">
        <v>67</v>
      </c>
      <c r="D11" s="151">
        <v>10250</v>
      </c>
      <c r="E11" s="164">
        <v>5.39</v>
      </c>
      <c r="F11" s="152">
        <v>55247.5</v>
      </c>
      <c r="G11" s="160"/>
      <c r="H11" s="150">
        <v>5.39</v>
      </c>
      <c r="I11" s="153">
        <f t="shared" si="2"/>
        <v>0</v>
      </c>
      <c r="J11" s="154"/>
      <c r="K11" s="155">
        <v>200</v>
      </c>
      <c r="L11" s="164">
        <v>5.39</v>
      </c>
      <c r="M11" s="153">
        <f t="shared" ref="M11:M13" si="3">L11*K11</f>
        <v>1078</v>
      </c>
      <c r="N11" s="158">
        <f t="shared" si="0"/>
        <v>10050</v>
      </c>
      <c r="O11" s="164">
        <v>5.39</v>
      </c>
      <c r="P11" s="159">
        <f t="shared" si="1"/>
        <v>54169.5</v>
      </c>
      <c r="Q11" s="128"/>
    </row>
    <row r="12" spans="1:24" ht="16.5" x14ac:dyDescent="0.25">
      <c r="A12" s="172">
        <v>7</v>
      </c>
      <c r="B12" s="173">
        <v>115058</v>
      </c>
      <c r="C12" s="173" t="s">
        <v>19</v>
      </c>
      <c r="D12" s="174">
        <v>2.1666666666665151</v>
      </c>
      <c r="E12" s="175">
        <v>12</v>
      </c>
      <c r="F12" s="176">
        <v>25.999999999998181</v>
      </c>
      <c r="G12" s="173">
        <v>2000</v>
      </c>
      <c r="H12" s="173">
        <v>12.5</v>
      </c>
      <c r="I12" s="177">
        <f t="shared" si="2"/>
        <v>25000</v>
      </c>
      <c r="J12" s="178"/>
      <c r="K12" s="179">
        <v>200</v>
      </c>
      <c r="L12" s="180">
        <v>12</v>
      </c>
      <c r="M12" s="177">
        <f t="shared" si="3"/>
        <v>2400</v>
      </c>
      <c r="N12" s="181">
        <f t="shared" si="0"/>
        <v>1802.1666666666665</v>
      </c>
      <c r="O12" s="175">
        <v>12</v>
      </c>
      <c r="P12" s="182">
        <f t="shared" si="1"/>
        <v>21626</v>
      </c>
      <c r="Q12" s="183"/>
      <c r="R12" s="1" t="s">
        <v>79</v>
      </c>
    </row>
    <row r="13" spans="1:24" ht="16.5" x14ac:dyDescent="0.25">
      <c r="A13" s="184">
        <v>8</v>
      </c>
      <c r="B13" s="173">
        <v>115072</v>
      </c>
      <c r="C13" s="173" t="s">
        <v>26</v>
      </c>
      <c r="D13" s="174">
        <v>47</v>
      </c>
      <c r="E13" s="176">
        <v>255</v>
      </c>
      <c r="F13" s="176">
        <v>11985</v>
      </c>
      <c r="G13" s="173"/>
      <c r="H13" s="173">
        <v>255</v>
      </c>
      <c r="I13" s="177">
        <f t="shared" si="2"/>
        <v>0</v>
      </c>
      <c r="J13" s="178"/>
      <c r="K13" s="179"/>
      <c r="L13" s="185">
        <v>255</v>
      </c>
      <c r="M13" s="177">
        <f t="shared" si="3"/>
        <v>0</v>
      </c>
      <c r="N13" s="181">
        <f t="shared" si="0"/>
        <v>47</v>
      </c>
      <c r="O13" s="185">
        <v>255</v>
      </c>
      <c r="P13" s="182">
        <f t="shared" si="1"/>
        <v>11985</v>
      </c>
      <c r="Q13" s="183"/>
    </row>
    <row r="14" spans="1:24" ht="16.5" x14ac:dyDescent="0.25">
      <c r="A14" s="15">
        <v>9</v>
      </c>
      <c r="B14" s="150">
        <v>115075</v>
      </c>
      <c r="C14" s="150" t="s">
        <v>29</v>
      </c>
      <c r="D14" s="151">
        <v>2</v>
      </c>
      <c r="E14" s="150">
        <v>59.16</v>
      </c>
      <c r="F14" s="152">
        <v>118.32</v>
      </c>
      <c r="G14" s="150"/>
      <c r="H14" s="150"/>
      <c r="I14" s="153">
        <f t="shared" si="2"/>
        <v>0</v>
      </c>
      <c r="J14" s="154"/>
      <c r="K14" s="155"/>
      <c r="L14" s="156">
        <v>59.16</v>
      </c>
      <c r="M14" s="153">
        <f>L14*K14</f>
        <v>0</v>
      </c>
      <c r="N14" s="158">
        <f t="shared" si="0"/>
        <v>2</v>
      </c>
      <c r="O14" s="156">
        <v>59.16</v>
      </c>
      <c r="P14" s="159">
        <f t="shared" si="1"/>
        <v>118.32</v>
      </c>
      <c r="Q14" s="171"/>
    </row>
    <row r="15" spans="1:24" ht="15" customHeight="1" x14ac:dyDescent="0.25">
      <c r="A15" s="9">
        <v>10</v>
      </c>
      <c r="B15" s="150">
        <v>115099</v>
      </c>
      <c r="C15" s="150" t="s">
        <v>30</v>
      </c>
      <c r="D15" s="168"/>
      <c r="E15" s="150"/>
      <c r="F15" s="169">
        <v>483032</v>
      </c>
      <c r="G15" s="150"/>
      <c r="H15" s="150"/>
      <c r="I15" s="153">
        <f t="shared" si="2"/>
        <v>0</v>
      </c>
      <c r="J15" s="154"/>
      <c r="K15" s="155"/>
      <c r="L15" s="167"/>
      <c r="M15" s="153">
        <v>10063</v>
      </c>
      <c r="N15" s="170"/>
      <c r="O15" s="156"/>
      <c r="P15" s="159">
        <f t="shared" ref="P15" si="4">F15+I15-M15</f>
        <v>472969</v>
      </c>
      <c r="Q15" s="171"/>
      <c r="T15" s="234" t="s">
        <v>31</v>
      </c>
      <c r="U15" s="234"/>
      <c r="V15" s="234"/>
      <c r="W15" s="234"/>
      <c r="X15" s="234"/>
    </row>
    <row r="16" spans="1:24" ht="16.5" thickBot="1" x14ac:dyDescent="0.3">
      <c r="A16" s="46"/>
      <c r="B16" s="69" t="s">
        <v>32</v>
      </c>
      <c r="C16" s="70"/>
      <c r="D16" s="132"/>
      <c r="E16" s="133"/>
      <c r="F16" s="134">
        <v>673130.94154594594</v>
      </c>
      <c r="G16" s="134">
        <f>SUM(G6:G15)</f>
        <v>2000</v>
      </c>
      <c r="H16" s="133"/>
      <c r="I16" s="135">
        <f>SUM(I6:I15)</f>
        <v>25000</v>
      </c>
      <c r="J16" s="136">
        <f>SUM(J6:J15)</f>
        <v>0</v>
      </c>
      <c r="K16" s="136"/>
      <c r="L16" s="136"/>
      <c r="M16" s="136">
        <f>SUM(M6:M15)</f>
        <v>21640.667999999998</v>
      </c>
      <c r="N16" s="137"/>
      <c r="O16" s="133"/>
      <c r="P16" s="134">
        <f>SUM(P6:P15)</f>
        <v>674090.27354594599</v>
      </c>
      <c r="Q16" s="46"/>
    </row>
    <row r="17" spans="1:24" s="1" customFormat="1" ht="16.5" thickTop="1" x14ac:dyDescent="0.25">
      <c r="A17" s="55"/>
      <c r="B17" s="55"/>
      <c r="C17" s="55"/>
      <c r="D17" s="96"/>
      <c r="E17" s="55"/>
      <c r="F17" s="55"/>
      <c r="G17" s="55"/>
      <c r="H17" s="55"/>
      <c r="I17" s="55"/>
      <c r="J17" s="57"/>
      <c r="K17" s="56"/>
      <c r="L17" s="55"/>
      <c r="M17" s="55"/>
      <c r="N17" s="96"/>
      <c r="O17" s="55"/>
      <c r="P17" s="58"/>
      <c r="Q17" s="55"/>
    </row>
    <row r="18" spans="1:24" s="1" customFormat="1" ht="15.75" x14ac:dyDescent="0.25">
      <c r="A18" s="55"/>
      <c r="B18" s="55"/>
      <c r="C18" s="55"/>
      <c r="D18" s="96"/>
      <c r="E18" s="55"/>
      <c r="F18" s="55"/>
      <c r="G18" s="55"/>
      <c r="H18" s="55"/>
      <c r="I18" s="55"/>
      <c r="J18" s="57"/>
      <c r="K18" s="56"/>
      <c r="L18" s="55"/>
      <c r="M18" s="55"/>
      <c r="N18" s="96"/>
      <c r="O18" s="55"/>
      <c r="P18" s="58"/>
      <c r="Q18" s="55"/>
    </row>
    <row r="19" spans="1:24" s="78" customFormat="1" ht="16.5" x14ac:dyDescent="0.3">
      <c r="A19" s="252" t="s">
        <v>37</v>
      </c>
      <c r="B19" s="252"/>
      <c r="C19" s="252"/>
      <c r="D19" s="97"/>
      <c r="E19" s="80"/>
      <c r="F19" s="81"/>
      <c r="G19" s="80"/>
      <c r="H19" s="80"/>
      <c r="I19" s="80"/>
      <c r="J19" s="80"/>
      <c r="K19" s="80"/>
      <c r="L19" s="80"/>
      <c r="M19" s="80"/>
      <c r="N19" s="97"/>
      <c r="O19" s="80"/>
      <c r="P19" s="81"/>
    </row>
    <row r="20" spans="1:24" s="78" customFormat="1" ht="16.5" x14ac:dyDescent="0.3">
      <c r="A20" s="250"/>
      <c r="B20" s="250"/>
      <c r="C20" s="250"/>
      <c r="D20" s="98"/>
      <c r="N20" s="98"/>
      <c r="P20" s="82"/>
    </row>
    <row r="21" spans="1:24" s="78" customFormat="1" ht="16.5" x14ac:dyDescent="0.3">
      <c r="D21" s="98"/>
      <c r="N21" s="98"/>
    </row>
    <row r="22" spans="1:24" s="78" customFormat="1" ht="16.5" x14ac:dyDescent="0.3">
      <c r="A22" s="251" t="s">
        <v>44</v>
      </c>
      <c r="B22" s="251"/>
      <c r="C22" s="251"/>
      <c r="D22" s="98"/>
      <c r="N22" s="98"/>
    </row>
    <row r="23" spans="1:24" s="1" customFormat="1" ht="16.5" x14ac:dyDescent="0.3">
      <c r="A23" s="251" t="s">
        <v>43</v>
      </c>
      <c r="B23" s="251"/>
      <c r="C23" s="251"/>
      <c r="D23" s="96"/>
      <c r="E23" s="55"/>
      <c r="F23" s="55"/>
      <c r="G23" s="55"/>
      <c r="H23" s="55"/>
      <c r="I23" s="55"/>
      <c r="J23" s="55"/>
      <c r="K23" s="56"/>
      <c r="L23" s="55"/>
      <c r="M23" s="55"/>
      <c r="N23" s="96"/>
      <c r="O23" s="55"/>
      <c r="P23" s="55"/>
      <c r="Q23" s="55"/>
    </row>
    <row r="24" spans="1:24" ht="15.75" x14ac:dyDescent="0.25">
      <c r="A24" s="62"/>
      <c r="B24" s="62"/>
      <c r="C24" s="62"/>
      <c r="D24" s="99"/>
      <c r="E24" s="62"/>
      <c r="F24" s="62"/>
      <c r="G24" s="62"/>
      <c r="H24" s="62"/>
      <c r="I24" s="62"/>
      <c r="J24" s="62"/>
      <c r="K24" s="63"/>
      <c r="L24" s="62"/>
      <c r="M24" s="62"/>
      <c r="N24" s="96"/>
      <c r="O24" s="55"/>
      <c r="P24" s="55"/>
      <c r="Q24" s="62"/>
      <c r="R24"/>
      <c r="S24"/>
      <c r="T24"/>
      <c r="U24"/>
      <c r="V24"/>
      <c r="W24"/>
      <c r="X24"/>
    </row>
    <row r="25" spans="1:24" ht="15.75" x14ac:dyDescent="0.25">
      <c r="A25" s="62"/>
      <c r="E25" s="62"/>
      <c r="F25" s="62"/>
      <c r="G25" s="62"/>
      <c r="H25" s="62"/>
      <c r="I25" s="62"/>
      <c r="J25" s="62"/>
      <c r="K25" s="63"/>
      <c r="L25" s="62"/>
      <c r="M25" s="62"/>
      <c r="N25" s="96"/>
      <c r="O25" s="55"/>
      <c r="P25" s="55"/>
      <c r="Q25" s="62"/>
      <c r="R25"/>
      <c r="S25"/>
      <c r="T25"/>
      <c r="U25"/>
      <c r="V25"/>
      <c r="W25"/>
      <c r="X25"/>
    </row>
    <row r="26" spans="1:24" s="1" customFormat="1" ht="15.75" x14ac:dyDescent="0.25">
      <c r="A26" s="62"/>
      <c r="B26"/>
      <c r="C26"/>
      <c r="D26" s="109"/>
      <c r="E26" s="62"/>
      <c r="F26" s="62"/>
      <c r="G26" s="62"/>
      <c r="H26" s="62"/>
      <c r="I26" s="62"/>
      <c r="J26" s="62"/>
      <c r="K26" s="63"/>
      <c r="L26" s="62"/>
      <c r="M26" s="62"/>
      <c r="N26" s="96"/>
      <c r="O26" s="55"/>
      <c r="P26" s="58"/>
      <c r="Q26" s="62"/>
    </row>
    <row r="27" spans="1:24" s="1" customFormat="1" ht="15.75" x14ac:dyDescent="0.25">
      <c r="A27" s="62"/>
      <c r="B27"/>
      <c r="C27" s="108"/>
      <c r="D27" s="108"/>
      <c r="E27"/>
      <c r="F27"/>
      <c r="G27"/>
      <c r="H27"/>
      <c r="I27"/>
      <c r="J27"/>
      <c r="K27" s="64"/>
      <c r="L27"/>
      <c r="M27"/>
      <c r="N27" s="105"/>
      <c r="P27" s="60"/>
      <c r="Q27" s="65"/>
    </row>
    <row r="28" spans="1:24" s="1" customFormat="1" ht="15.75" x14ac:dyDescent="0.25">
      <c r="A28" s="62"/>
      <c r="C28" s="108"/>
      <c r="D28" s="109"/>
      <c r="E28"/>
      <c r="F28"/>
      <c r="G28"/>
      <c r="H28"/>
      <c r="I28"/>
      <c r="J28" s="68"/>
      <c r="K28" s="64"/>
      <c r="L28"/>
      <c r="M28"/>
      <c r="N28" s="105"/>
      <c r="P28" s="60"/>
      <c r="Q28"/>
    </row>
    <row r="29" spans="1:24" s="1" customFormat="1" ht="15.75" x14ac:dyDescent="0.25">
      <c r="A29" s="62"/>
      <c r="B29"/>
      <c r="C29"/>
      <c r="D29" s="100"/>
      <c r="E29"/>
      <c r="F29"/>
      <c r="G29"/>
      <c r="H29"/>
      <c r="I29"/>
      <c r="J29"/>
      <c r="K29" s="64"/>
      <c r="L29"/>
      <c r="M29"/>
      <c r="N29" s="105"/>
      <c r="Q29"/>
    </row>
  </sheetData>
  <mergeCells count="17"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A23:C23"/>
    <mergeCell ref="N4:P4"/>
    <mergeCell ref="Q4:Q5"/>
    <mergeCell ref="T15:X15"/>
    <mergeCell ref="A19:C19"/>
    <mergeCell ref="A20:C20"/>
    <mergeCell ref="A22:C22"/>
  </mergeCells>
  <pageMargins left="0.25" right="0.25" top="0.75" bottom="0.75" header="0.3" footer="0.3"/>
  <pageSetup orientation="landscape" horizont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H21" sqref="H21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11.14062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21" customHeight="1" x14ac:dyDescent="0.25">
      <c r="A1" s="255" t="s">
        <v>63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</row>
    <row r="2" spans="1:24" ht="24.75" customHeight="1" x14ac:dyDescent="0.25">
      <c r="A2" s="256" t="s">
        <v>1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</row>
    <row r="3" spans="1:24" ht="24.75" customHeight="1" thickBot="1" x14ac:dyDescent="0.3">
      <c r="A3" s="254" t="s">
        <v>80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57" t="s">
        <v>2</v>
      </c>
      <c r="B4" s="259" t="s">
        <v>3</v>
      </c>
      <c r="C4" s="261" t="s">
        <v>4</v>
      </c>
      <c r="D4" s="263" t="s">
        <v>5</v>
      </c>
      <c r="E4" s="264"/>
      <c r="F4" s="265"/>
      <c r="G4" s="263" t="s">
        <v>6</v>
      </c>
      <c r="H4" s="264"/>
      <c r="I4" s="265"/>
      <c r="J4" s="259" t="s">
        <v>7</v>
      </c>
      <c r="K4" s="263" t="s">
        <v>8</v>
      </c>
      <c r="L4" s="264"/>
      <c r="M4" s="265"/>
      <c r="N4" s="266" t="s">
        <v>9</v>
      </c>
      <c r="O4" s="267"/>
      <c r="P4" s="268"/>
      <c r="Q4" s="269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58"/>
      <c r="B5" s="260"/>
      <c r="C5" s="262"/>
      <c r="D5" s="197" t="s">
        <v>10</v>
      </c>
      <c r="E5" s="198" t="s">
        <v>11</v>
      </c>
      <c r="F5" s="198" t="s">
        <v>12</v>
      </c>
      <c r="G5" s="198" t="s">
        <v>10</v>
      </c>
      <c r="H5" s="198" t="s">
        <v>11</v>
      </c>
      <c r="I5" s="198" t="s">
        <v>12</v>
      </c>
      <c r="J5" s="260"/>
      <c r="K5" s="199" t="s">
        <v>10</v>
      </c>
      <c r="L5" s="198" t="s">
        <v>11</v>
      </c>
      <c r="M5" s="200" t="s">
        <v>12</v>
      </c>
      <c r="N5" s="201" t="s">
        <v>10</v>
      </c>
      <c r="O5" s="202" t="s">
        <v>11</v>
      </c>
      <c r="P5" s="202" t="s">
        <v>12</v>
      </c>
      <c r="Q5" s="270"/>
      <c r="R5" s="2"/>
      <c r="S5" s="2"/>
      <c r="T5" s="2"/>
      <c r="U5" s="2"/>
      <c r="V5" s="2"/>
      <c r="W5" s="2"/>
      <c r="X5" s="2"/>
    </row>
    <row r="6" spans="1:24" ht="16.5" x14ac:dyDescent="0.25">
      <c r="A6" s="15">
        <v>2</v>
      </c>
      <c r="B6" s="160">
        <v>115007</v>
      </c>
      <c r="C6" s="160" t="s">
        <v>13</v>
      </c>
      <c r="D6" s="151">
        <v>8490.0810810810799</v>
      </c>
      <c r="E6" s="161">
        <v>6.61</v>
      </c>
      <c r="F6" s="152">
        <v>56119.435945945937</v>
      </c>
      <c r="G6" s="160"/>
      <c r="H6" s="160">
        <v>6.61</v>
      </c>
      <c r="I6" s="153">
        <f>G6*H6</f>
        <v>0</v>
      </c>
      <c r="J6" s="154"/>
      <c r="K6" s="162">
        <v>600</v>
      </c>
      <c r="L6" s="161">
        <v>6.61</v>
      </c>
      <c r="M6" s="153">
        <f>L6*K6</f>
        <v>3966</v>
      </c>
      <c r="N6" s="158">
        <f t="shared" ref="N6:N15" si="0">SUM(D6+G6-K6)</f>
        <v>7890.0810810810799</v>
      </c>
      <c r="O6" s="161">
        <v>6.61</v>
      </c>
      <c r="P6" s="159">
        <f t="shared" ref="P6:P13" si="1">N6*O6</f>
        <v>52153.435945945937</v>
      </c>
      <c r="Q6" s="15"/>
    </row>
    <row r="7" spans="1:24" ht="16.5" x14ac:dyDescent="0.25">
      <c r="A7" s="15">
        <v>3</v>
      </c>
      <c r="B7" s="150">
        <v>115009</v>
      </c>
      <c r="C7" s="150" t="s">
        <v>14</v>
      </c>
      <c r="D7" s="151">
        <v>17204</v>
      </c>
      <c r="E7" s="164">
        <v>0.89</v>
      </c>
      <c r="F7" s="152">
        <v>15311.56</v>
      </c>
      <c r="G7" s="165"/>
      <c r="H7" s="152">
        <v>0.89</v>
      </c>
      <c r="I7" s="153">
        <f t="shared" ref="I7:I15" si="2">G7*H7</f>
        <v>0</v>
      </c>
      <c r="J7" s="154"/>
      <c r="K7" s="166">
        <v>2600</v>
      </c>
      <c r="L7" s="164">
        <v>0.89</v>
      </c>
      <c r="M7" s="153">
        <f>L7*K7</f>
        <v>2314</v>
      </c>
      <c r="N7" s="158">
        <f t="shared" si="0"/>
        <v>14604</v>
      </c>
      <c r="O7" s="164">
        <v>0.89</v>
      </c>
      <c r="P7" s="159">
        <f t="shared" si="1"/>
        <v>12997.56</v>
      </c>
      <c r="Q7" s="15"/>
    </row>
    <row r="8" spans="1:24" ht="16.5" x14ac:dyDescent="0.25">
      <c r="A8" s="9">
        <v>4</v>
      </c>
      <c r="B8" s="150">
        <v>115017</v>
      </c>
      <c r="C8" s="150" t="s">
        <v>15</v>
      </c>
      <c r="D8" s="151">
        <v>309.25</v>
      </c>
      <c r="E8" s="156">
        <v>72</v>
      </c>
      <c r="F8" s="152">
        <v>22266</v>
      </c>
      <c r="G8" s="150"/>
      <c r="H8" s="150"/>
      <c r="I8" s="153">
        <f t="shared" si="2"/>
        <v>0</v>
      </c>
      <c r="J8" s="154"/>
      <c r="K8" s="166">
        <v>42</v>
      </c>
      <c r="L8" s="164">
        <v>72</v>
      </c>
      <c r="M8" s="153">
        <f>L8*K8</f>
        <v>3024</v>
      </c>
      <c r="N8" s="158">
        <f t="shared" si="0"/>
        <v>267.25</v>
      </c>
      <c r="O8" s="156">
        <v>72</v>
      </c>
      <c r="P8" s="159">
        <f t="shared" si="1"/>
        <v>19242</v>
      </c>
      <c r="Q8" s="15"/>
    </row>
    <row r="9" spans="1:24" ht="16.5" x14ac:dyDescent="0.25">
      <c r="A9" s="15">
        <v>5</v>
      </c>
      <c r="B9" s="150">
        <v>115027</v>
      </c>
      <c r="C9" s="150" t="s">
        <v>17</v>
      </c>
      <c r="D9" s="151">
        <v>115.27237627237628</v>
      </c>
      <c r="E9" s="164">
        <v>4.5583999999999998</v>
      </c>
      <c r="F9" s="152">
        <v>525.45759999999996</v>
      </c>
      <c r="G9" s="150"/>
      <c r="H9" s="150"/>
      <c r="I9" s="153">
        <f t="shared" si="2"/>
        <v>0</v>
      </c>
      <c r="J9" s="154"/>
      <c r="K9" s="155">
        <v>35</v>
      </c>
      <c r="L9" s="164">
        <v>4.5583999999999998</v>
      </c>
      <c r="M9" s="153">
        <f>L9*K9</f>
        <v>159.54399999999998</v>
      </c>
      <c r="N9" s="158">
        <f t="shared" si="0"/>
        <v>80.272376272376277</v>
      </c>
      <c r="O9" s="164">
        <v>4.5583999999999998</v>
      </c>
      <c r="P9" s="159">
        <f t="shared" si="1"/>
        <v>365.91360000000003</v>
      </c>
      <c r="Q9" s="15"/>
    </row>
    <row r="10" spans="1:24" ht="16.5" x14ac:dyDescent="0.25">
      <c r="A10" s="15">
        <v>6</v>
      </c>
      <c r="B10" s="150">
        <v>115052</v>
      </c>
      <c r="C10" s="150" t="s">
        <v>67</v>
      </c>
      <c r="D10" s="151">
        <v>10050</v>
      </c>
      <c r="E10" s="164">
        <v>5.39</v>
      </c>
      <c r="F10" s="152">
        <v>54169.5</v>
      </c>
      <c r="G10" s="160"/>
      <c r="H10" s="150">
        <v>5.39</v>
      </c>
      <c r="I10" s="153">
        <f t="shared" si="2"/>
        <v>0</v>
      </c>
      <c r="J10" s="154"/>
      <c r="K10" s="155">
        <v>300</v>
      </c>
      <c r="L10" s="164">
        <v>5.39</v>
      </c>
      <c r="M10" s="153">
        <f t="shared" ref="M10:M12" si="3">L10*K10</f>
        <v>1617</v>
      </c>
      <c r="N10" s="158">
        <f t="shared" si="0"/>
        <v>9750</v>
      </c>
      <c r="O10" s="164">
        <v>5.39</v>
      </c>
      <c r="P10" s="159">
        <f t="shared" si="1"/>
        <v>52552.5</v>
      </c>
      <c r="Q10" s="128"/>
    </row>
    <row r="11" spans="1:24" ht="16.5" x14ac:dyDescent="0.25">
      <c r="A11" s="172">
        <v>7</v>
      </c>
      <c r="B11" s="173">
        <v>115058</v>
      </c>
      <c r="C11" s="173" t="s">
        <v>19</v>
      </c>
      <c r="D11" s="174">
        <v>1802.1666666666665</v>
      </c>
      <c r="E11" s="175">
        <v>12</v>
      </c>
      <c r="F11" s="176">
        <v>21626</v>
      </c>
      <c r="G11" s="173"/>
      <c r="H11" s="173">
        <v>12.5</v>
      </c>
      <c r="I11" s="177">
        <f t="shared" si="2"/>
        <v>0</v>
      </c>
      <c r="J11" s="178"/>
      <c r="K11" s="179">
        <v>450</v>
      </c>
      <c r="L11" s="180">
        <v>12</v>
      </c>
      <c r="M11" s="177">
        <f t="shared" si="3"/>
        <v>5400</v>
      </c>
      <c r="N11" s="181">
        <f t="shared" si="0"/>
        <v>1352.1666666666665</v>
      </c>
      <c r="O11" s="175">
        <v>12</v>
      </c>
      <c r="P11" s="182">
        <f t="shared" si="1"/>
        <v>16225.999999999998</v>
      </c>
      <c r="Q11" s="183"/>
    </row>
    <row r="12" spans="1:24" ht="16.5" x14ac:dyDescent="0.25">
      <c r="A12" s="184">
        <v>8</v>
      </c>
      <c r="B12" s="173">
        <v>115072</v>
      </c>
      <c r="C12" s="173" t="s">
        <v>26</v>
      </c>
      <c r="D12" s="174">
        <v>47</v>
      </c>
      <c r="E12" s="176">
        <v>255</v>
      </c>
      <c r="F12" s="176">
        <v>11985</v>
      </c>
      <c r="G12" s="173"/>
      <c r="H12" s="173">
        <v>255</v>
      </c>
      <c r="I12" s="177">
        <f t="shared" si="2"/>
        <v>0</v>
      </c>
      <c r="J12" s="178"/>
      <c r="K12" s="179">
        <v>26</v>
      </c>
      <c r="L12" s="185">
        <v>255</v>
      </c>
      <c r="M12" s="177">
        <f t="shared" si="3"/>
        <v>6630</v>
      </c>
      <c r="N12" s="181">
        <f t="shared" si="0"/>
        <v>21</v>
      </c>
      <c r="O12" s="185">
        <v>255</v>
      </c>
      <c r="P12" s="182">
        <f t="shared" si="1"/>
        <v>5355</v>
      </c>
      <c r="Q12" s="183"/>
    </row>
    <row r="13" spans="1:24" ht="17.25" customHeight="1" x14ac:dyDescent="0.25">
      <c r="A13" s="15">
        <v>9</v>
      </c>
      <c r="B13" s="150">
        <v>115075</v>
      </c>
      <c r="C13" s="196" t="s">
        <v>29</v>
      </c>
      <c r="D13" s="151">
        <v>2</v>
      </c>
      <c r="E13" s="150">
        <v>59.16</v>
      </c>
      <c r="F13" s="152">
        <v>118.32</v>
      </c>
      <c r="G13" s="150">
        <v>500</v>
      </c>
      <c r="H13" s="150">
        <v>55.35</v>
      </c>
      <c r="I13" s="153">
        <f t="shared" si="2"/>
        <v>27675</v>
      </c>
      <c r="J13" s="154"/>
      <c r="K13" s="155">
        <v>25</v>
      </c>
      <c r="L13" s="156">
        <v>59.16</v>
      </c>
      <c r="M13" s="153">
        <f>L13*K13</f>
        <v>1479</v>
      </c>
      <c r="N13" s="158">
        <f t="shared" si="0"/>
        <v>477</v>
      </c>
      <c r="O13" s="156">
        <v>59.16</v>
      </c>
      <c r="P13" s="159">
        <f t="shared" si="1"/>
        <v>28219.32</v>
      </c>
      <c r="Q13" s="171"/>
    </row>
    <row r="14" spans="1:24" ht="15" customHeight="1" x14ac:dyDescent="0.25">
      <c r="A14" s="9">
        <v>10</v>
      </c>
      <c r="B14" s="150">
        <v>115099</v>
      </c>
      <c r="C14" s="196" t="s">
        <v>30</v>
      </c>
      <c r="D14" s="168"/>
      <c r="E14" s="150"/>
      <c r="F14" s="169">
        <v>472969</v>
      </c>
      <c r="G14" s="150"/>
      <c r="H14" s="150"/>
      <c r="I14" s="153">
        <f t="shared" si="2"/>
        <v>0</v>
      </c>
      <c r="J14" s="154"/>
      <c r="K14" s="155"/>
      <c r="L14" s="167"/>
      <c r="M14" s="153">
        <v>9850</v>
      </c>
      <c r="N14" s="158">
        <f t="shared" si="0"/>
        <v>0</v>
      </c>
      <c r="O14" s="156"/>
      <c r="P14" s="159">
        <f>F14+I14-M14</f>
        <v>463119</v>
      </c>
      <c r="Q14" s="171"/>
      <c r="T14" s="271"/>
      <c r="U14" s="271"/>
      <c r="V14" s="271"/>
      <c r="W14" s="271"/>
      <c r="X14" s="271"/>
    </row>
    <row r="15" spans="1:24" ht="15" customHeight="1" x14ac:dyDescent="0.25">
      <c r="A15" s="9">
        <v>11</v>
      </c>
      <c r="B15" s="150">
        <v>115054</v>
      </c>
      <c r="C15" s="186" t="s">
        <v>52</v>
      </c>
      <c r="D15" s="168"/>
      <c r="E15" s="187"/>
      <c r="F15" s="188"/>
      <c r="G15" s="187">
        <v>200</v>
      </c>
      <c r="H15" s="187">
        <v>19.55</v>
      </c>
      <c r="I15" s="153">
        <f t="shared" si="2"/>
        <v>3910</v>
      </c>
      <c r="J15" s="190"/>
      <c r="K15" s="191">
        <v>20</v>
      </c>
      <c r="L15" s="192">
        <v>19.55</v>
      </c>
      <c r="M15" s="189">
        <f>K15*L15</f>
        <v>391</v>
      </c>
      <c r="N15" s="158">
        <f t="shared" si="0"/>
        <v>180</v>
      </c>
      <c r="O15" s="193">
        <v>19.55</v>
      </c>
      <c r="P15" s="194">
        <f>N15*O15</f>
        <v>3519</v>
      </c>
      <c r="Q15" s="195"/>
      <c r="T15" s="203"/>
      <c r="U15" s="203"/>
      <c r="V15" s="203"/>
      <c r="W15" s="203"/>
      <c r="X15" s="203"/>
    </row>
    <row r="16" spans="1:24" ht="16.5" thickBot="1" x14ac:dyDescent="0.3">
      <c r="A16" s="46"/>
      <c r="B16" s="69" t="s">
        <v>32</v>
      </c>
      <c r="C16" s="70"/>
      <c r="D16" s="132"/>
      <c r="E16" s="133"/>
      <c r="F16" s="134">
        <v>674090.27354594599</v>
      </c>
      <c r="G16" s="134">
        <f>SUM(G6:G15)</f>
        <v>700</v>
      </c>
      <c r="H16" s="133"/>
      <c r="I16" s="135">
        <f>SUM(I6:I14)</f>
        <v>27675</v>
      </c>
      <c r="J16" s="136">
        <f>SUM(J6:J14)</f>
        <v>0</v>
      </c>
      <c r="K16" s="136"/>
      <c r="L16" s="136"/>
      <c r="M16" s="136">
        <f>SUM(M6:M15)</f>
        <v>34830.544000000002</v>
      </c>
      <c r="N16" s="137"/>
      <c r="O16" s="133"/>
      <c r="P16" s="134">
        <f>SUM(P6:P15)</f>
        <v>653749.729545946</v>
      </c>
      <c r="Q16" s="46"/>
    </row>
    <row r="17" spans="1:24" s="1" customFormat="1" ht="16.5" thickTop="1" x14ac:dyDescent="0.25">
      <c r="A17" s="55"/>
      <c r="B17" s="55"/>
      <c r="C17" s="55"/>
      <c r="D17" s="96"/>
      <c r="E17" s="55"/>
      <c r="F17" s="55"/>
      <c r="G17" s="55"/>
      <c r="H17" s="55"/>
      <c r="I17" s="55"/>
      <c r="J17" s="57"/>
      <c r="K17" s="56"/>
      <c r="L17" s="55"/>
      <c r="M17" s="55"/>
      <c r="N17" s="96"/>
      <c r="O17" s="55"/>
      <c r="P17" s="58"/>
      <c r="Q17" s="55"/>
    </row>
    <row r="18" spans="1:24" s="1" customFormat="1" ht="15.75" x14ac:dyDescent="0.25">
      <c r="A18" s="55"/>
      <c r="B18" s="55"/>
      <c r="C18" s="55"/>
      <c r="D18" s="55"/>
      <c r="F18" s="55"/>
      <c r="G18" s="55"/>
      <c r="H18" s="55"/>
      <c r="I18" s="55"/>
      <c r="J18" s="57"/>
      <c r="K18" s="56"/>
      <c r="L18" s="55"/>
      <c r="M18" s="55"/>
      <c r="N18" s="96"/>
      <c r="O18" s="55"/>
      <c r="P18" s="58"/>
      <c r="Q18" s="55"/>
    </row>
    <row r="19" spans="1:24" s="78" customFormat="1" ht="16.5" x14ac:dyDescent="0.3">
      <c r="A19" s="252" t="s">
        <v>37</v>
      </c>
      <c r="B19" s="252"/>
      <c r="C19" s="252"/>
      <c r="D19" s="97"/>
      <c r="E19" s="80"/>
      <c r="F19" s="81"/>
      <c r="G19" s="80"/>
      <c r="H19" s="80"/>
      <c r="I19" s="80"/>
      <c r="J19" s="80"/>
      <c r="K19" s="80"/>
      <c r="L19" s="80"/>
      <c r="M19" s="80"/>
      <c r="N19" s="97"/>
      <c r="O19" s="80"/>
      <c r="P19" s="81"/>
    </row>
    <row r="20" spans="1:24" s="78" customFormat="1" ht="16.5" x14ac:dyDescent="0.3">
      <c r="A20" s="250"/>
      <c r="B20" s="250"/>
      <c r="C20" s="250"/>
      <c r="D20" s="98"/>
      <c r="N20" s="98"/>
      <c r="P20" s="82"/>
    </row>
    <row r="21" spans="1:24" s="78" customFormat="1" ht="16.5" x14ac:dyDescent="0.3">
      <c r="D21" s="98"/>
      <c r="N21" s="98"/>
    </row>
    <row r="22" spans="1:24" s="78" customFormat="1" ht="16.5" x14ac:dyDescent="0.3">
      <c r="A22" s="251" t="s">
        <v>44</v>
      </c>
      <c r="B22" s="251"/>
      <c r="C22" s="251"/>
      <c r="D22" s="98"/>
      <c r="N22" s="98"/>
    </row>
    <row r="23" spans="1:24" s="1" customFormat="1" ht="16.5" x14ac:dyDescent="0.3">
      <c r="A23" s="251" t="s">
        <v>43</v>
      </c>
      <c r="B23" s="251"/>
      <c r="C23" s="251"/>
      <c r="D23" s="96"/>
      <c r="E23" s="55"/>
      <c r="F23" s="55"/>
      <c r="G23" s="55"/>
      <c r="H23" s="55"/>
      <c r="I23" s="55"/>
      <c r="J23" s="55"/>
      <c r="K23" s="56"/>
      <c r="L23" s="55"/>
      <c r="M23" s="55"/>
      <c r="N23" s="96"/>
      <c r="O23" s="55"/>
      <c r="P23" s="55"/>
      <c r="Q23" s="55"/>
    </row>
    <row r="24" spans="1:24" ht="15.75" x14ac:dyDescent="0.25">
      <c r="A24" s="62"/>
      <c r="B24" s="62"/>
      <c r="C24" s="62"/>
      <c r="D24" s="99"/>
      <c r="E24" s="62"/>
      <c r="F24" s="62"/>
      <c r="G24" s="62"/>
      <c r="H24" s="62"/>
      <c r="I24" s="62"/>
      <c r="J24" s="62"/>
      <c r="K24" s="63"/>
      <c r="L24" s="62"/>
      <c r="M24" s="62"/>
      <c r="N24" s="96"/>
      <c r="O24" s="55"/>
      <c r="P24" s="55"/>
      <c r="Q24" s="62"/>
      <c r="R24"/>
      <c r="S24"/>
      <c r="T24"/>
      <c r="U24"/>
      <c r="V24"/>
      <c r="W24"/>
      <c r="X24"/>
    </row>
    <row r="25" spans="1:24" ht="15.75" x14ac:dyDescent="0.25">
      <c r="A25" s="62"/>
      <c r="E25" s="62"/>
      <c r="F25" s="62"/>
      <c r="G25" s="62"/>
      <c r="H25" s="62"/>
      <c r="I25" s="62"/>
      <c r="J25" s="62"/>
      <c r="K25" s="63"/>
      <c r="L25" s="62"/>
      <c r="M25" s="62"/>
      <c r="N25" s="96"/>
      <c r="O25" s="55"/>
      <c r="P25" s="55"/>
      <c r="Q25" s="62"/>
      <c r="R25"/>
      <c r="S25"/>
      <c r="T25"/>
      <c r="U25"/>
      <c r="V25"/>
      <c r="W25"/>
      <c r="X25"/>
    </row>
    <row r="26" spans="1:24" s="1" customFormat="1" ht="15.75" x14ac:dyDescent="0.25">
      <c r="A26" s="62"/>
      <c r="B26"/>
      <c r="C26"/>
      <c r="D26" s="109"/>
      <c r="E26" s="62"/>
      <c r="F26" s="62"/>
      <c r="G26" s="62"/>
      <c r="H26" s="62"/>
      <c r="I26" s="62"/>
      <c r="J26" s="62"/>
      <c r="K26" s="63"/>
      <c r="L26" s="62"/>
      <c r="M26" s="62"/>
      <c r="N26" s="96"/>
      <c r="O26" s="55"/>
      <c r="P26" s="58"/>
      <c r="Q26" s="62"/>
    </row>
    <row r="27" spans="1:24" s="1" customFormat="1" ht="15.75" x14ac:dyDescent="0.25">
      <c r="A27" s="62"/>
      <c r="B27"/>
      <c r="C27" s="108"/>
      <c r="D27" s="108"/>
      <c r="E27"/>
      <c r="F27"/>
      <c r="G27"/>
      <c r="H27"/>
      <c r="I27"/>
      <c r="J27"/>
      <c r="K27" s="64"/>
      <c r="L27"/>
      <c r="M27"/>
      <c r="N27" s="105"/>
      <c r="P27" s="60"/>
      <c r="Q27" s="65"/>
    </row>
    <row r="28" spans="1:24" s="1" customFormat="1" ht="15.75" x14ac:dyDescent="0.25">
      <c r="A28" s="62"/>
      <c r="C28" s="108"/>
      <c r="D28" s="109"/>
      <c r="E28"/>
      <c r="F28"/>
      <c r="G28"/>
      <c r="H28"/>
      <c r="I28"/>
      <c r="J28" s="68"/>
      <c r="K28" s="64"/>
      <c r="L28"/>
      <c r="M28"/>
      <c r="N28" s="105"/>
      <c r="P28" s="60"/>
      <c r="Q28"/>
    </row>
    <row r="29" spans="1:24" s="1" customFormat="1" ht="15.75" x14ac:dyDescent="0.25">
      <c r="A29" s="62"/>
      <c r="B29"/>
      <c r="C29"/>
      <c r="D29" s="100"/>
      <c r="E29"/>
      <c r="F29"/>
      <c r="G29"/>
      <c r="H29"/>
      <c r="I29"/>
      <c r="J29"/>
      <c r="K29" s="64"/>
      <c r="L29"/>
      <c r="M29"/>
      <c r="N29" s="105"/>
      <c r="Q29"/>
    </row>
  </sheetData>
  <mergeCells count="17">
    <mergeCell ref="A23:C23"/>
    <mergeCell ref="N4:P4"/>
    <mergeCell ref="Q4:Q5"/>
    <mergeCell ref="T14:X14"/>
    <mergeCell ref="A19:C19"/>
    <mergeCell ref="A20:C20"/>
    <mergeCell ref="A22:C22"/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</mergeCells>
  <pageMargins left="0.25" right="0.25" top="0.75" bottom="0.75" header="0.3" footer="0.3"/>
  <pageSetup orientation="landscape" horizontalDpi="4294967293" r:id="rId1"/>
  <ignoredErrors>
    <ignoredError sqref="P14" formula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H17" sqref="H17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11.14062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21" customHeight="1" x14ac:dyDescent="0.25">
      <c r="A1" s="255" t="s">
        <v>63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</row>
    <row r="2" spans="1:24" ht="24.75" customHeight="1" x14ac:dyDescent="0.25">
      <c r="A2" s="256" t="s">
        <v>1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</row>
    <row r="3" spans="1:24" ht="24.75" customHeight="1" thickBot="1" x14ac:dyDescent="0.3">
      <c r="A3" s="254" t="s">
        <v>81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57" t="s">
        <v>2</v>
      </c>
      <c r="B4" s="259" t="s">
        <v>3</v>
      </c>
      <c r="C4" s="261" t="s">
        <v>4</v>
      </c>
      <c r="D4" s="263" t="s">
        <v>5</v>
      </c>
      <c r="E4" s="264"/>
      <c r="F4" s="265"/>
      <c r="G4" s="263" t="s">
        <v>6</v>
      </c>
      <c r="H4" s="264"/>
      <c r="I4" s="265"/>
      <c r="J4" s="259" t="s">
        <v>7</v>
      </c>
      <c r="K4" s="263" t="s">
        <v>8</v>
      </c>
      <c r="L4" s="264"/>
      <c r="M4" s="265"/>
      <c r="N4" s="266" t="s">
        <v>9</v>
      </c>
      <c r="O4" s="267"/>
      <c r="P4" s="268"/>
      <c r="Q4" s="269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58"/>
      <c r="B5" s="260"/>
      <c r="C5" s="262"/>
      <c r="D5" s="197" t="s">
        <v>10</v>
      </c>
      <c r="E5" s="198" t="s">
        <v>11</v>
      </c>
      <c r="F5" s="198" t="s">
        <v>12</v>
      </c>
      <c r="G5" s="198" t="s">
        <v>10</v>
      </c>
      <c r="H5" s="198" t="s">
        <v>11</v>
      </c>
      <c r="I5" s="198" t="s">
        <v>12</v>
      </c>
      <c r="J5" s="260"/>
      <c r="K5" s="199" t="s">
        <v>10</v>
      </c>
      <c r="L5" s="198" t="s">
        <v>11</v>
      </c>
      <c r="M5" s="200" t="s">
        <v>12</v>
      </c>
      <c r="N5" s="201" t="s">
        <v>10</v>
      </c>
      <c r="O5" s="202" t="s">
        <v>11</v>
      </c>
      <c r="P5" s="202" t="s">
        <v>12</v>
      </c>
      <c r="Q5" s="270"/>
      <c r="R5" s="2"/>
      <c r="S5" s="2"/>
      <c r="T5" s="2"/>
      <c r="U5" s="2"/>
      <c r="V5" s="2"/>
      <c r="W5" s="2"/>
      <c r="X5" s="2"/>
    </row>
    <row r="6" spans="1:24" ht="16.5" x14ac:dyDescent="0.25">
      <c r="A6" s="15">
        <v>2</v>
      </c>
      <c r="B6" s="160">
        <v>115007</v>
      </c>
      <c r="C6" s="160" t="s">
        <v>13</v>
      </c>
      <c r="D6" s="151">
        <v>7890.0810810810799</v>
      </c>
      <c r="E6" s="161">
        <v>6.61</v>
      </c>
      <c r="F6" s="152">
        <v>52153.435945945937</v>
      </c>
      <c r="G6" s="160"/>
      <c r="H6" s="160">
        <v>6.61</v>
      </c>
      <c r="I6" s="153">
        <f>G6*H6</f>
        <v>0</v>
      </c>
      <c r="J6" s="154"/>
      <c r="K6" s="162">
        <v>300</v>
      </c>
      <c r="L6" s="161">
        <v>6.61</v>
      </c>
      <c r="M6" s="153">
        <f>L6*K6</f>
        <v>1983</v>
      </c>
      <c r="N6" s="158">
        <f t="shared" ref="N6:N15" si="0">SUM(D6+G6-K6)</f>
        <v>7590.0810810810799</v>
      </c>
      <c r="O6" s="161">
        <v>6.61</v>
      </c>
      <c r="P6" s="159">
        <f t="shared" ref="P6:P13" si="1">N6*O6</f>
        <v>50170.435945945937</v>
      </c>
      <c r="Q6" s="15"/>
    </row>
    <row r="7" spans="1:24" ht="16.5" x14ac:dyDescent="0.25">
      <c r="A7" s="15">
        <v>3</v>
      </c>
      <c r="B7" s="150">
        <v>115009</v>
      </c>
      <c r="C7" s="150" t="s">
        <v>14</v>
      </c>
      <c r="D7" s="151">
        <v>14604</v>
      </c>
      <c r="E7" s="164">
        <v>0.89</v>
      </c>
      <c r="F7" s="152">
        <v>12997.56</v>
      </c>
      <c r="G7" s="165"/>
      <c r="H7" s="152">
        <v>0.89</v>
      </c>
      <c r="I7" s="153">
        <f t="shared" ref="I7:I15" si="2">G7*H7</f>
        <v>0</v>
      </c>
      <c r="J7" s="154"/>
      <c r="K7" s="166">
        <v>2200</v>
      </c>
      <c r="L7" s="164">
        <v>0.89</v>
      </c>
      <c r="M7" s="153">
        <f>L7*K7</f>
        <v>1958</v>
      </c>
      <c r="N7" s="158">
        <f t="shared" si="0"/>
        <v>12404</v>
      </c>
      <c r="O7" s="164">
        <v>0.89</v>
      </c>
      <c r="P7" s="159">
        <f t="shared" si="1"/>
        <v>11039.56</v>
      </c>
      <c r="Q7" s="15"/>
    </row>
    <row r="8" spans="1:24" ht="16.5" x14ac:dyDescent="0.25">
      <c r="A8" s="9">
        <v>4</v>
      </c>
      <c r="B8" s="150">
        <v>115017</v>
      </c>
      <c r="C8" s="150" t="s">
        <v>15</v>
      </c>
      <c r="D8" s="151">
        <v>267.25</v>
      </c>
      <c r="E8" s="156">
        <v>72</v>
      </c>
      <c r="F8" s="152">
        <v>19242</v>
      </c>
      <c r="G8" s="150"/>
      <c r="H8" s="150"/>
      <c r="I8" s="153">
        <f t="shared" si="2"/>
        <v>0</v>
      </c>
      <c r="J8" s="154"/>
      <c r="K8" s="166">
        <v>26</v>
      </c>
      <c r="L8" s="164">
        <v>72</v>
      </c>
      <c r="M8" s="153">
        <f>L8*K8</f>
        <v>1872</v>
      </c>
      <c r="N8" s="158">
        <f t="shared" si="0"/>
        <v>241.25</v>
      </c>
      <c r="O8" s="156">
        <v>72</v>
      </c>
      <c r="P8" s="159">
        <f t="shared" si="1"/>
        <v>17370</v>
      </c>
      <c r="Q8" s="15"/>
    </row>
    <row r="9" spans="1:24" ht="16.5" x14ac:dyDescent="0.25">
      <c r="A9" s="15">
        <v>5</v>
      </c>
      <c r="B9" s="150">
        <v>115027</v>
      </c>
      <c r="C9" s="150" t="s">
        <v>17</v>
      </c>
      <c r="D9" s="151">
        <v>80.272376272376277</v>
      </c>
      <c r="E9" s="164">
        <v>4.5583999999999998</v>
      </c>
      <c r="F9" s="152">
        <v>365.91360000000003</v>
      </c>
      <c r="G9" s="150"/>
      <c r="H9" s="150"/>
      <c r="I9" s="153">
        <f t="shared" si="2"/>
        <v>0</v>
      </c>
      <c r="J9" s="154"/>
      <c r="K9" s="155"/>
      <c r="L9" s="164">
        <v>4.5583999999999998</v>
      </c>
      <c r="M9" s="153">
        <f>L9*K9</f>
        <v>0</v>
      </c>
      <c r="N9" s="158">
        <f t="shared" si="0"/>
        <v>80.272376272376277</v>
      </c>
      <c r="O9" s="164">
        <v>4.5583999999999998</v>
      </c>
      <c r="P9" s="159">
        <f t="shared" si="1"/>
        <v>365.91360000000003</v>
      </c>
      <c r="Q9" s="15"/>
    </row>
    <row r="10" spans="1:24" ht="16.5" x14ac:dyDescent="0.25">
      <c r="A10" s="15">
        <v>6</v>
      </c>
      <c r="B10" s="150">
        <v>115052</v>
      </c>
      <c r="C10" s="150" t="s">
        <v>67</v>
      </c>
      <c r="D10" s="151">
        <v>9750</v>
      </c>
      <c r="E10" s="164">
        <v>5.39</v>
      </c>
      <c r="F10" s="152">
        <v>52552.5</v>
      </c>
      <c r="G10" s="160"/>
      <c r="H10" s="150">
        <v>5.39</v>
      </c>
      <c r="I10" s="153">
        <f t="shared" si="2"/>
        <v>0</v>
      </c>
      <c r="J10" s="154"/>
      <c r="K10" s="155">
        <v>280</v>
      </c>
      <c r="L10" s="164">
        <v>5.39</v>
      </c>
      <c r="M10" s="153">
        <f t="shared" ref="M10:M12" si="3">L10*K10</f>
        <v>1509.1999999999998</v>
      </c>
      <c r="N10" s="158">
        <f t="shared" si="0"/>
        <v>9470</v>
      </c>
      <c r="O10" s="164">
        <v>5.39</v>
      </c>
      <c r="P10" s="159">
        <f t="shared" si="1"/>
        <v>51043.299999999996</v>
      </c>
      <c r="Q10" s="128"/>
    </row>
    <row r="11" spans="1:24" ht="16.5" x14ac:dyDescent="0.25">
      <c r="A11" s="172">
        <v>7</v>
      </c>
      <c r="B11" s="173">
        <v>115058</v>
      </c>
      <c r="C11" s="173" t="s">
        <v>19</v>
      </c>
      <c r="D11" s="174">
        <v>1352.1666666666665</v>
      </c>
      <c r="E11" s="175">
        <v>12</v>
      </c>
      <c r="F11" s="176">
        <v>16225.999999999998</v>
      </c>
      <c r="G11" s="173"/>
      <c r="H11" s="173">
        <v>12.5</v>
      </c>
      <c r="I11" s="177">
        <f t="shared" si="2"/>
        <v>0</v>
      </c>
      <c r="J11" s="178"/>
      <c r="K11" s="179">
        <v>250</v>
      </c>
      <c r="L11" s="180">
        <v>12</v>
      </c>
      <c r="M11" s="177">
        <f t="shared" si="3"/>
        <v>3000</v>
      </c>
      <c r="N11" s="181">
        <f t="shared" si="0"/>
        <v>1102.1666666666665</v>
      </c>
      <c r="O11" s="175">
        <v>12</v>
      </c>
      <c r="P11" s="182">
        <f t="shared" si="1"/>
        <v>13225.999999999998</v>
      </c>
      <c r="Q11" s="183"/>
    </row>
    <row r="12" spans="1:24" ht="16.5" x14ac:dyDescent="0.25">
      <c r="A12" s="184">
        <v>8</v>
      </c>
      <c r="B12" s="173">
        <v>115072</v>
      </c>
      <c r="C12" s="173" t="s">
        <v>26</v>
      </c>
      <c r="D12" s="174">
        <v>21</v>
      </c>
      <c r="E12" s="176">
        <v>255</v>
      </c>
      <c r="F12" s="176">
        <v>5355</v>
      </c>
      <c r="G12" s="173"/>
      <c r="H12" s="173">
        <v>255</v>
      </c>
      <c r="I12" s="177">
        <f t="shared" si="2"/>
        <v>0</v>
      </c>
      <c r="J12" s="178"/>
      <c r="K12" s="179"/>
      <c r="L12" s="185">
        <v>255</v>
      </c>
      <c r="M12" s="177">
        <f t="shared" si="3"/>
        <v>0</v>
      </c>
      <c r="N12" s="181">
        <f t="shared" si="0"/>
        <v>21</v>
      </c>
      <c r="O12" s="185">
        <v>255</v>
      </c>
      <c r="P12" s="182">
        <f t="shared" si="1"/>
        <v>5355</v>
      </c>
      <c r="Q12" s="183"/>
    </row>
    <row r="13" spans="1:24" ht="17.25" customHeight="1" x14ac:dyDescent="0.25">
      <c r="A13" s="15">
        <v>9</v>
      </c>
      <c r="B13" s="150">
        <v>115075</v>
      </c>
      <c r="C13" s="196" t="s">
        <v>29</v>
      </c>
      <c r="D13" s="151">
        <v>477</v>
      </c>
      <c r="E13" s="150">
        <v>59.16</v>
      </c>
      <c r="F13" s="152">
        <v>28219.32</v>
      </c>
      <c r="G13" s="150"/>
      <c r="H13" s="150">
        <v>55.35</v>
      </c>
      <c r="I13" s="153">
        <f t="shared" si="2"/>
        <v>0</v>
      </c>
      <c r="J13" s="154"/>
      <c r="K13" s="155">
        <v>25</v>
      </c>
      <c r="L13" s="156">
        <v>59.16</v>
      </c>
      <c r="M13" s="153">
        <f>L13*K13</f>
        <v>1479</v>
      </c>
      <c r="N13" s="158">
        <f t="shared" si="0"/>
        <v>452</v>
      </c>
      <c r="O13" s="156">
        <v>59.16</v>
      </c>
      <c r="P13" s="159">
        <f t="shared" si="1"/>
        <v>26740.32</v>
      </c>
      <c r="Q13" s="171"/>
    </row>
    <row r="14" spans="1:24" ht="15" customHeight="1" x14ac:dyDescent="0.25">
      <c r="A14" s="9">
        <v>10</v>
      </c>
      <c r="B14" s="150">
        <v>115099</v>
      </c>
      <c r="C14" s="196" t="s">
        <v>30</v>
      </c>
      <c r="D14" s="168">
        <v>0</v>
      </c>
      <c r="E14" s="150"/>
      <c r="F14" s="169">
        <v>463119</v>
      </c>
      <c r="G14" s="150"/>
      <c r="H14" s="150"/>
      <c r="I14" s="153">
        <f t="shared" si="2"/>
        <v>0</v>
      </c>
      <c r="J14" s="154"/>
      <c r="K14" s="155"/>
      <c r="L14" s="167"/>
      <c r="M14" s="153">
        <v>9650</v>
      </c>
      <c r="N14" s="158">
        <f t="shared" si="0"/>
        <v>0</v>
      </c>
      <c r="O14" s="156"/>
      <c r="P14" s="159">
        <f>F14+I14-M14</f>
        <v>453469</v>
      </c>
      <c r="Q14" s="171"/>
      <c r="T14" s="271"/>
      <c r="U14" s="271"/>
      <c r="V14" s="271"/>
      <c r="W14" s="271"/>
      <c r="X14" s="271"/>
    </row>
    <row r="15" spans="1:24" ht="15" customHeight="1" x14ac:dyDescent="0.25">
      <c r="A15" s="9">
        <v>11</v>
      </c>
      <c r="B15" s="150">
        <v>115054</v>
      </c>
      <c r="C15" s="186" t="s">
        <v>52</v>
      </c>
      <c r="D15" s="168">
        <v>180</v>
      </c>
      <c r="E15" s="187">
        <v>19.55</v>
      </c>
      <c r="F15" s="188">
        <v>3519</v>
      </c>
      <c r="G15" s="187"/>
      <c r="H15" s="187">
        <v>19.55</v>
      </c>
      <c r="I15" s="153">
        <f t="shared" si="2"/>
        <v>0</v>
      </c>
      <c r="J15" s="190"/>
      <c r="K15" s="191">
        <v>20</v>
      </c>
      <c r="L15" s="192">
        <v>19.55</v>
      </c>
      <c r="M15" s="189">
        <f>K15*L15</f>
        <v>391</v>
      </c>
      <c r="N15" s="158">
        <f t="shared" si="0"/>
        <v>160</v>
      </c>
      <c r="O15" s="193">
        <v>19.55</v>
      </c>
      <c r="P15" s="194">
        <f>N15*O15</f>
        <v>3128</v>
      </c>
      <c r="Q15" s="195"/>
      <c r="T15" s="203"/>
      <c r="U15" s="203"/>
      <c r="V15" s="203"/>
      <c r="W15" s="203"/>
      <c r="X15" s="203"/>
    </row>
    <row r="16" spans="1:24" ht="16.5" thickBot="1" x14ac:dyDescent="0.3">
      <c r="A16" s="46"/>
      <c r="B16" s="69" t="s">
        <v>32</v>
      </c>
      <c r="C16" s="70"/>
      <c r="D16" s="132"/>
      <c r="E16" s="133"/>
      <c r="F16" s="134">
        <v>653749.729545946</v>
      </c>
      <c r="G16" s="134">
        <f>SUM(G6:G15)</f>
        <v>0</v>
      </c>
      <c r="H16" s="133"/>
      <c r="I16" s="135">
        <f>SUM(I6:I14)</f>
        <v>0</v>
      </c>
      <c r="J16" s="136">
        <f>SUM(J6:J14)</f>
        <v>0</v>
      </c>
      <c r="K16" s="136"/>
      <c r="L16" s="136"/>
      <c r="M16" s="136">
        <f>SUM(M6:M15)</f>
        <v>21842.2</v>
      </c>
      <c r="N16" s="137"/>
      <c r="O16" s="133"/>
      <c r="P16" s="134">
        <f>SUM(P6:P15)</f>
        <v>631907.52954594593</v>
      </c>
      <c r="Q16" s="46"/>
    </row>
    <row r="17" spans="1:24" s="1" customFormat="1" ht="16.5" thickTop="1" x14ac:dyDescent="0.25">
      <c r="A17" s="55"/>
      <c r="B17" s="55"/>
      <c r="C17" s="55"/>
      <c r="D17" s="96"/>
      <c r="E17" s="55"/>
      <c r="F17" s="55"/>
      <c r="G17" s="55"/>
      <c r="H17" s="55"/>
      <c r="I17" s="55"/>
      <c r="J17" s="57"/>
      <c r="K17" s="56"/>
      <c r="L17" s="55"/>
      <c r="M17" s="55"/>
      <c r="N17" s="96"/>
      <c r="O17" s="55"/>
      <c r="P17" s="58"/>
      <c r="Q17" s="55"/>
    </row>
    <row r="18" spans="1:24" s="1" customFormat="1" ht="15.75" x14ac:dyDescent="0.25">
      <c r="A18" s="55"/>
      <c r="B18" s="55"/>
      <c r="C18" s="55"/>
      <c r="D18" s="55"/>
      <c r="F18" s="55"/>
      <c r="G18" s="55"/>
      <c r="H18" s="55"/>
      <c r="I18" s="55"/>
      <c r="J18" s="57"/>
      <c r="K18" s="56"/>
      <c r="L18" s="55"/>
      <c r="M18" s="55"/>
      <c r="N18" s="96"/>
      <c r="O18" s="55"/>
      <c r="P18" s="58"/>
      <c r="Q18" s="55"/>
    </row>
    <row r="19" spans="1:24" s="78" customFormat="1" ht="16.5" x14ac:dyDescent="0.3">
      <c r="A19" s="252" t="s">
        <v>37</v>
      </c>
      <c r="B19" s="252"/>
      <c r="C19" s="252"/>
      <c r="D19" s="97"/>
      <c r="E19" s="80"/>
      <c r="F19" s="81"/>
      <c r="G19" s="80"/>
      <c r="H19" s="80"/>
      <c r="I19" s="80"/>
      <c r="J19" s="80"/>
      <c r="K19" s="80"/>
      <c r="L19" s="80"/>
      <c r="M19" s="80"/>
      <c r="N19" s="97"/>
      <c r="O19" s="80"/>
      <c r="P19" s="81"/>
    </row>
    <row r="20" spans="1:24" s="78" customFormat="1" ht="16.5" x14ac:dyDescent="0.3">
      <c r="A20" s="250"/>
      <c r="B20" s="250"/>
      <c r="C20" s="250"/>
      <c r="D20" s="98"/>
      <c r="N20" s="98"/>
      <c r="P20" s="82"/>
    </row>
    <row r="21" spans="1:24" s="78" customFormat="1" ht="16.5" x14ac:dyDescent="0.3">
      <c r="D21" s="98"/>
      <c r="N21" s="98"/>
    </row>
    <row r="22" spans="1:24" s="78" customFormat="1" ht="16.5" x14ac:dyDescent="0.3">
      <c r="A22" s="251" t="s">
        <v>44</v>
      </c>
      <c r="B22" s="251"/>
      <c r="C22" s="251"/>
      <c r="D22" s="98"/>
      <c r="N22" s="98"/>
    </row>
    <row r="23" spans="1:24" s="1" customFormat="1" ht="16.5" x14ac:dyDescent="0.3">
      <c r="A23" s="251" t="s">
        <v>43</v>
      </c>
      <c r="B23" s="251"/>
      <c r="C23" s="251"/>
      <c r="D23" s="96"/>
      <c r="E23" s="55"/>
      <c r="F23" s="55"/>
      <c r="G23" s="55"/>
      <c r="H23" s="55"/>
      <c r="I23" s="55"/>
      <c r="J23" s="55"/>
      <c r="K23" s="56"/>
      <c r="L23" s="55"/>
      <c r="M23" s="55"/>
      <c r="N23" s="96"/>
      <c r="O23" s="55"/>
      <c r="P23" s="55"/>
      <c r="Q23" s="55"/>
    </row>
    <row r="24" spans="1:24" ht="15.75" x14ac:dyDescent="0.25">
      <c r="A24" s="62"/>
      <c r="B24" s="62"/>
      <c r="C24" s="62"/>
      <c r="D24" s="99"/>
      <c r="E24" s="62"/>
      <c r="F24" s="62"/>
      <c r="G24" s="62"/>
      <c r="H24" s="62"/>
      <c r="I24" s="62"/>
      <c r="J24" s="62"/>
      <c r="K24" s="63"/>
      <c r="L24" s="62"/>
      <c r="M24" s="62"/>
      <c r="N24" s="96"/>
      <c r="O24" s="55"/>
      <c r="P24" s="55"/>
      <c r="Q24" s="62"/>
      <c r="R24"/>
      <c r="S24"/>
      <c r="T24"/>
      <c r="U24"/>
      <c r="V24"/>
      <c r="W24"/>
      <c r="X24"/>
    </row>
    <row r="25" spans="1:24" ht="15.75" x14ac:dyDescent="0.25">
      <c r="A25" s="62"/>
      <c r="E25" s="62"/>
      <c r="F25" s="62"/>
      <c r="G25" s="62"/>
      <c r="H25" s="62"/>
      <c r="I25" s="62"/>
      <c r="J25" s="62"/>
      <c r="K25" s="63"/>
      <c r="L25" s="62"/>
      <c r="M25" s="62"/>
      <c r="N25" s="96"/>
      <c r="O25" s="55"/>
      <c r="P25" s="55"/>
      <c r="Q25" s="62"/>
      <c r="R25"/>
      <c r="S25"/>
      <c r="T25"/>
      <c r="U25"/>
      <c r="V25"/>
      <c r="W25"/>
      <c r="X25"/>
    </row>
    <row r="26" spans="1:24" s="1" customFormat="1" ht="15.75" x14ac:dyDescent="0.25">
      <c r="A26" s="62"/>
      <c r="B26"/>
      <c r="C26"/>
      <c r="D26" s="109"/>
      <c r="E26" s="62"/>
      <c r="F26" s="62"/>
      <c r="G26" s="62"/>
      <c r="H26" s="62"/>
      <c r="I26" s="62"/>
      <c r="J26" s="62"/>
      <c r="K26" s="63"/>
      <c r="L26" s="62"/>
      <c r="M26" s="62"/>
      <c r="N26" s="96"/>
      <c r="O26" s="55"/>
      <c r="P26" s="58"/>
      <c r="Q26" s="62"/>
    </row>
    <row r="27" spans="1:24" s="1" customFormat="1" ht="15.75" x14ac:dyDescent="0.25">
      <c r="A27" s="62"/>
      <c r="B27"/>
      <c r="C27" s="108"/>
      <c r="D27" s="108"/>
      <c r="E27"/>
      <c r="F27"/>
      <c r="G27"/>
      <c r="H27"/>
      <c r="I27"/>
      <c r="J27"/>
      <c r="K27" s="64"/>
      <c r="L27"/>
      <c r="M27"/>
      <c r="N27" s="105"/>
      <c r="P27" s="60"/>
      <c r="Q27" s="65"/>
    </row>
    <row r="28" spans="1:24" s="1" customFormat="1" ht="15.75" x14ac:dyDescent="0.25">
      <c r="A28" s="62"/>
      <c r="C28" s="108"/>
      <c r="D28" s="109"/>
      <c r="E28"/>
      <c r="F28"/>
      <c r="G28"/>
      <c r="H28"/>
      <c r="I28"/>
      <c r="J28" s="68"/>
      <c r="K28" s="64"/>
      <c r="L28"/>
      <c r="M28"/>
      <c r="N28" s="105"/>
      <c r="P28" s="60"/>
      <c r="Q28"/>
    </row>
    <row r="29" spans="1:24" s="1" customFormat="1" ht="15.75" x14ac:dyDescent="0.25">
      <c r="A29" s="62"/>
      <c r="B29"/>
      <c r="C29"/>
      <c r="D29" s="100"/>
      <c r="E29"/>
      <c r="F29"/>
      <c r="G29"/>
      <c r="H29"/>
      <c r="I29"/>
      <c r="J29"/>
      <c r="K29" s="64"/>
      <c r="L29"/>
      <c r="M29"/>
      <c r="N29" s="105"/>
      <c r="Q29"/>
    </row>
  </sheetData>
  <mergeCells count="17">
    <mergeCell ref="A23:C23"/>
    <mergeCell ref="N4:P4"/>
    <mergeCell ref="Q4:Q5"/>
    <mergeCell ref="T14:X14"/>
    <mergeCell ref="A19:C19"/>
    <mergeCell ref="A20:C20"/>
    <mergeCell ref="A22:C22"/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</mergeCells>
  <pageMargins left="0.25" right="0.25" top="0.75" bottom="0.75" header="0.3" footer="0.3"/>
  <pageSetup orientation="landscape" horizont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I19" sqref="I19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11.14062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21" customHeight="1" x14ac:dyDescent="0.25">
      <c r="A1" s="255" t="s">
        <v>63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</row>
    <row r="2" spans="1:24" ht="24.75" customHeight="1" x14ac:dyDescent="0.25">
      <c r="A2" s="256" t="s">
        <v>1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</row>
    <row r="3" spans="1:24" ht="24.75" customHeight="1" thickBot="1" x14ac:dyDescent="0.3">
      <c r="A3" s="254" t="s">
        <v>82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57" t="s">
        <v>2</v>
      </c>
      <c r="B4" s="259" t="s">
        <v>3</v>
      </c>
      <c r="C4" s="261" t="s">
        <v>4</v>
      </c>
      <c r="D4" s="263" t="s">
        <v>5</v>
      </c>
      <c r="E4" s="264"/>
      <c r="F4" s="265"/>
      <c r="G4" s="263" t="s">
        <v>6</v>
      </c>
      <c r="H4" s="264"/>
      <c r="I4" s="265"/>
      <c r="J4" s="259" t="s">
        <v>7</v>
      </c>
      <c r="K4" s="263" t="s">
        <v>8</v>
      </c>
      <c r="L4" s="264"/>
      <c r="M4" s="265"/>
      <c r="N4" s="266" t="s">
        <v>9</v>
      </c>
      <c r="O4" s="267"/>
      <c r="P4" s="268"/>
      <c r="Q4" s="269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58"/>
      <c r="B5" s="260"/>
      <c r="C5" s="262"/>
      <c r="D5" s="197" t="s">
        <v>10</v>
      </c>
      <c r="E5" s="198" t="s">
        <v>11</v>
      </c>
      <c r="F5" s="198" t="s">
        <v>12</v>
      </c>
      <c r="G5" s="198" t="s">
        <v>10</v>
      </c>
      <c r="H5" s="198" t="s">
        <v>11</v>
      </c>
      <c r="I5" s="198" t="s">
        <v>12</v>
      </c>
      <c r="J5" s="260"/>
      <c r="K5" s="199" t="s">
        <v>10</v>
      </c>
      <c r="L5" s="198" t="s">
        <v>11</v>
      </c>
      <c r="M5" s="200" t="s">
        <v>12</v>
      </c>
      <c r="N5" s="201" t="s">
        <v>10</v>
      </c>
      <c r="O5" s="202" t="s">
        <v>11</v>
      </c>
      <c r="P5" s="202" t="s">
        <v>12</v>
      </c>
      <c r="Q5" s="270"/>
      <c r="R5" s="2"/>
      <c r="S5" s="2"/>
      <c r="T5" s="2"/>
      <c r="U5" s="2"/>
      <c r="V5" s="2"/>
      <c r="W5" s="2"/>
      <c r="X5" s="2"/>
    </row>
    <row r="6" spans="1:24" ht="16.5" x14ac:dyDescent="0.25">
      <c r="A6" s="15">
        <v>2</v>
      </c>
      <c r="B6" s="160">
        <v>115007</v>
      </c>
      <c r="C6" s="160" t="s">
        <v>13</v>
      </c>
      <c r="D6" s="151">
        <v>7590.0810810810799</v>
      </c>
      <c r="E6" s="161">
        <v>6.61</v>
      </c>
      <c r="F6" s="152">
        <v>50170.435945945937</v>
      </c>
      <c r="G6" s="160"/>
      <c r="H6" s="160">
        <v>6.61</v>
      </c>
      <c r="I6" s="153">
        <f>G6*H6</f>
        <v>0</v>
      </c>
      <c r="J6" s="154"/>
      <c r="K6" s="162">
        <v>800</v>
      </c>
      <c r="L6" s="161">
        <v>6.61</v>
      </c>
      <c r="M6" s="153">
        <f>L6*K6</f>
        <v>5288</v>
      </c>
      <c r="N6" s="158">
        <f t="shared" ref="N6:N15" si="0">SUM(D6+G6-K6)</f>
        <v>6790.0810810810799</v>
      </c>
      <c r="O6" s="161">
        <v>6.61</v>
      </c>
      <c r="P6" s="159">
        <f t="shared" ref="P6:P13" si="1">N6*O6</f>
        <v>44882.435945945937</v>
      </c>
      <c r="Q6" s="15"/>
    </row>
    <row r="7" spans="1:24" ht="16.5" x14ac:dyDescent="0.25">
      <c r="A7" s="15">
        <v>3</v>
      </c>
      <c r="B7" s="150">
        <v>115009</v>
      </c>
      <c r="C7" s="150" t="s">
        <v>14</v>
      </c>
      <c r="D7" s="151">
        <v>12404</v>
      </c>
      <c r="E7" s="164">
        <v>0.89</v>
      </c>
      <c r="F7" s="152">
        <v>11039.56</v>
      </c>
      <c r="G7" s="165"/>
      <c r="H7" s="152">
        <v>0.89</v>
      </c>
      <c r="I7" s="153">
        <f t="shared" ref="I7:I15" si="2">G7*H7</f>
        <v>0</v>
      </c>
      <c r="J7" s="154"/>
      <c r="K7" s="166">
        <v>1600</v>
      </c>
      <c r="L7" s="164">
        <v>0.89</v>
      </c>
      <c r="M7" s="153">
        <f>L7*K7</f>
        <v>1424</v>
      </c>
      <c r="N7" s="158">
        <f t="shared" si="0"/>
        <v>10804</v>
      </c>
      <c r="O7" s="164">
        <v>0.89</v>
      </c>
      <c r="P7" s="159">
        <f t="shared" si="1"/>
        <v>9615.56</v>
      </c>
      <c r="Q7" s="15"/>
    </row>
    <row r="8" spans="1:24" ht="16.5" x14ac:dyDescent="0.25">
      <c r="A8" s="9">
        <v>4</v>
      </c>
      <c r="B8" s="150">
        <v>115017</v>
      </c>
      <c r="C8" s="150" t="s">
        <v>15</v>
      </c>
      <c r="D8" s="151">
        <v>260</v>
      </c>
      <c r="E8" s="156">
        <v>72</v>
      </c>
      <c r="F8" s="152">
        <v>17370</v>
      </c>
      <c r="G8" s="150"/>
      <c r="H8" s="150"/>
      <c r="I8" s="153">
        <f t="shared" si="2"/>
        <v>0</v>
      </c>
      <c r="J8" s="154"/>
      <c r="K8" s="166">
        <v>252</v>
      </c>
      <c r="L8" s="164">
        <v>72</v>
      </c>
      <c r="M8" s="153">
        <f>L8*K8</f>
        <v>18144</v>
      </c>
      <c r="N8" s="158">
        <f t="shared" si="0"/>
        <v>8</v>
      </c>
      <c r="O8" s="156">
        <v>72</v>
      </c>
      <c r="P8" s="159">
        <f t="shared" si="1"/>
        <v>576</v>
      </c>
      <c r="Q8" s="15"/>
    </row>
    <row r="9" spans="1:24" ht="16.5" x14ac:dyDescent="0.25">
      <c r="A9" s="15">
        <v>5</v>
      </c>
      <c r="B9" s="150">
        <v>115027</v>
      </c>
      <c r="C9" s="150" t="s">
        <v>17</v>
      </c>
      <c r="D9" s="151">
        <v>80</v>
      </c>
      <c r="E9" s="164">
        <v>4.5583999999999998</v>
      </c>
      <c r="F9" s="152">
        <v>365.91360000000003</v>
      </c>
      <c r="G9" s="150"/>
      <c r="H9" s="150"/>
      <c r="I9" s="153">
        <f t="shared" si="2"/>
        <v>0</v>
      </c>
      <c r="J9" s="154"/>
      <c r="K9" s="155"/>
      <c r="L9" s="164">
        <v>4.5583999999999998</v>
      </c>
      <c r="M9" s="153">
        <f>L9*K9</f>
        <v>0</v>
      </c>
      <c r="N9" s="158">
        <f t="shared" si="0"/>
        <v>80</v>
      </c>
      <c r="O9" s="164">
        <v>4.5583999999999998</v>
      </c>
      <c r="P9" s="159">
        <f t="shared" si="1"/>
        <v>364.67199999999997</v>
      </c>
      <c r="Q9" s="15"/>
    </row>
    <row r="10" spans="1:24" ht="16.5" x14ac:dyDescent="0.25">
      <c r="A10" s="15">
        <v>6</v>
      </c>
      <c r="B10" s="150">
        <v>115052</v>
      </c>
      <c r="C10" s="150" t="s">
        <v>67</v>
      </c>
      <c r="D10" s="151">
        <v>9470</v>
      </c>
      <c r="E10" s="164">
        <v>5.39</v>
      </c>
      <c r="F10" s="152">
        <v>51043.299999999996</v>
      </c>
      <c r="G10" s="160"/>
      <c r="H10" s="150">
        <v>5.39</v>
      </c>
      <c r="I10" s="153">
        <f t="shared" si="2"/>
        <v>0</v>
      </c>
      <c r="J10" s="154"/>
      <c r="K10" s="155">
        <v>600</v>
      </c>
      <c r="L10" s="164">
        <v>5.39</v>
      </c>
      <c r="M10" s="153">
        <f t="shared" ref="M10:M12" si="3">L10*K10</f>
        <v>3234</v>
      </c>
      <c r="N10" s="158">
        <f t="shared" si="0"/>
        <v>8870</v>
      </c>
      <c r="O10" s="164">
        <v>5.39</v>
      </c>
      <c r="P10" s="159">
        <f t="shared" si="1"/>
        <v>47809.299999999996</v>
      </c>
      <c r="Q10" s="128"/>
    </row>
    <row r="11" spans="1:24" ht="16.5" x14ac:dyDescent="0.25">
      <c r="A11" s="172">
        <v>7</v>
      </c>
      <c r="B11" s="173">
        <v>115058</v>
      </c>
      <c r="C11" s="173" t="s">
        <v>19</v>
      </c>
      <c r="D11" s="174">
        <v>1102.1666666666665</v>
      </c>
      <c r="E11" s="175">
        <v>12</v>
      </c>
      <c r="F11" s="176">
        <v>13225.999999999998</v>
      </c>
      <c r="G11" s="173"/>
      <c r="H11" s="173">
        <v>12.5</v>
      </c>
      <c r="I11" s="177">
        <f t="shared" si="2"/>
        <v>0</v>
      </c>
      <c r="J11" s="178"/>
      <c r="K11" s="179">
        <v>650</v>
      </c>
      <c r="L11" s="180">
        <v>12</v>
      </c>
      <c r="M11" s="177">
        <f t="shared" si="3"/>
        <v>7800</v>
      </c>
      <c r="N11" s="181">
        <f t="shared" si="0"/>
        <v>452.16666666666652</v>
      </c>
      <c r="O11" s="175">
        <v>12</v>
      </c>
      <c r="P11" s="182">
        <f t="shared" si="1"/>
        <v>5425.9999999999982</v>
      </c>
      <c r="Q11" s="183"/>
    </row>
    <row r="12" spans="1:24" ht="16.5" x14ac:dyDescent="0.25">
      <c r="A12" s="184">
        <v>8</v>
      </c>
      <c r="B12" s="173">
        <v>115072</v>
      </c>
      <c r="C12" s="173" t="s">
        <v>26</v>
      </c>
      <c r="D12" s="174">
        <v>21</v>
      </c>
      <c r="E12" s="176">
        <v>255</v>
      </c>
      <c r="F12" s="176">
        <v>5355</v>
      </c>
      <c r="G12" s="173"/>
      <c r="H12" s="173">
        <v>255</v>
      </c>
      <c r="I12" s="177">
        <f t="shared" si="2"/>
        <v>0</v>
      </c>
      <c r="J12" s="178"/>
      <c r="K12" s="179">
        <v>20</v>
      </c>
      <c r="L12" s="185">
        <v>255</v>
      </c>
      <c r="M12" s="177">
        <f t="shared" si="3"/>
        <v>5100</v>
      </c>
      <c r="N12" s="181">
        <f t="shared" si="0"/>
        <v>1</v>
      </c>
      <c r="O12" s="185">
        <v>255</v>
      </c>
      <c r="P12" s="182">
        <f t="shared" si="1"/>
        <v>255</v>
      </c>
      <c r="Q12" s="183"/>
    </row>
    <row r="13" spans="1:24" ht="17.25" customHeight="1" x14ac:dyDescent="0.25">
      <c r="A13" s="15">
        <v>9</v>
      </c>
      <c r="B13" s="150">
        <v>115075</v>
      </c>
      <c r="C13" s="196" t="s">
        <v>29</v>
      </c>
      <c r="D13" s="151">
        <v>452</v>
      </c>
      <c r="E13" s="150">
        <v>59.16</v>
      </c>
      <c r="F13" s="152">
        <v>26740.32</v>
      </c>
      <c r="G13" s="150"/>
      <c r="H13" s="150">
        <v>55.35</v>
      </c>
      <c r="I13" s="153">
        <f t="shared" si="2"/>
        <v>0</v>
      </c>
      <c r="J13" s="154"/>
      <c r="K13" s="155">
        <v>260</v>
      </c>
      <c r="L13" s="156">
        <v>59.16</v>
      </c>
      <c r="M13" s="153">
        <f>L13*K13</f>
        <v>15381.599999999999</v>
      </c>
      <c r="N13" s="158">
        <f t="shared" si="0"/>
        <v>192</v>
      </c>
      <c r="O13" s="156">
        <v>59.16</v>
      </c>
      <c r="P13" s="159">
        <f t="shared" si="1"/>
        <v>11358.72</v>
      </c>
      <c r="Q13" s="171"/>
    </row>
    <row r="14" spans="1:24" ht="15" customHeight="1" x14ac:dyDescent="0.25">
      <c r="A14" s="9">
        <v>10</v>
      </c>
      <c r="B14" s="150">
        <v>115099</v>
      </c>
      <c r="C14" s="196" t="s">
        <v>30</v>
      </c>
      <c r="D14" s="168">
        <v>0</v>
      </c>
      <c r="E14" s="150"/>
      <c r="F14" s="169">
        <v>453469</v>
      </c>
      <c r="G14" s="150"/>
      <c r="H14" s="150"/>
      <c r="I14" s="153">
        <f t="shared" si="2"/>
        <v>0</v>
      </c>
      <c r="J14" s="154"/>
      <c r="K14" s="155"/>
      <c r="L14" s="167"/>
      <c r="M14" s="153">
        <v>9440</v>
      </c>
      <c r="N14" s="158">
        <f t="shared" si="0"/>
        <v>0</v>
      </c>
      <c r="O14" s="156"/>
      <c r="P14" s="159">
        <f>F14+I14-M14</f>
        <v>444029</v>
      </c>
      <c r="Q14" s="171"/>
      <c r="T14" s="271"/>
      <c r="U14" s="271"/>
      <c r="V14" s="271"/>
      <c r="W14" s="271"/>
      <c r="X14" s="271"/>
    </row>
    <row r="15" spans="1:24" ht="15" customHeight="1" x14ac:dyDescent="0.25">
      <c r="A15" s="9">
        <v>11</v>
      </c>
      <c r="B15" s="150">
        <v>115054</v>
      </c>
      <c r="C15" s="186" t="s">
        <v>52</v>
      </c>
      <c r="D15" s="168">
        <v>160</v>
      </c>
      <c r="E15" s="187">
        <v>19.55</v>
      </c>
      <c r="F15" s="188">
        <v>3128</v>
      </c>
      <c r="G15" s="187"/>
      <c r="H15" s="187">
        <v>19.55</v>
      </c>
      <c r="I15" s="153">
        <f t="shared" si="2"/>
        <v>0</v>
      </c>
      <c r="J15" s="190"/>
      <c r="K15" s="191">
        <v>30</v>
      </c>
      <c r="L15" s="192">
        <v>19.55</v>
      </c>
      <c r="M15" s="189">
        <f>K15*L15</f>
        <v>586.5</v>
      </c>
      <c r="N15" s="158">
        <f t="shared" si="0"/>
        <v>130</v>
      </c>
      <c r="O15" s="193">
        <v>19.55</v>
      </c>
      <c r="P15" s="194">
        <f>N15*O15</f>
        <v>2541.5</v>
      </c>
      <c r="Q15" s="195"/>
      <c r="T15" s="204"/>
      <c r="U15" s="204"/>
      <c r="V15" s="204"/>
      <c r="W15" s="204"/>
      <c r="X15" s="204"/>
    </row>
    <row r="16" spans="1:24" ht="16.5" thickBot="1" x14ac:dyDescent="0.3">
      <c r="A16" s="46"/>
      <c r="B16" s="69" t="s">
        <v>32</v>
      </c>
      <c r="C16" s="70"/>
      <c r="D16" s="132"/>
      <c r="E16" s="133"/>
      <c r="F16" s="134">
        <v>631907.52954594593</v>
      </c>
      <c r="G16" s="134">
        <f>SUM(G6:G15)</f>
        <v>0</v>
      </c>
      <c r="H16" s="133"/>
      <c r="I16" s="135">
        <f>SUM(I6:I14)</f>
        <v>0</v>
      </c>
      <c r="J16" s="136">
        <f>SUM(J6:J14)</f>
        <v>0</v>
      </c>
      <c r="K16" s="136"/>
      <c r="L16" s="136"/>
      <c r="M16" s="136">
        <f>SUM(M6:M15)</f>
        <v>66398.100000000006</v>
      </c>
      <c r="N16" s="137"/>
      <c r="O16" s="133"/>
      <c r="P16" s="134">
        <f>SUM(P6:P15)</f>
        <v>566858.18794594589</v>
      </c>
      <c r="Q16" s="46"/>
    </row>
    <row r="17" spans="1:24" s="1" customFormat="1" ht="16.5" thickTop="1" x14ac:dyDescent="0.25">
      <c r="A17" s="55"/>
      <c r="B17" s="55"/>
      <c r="C17" s="55"/>
      <c r="D17" s="96"/>
      <c r="E17" s="55"/>
      <c r="F17" s="55"/>
      <c r="G17" s="55"/>
      <c r="H17" s="55"/>
      <c r="I17" s="55"/>
      <c r="J17" s="57"/>
      <c r="K17" s="56"/>
      <c r="L17" s="55"/>
      <c r="M17" s="55"/>
      <c r="N17" s="96"/>
      <c r="O17" s="55"/>
      <c r="P17" s="58"/>
      <c r="Q17" s="55"/>
    </row>
    <row r="18" spans="1:24" s="1" customFormat="1" ht="15.75" x14ac:dyDescent="0.25">
      <c r="A18" s="55"/>
      <c r="B18" s="55"/>
      <c r="C18" s="55"/>
      <c r="D18" s="55"/>
      <c r="F18" s="55"/>
      <c r="G18" s="55"/>
      <c r="H18" s="55"/>
      <c r="I18" s="55"/>
      <c r="J18" s="57"/>
      <c r="K18" s="56"/>
      <c r="L18" s="55"/>
      <c r="M18" s="55"/>
      <c r="N18" s="96"/>
      <c r="O18" s="55"/>
      <c r="P18" s="58"/>
      <c r="Q18" s="55"/>
    </row>
    <row r="19" spans="1:24" s="78" customFormat="1" ht="16.5" x14ac:dyDescent="0.3">
      <c r="A19" s="252" t="s">
        <v>37</v>
      </c>
      <c r="B19" s="252"/>
      <c r="C19" s="252"/>
      <c r="D19" s="97"/>
      <c r="E19" s="80"/>
      <c r="F19" s="81"/>
      <c r="G19" s="80"/>
      <c r="H19" s="80"/>
      <c r="I19" s="80"/>
      <c r="J19" s="80"/>
      <c r="K19" s="80"/>
      <c r="L19" s="80"/>
      <c r="M19" s="80"/>
      <c r="N19" s="97"/>
      <c r="O19" s="80"/>
      <c r="P19" s="81"/>
    </row>
    <row r="20" spans="1:24" s="78" customFormat="1" ht="16.5" x14ac:dyDescent="0.3">
      <c r="A20" s="250"/>
      <c r="B20" s="250"/>
      <c r="C20" s="250"/>
      <c r="D20" s="98"/>
      <c r="N20" s="98"/>
      <c r="P20" s="82"/>
    </row>
    <row r="21" spans="1:24" s="78" customFormat="1" ht="16.5" x14ac:dyDescent="0.3">
      <c r="D21" s="98"/>
      <c r="N21" s="98"/>
    </row>
    <row r="22" spans="1:24" s="78" customFormat="1" ht="16.5" x14ac:dyDescent="0.3">
      <c r="A22" s="251" t="s">
        <v>44</v>
      </c>
      <c r="B22" s="251"/>
      <c r="C22" s="251"/>
      <c r="D22" s="98"/>
      <c r="N22" s="98"/>
    </row>
    <row r="23" spans="1:24" s="1" customFormat="1" ht="16.5" x14ac:dyDescent="0.3">
      <c r="A23" s="251" t="s">
        <v>43</v>
      </c>
      <c r="B23" s="251"/>
      <c r="C23" s="251"/>
      <c r="D23" s="96"/>
      <c r="E23" s="55"/>
      <c r="F23" s="55"/>
      <c r="G23" s="55"/>
      <c r="H23" s="55"/>
      <c r="I23" s="55"/>
      <c r="J23" s="55"/>
      <c r="K23" s="56"/>
      <c r="L23" s="55"/>
      <c r="M23" s="55"/>
      <c r="N23" s="96"/>
      <c r="O23" s="55"/>
      <c r="P23" s="55"/>
      <c r="Q23" s="55"/>
    </row>
    <row r="24" spans="1:24" ht="15.75" x14ac:dyDescent="0.25">
      <c r="A24" s="62"/>
      <c r="B24" s="62"/>
      <c r="C24" s="62"/>
      <c r="D24" s="99"/>
      <c r="E24" s="62"/>
      <c r="F24" s="62"/>
      <c r="G24" s="62"/>
      <c r="H24" s="62"/>
      <c r="I24" s="62"/>
      <c r="J24" s="62"/>
      <c r="K24" s="63"/>
      <c r="L24" s="62"/>
      <c r="M24" s="62"/>
      <c r="N24" s="96"/>
      <c r="O24" s="55"/>
      <c r="P24" s="55"/>
      <c r="Q24" s="62"/>
      <c r="R24"/>
      <c r="S24"/>
      <c r="T24"/>
      <c r="U24"/>
      <c r="V24"/>
      <c r="W24"/>
      <c r="X24"/>
    </row>
    <row r="25" spans="1:24" ht="15.75" x14ac:dyDescent="0.25">
      <c r="A25" s="62"/>
      <c r="E25" s="62"/>
      <c r="F25" s="62"/>
      <c r="G25" s="62"/>
      <c r="H25" s="62"/>
      <c r="I25" s="62"/>
      <c r="J25" s="62"/>
      <c r="K25" s="63"/>
      <c r="L25" s="62"/>
      <c r="M25" s="62"/>
      <c r="N25" s="96"/>
      <c r="O25" s="55"/>
      <c r="P25" s="55"/>
      <c r="Q25" s="62"/>
      <c r="R25"/>
      <c r="S25"/>
      <c r="T25"/>
      <c r="U25"/>
      <c r="V25"/>
      <c r="W25"/>
      <c r="X25"/>
    </row>
    <row r="26" spans="1:24" s="1" customFormat="1" ht="15.75" x14ac:dyDescent="0.25">
      <c r="A26" s="62"/>
      <c r="B26"/>
      <c r="C26"/>
      <c r="D26" s="109"/>
      <c r="E26" s="62"/>
      <c r="F26" s="62"/>
      <c r="G26" s="62"/>
      <c r="H26" s="62"/>
      <c r="I26" s="62"/>
      <c r="J26" s="62"/>
      <c r="K26" s="63"/>
      <c r="L26" s="62"/>
      <c r="M26" s="62"/>
      <c r="N26" s="96"/>
      <c r="O26" s="55"/>
      <c r="P26" s="58"/>
      <c r="Q26" s="62"/>
    </row>
    <row r="27" spans="1:24" s="1" customFormat="1" ht="15.75" x14ac:dyDescent="0.25">
      <c r="A27" s="62"/>
      <c r="B27"/>
      <c r="C27" s="108"/>
      <c r="D27" s="108"/>
      <c r="E27"/>
      <c r="F27"/>
      <c r="G27"/>
      <c r="H27"/>
      <c r="I27"/>
      <c r="J27"/>
      <c r="K27" s="64"/>
      <c r="L27"/>
      <c r="M27"/>
      <c r="N27" s="105"/>
      <c r="P27" s="60"/>
      <c r="Q27" s="65"/>
    </row>
    <row r="28" spans="1:24" s="1" customFormat="1" ht="15.75" x14ac:dyDescent="0.25">
      <c r="A28" s="62"/>
      <c r="C28" s="108"/>
      <c r="D28" s="109"/>
      <c r="E28"/>
      <c r="F28"/>
      <c r="G28"/>
      <c r="H28"/>
      <c r="I28"/>
      <c r="J28" s="68"/>
      <c r="K28" s="64"/>
      <c r="L28"/>
      <c r="M28"/>
      <c r="N28" s="105"/>
      <c r="P28" s="60"/>
      <c r="Q28"/>
    </row>
    <row r="29" spans="1:24" s="1" customFormat="1" ht="15.75" x14ac:dyDescent="0.25">
      <c r="A29" s="62"/>
      <c r="B29"/>
      <c r="C29"/>
      <c r="D29" s="100"/>
      <c r="E29"/>
      <c r="F29"/>
      <c r="G29"/>
      <c r="H29"/>
      <c r="I29"/>
      <c r="J29"/>
      <c r="K29" s="64"/>
      <c r="L29"/>
      <c r="M29"/>
      <c r="N29" s="105"/>
      <c r="Q29"/>
    </row>
  </sheetData>
  <mergeCells count="17">
    <mergeCell ref="A23:C23"/>
    <mergeCell ref="N4:P4"/>
    <mergeCell ref="Q4:Q5"/>
    <mergeCell ref="T14:X14"/>
    <mergeCell ref="A19:C19"/>
    <mergeCell ref="A20:C20"/>
    <mergeCell ref="A22:C22"/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</mergeCells>
  <pageMargins left="0.25" right="0.25" top="0.75" bottom="0.75" header="0.3" footer="0.3"/>
  <pageSetup orientation="landscape" horizont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T8" sqref="T8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11.14062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21" customHeight="1" x14ac:dyDescent="0.25">
      <c r="A1" s="255" t="s">
        <v>63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</row>
    <row r="2" spans="1:24" ht="24.75" customHeight="1" x14ac:dyDescent="0.25">
      <c r="A2" s="256" t="s">
        <v>1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</row>
    <row r="3" spans="1:24" ht="24.75" customHeight="1" thickBot="1" x14ac:dyDescent="0.3">
      <c r="A3" s="254" t="s">
        <v>83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57" t="s">
        <v>2</v>
      </c>
      <c r="B4" s="259" t="s">
        <v>3</v>
      </c>
      <c r="C4" s="261" t="s">
        <v>4</v>
      </c>
      <c r="D4" s="263" t="s">
        <v>5</v>
      </c>
      <c r="E4" s="264"/>
      <c r="F4" s="265"/>
      <c r="G4" s="263" t="s">
        <v>6</v>
      </c>
      <c r="H4" s="264"/>
      <c r="I4" s="265"/>
      <c r="J4" s="259" t="s">
        <v>7</v>
      </c>
      <c r="K4" s="263" t="s">
        <v>8</v>
      </c>
      <c r="L4" s="264"/>
      <c r="M4" s="265"/>
      <c r="N4" s="266" t="s">
        <v>9</v>
      </c>
      <c r="O4" s="267"/>
      <c r="P4" s="268"/>
      <c r="Q4" s="269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58"/>
      <c r="B5" s="260"/>
      <c r="C5" s="262"/>
      <c r="D5" s="197" t="s">
        <v>10</v>
      </c>
      <c r="E5" s="198" t="s">
        <v>11</v>
      </c>
      <c r="F5" s="198" t="s">
        <v>12</v>
      </c>
      <c r="G5" s="198" t="s">
        <v>10</v>
      </c>
      <c r="H5" s="198" t="s">
        <v>11</v>
      </c>
      <c r="I5" s="198" t="s">
        <v>12</v>
      </c>
      <c r="J5" s="260"/>
      <c r="K5" s="199" t="s">
        <v>10</v>
      </c>
      <c r="L5" s="198" t="s">
        <v>11</v>
      </c>
      <c r="M5" s="200" t="s">
        <v>12</v>
      </c>
      <c r="N5" s="201" t="s">
        <v>10</v>
      </c>
      <c r="O5" s="202" t="s">
        <v>11</v>
      </c>
      <c r="P5" s="202" t="s">
        <v>12</v>
      </c>
      <c r="Q5" s="270"/>
      <c r="R5" s="2"/>
      <c r="S5" s="2"/>
      <c r="T5" s="2"/>
      <c r="U5" s="2"/>
      <c r="V5" s="2"/>
      <c r="W5" s="2"/>
      <c r="X5" s="2"/>
    </row>
    <row r="6" spans="1:24" ht="16.5" x14ac:dyDescent="0.25">
      <c r="A6" s="15">
        <v>2</v>
      </c>
      <c r="B6" s="160">
        <v>115007</v>
      </c>
      <c r="C6" s="160" t="s">
        <v>13</v>
      </c>
      <c r="D6" s="151">
        <v>6790.0810810810799</v>
      </c>
      <c r="E6" s="161">
        <v>6.61</v>
      </c>
      <c r="F6" s="152">
        <v>44882.435945945937</v>
      </c>
      <c r="G6" s="160"/>
      <c r="H6" s="160">
        <v>6.61</v>
      </c>
      <c r="I6" s="153">
        <f>G6*H6</f>
        <v>0</v>
      </c>
      <c r="J6" s="154"/>
      <c r="K6" s="162">
        <v>600</v>
      </c>
      <c r="L6" s="161">
        <v>6.61</v>
      </c>
      <c r="M6" s="153">
        <f>L6*K6</f>
        <v>3966</v>
      </c>
      <c r="N6" s="158">
        <f t="shared" ref="N6:N15" si="0">SUM(D6+G6-K6)</f>
        <v>6190.0810810810799</v>
      </c>
      <c r="O6" s="161">
        <v>6.61</v>
      </c>
      <c r="P6" s="159">
        <f t="shared" ref="P6:P13" si="1">N6*O6</f>
        <v>40916.435945945937</v>
      </c>
      <c r="Q6" s="15"/>
    </row>
    <row r="7" spans="1:24" ht="16.5" x14ac:dyDescent="0.25">
      <c r="A7" s="15">
        <v>3</v>
      </c>
      <c r="B7" s="150">
        <v>115009</v>
      </c>
      <c r="C7" s="150" t="s">
        <v>14</v>
      </c>
      <c r="D7" s="151">
        <v>10804</v>
      </c>
      <c r="E7" s="164">
        <v>0.89</v>
      </c>
      <c r="F7" s="152">
        <v>9615.56</v>
      </c>
      <c r="G7" s="165"/>
      <c r="H7" s="152">
        <v>0.89</v>
      </c>
      <c r="I7" s="153">
        <f t="shared" ref="I7:I15" si="2">G7*H7</f>
        <v>0</v>
      </c>
      <c r="J7" s="154"/>
      <c r="K7" s="166">
        <v>2500</v>
      </c>
      <c r="L7" s="164">
        <v>0.89</v>
      </c>
      <c r="M7" s="153">
        <f>L7*K7</f>
        <v>2225</v>
      </c>
      <c r="N7" s="158">
        <f t="shared" si="0"/>
        <v>8304</v>
      </c>
      <c r="O7" s="164">
        <v>0.89</v>
      </c>
      <c r="P7" s="159">
        <f t="shared" si="1"/>
        <v>7390.56</v>
      </c>
      <c r="Q7" s="15"/>
    </row>
    <row r="8" spans="1:24" ht="16.5" x14ac:dyDescent="0.25">
      <c r="A8" s="9">
        <v>4</v>
      </c>
      <c r="B8" s="150">
        <v>115017</v>
      </c>
      <c r="C8" s="150" t="s">
        <v>15</v>
      </c>
      <c r="D8" s="151">
        <v>8</v>
      </c>
      <c r="E8" s="156">
        <v>72</v>
      </c>
      <c r="F8" s="152">
        <v>576</v>
      </c>
      <c r="G8" s="150"/>
      <c r="H8" s="150"/>
      <c r="I8" s="153">
        <f t="shared" si="2"/>
        <v>0</v>
      </c>
      <c r="J8" s="154"/>
      <c r="K8" s="166">
        <v>2</v>
      </c>
      <c r="L8" s="164">
        <v>72</v>
      </c>
      <c r="M8" s="153">
        <f>L8*K8</f>
        <v>144</v>
      </c>
      <c r="N8" s="158">
        <f t="shared" si="0"/>
        <v>6</v>
      </c>
      <c r="O8" s="156">
        <v>72</v>
      </c>
      <c r="P8" s="159">
        <f t="shared" si="1"/>
        <v>432</v>
      </c>
      <c r="Q8" s="15"/>
    </row>
    <row r="9" spans="1:24" ht="16.5" x14ac:dyDescent="0.25">
      <c r="A9" s="15">
        <v>5</v>
      </c>
      <c r="B9" s="150">
        <v>115027</v>
      </c>
      <c r="C9" s="150" t="s">
        <v>17</v>
      </c>
      <c r="D9" s="151">
        <v>80</v>
      </c>
      <c r="E9" s="164">
        <v>4.5583999999999998</v>
      </c>
      <c r="F9" s="152">
        <v>364.67199999999997</v>
      </c>
      <c r="G9" s="150"/>
      <c r="H9" s="150"/>
      <c r="I9" s="153">
        <f t="shared" si="2"/>
        <v>0</v>
      </c>
      <c r="J9" s="154"/>
      <c r="K9" s="155">
        <v>25</v>
      </c>
      <c r="L9" s="164">
        <v>4.5583999999999998</v>
      </c>
      <c r="M9" s="153">
        <f>L9*K9</f>
        <v>113.96</v>
      </c>
      <c r="N9" s="158">
        <f t="shared" si="0"/>
        <v>55</v>
      </c>
      <c r="O9" s="164">
        <v>4.5583999999999998</v>
      </c>
      <c r="P9" s="159">
        <f t="shared" si="1"/>
        <v>250.71199999999999</v>
      </c>
      <c r="Q9" s="15"/>
    </row>
    <row r="10" spans="1:24" ht="16.5" x14ac:dyDescent="0.25">
      <c r="A10" s="15">
        <v>6</v>
      </c>
      <c r="B10" s="150">
        <v>115052</v>
      </c>
      <c r="C10" s="150" t="s">
        <v>67</v>
      </c>
      <c r="D10" s="151">
        <v>8870</v>
      </c>
      <c r="E10" s="164">
        <v>5.39</v>
      </c>
      <c r="F10" s="152">
        <v>47809.299999999996</v>
      </c>
      <c r="G10" s="160"/>
      <c r="H10" s="150">
        <v>5.39</v>
      </c>
      <c r="I10" s="153">
        <f t="shared" si="2"/>
        <v>0</v>
      </c>
      <c r="J10" s="154"/>
      <c r="K10" s="155">
        <v>300</v>
      </c>
      <c r="L10" s="164">
        <v>5.39</v>
      </c>
      <c r="M10" s="153">
        <f t="shared" ref="M10:M12" si="3">L10*K10</f>
        <v>1617</v>
      </c>
      <c r="N10" s="158">
        <f t="shared" si="0"/>
        <v>8570</v>
      </c>
      <c r="O10" s="164">
        <v>5.39</v>
      </c>
      <c r="P10" s="159">
        <f t="shared" si="1"/>
        <v>46192.299999999996</v>
      </c>
      <c r="Q10" s="128"/>
    </row>
    <row r="11" spans="1:24" ht="16.5" x14ac:dyDescent="0.25">
      <c r="A11" s="172">
        <v>7</v>
      </c>
      <c r="B11" s="173">
        <v>115058</v>
      </c>
      <c r="C11" s="173" t="s">
        <v>19</v>
      </c>
      <c r="D11" s="174">
        <v>452.16666666666652</v>
      </c>
      <c r="E11" s="175">
        <v>12</v>
      </c>
      <c r="F11" s="176">
        <v>5425.9999999999982</v>
      </c>
      <c r="G11" s="173"/>
      <c r="H11" s="173">
        <v>12.5</v>
      </c>
      <c r="I11" s="177">
        <f t="shared" si="2"/>
        <v>0</v>
      </c>
      <c r="J11" s="178"/>
      <c r="K11" s="179">
        <v>125</v>
      </c>
      <c r="L11" s="180">
        <v>12</v>
      </c>
      <c r="M11" s="177">
        <f t="shared" si="3"/>
        <v>1500</v>
      </c>
      <c r="N11" s="181">
        <f t="shared" si="0"/>
        <v>327.16666666666652</v>
      </c>
      <c r="O11" s="175">
        <v>12</v>
      </c>
      <c r="P11" s="182">
        <f t="shared" si="1"/>
        <v>3925.9999999999982</v>
      </c>
      <c r="Q11" s="183"/>
    </row>
    <row r="12" spans="1:24" ht="16.5" x14ac:dyDescent="0.25">
      <c r="A12" s="184">
        <v>8</v>
      </c>
      <c r="B12" s="173">
        <v>115072</v>
      </c>
      <c r="C12" s="173" t="s">
        <v>26</v>
      </c>
      <c r="D12" s="174">
        <v>1</v>
      </c>
      <c r="E12" s="176">
        <v>255</v>
      </c>
      <c r="F12" s="176">
        <v>255</v>
      </c>
      <c r="G12" s="173"/>
      <c r="H12" s="173">
        <v>255</v>
      </c>
      <c r="I12" s="177">
        <f t="shared" si="2"/>
        <v>0</v>
      </c>
      <c r="J12" s="178"/>
      <c r="K12" s="179"/>
      <c r="L12" s="185">
        <v>255</v>
      </c>
      <c r="M12" s="177">
        <f t="shared" si="3"/>
        <v>0</v>
      </c>
      <c r="N12" s="181">
        <f t="shared" si="0"/>
        <v>1</v>
      </c>
      <c r="O12" s="185">
        <v>255</v>
      </c>
      <c r="P12" s="182">
        <f t="shared" si="1"/>
        <v>255</v>
      </c>
      <c r="Q12" s="183"/>
    </row>
    <row r="13" spans="1:24" ht="17.25" customHeight="1" x14ac:dyDescent="0.25">
      <c r="A13" s="15">
        <v>9</v>
      </c>
      <c r="B13" s="150">
        <v>115075</v>
      </c>
      <c r="C13" s="196" t="s">
        <v>29</v>
      </c>
      <c r="D13" s="151">
        <v>192</v>
      </c>
      <c r="E13" s="150">
        <v>59.16</v>
      </c>
      <c r="F13" s="152">
        <v>11358.72</v>
      </c>
      <c r="G13" s="150"/>
      <c r="H13" s="150">
        <v>55.35</v>
      </c>
      <c r="I13" s="153">
        <f t="shared" si="2"/>
        <v>0</v>
      </c>
      <c r="J13" s="154"/>
      <c r="K13" s="155">
        <v>35</v>
      </c>
      <c r="L13" s="156">
        <v>59.16</v>
      </c>
      <c r="M13" s="153">
        <f>L13*K13</f>
        <v>2070.6</v>
      </c>
      <c r="N13" s="158">
        <f t="shared" si="0"/>
        <v>157</v>
      </c>
      <c r="O13" s="156">
        <v>59.16</v>
      </c>
      <c r="P13" s="159">
        <f t="shared" si="1"/>
        <v>9288.119999999999</v>
      </c>
      <c r="Q13" s="171"/>
    </row>
    <row r="14" spans="1:24" ht="15" customHeight="1" x14ac:dyDescent="0.25">
      <c r="A14" s="9">
        <v>10</v>
      </c>
      <c r="B14" s="150">
        <v>115099</v>
      </c>
      <c r="C14" s="196" t="s">
        <v>30</v>
      </c>
      <c r="D14" s="168">
        <v>0</v>
      </c>
      <c r="E14" s="150"/>
      <c r="F14" s="169">
        <v>444029</v>
      </c>
      <c r="G14" s="150"/>
      <c r="H14" s="150"/>
      <c r="I14" s="153">
        <f t="shared" si="2"/>
        <v>0</v>
      </c>
      <c r="J14" s="154"/>
      <c r="K14" s="155"/>
      <c r="L14" s="167"/>
      <c r="M14" s="153">
        <v>9250</v>
      </c>
      <c r="N14" s="158">
        <f t="shared" si="0"/>
        <v>0</v>
      </c>
      <c r="O14" s="156"/>
      <c r="P14" s="159">
        <f>F14+I14-M14</f>
        <v>434779</v>
      </c>
      <c r="Q14" s="171"/>
      <c r="T14" s="271"/>
      <c r="U14" s="271"/>
      <c r="V14" s="271"/>
      <c r="W14" s="271"/>
      <c r="X14" s="271"/>
    </row>
    <row r="15" spans="1:24" ht="15" customHeight="1" x14ac:dyDescent="0.25">
      <c r="A15" s="9">
        <v>11</v>
      </c>
      <c r="B15" s="150">
        <v>115054</v>
      </c>
      <c r="C15" s="186" t="s">
        <v>52</v>
      </c>
      <c r="D15" s="168">
        <v>130</v>
      </c>
      <c r="E15" s="187">
        <v>19.55</v>
      </c>
      <c r="F15" s="188">
        <v>2541.5</v>
      </c>
      <c r="G15" s="187"/>
      <c r="H15" s="187">
        <v>19.55</v>
      </c>
      <c r="I15" s="153">
        <f t="shared" si="2"/>
        <v>0</v>
      </c>
      <c r="J15" s="190"/>
      <c r="K15" s="191">
        <v>35</v>
      </c>
      <c r="L15" s="192">
        <v>19.55</v>
      </c>
      <c r="M15" s="189">
        <f>K15*L15</f>
        <v>684.25</v>
      </c>
      <c r="N15" s="158">
        <f t="shared" si="0"/>
        <v>95</v>
      </c>
      <c r="O15" s="193">
        <v>19.55</v>
      </c>
      <c r="P15" s="194">
        <f>N15*O15</f>
        <v>1857.25</v>
      </c>
      <c r="Q15" s="195"/>
      <c r="T15" s="205"/>
      <c r="U15" s="205"/>
      <c r="V15" s="205"/>
      <c r="W15" s="205"/>
      <c r="X15" s="205"/>
    </row>
    <row r="16" spans="1:24" ht="16.5" thickBot="1" x14ac:dyDescent="0.3">
      <c r="A16" s="46"/>
      <c r="B16" s="69" t="s">
        <v>32</v>
      </c>
      <c r="C16" s="70"/>
      <c r="D16" s="132"/>
      <c r="E16" s="133"/>
      <c r="F16" s="134">
        <v>566858.18794594589</v>
      </c>
      <c r="G16" s="134">
        <f>SUM(G6:G15)</f>
        <v>0</v>
      </c>
      <c r="H16" s="133"/>
      <c r="I16" s="135">
        <f>SUM(I6:I14)</f>
        <v>0</v>
      </c>
      <c r="J16" s="136">
        <f>SUM(J6:J14)</f>
        <v>0</v>
      </c>
      <c r="K16" s="136"/>
      <c r="L16" s="136"/>
      <c r="M16" s="136">
        <f>SUM(M6:M15)</f>
        <v>21570.809999999998</v>
      </c>
      <c r="N16" s="137"/>
      <c r="O16" s="133"/>
      <c r="P16" s="134">
        <f>SUM(P6:P15)</f>
        <v>545287.37794594595</v>
      </c>
      <c r="Q16" s="46"/>
    </row>
    <row r="17" spans="1:24" s="1" customFormat="1" ht="16.5" thickTop="1" x14ac:dyDescent="0.25">
      <c r="A17" s="55"/>
      <c r="B17" s="55"/>
      <c r="C17" s="55"/>
      <c r="D17" s="96"/>
      <c r="E17" s="55"/>
      <c r="F17" s="55"/>
      <c r="G17" s="55"/>
      <c r="H17" s="55"/>
      <c r="I17" s="55"/>
      <c r="J17" s="57"/>
      <c r="K17" s="56"/>
      <c r="L17" s="55"/>
      <c r="M17" s="55"/>
      <c r="N17" s="96"/>
      <c r="O17" s="55"/>
      <c r="P17" s="58"/>
      <c r="Q17" s="55"/>
    </row>
    <row r="18" spans="1:24" s="1" customFormat="1" ht="15.75" x14ac:dyDescent="0.25">
      <c r="A18" s="55"/>
      <c r="B18" s="55"/>
      <c r="C18" s="55"/>
      <c r="D18" s="55"/>
      <c r="F18" s="55"/>
      <c r="G18" s="55"/>
      <c r="H18" s="55"/>
      <c r="I18" s="55"/>
      <c r="J18" s="57"/>
      <c r="K18" s="56"/>
      <c r="L18" s="55"/>
      <c r="M18" s="55"/>
      <c r="N18" s="96"/>
      <c r="O18" s="55"/>
      <c r="P18" s="58"/>
      <c r="Q18" s="55"/>
    </row>
    <row r="19" spans="1:24" s="78" customFormat="1" ht="16.5" x14ac:dyDescent="0.3">
      <c r="A19" s="252" t="s">
        <v>37</v>
      </c>
      <c r="B19" s="252"/>
      <c r="C19" s="252"/>
      <c r="D19" s="97"/>
      <c r="E19" s="80"/>
      <c r="F19" s="81"/>
      <c r="G19" s="80"/>
      <c r="H19" s="80"/>
      <c r="I19" s="80"/>
      <c r="J19" s="80"/>
      <c r="K19" s="80"/>
      <c r="L19" s="80"/>
      <c r="M19" s="80"/>
      <c r="N19" s="97"/>
      <c r="O19" s="80"/>
      <c r="P19" s="81"/>
    </row>
    <row r="20" spans="1:24" s="78" customFormat="1" ht="16.5" x14ac:dyDescent="0.3">
      <c r="A20" s="250"/>
      <c r="B20" s="250"/>
      <c r="C20" s="250"/>
      <c r="D20" s="98"/>
      <c r="N20" s="98"/>
      <c r="P20" s="82"/>
    </row>
    <row r="21" spans="1:24" s="78" customFormat="1" ht="16.5" x14ac:dyDescent="0.3">
      <c r="D21" s="98"/>
      <c r="N21" s="98"/>
    </row>
    <row r="22" spans="1:24" s="78" customFormat="1" ht="16.5" x14ac:dyDescent="0.3">
      <c r="A22" s="251" t="s">
        <v>44</v>
      </c>
      <c r="B22" s="251"/>
      <c r="C22" s="251"/>
      <c r="D22" s="98"/>
      <c r="N22" s="98"/>
    </row>
    <row r="23" spans="1:24" s="1" customFormat="1" ht="16.5" x14ac:dyDescent="0.3">
      <c r="A23" s="251" t="s">
        <v>43</v>
      </c>
      <c r="B23" s="251"/>
      <c r="C23" s="251"/>
      <c r="D23" s="96"/>
      <c r="E23" s="55"/>
      <c r="F23" s="55"/>
      <c r="G23" s="55"/>
      <c r="H23" s="55"/>
      <c r="I23" s="55"/>
      <c r="J23" s="55"/>
      <c r="K23" s="56"/>
      <c r="L23" s="55"/>
      <c r="M23" s="55"/>
      <c r="N23" s="96"/>
      <c r="O23" s="55"/>
      <c r="P23" s="55"/>
      <c r="Q23" s="55"/>
    </row>
    <row r="24" spans="1:24" ht="15.75" x14ac:dyDescent="0.25">
      <c r="A24" s="62"/>
      <c r="B24" s="62"/>
      <c r="C24" s="62"/>
      <c r="D24" s="99"/>
      <c r="E24" s="62"/>
      <c r="F24" s="62"/>
      <c r="G24" s="62"/>
      <c r="H24" s="62"/>
      <c r="I24" s="62"/>
      <c r="J24" s="62"/>
      <c r="K24" s="63"/>
      <c r="L24" s="62"/>
      <c r="M24" s="62"/>
      <c r="N24" s="96"/>
      <c r="O24" s="55"/>
      <c r="P24" s="55"/>
      <c r="Q24" s="62"/>
      <c r="R24"/>
      <c r="S24"/>
      <c r="T24"/>
      <c r="U24"/>
      <c r="V24"/>
      <c r="W24"/>
      <c r="X24"/>
    </row>
    <row r="25" spans="1:24" ht="15.75" x14ac:dyDescent="0.25">
      <c r="A25" s="62"/>
      <c r="E25" s="62"/>
      <c r="F25" s="62"/>
      <c r="G25" s="62"/>
      <c r="H25" s="62"/>
      <c r="I25" s="62"/>
      <c r="J25" s="62"/>
      <c r="K25" s="63"/>
      <c r="L25" s="62"/>
      <c r="M25" s="62"/>
      <c r="N25" s="96"/>
      <c r="O25" s="55"/>
      <c r="P25" s="55"/>
      <c r="Q25" s="62"/>
      <c r="R25"/>
      <c r="S25"/>
      <c r="T25"/>
      <c r="U25"/>
      <c r="V25"/>
      <c r="W25"/>
      <c r="X25"/>
    </row>
    <row r="26" spans="1:24" s="1" customFormat="1" ht="15.75" x14ac:dyDescent="0.25">
      <c r="A26" s="62"/>
      <c r="B26"/>
      <c r="C26"/>
      <c r="D26" s="109"/>
      <c r="E26" s="62"/>
      <c r="F26" s="62"/>
      <c r="G26" s="62"/>
      <c r="H26" s="62"/>
      <c r="I26" s="62"/>
      <c r="J26" s="62"/>
      <c r="K26" s="63"/>
      <c r="L26" s="62"/>
      <c r="M26" s="62"/>
      <c r="N26" s="96"/>
      <c r="O26" s="55"/>
      <c r="P26" s="58"/>
      <c r="Q26" s="62"/>
    </row>
    <row r="27" spans="1:24" s="1" customFormat="1" ht="15.75" x14ac:dyDescent="0.25">
      <c r="A27" s="62"/>
      <c r="B27"/>
      <c r="C27" s="108"/>
      <c r="D27" s="108"/>
      <c r="E27"/>
      <c r="F27"/>
      <c r="G27"/>
      <c r="H27"/>
      <c r="I27"/>
      <c r="J27"/>
      <c r="K27" s="64"/>
      <c r="L27"/>
      <c r="M27"/>
      <c r="N27" s="105"/>
      <c r="P27" s="60"/>
      <c r="Q27" s="65"/>
    </row>
    <row r="28" spans="1:24" s="1" customFormat="1" ht="15.75" x14ac:dyDescent="0.25">
      <c r="A28" s="62"/>
      <c r="C28" s="108"/>
      <c r="D28" s="109"/>
      <c r="E28"/>
      <c r="F28"/>
      <c r="G28"/>
      <c r="H28"/>
      <c r="I28"/>
      <c r="J28" s="68"/>
      <c r="K28" s="64"/>
      <c r="L28"/>
      <c r="M28"/>
      <c r="N28" s="105"/>
      <c r="P28" s="60"/>
      <c r="Q28"/>
    </row>
    <row r="29" spans="1:24" s="1" customFormat="1" ht="15.75" x14ac:dyDescent="0.25">
      <c r="A29" s="62"/>
      <c r="B29"/>
      <c r="C29"/>
      <c r="D29" s="100"/>
      <c r="E29"/>
      <c r="F29"/>
      <c r="G29"/>
      <c r="H29"/>
      <c r="I29"/>
      <c r="J29"/>
      <c r="K29" s="64"/>
      <c r="L29"/>
      <c r="M29"/>
      <c r="N29" s="105"/>
      <c r="Q29"/>
    </row>
  </sheetData>
  <mergeCells count="17"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A23:C23"/>
    <mergeCell ref="N4:P4"/>
    <mergeCell ref="Q4:Q5"/>
    <mergeCell ref="T14:X14"/>
    <mergeCell ref="A19:C19"/>
    <mergeCell ref="A20:C20"/>
    <mergeCell ref="A22:C22"/>
  </mergeCells>
  <pageMargins left="0.25" right="0.25" top="0.75" bottom="0.75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N11" sqref="N11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64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59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38" t="s">
        <v>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ht="24.75" customHeight="1" thickBot="1" x14ac:dyDescent="0.35">
      <c r="A3" s="239" t="s">
        <v>42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4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7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10">
        <v>776</v>
      </c>
      <c r="E6" s="11">
        <v>7.4</v>
      </c>
      <c r="F6" s="11">
        <v>5742.4000000000015</v>
      </c>
      <c r="G6" s="9"/>
      <c r="H6" s="9"/>
      <c r="I6" s="11">
        <f>G6*H6</f>
        <v>0</v>
      </c>
      <c r="J6" s="12">
        <f t="shared" ref="J6:J22" si="0">F6+I6</f>
        <v>5742.4000000000015</v>
      </c>
      <c r="K6" s="10">
        <v>200</v>
      </c>
      <c r="L6" s="11">
        <v>7.4</v>
      </c>
      <c r="M6" s="11">
        <f>K6*L6</f>
        <v>1480</v>
      </c>
      <c r="N6" s="13">
        <f>D6+G6-K6</f>
        <v>576</v>
      </c>
      <c r="O6" s="14">
        <v>7.4</v>
      </c>
      <c r="P6" s="14">
        <f>F6+I6-M6</f>
        <v>4262.4000000000015</v>
      </c>
      <c r="Q6" s="9"/>
    </row>
    <row r="7" spans="1:24" ht="15.75" x14ac:dyDescent="0.25">
      <c r="A7" s="15">
        <v>2</v>
      </c>
      <c r="B7" s="87">
        <v>115009</v>
      </c>
      <c r="C7" s="15" t="s">
        <v>14</v>
      </c>
      <c r="D7" s="16">
        <v>7230</v>
      </c>
      <c r="E7" s="17">
        <v>1.135</v>
      </c>
      <c r="F7" s="11">
        <v>9656.31</v>
      </c>
      <c r="G7" s="18"/>
      <c r="H7" s="19"/>
      <c r="I7" s="19">
        <f>G7*H7</f>
        <v>0</v>
      </c>
      <c r="J7" s="20">
        <f t="shared" si="0"/>
        <v>9656.31</v>
      </c>
      <c r="K7" s="18">
        <v>5000</v>
      </c>
      <c r="L7" s="19">
        <v>0.90480000000000005</v>
      </c>
      <c r="M7" s="19">
        <f>K7*L7</f>
        <v>4524</v>
      </c>
      <c r="N7" s="21">
        <f t="shared" ref="N7:N22" si="1">D7+G7-K7</f>
        <v>2230</v>
      </c>
      <c r="O7" s="17">
        <v>1.135</v>
      </c>
      <c r="P7" s="17">
        <f t="shared" ref="P7:P19" si="2">F7+I7-M7</f>
        <v>5132.3099999999995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22">
        <v>908</v>
      </c>
      <c r="E8" s="15">
        <v>72</v>
      </c>
      <c r="F8" s="11">
        <v>12516</v>
      </c>
      <c r="G8" s="15"/>
      <c r="H8" s="15"/>
      <c r="I8" s="19">
        <f>G8*H8</f>
        <v>0</v>
      </c>
      <c r="J8" s="20">
        <f t="shared" si="0"/>
        <v>12516</v>
      </c>
      <c r="K8" s="18">
        <v>100</v>
      </c>
      <c r="L8" s="19">
        <v>72</v>
      </c>
      <c r="M8" s="19">
        <f t="shared" ref="M8:M13" si="3">K8*L8</f>
        <v>7200</v>
      </c>
      <c r="N8" s="23">
        <f t="shared" si="1"/>
        <v>808</v>
      </c>
      <c r="O8" s="24">
        <v>72</v>
      </c>
      <c r="P8" s="17">
        <f t="shared" si="2"/>
        <v>5316</v>
      </c>
      <c r="Q8" s="15"/>
    </row>
    <row r="9" spans="1:24" ht="15.75" x14ac:dyDescent="0.25">
      <c r="A9" s="15">
        <v>4</v>
      </c>
      <c r="B9" s="87">
        <v>115026</v>
      </c>
      <c r="C9" s="15" t="s">
        <v>16</v>
      </c>
      <c r="D9" s="22">
        <v>16</v>
      </c>
      <c r="E9" s="24">
        <v>100</v>
      </c>
      <c r="F9" s="11">
        <v>1600</v>
      </c>
      <c r="G9" s="15"/>
      <c r="H9" s="15"/>
      <c r="I9" s="19">
        <f>G9*H9</f>
        <v>0</v>
      </c>
      <c r="J9" s="20">
        <f t="shared" si="0"/>
        <v>1600</v>
      </c>
      <c r="K9" s="22"/>
      <c r="L9" s="15">
        <v>100</v>
      </c>
      <c r="M9" s="19">
        <f t="shared" si="3"/>
        <v>0</v>
      </c>
      <c r="N9" s="23">
        <f t="shared" si="1"/>
        <v>16</v>
      </c>
      <c r="O9" s="24">
        <v>100</v>
      </c>
      <c r="P9" s="17">
        <f t="shared" si="2"/>
        <v>1600</v>
      </c>
      <c r="Q9" s="15"/>
    </row>
    <row r="10" spans="1:24" ht="15.75" x14ac:dyDescent="0.25">
      <c r="A10" s="15">
        <v>5</v>
      </c>
      <c r="B10" s="87">
        <v>115027</v>
      </c>
      <c r="C10" s="15" t="s">
        <v>17</v>
      </c>
      <c r="D10" s="25">
        <v>3946.84</v>
      </c>
      <c r="E10" s="19">
        <v>4.5583999999999998</v>
      </c>
      <c r="F10" s="11">
        <v>18026.315456</v>
      </c>
      <c r="G10" s="15"/>
      <c r="H10" s="15"/>
      <c r="I10" s="19">
        <f>G10*H10</f>
        <v>0</v>
      </c>
      <c r="J10" s="20">
        <f t="shared" si="0"/>
        <v>18026.315456</v>
      </c>
      <c r="K10" s="18"/>
      <c r="L10" s="19">
        <v>4.5</v>
      </c>
      <c r="M10" s="19">
        <f t="shared" si="3"/>
        <v>0</v>
      </c>
      <c r="N10" s="21">
        <f t="shared" si="1"/>
        <v>3946.84</v>
      </c>
      <c r="O10" s="17">
        <v>4.5583999999999998</v>
      </c>
      <c r="P10" s="17">
        <f t="shared" si="2"/>
        <v>18026.315456</v>
      </c>
      <c r="Q10" s="15"/>
    </row>
    <row r="11" spans="1:24" ht="15.75" x14ac:dyDescent="0.25">
      <c r="A11" s="15">
        <v>6</v>
      </c>
      <c r="B11" s="87">
        <v>115044</v>
      </c>
      <c r="C11" s="15" t="s">
        <v>18</v>
      </c>
      <c r="D11" s="25">
        <v>2869.6299999999992</v>
      </c>
      <c r="E11" s="15">
        <v>0.81699999999999995</v>
      </c>
      <c r="F11" s="11">
        <v>2344.4877099999994</v>
      </c>
      <c r="G11" s="15"/>
      <c r="H11" s="15"/>
      <c r="I11" s="19"/>
      <c r="J11" s="20">
        <f t="shared" si="0"/>
        <v>2344.4877099999994</v>
      </c>
      <c r="K11" s="18">
        <v>2000</v>
      </c>
      <c r="L11" s="26">
        <v>0.81699999999999995</v>
      </c>
      <c r="M11" s="19">
        <f t="shared" si="3"/>
        <v>1634</v>
      </c>
      <c r="N11" s="21">
        <f t="shared" si="1"/>
        <v>869.6299999999992</v>
      </c>
      <c r="O11" s="27">
        <v>0.81699999999999995</v>
      </c>
      <c r="P11" s="17">
        <f t="shared" si="2"/>
        <v>710.48770999999942</v>
      </c>
      <c r="Q11" s="15"/>
    </row>
    <row r="12" spans="1:24" ht="15.75" x14ac:dyDescent="0.25">
      <c r="A12" s="15">
        <v>7</v>
      </c>
      <c r="B12" s="87">
        <v>115058</v>
      </c>
      <c r="C12" s="15" t="s">
        <v>19</v>
      </c>
      <c r="D12" s="18">
        <v>760</v>
      </c>
      <c r="E12" s="28">
        <v>12</v>
      </c>
      <c r="F12" s="11">
        <v>9120</v>
      </c>
      <c r="G12" s="15"/>
      <c r="H12" s="15"/>
      <c r="I12" s="19">
        <f>G12*H12</f>
        <v>0</v>
      </c>
      <c r="J12" s="20">
        <f t="shared" si="0"/>
        <v>9120</v>
      </c>
      <c r="K12" s="18">
        <v>300</v>
      </c>
      <c r="L12" s="15">
        <v>12</v>
      </c>
      <c r="M12" s="19">
        <f t="shared" si="3"/>
        <v>3600</v>
      </c>
      <c r="N12" s="23">
        <f>D12+G12-K12</f>
        <v>460</v>
      </c>
      <c r="O12" s="28">
        <v>12</v>
      </c>
      <c r="P12" s="17">
        <f>N12*O12</f>
        <v>5520</v>
      </c>
      <c r="Q12" s="15"/>
    </row>
    <row r="13" spans="1:24" ht="15.75" x14ac:dyDescent="0.25">
      <c r="A13" s="15">
        <v>8</v>
      </c>
      <c r="B13" s="87">
        <v>115065</v>
      </c>
      <c r="C13" s="15" t="s">
        <v>20</v>
      </c>
      <c r="D13" s="22">
        <v>5443</v>
      </c>
      <c r="E13" s="15">
        <v>3.78</v>
      </c>
      <c r="F13" s="11">
        <v>20574.539999999997</v>
      </c>
      <c r="G13" s="15"/>
      <c r="H13" s="15"/>
      <c r="I13" s="19"/>
      <c r="J13" s="20">
        <f t="shared" si="0"/>
        <v>20574.539999999997</v>
      </c>
      <c r="K13" s="22">
        <v>50</v>
      </c>
      <c r="L13" s="15">
        <v>3.78</v>
      </c>
      <c r="M13" s="19">
        <f t="shared" si="3"/>
        <v>189</v>
      </c>
      <c r="N13" s="23">
        <f t="shared" si="1"/>
        <v>5393</v>
      </c>
      <c r="O13" s="24">
        <v>3.78</v>
      </c>
      <c r="P13" s="17">
        <f t="shared" si="2"/>
        <v>20385.539999999997</v>
      </c>
      <c r="Q13" s="29" t="s">
        <v>21</v>
      </c>
    </row>
    <row r="14" spans="1:24" ht="15.75" x14ac:dyDescent="0.25">
      <c r="A14" s="15">
        <v>9</v>
      </c>
      <c r="B14" s="87">
        <v>115066</v>
      </c>
      <c r="C14" s="15" t="s">
        <v>22</v>
      </c>
      <c r="D14" s="30"/>
      <c r="E14" s="31"/>
      <c r="F14" s="32">
        <v>387693.14999999991</v>
      </c>
      <c r="G14" s="31"/>
      <c r="H14" s="31"/>
      <c r="I14" s="33">
        <f>G14*H14</f>
        <v>0</v>
      </c>
      <c r="J14" s="34">
        <f t="shared" si="0"/>
        <v>387693.14999999991</v>
      </c>
      <c r="K14" s="30">
        <v>7900</v>
      </c>
      <c r="L14" s="31"/>
      <c r="M14" s="19">
        <v>8615.4</v>
      </c>
      <c r="N14" s="23"/>
      <c r="O14" s="24"/>
      <c r="P14" s="17">
        <f t="shared" si="2"/>
        <v>379077.74999999988</v>
      </c>
      <c r="Q14" s="29" t="s">
        <v>21</v>
      </c>
    </row>
    <row r="15" spans="1:24" ht="15.75" x14ac:dyDescent="0.25">
      <c r="A15" s="15">
        <v>10</v>
      </c>
      <c r="B15" s="87">
        <v>115069</v>
      </c>
      <c r="C15" s="15" t="s">
        <v>23</v>
      </c>
      <c r="D15" s="22">
        <v>0</v>
      </c>
      <c r="E15" s="15"/>
      <c r="F15" s="19">
        <v>0</v>
      </c>
      <c r="G15" s="15"/>
      <c r="H15" s="15"/>
      <c r="I15" s="19"/>
      <c r="J15" s="20">
        <f t="shared" si="0"/>
        <v>0</v>
      </c>
      <c r="K15" s="22"/>
      <c r="L15" s="15"/>
      <c r="M15" s="19"/>
      <c r="N15" s="23">
        <f t="shared" si="1"/>
        <v>0</v>
      </c>
      <c r="O15" s="24"/>
      <c r="P15" s="17">
        <f t="shared" si="2"/>
        <v>0</v>
      </c>
      <c r="Q15" s="35"/>
    </row>
    <row r="16" spans="1:24" ht="15.75" x14ac:dyDescent="0.25">
      <c r="A16" s="15">
        <v>11</v>
      </c>
      <c r="B16" s="87">
        <v>115070</v>
      </c>
      <c r="C16" s="15" t="s">
        <v>24</v>
      </c>
      <c r="D16" s="22">
        <v>0</v>
      </c>
      <c r="E16" s="15"/>
      <c r="F16" s="19">
        <v>0</v>
      </c>
      <c r="G16" s="15"/>
      <c r="H16" s="15"/>
      <c r="I16" s="19"/>
      <c r="J16" s="20">
        <f t="shared" si="0"/>
        <v>0</v>
      </c>
      <c r="K16" s="22"/>
      <c r="L16" s="15"/>
      <c r="M16" s="19"/>
      <c r="N16" s="23">
        <f t="shared" si="1"/>
        <v>0</v>
      </c>
      <c r="O16" s="24"/>
      <c r="P16" s="17">
        <f t="shared" si="2"/>
        <v>0</v>
      </c>
      <c r="Q16" s="35"/>
    </row>
    <row r="17" spans="1:24" ht="15.75" x14ac:dyDescent="0.25">
      <c r="A17" s="15">
        <v>12</v>
      </c>
      <c r="B17" s="87">
        <v>115071</v>
      </c>
      <c r="C17" s="15" t="s">
        <v>25</v>
      </c>
      <c r="D17" s="18">
        <v>0</v>
      </c>
      <c r="E17" s="19">
        <v>0</v>
      </c>
      <c r="F17" s="19">
        <v>0</v>
      </c>
      <c r="G17" s="15"/>
      <c r="H17" s="15"/>
      <c r="I17" s="19"/>
      <c r="J17" s="20">
        <f t="shared" si="0"/>
        <v>0</v>
      </c>
      <c r="K17" s="18"/>
      <c r="L17" s="19">
        <v>0</v>
      </c>
      <c r="M17" s="19"/>
      <c r="N17" s="23">
        <f t="shared" si="1"/>
        <v>0</v>
      </c>
      <c r="O17" s="17">
        <v>0</v>
      </c>
      <c r="P17" s="17">
        <f t="shared" si="2"/>
        <v>0</v>
      </c>
      <c r="Q17" s="36"/>
    </row>
    <row r="18" spans="1:24" ht="15.75" x14ac:dyDescent="0.25">
      <c r="A18" s="15">
        <v>13</v>
      </c>
      <c r="B18" s="87">
        <v>115072</v>
      </c>
      <c r="C18" s="15" t="s">
        <v>26</v>
      </c>
      <c r="D18" s="18">
        <v>0</v>
      </c>
      <c r="E18" s="19">
        <v>0</v>
      </c>
      <c r="F18" s="19">
        <v>0</v>
      </c>
      <c r="G18" s="15"/>
      <c r="H18" s="15"/>
      <c r="I18" s="19">
        <f>G18*H18</f>
        <v>0</v>
      </c>
      <c r="J18" s="20">
        <f t="shared" si="0"/>
        <v>0</v>
      </c>
      <c r="K18" s="18"/>
      <c r="L18" s="19"/>
      <c r="M18" s="19">
        <f>K18*L18</f>
        <v>0</v>
      </c>
      <c r="N18" s="23">
        <f>D18+G18-K18</f>
        <v>0</v>
      </c>
      <c r="O18" s="17">
        <v>0</v>
      </c>
      <c r="P18" s="17">
        <f t="shared" si="2"/>
        <v>0</v>
      </c>
      <c r="Q18" s="35"/>
    </row>
    <row r="19" spans="1:24" ht="15.75" x14ac:dyDescent="0.25">
      <c r="A19" s="15">
        <v>14</v>
      </c>
      <c r="B19" s="87">
        <v>115073</v>
      </c>
      <c r="C19" s="15" t="s">
        <v>27</v>
      </c>
      <c r="D19" s="22">
        <v>0</v>
      </c>
      <c r="E19" s="15"/>
      <c r="F19" s="19">
        <v>0</v>
      </c>
      <c r="G19" s="15"/>
      <c r="H19" s="15"/>
      <c r="I19" s="19"/>
      <c r="J19" s="20">
        <f t="shared" si="0"/>
        <v>0</v>
      </c>
      <c r="K19" s="22"/>
      <c r="L19" s="15"/>
      <c r="M19" s="19"/>
      <c r="N19" s="23">
        <f t="shared" si="1"/>
        <v>0</v>
      </c>
      <c r="O19" s="24"/>
      <c r="P19" s="17">
        <f t="shared" si="2"/>
        <v>0</v>
      </c>
      <c r="Q19" s="35"/>
    </row>
    <row r="20" spans="1:24" ht="15.75" x14ac:dyDescent="0.25">
      <c r="A20" s="15">
        <v>15</v>
      </c>
      <c r="B20" s="87">
        <v>115074</v>
      </c>
      <c r="C20" s="15" t="s">
        <v>28</v>
      </c>
      <c r="D20" s="22">
        <v>0</v>
      </c>
      <c r="E20" s="15"/>
      <c r="F20" s="37">
        <v>1339.2800000000007</v>
      </c>
      <c r="G20" s="15"/>
      <c r="H20" s="15"/>
      <c r="I20" s="19"/>
      <c r="J20" s="38">
        <f t="shared" si="0"/>
        <v>1339.2800000000007</v>
      </c>
      <c r="K20" s="22"/>
      <c r="L20" s="15"/>
      <c r="M20" s="19">
        <v>1339.3</v>
      </c>
      <c r="N20" s="23">
        <f t="shared" si="1"/>
        <v>0</v>
      </c>
      <c r="O20" s="24"/>
      <c r="P20" s="17">
        <v>0</v>
      </c>
      <c r="Q20" s="35"/>
    </row>
    <row r="21" spans="1:24" ht="15.75" x14ac:dyDescent="0.25">
      <c r="A21" s="15">
        <v>16</v>
      </c>
      <c r="B21" s="87">
        <v>115075</v>
      </c>
      <c r="C21" s="15" t="s">
        <v>29</v>
      </c>
      <c r="D21" s="22"/>
      <c r="E21" s="15"/>
      <c r="F21" s="19">
        <v>70253.044999999998</v>
      </c>
      <c r="G21" s="15"/>
      <c r="H21" s="15"/>
      <c r="I21" s="19">
        <f>G21*H21</f>
        <v>0</v>
      </c>
      <c r="J21" s="38">
        <f t="shared" si="0"/>
        <v>70253.044999999998</v>
      </c>
      <c r="K21" s="22"/>
      <c r="L21" s="15"/>
      <c r="M21" s="37">
        <v>2500</v>
      </c>
      <c r="N21" s="23"/>
      <c r="O21" s="24"/>
      <c r="P21" s="17">
        <f t="shared" ref="P21:P22" si="4">J21-M21</f>
        <v>67753.044999999998</v>
      </c>
      <c r="Q21" s="35" t="s">
        <v>21</v>
      </c>
    </row>
    <row r="22" spans="1:24" ht="15.75" x14ac:dyDescent="0.25">
      <c r="A22" s="15">
        <v>17</v>
      </c>
      <c r="B22" s="88">
        <v>115099</v>
      </c>
      <c r="C22" s="39" t="s">
        <v>30</v>
      </c>
      <c r="D22" s="40">
        <v>0</v>
      </c>
      <c r="E22" s="39"/>
      <c r="F22" s="37">
        <v>1094372.5199999998</v>
      </c>
      <c r="G22" s="39"/>
      <c r="H22" s="39"/>
      <c r="I22" s="41"/>
      <c r="J22" s="34">
        <f t="shared" si="0"/>
        <v>1094372.5199999998</v>
      </c>
      <c r="K22" s="40"/>
      <c r="L22" s="39"/>
      <c r="M22" s="42">
        <v>58000</v>
      </c>
      <c r="N22" s="23">
        <f t="shared" si="1"/>
        <v>0</v>
      </c>
      <c r="O22" s="43"/>
      <c r="P22" s="44">
        <f t="shared" si="4"/>
        <v>1036372.5199999998</v>
      </c>
      <c r="Q22" s="45" t="s">
        <v>21</v>
      </c>
      <c r="T22" s="234" t="s">
        <v>31</v>
      </c>
      <c r="U22" s="234"/>
      <c r="V22" s="234"/>
      <c r="W22" s="234"/>
      <c r="X22" s="234"/>
    </row>
    <row r="23" spans="1:24" ht="16.5" thickBot="1" x14ac:dyDescent="0.3">
      <c r="A23" s="46"/>
      <c r="B23" s="69" t="s">
        <v>32</v>
      </c>
      <c r="C23" s="70"/>
      <c r="D23" s="71"/>
      <c r="E23" s="46"/>
      <c r="F23" s="89">
        <v>1715366.0281659998</v>
      </c>
      <c r="G23" s="46"/>
      <c r="H23" s="46"/>
      <c r="I23" s="48">
        <f>SUM(I6:I22)</f>
        <v>0</v>
      </c>
      <c r="J23" s="90">
        <f>SUM(J6:J22)</f>
        <v>1633238.0481659998</v>
      </c>
      <c r="K23" s="50"/>
      <c r="L23" s="46"/>
      <c r="M23" s="89">
        <f>SUM(M6:M22)</f>
        <v>89081.7</v>
      </c>
      <c r="N23" s="52"/>
      <c r="O23" s="53"/>
      <c r="P23" s="89">
        <f>F23+I23-M23</f>
        <v>1626284.3281659998</v>
      </c>
      <c r="Q23" s="46"/>
    </row>
    <row r="24" spans="1:24" s="1" customFormat="1" ht="16.5" thickTop="1" x14ac:dyDescent="0.25">
      <c r="A24" s="55"/>
      <c r="B24" s="55"/>
      <c r="C24" s="55"/>
      <c r="D24" s="56"/>
      <c r="E24" s="55"/>
      <c r="F24" s="55"/>
      <c r="G24" s="55"/>
      <c r="H24" s="55"/>
      <c r="I24" s="55"/>
      <c r="J24" s="57"/>
      <c r="K24" s="56"/>
      <c r="L24" s="55"/>
      <c r="M24" s="55"/>
      <c r="N24" s="56"/>
      <c r="O24" s="55"/>
      <c r="P24" s="58"/>
      <c r="Q24" s="55"/>
    </row>
    <row r="25" spans="1:24" s="1" customFormat="1" ht="15.75" x14ac:dyDescent="0.25">
      <c r="A25" s="55"/>
      <c r="B25" s="55"/>
      <c r="C25" s="55"/>
      <c r="D25" s="56"/>
      <c r="E25" s="55"/>
      <c r="F25" s="55"/>
      <c r="G25" s="55"/>
      <c r="H25" s="55"/>
      <c r="I25" s="55"/>
      <c r="J25" s="57"/>
      <c r="K25" s="56"/>
      <c r="L25" s="55"/>
      <c r="M25" s="55"/>
      <c r="N25" s="56"/>
      <c r="O25" s="55"/>
      <c r="P25" s="58"/>
      <c r="Q25" s="55"/>
    </row>
    <row r="26" spans="1:24" s="78" customFormat="1" ht="16.5" x14ac:dyDescent="0.3">
      <c r="A26" s="249" t="s">
        <v>37</v>
      </c>
      <c r="B26" s="249"/>
      <c r="C26" s="249"/>
      <c r="D26" s="80"/>
      <c r="E26" s="80"/>
      <c r="F26" s="81"/>
      <c r="G26" s="80"/>
      <c r="H26" s="80"/>
      <c r="I26" s="80"/>
      <c r="J26" s="80"/>
      <c r="K26" s="80"/>
      <c r="L26" s="80"/>
      <c r="M26" s="80"/>
      <c r="N26" s="80"/>
      <c r="O26" s="80"/>
      <c r="P26" s="81"/>
    </row>
    <row r="27" spans="1:24" s="78" customFormat="1" ht="16.5" x14ac:dyDescent="0.3">
      <c r="A27" s="250"/>
      <c r="B27" s="250"/>
      <c r="C27" s="250"/>
      <c r="P27" s="82"/>
    </row>
    <row r="28" spans="1:24" s="78" customFormat="1" ht="16.5" x14ac:dyDescent="0.3">
      <c r="A28" s="78" t="s">
        <v>44</v>
      </c>
      <c r="B28" s="83"/>
      <c r="C28" s="84"/>
    </row>
    <row r="29" spans="1:24" s="78" customFormat="1" ht="16.5" x14ac:dyDescent="0.3">
      <c r="A29" s="78" t="s">
        <v>43</v>
      </c>
      <c r="C29" s="85"/>
    </row>
    <row r="30" spans="1:24" s="1" customFormat="1" ht="15.75" x14ac:dyDescent="0.25">
      <c r="A30" s="55"/>
      <c r="B30" s="55"/>
      <c r="C30" s="55"/>
      <c r="D30" s="56"/>
      <c r="E30" s="55"/>
      <c r="F30" s="55"/>
      <c r="G30" s="55"/>
      <c r="H30" s="55"/>
      <c r="I30" s="55"/>
      <c r="J30" s="55"/>
      <c r="K30" s="56"/>
      <c r="L30" s="55"/>
      <c r="M30" s="55"/>
      <c r="N30" s="56"/>
      <c r="O30" s="55"/>
      <c r="P30" s="55"/>
      <c r="Q30" s="55"/>
    </row>
    <row r="31" spans="1:24" ht="15.75" x14ac:dyDescent="0.25">
      <c r="A31" s="62"/>
      <c r="B31" s="62"/>
      <c r="C31" s="62"/>
      <c r="D31" s="63"/>
      <c r="E31" s="62"/>
      <c r="F31" s="62"/>
      <c r="G31" s="62"/>
      <c r="H31" s="62"/>
      <c r="I31" s="62"/>
      <c r="J31" s="62"/>
      <c r="K31" s="63"/>
      <c r="L31" s="62"/>
      <c r="M31" s="62"/>
      <c r="N31" s="56"/>
      <c r="O31" s="55"/>
      <c r="P31" s="55"/>
      <c r="Q31" s="62"/>
    </row>
    <row r="32" spans="1:24" ht="15.75" x14ac:dyDescent="0.25">
      <c r="A32" s="62"/>
      <c r="E32" s="62"/>
      <c r="F32" s="62"/>
      <c r="G32" s="62"/>
      <c r="H32" s="62"/>
      <c r="I32" s="62"/>
      <c r="J32" s="62"/>
      <c r="K32" s="63"/>
      <c r="L32" s="62"/>
      <c r="M32" s="62"/>
      <c r="N32" s="56"/>
      <c r="O32" s="55"/>
      <c r="P32" s="55"/>
      <c r="Q32" s="62"/>
    </row>
    <row r="33" spans="1:17" s="1" customFormat="1" ht="15.75" x14ac:dyDescent="0.25">
      <c r="A33" s="62"/>
      <c r="B33"/>
      <c r="C33"/>
      <c r="D33" s="64"/>
      <c r="E33" s="62"/>
      <c r="F33" s="62"/>
      <c r="G33" s="62"/>
      <c r="H33" s="62"/>
      <c r="I33" s="62"/>
      <c r="J33" s="62"/>
      <c r="K33" s="63"/>
      <c r="L33" s="62"/>
      <c r="M33" s="62"/>
      <c r="N33" s="56"/>
      <c r="O33" s="55"/>
      <c r="P33" s="58"/>
      <c r="Q33" s="62"/>
    </row>
    <row r="34" spans="1:17" s="1" customFormat="1" ht="15.75" x14ac:dyDescent="0.25">
      <c r="A34" s="62"/>
      <c r="B34"/>
      <c r="C34"/>
      <c r="D34" s="64"/>
      <c r="E34"/>
      <c r="F34"/>
      <c r="G34"/>
      <c r="H34"/>
      <c r="I34"/>
      <c r="J34"/>
      <c r="K34" s="64"/>
      <c r="L34"/>
      <c r="M34"/>
      <c r="N34" s="59"/>
      <c r="P34" s="60"/>
      <c r="Q34" s="65"/>
    </row>
    <row r="35" spans="1:17" s="1" customFormat="1" ht="15.75" x14ac:dyDescent="0.25">
      <c r="A35" s="62"/>
      <c r="B35" s="66"/>
      <c r="C35" s="66"/>
      <c r="D35" s="67"/>
      <c r="E35"/>
      <c r="F35"/>
      <c r="G35"/>
      <c r="H35"/>
      <c r="I35"/>
      <c r="J35" s="68"/>
      <c r="K35" s="64"/>
      <c r="L35"/>
      <c r="M35"/>
      <c r="N35" s="59"/>
      <c r="P35" s="60"/>
      <c r="Q35"/>
    </row>
    <row r="36" spans="1:17" s="1" customFormat="1" ht="15.75" x14ac:dyDescent="0.25">
      <c r="A36" s="62"/>
      <c r="B36"/>
      <c r="C36"/>
      <c r="D36" s="64"/>
      <c r="E36"/>
      <c r="F36"/>
      <c r="G36"/>
      <c r="H36"/>
      <c r="I36"/>
      <c r="J36"/>
      <c r="K36" s="64"/>
      <c r="L36"/>
      <c r="M36"/>
      <c r="N36" s="59"/>
      <c r="Q36"/>
    </row>
  </sheetData>
  <mergeCells count="15">
    <mergeCell ref="T22:X22"/>
    <mergeCell ref="A26:C26"/>
    <mergeCell ref="A27:C27"/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N4:P4"/>
    <mergeCell ref="Q4:Q5"/>
  </mergeCells>
  <pageMargins left="0.25" right="0.25" top="0.75" bottom="0.75" header="0.3" footer="0.3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opLeftCell="A4" zoomScale="130" zoomScaleNormal="130" workbookViewId="0">
      <selection activeCell="K16" sqref="K16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11.14062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21" customHeight="1" x14ac:dyDescent="0.25">
      <c r="A1" s="255" t="s">
        <v>63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</row>
    <row r="2" spans="1:24" ht="24.75" customHeight="1" x14ac:dyDescent="0.25">
      <c r="A2" s="256" t="s">
        <v>1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</row>
    <row r="3" spans="1:24" ht="24.75" customHeight="1" thickBot="1" x14ac:dyDescent="0.3">
      <c r="A3" s="254" t="s">
        <v>84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57" t="s">
        <v>2</v>
      </c>
      <c r="B4" s="259" t="s">
        <v>3</v>
      </c>
      <c r="C4" s="261" t="s">
        <v>4</v>
      </c>
      <c r="D4" s="263" t="s">
        <v>5</v>
      </c>
      <c r="E4" s="264"/>
      <c r="F4" s="265"/>
      <c r="G4" s="263" t="s">
        <v>6</v>
      </c>
      <c r="H4" s="264"/>
      <c r="I4" s="265"/>
      <c r="J4" s="259" t="s">
        <v>7</v>
      </c>
      <c r="K4" s="263" t="s">
        <v>8</v>
      </c>
      <c r="L4" s="264"/>
      <c r="M4" s="265"/>
      <c r="N4" s="266" t="s">
        <v>9</v>
      </c>
      <c r="O4" s="267"/>
      <c r="P4" s="268"/>
      <c r="Q4" s="269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58"/>
      <c r="B5" s="260"/>
      <c r="C5" s="262"/>
      <c r="D5" s="197" t="s">
        <v>10</v>
      </c>
      <c r="E5" s="198" t="s">
        <v>11</v>
      </c>
      <c r="F5" s="198" t="s">
        <v>12</v>
      </c>
      <c r="G5" s="198" t="s">
        <v>10</v>
      </c>
      <c r="H5" s="198" t="s">
        <v>11</v>
      </c>
      <c r="I5" s="198" t="s">
        <v>12</v>
      </c>
      <c r="J5" s="260"/>
      <c r="K5" s="199" t="s">
        <v>10</v>
      </c>
      <c r="L5" s="198" t="s">
        <v>11</v>
      </c>
      <c r="M5" s="200" t="s">
        <v>12</v>
      </c>
      <c r="N5" s="201" t="s">
        <v>10</v>
      </c>
      <c r="O5" s="202" t="s">
        <v>11</v>
      </c>
      <c r="P5" s="202" t="s">
        <v>12</v>
      </c>
      <c r="Q5" s="270"/>
      <c r="R5" s="2"/>
      <c r="S5" s="2"/>
      <c r="T5" s="2"/>
      <c r="U5" s="2"/>
      <c r="V5" s="2"/>
      <c r="W5" s="2"/>
      <c r="X5" s="2"/>
    </row>
    <row r="6" spans="1:24" ht="16.5" x14ac:dyDescent="0.25">
      <c r="A6" s="15">
        <v>2</v>
      </c>
      <c r="B6" s="160">
        <v>115007</v>
      </c>
      <c r="C6" s="160" t="s">
        <v>13</v>
      </c>
      <c r="D6" s="151">
        <v>5610.0810810810799</v>
      </c>
      <c r="E6" s="161">
        <v>6.61</v>
      </c>
      <c r="F6" s="152">
        <v>37082.635945945942</v>
      </c>
      <c r="G6" s="160"/>
      <c r="H6" s="160">
        <v>6.61</v>
      </c>
      <c r="I6" s="153">
        <f>G6*H6</f>
        <v>0</v>
      </c>
      <c r="J6" s="154"/>
      <c r="K6" s="162">
        <v>750</v>
      </c>
      <c r="L6" s="161">
        <v>6.61</v>
      </c>
      <c r="M6" s="153">
        <f>L6*K6</f>
        <v>4957.5</v>
      </c>
      <c r="N6" s="158">
        <f t="shared" ref="N6:N15" si="0">SUM(D6+G6-K6)</f>
        <v>4860.0810810810799</v>
      </c>
      <c r="O6" s="161">
        <v>6.61</v>
      </c>
      <c r="P6" s="159">
        <f t="shared" ref="P6:P13" si="1">N6*O6</f>
        <v>32125.135945945938</v>
      </c>
      <c r="Q6" s="15"/>
    </row>
    <row r="7" spans="1:24" ht="16.5" x14ac:dyDescent="0.25">
      <c r="A7" s="15">
        <v>3</v>
      </c>
      <c r="B7" s="150">
        <v>115009</v>
      </c>
      <c r="C7" s="150" t="s">
        <v>14</v>
      </c>
      <c r="D7" s="151">
        <v>7204</v>
      </c>
      <c r="E7" s="164">
        <v>0.89</v>
      </c>
      <c r="F7" s="152">
        <v>6411.56</v>
      </c>
      <c r="G7" s="165"/>
      <c r="H7" s="152">
        <v>0.89</v>
      </c>
      <c r="I7" s="153">
        <f t="shared" ref="I7:I15" si="2">G7*H7</f>
        <v>0</v>
      </c>
      <c r="J7" s="154"/>
      <c r="K7" s="166">
        <v>1200</v>
      </c>
      <c r="L7" s="164">
        <v>0.89</v>
      </c>
      <c r="M7" s="153">
        <f>L7*K7</f>
        <v>1068</v>
      </c>
      <c r="N7" s="158">
        <f t="shared" si="0"/>
        <v>6004</v>
      </c>
      <c r="O7" s="164">
        <v>0.89</v>
      </c>
      <c r="P7" s="159">
        <f t="shared" si="1"/>
        <v>5343.56</v>
      </c>
      <c r="Q7" s="15"/>
    </row>
    <row r="8" spans="1:24" ht="16.5" x14ac:dyDescent="0.25">
      <c r="A8" s="9">
        <v>4</v>
      </c>
      <c r="B8" s="150">
        <v>115017</v>
      </c>
      <c r="C8" s="150" t="s">
        <v>15</v>
      </c>
      <c r="D8" s="151">
        <v>6</v>
      </c>
      <c r="E8" s="156">
        <v>72</v>
      </c>
      <c r="F8" s="152">
        <v>432</v>
      </c>
      <c r="G8" s="150"/>
      <c r="H8" s="150"/>
      <c r="I8" s="153">
        <f t="shared" si="2"/>
        <v>0</v>
      </c>
      <c r="J8" s="154"/>
      <c r="K8" s="166">
        <v>2</v>
      </c>
      <c r="L8" s="164">
        <v>72</v>
      </c>
      <c r="M8" s="153">
        <f>L8*K8</f>
        <v>144</v>
      </c>
      <c r="N8" s="158">
        <f t="shared" si="0"/>
        <v>4</v>
      </c>
      <c r="O8" s="156">
        <v>72</v>
      </c>
      <c r="P8" s="159">
        <f t="shared" si="1"/>
        <v>288</v>
      </c>
      <c r="Q8" s="15"/>
    </row>
    <row r="9" spans="1:24" ht="16.5" x14ac:dyDescent="0.25">
      <c r="A9" s="15">
        <v>5</v>
      </c>
      <c r="B9" s="150">
        <v>115027</v>
      </c>
      <c r="C9" s="150" t="s">
        <v>17</v>
      </c>
      <c r="D9" s="151">
        <v>55</v>
      </c>
      <c r="E9" s="164">
        <v>4.5583999999999998</v>
      </c>
      <c r="F9" s="152">
        <v>250.71199999999999</v>
      </c>
      <c r="G9" s="150"/>
      <c r="H9" s="150"/>
      <c r="I9" s="153">
        <f t="shared" si="2"/>
        <v>0</v>
      </c>
      <c r="J9" s="154"/>
      <c r="K9" s="155">
        <v>20</v>
      </c>
      <c r="L9" s="164">
        <v>4.5583999999999998</v>
      </c>
      <c r="M9" s="153">
        <f>L9*K9</f>
        <v>91.167999999999992</v>
      </c>
      <c r="N9" s="158">
        <f t="shared" si="0"/>
        <v>35</v>
      </c>
      <c r="O9" s="164">
        <v>4.5583999999999998</v>
      </c>
      <c r="P9" s="159">
        <f t="shared" si="1"/>
        <v>159.54399999999998</v>
      </c>
      <c r="Q9" s="15"/>
    </row>
    <row r="10" spans="1:24" ht="16.5" x14ac:dyDescent="0.25">
      <c r="A10" s="15">
        <v>6</v>
      </c>
      <c r="B10" s="150">
        <v>115052</v>
      </c>
      <c r="C10" s="150" t="s">
        <v>67</v>
      </c>
      <c r="D10" s="151">
        <v>8420</v>
      </c>
      <c r="E10" s="164">
        <v>5.39</v>
      </c>
      <c r="F10" s="152">
        <v>45383.799999999996</v>
      </c>
      <c r="G10" s="160"/>
      <c r="H10" s="150">
        <v>5.39</v>
      </c>
      <c r="I10" s="153">
        <f t="shared" si="2"/>
        <v>0</v>
      </c>
      <c r="J10" s="154"/>
      <c r="K10" s="155">
        <v>450</v>
      </c>
      <c r="L10" s="164">
        <v>5.39</v>
      </c>
      <c r="M10" s="153">
        <f t="shared" ref="M10:M12" si="3">L10*K10</f>
        <v>2425.5</v>
      </c>
      <c r="N10" s="158">
        <f t="shared" si="0"/>
        <v>7970</v>
      </c>
      <c r="O10" s="164">
        <v>5.39</v>
      </c>
      <c r="P10" s="159">
        <f t="shared" si="1"/>
        <v>42958.299999999996</v>
      </c>
      <c r="Q10" s="128"/>
    </row>
    <row r="11" spans="1:24" ht="16.5" x14ac:dyDescent="0.25">
      <c r="A11" s="172">
        <v>7</v>
      </c>
      <c r="B11" s="173">
        <v>115058</v>
      </c>
      <c r="C11" s="173" t="s">
        <v>19</v>
      </c>
      <c r="D11" s="174">
        <v>107.16666666666652</v>
      </c>
      <c r="E11" s="175">
        <v>12</v>
      </c>
      <c r="F11" s="176">
        <v>1285.9999999999982</v>
      </c>
      <c r="G11" s="173"/>
      <c r="H11" s="173">
        <v>12.5</v>
      </c>
      <c r="I11" s="177">
        <f t="shared" si="2"/>
        <v>0</v>
      </c>
      <c r="J11" s="178"/>
      <c r="K11" s="179">
        <v>60</v>
      </c>
      <c r="L11" s="180">
        <v>12</v>
      </c>
      <c r="M11" s="177">
        <f t="shared" si="3"/>
        <v>720</v>
      </c>
      <c r="N11" s="181">
        <f t="shared" si="0"/>
        <v>47.166666666666515</v>
      </c>
      <c r="O11" s="175">
        <v>12</v>
      </c>
      <c r="P11" s="182">
        <f t="shared" si="1"/>
        <v>565.99999999999818</v>
      </c>
      <c r="Q11" s="183"/>
    </row>
    <row r="12" spans="1:24" ht="16.5" x14ac:dyDescent="0.25">
      <c r="A12" s="184">
        <v>8</v>
      </c>
      <c r="B12" s="173">
        <v>115072</v>
      </c>
      <c r="C12" s="173" t="s">
        <v>26</v>
      </c>
      <c r="D12" s="174">
        <v>0</v>
      </c>
      <c r="E12" s="176">
        <v>255</v>
      </c>
      <c r="F12" s="176">
        <v>0</v>
      </c>
      <c r="G12" s="173">
        <v>60</v>
      </c>
      <c r="H12" s="173">
        <v>245</v>
      </c>
      <c r="I12" s="177">
        <f t="shared" si="2"/>
        <v>14700</v>
      </c>
      <c r="J12" s="178"/>
      <c r="K12" s="179">
        <v>24</v>
      </c>
      <c r="L12" s="185">
        <v>245</v>
      </c>
      <c r="M12" s="177">
        <f t="shared" si="3"/>
        <v>5880</v>
      </c>
      <c r="N12" s="181">
        <f t="shared" si="0"/>
        <v>36</v>
      </c>
      <c r="O12" s="185">
        <v>245</v>
      </c>
      <c r="P12" s="182">
        <f t="shared" si="1"/>
        <v>8820</v>
      </c>
      <c r="Q12" s="183"/>
    </row>
    <row r="13" spans="1:24" ht="17.25" customHeight="1" x14ac:dyDescent="0.25">
      <c r="A13" s="15">
        <v>9</v>
      </c>
      <c r="B13" s="150">
        <v>115075</v>
      </c>
      <c r="C13" s="196" t="s">
        <v>29</v>
      </c>
      <c r="D13" s="151">
        <v>122</v>
      </c>
      <c r="E13" s="150">
        <v>59.16</v>
      </c>
      <c r="F13" s="152">
        <v>7217.5199999999995</v>
      </c>
      <c r="G13" s="150"/>
      <c r="H13" s="150">
        <v>55.35</v>
      </c>
      <c r="I13" s="153">
        <f t="shared" si="2"/>
        <v>0</v>
      </c>
      <c r="J13" s="154"/>
      <c r="K13" s="155">
        <v>25</v>
      </c>
      <c r="L13" s="156">
        <v>59.16</v>
      </c>
      <c r="M13" s="153">
        <f>L13*K13</f>
        <v>1479</v>
      </c>
      <c r="N13" s="158">
        <f t="shared" si="0"/>
        <v>97</v>
      </c>
      <c r="O13" s="156">
        <v>59.16</v>
      </c>
      <c r="P13" s="159">
        <f t="shared" si="1"/>
        <v>5738.5199999999995</v>
      </c>
      <c r="Q13" s="171"/>
    </row>
    <row r="14" spans="1:24" ht="15" customHeight="1" x14ac:dyDescent="0.25">
      <c r="A14" s="9">
        <v>10</v>
      </c>
      <c r="B14" s="150">
        <v>115099</v>
      </c>
      <c r="C14" s="196" t="s">
        <v>30</v>
      </c>
      <c r="D14" s="168">
        <v>0</v>
      </c>
      <c r="E14" s="150"/>
      <c r="F14" s="169">
        <v>425721</v>
      </c>
      <c r="G14" s="150"/>
      <c r="H14" s="150"/>
      <c r="I14" s="153">
        <f t="shared" si="2"/>
        <v>0</v>
      </c>
      <c r="J14" s="154"/>
      <c r="K14" s="155"/>
      <c r="L14" s="167"/>
      <c r="M14" s="153">
        <v>8870</v>
      </c>
      <c r="N14" s="158">
        <f t="shared" si="0"/>
        <v>0</v>
      </c>
      <c r="O14" s="156"/>
      <c r="P14" s="159">
        <f>SUM(F14+I14-M14)</f>
        <v>416851</v>
      </c>
      <c r="Q14" s="171"/>
      <c r="T14" s="271"/>
      <c r="U14" s="271"/>
      <c r="V14" s="271"/>
      <c r="W14" s="271"/>
      <c r="X14" s="271"/>
    </row>
    <row r="15" spans="1:24" ht="15" customHeight="1" x14ac:dyDescent="0.25">
      <c r="A15" s="9">
        <v>11</v>
      </c>
      <c r="B15" s="150">
        <v>115054</v>
      </c>
      <c r="C15" s="186" t="s">
        <v>52</v>
      </c>
      <c r="D15" s="168">
        <v>70</v>
      </c>
      <c r="E15" s="187">
        <v>19.55</v>
      </c>
      <c r="F15" s="188">
        <v>1368.5</v>
      </c>
      <c r="G15" s="187"/>
      <c r="H15" s="187">
        <v>19.55</v>
      </c>
      <c r="I15" s="153">
        <f t="shared" si="2"/>
        <v>0</v>
      </c>
      <c r="J15" s="190"/>
      <c r="K15" s="191">
        <v>15</v>
      </c>
      <c r="L15" s="192">
        <v>19.55</v>
      </c>
      <c r="M15" s="189">
        <f>K15*L15</f>
        <v>293.25</v>
      </c>
      <c r="N15" s="158">
        <f t="shared" si="0"/>
        <v>55</v>
      </c>
      <c r="O15" s="193">
        <v>19.55</v>
      </c>
      <c r="P15" s="194">
        <f>N15*O15</f>
        <v>1075.25</v>
      </c>
      <c r="Q15" s="195"/>
      <c r="T15" s="206"/>
      <c r="U15" s="206"/>
      <c r="V15" s="206"/>
      <c r="W15" s="206"/>
      <c r="X15" s="206"/>
    </row>
    <row r="16" spans="1:24" ht="16.5" thickBot="1" x14ac:dyDescent="0.3">
      <c r="A16" s="46"/>
      <c r="B16" s="69" t="s">
        <v>32</v>
      </c>
      <c r="C16" s="70"/>
      <c r="D16" s="132"/>
      <c r="E16" s="133"/>
      <c r="F16" s="134">
        <v>525153.72794594592</v>
      </c>
      <c r="G16" s="134">
        <f>SUM(G6:G15)</f>
        <v>60</v>
      </c>
      <c r="H16" s="133"/>
      <c r="I16" s="135">
        <f>SUM(I6:I14)</f>
        <v>14700</v>
      </c>
      <c r="J16" s="136">
        <f>SUM(J6:J14)</f>
        <v>0</v>
      </c>
      <c r="K16" s="136"/>
      <c r="L16" s="136"/>
      <c r="M16" s="136">
        <f>SUM(M6:M15)</f>
        <v>25928.417999999998</v>
      </c>
      <c r="N16" s="137"/>
      <c r="O16" s="133"/>
      <c r="P16" s="134">
        <f>SUM(P6:P15)</f>
        <v>513925.30994594592</v>
      </c>
      <c r="Q16" s="46"/>
    </row>
    <row r="17" spans="1:24" s="1" customFormat="1" ht="16.5" thickTop="1" x14ac:dyDescent="0.25">
      <c r="A17" s="55"/>
      <c r="B17" s="55"/>
      <c r="C17" s="55"/>
      <c r="D17" s="96"/>
      <c r="E17" s="55"/>
      <c r="F17" s="55"/>
      <c r="G17" s="55"/>
      <c r="H17" s="55"/>
      <c r="I17" s="55"/>
      <c r="J17" s="57"/>
      <c r="K17" s="56"/>
      <c r="L17" s="55"/>
      <c r="M17" s="55"/>
      <c r="N17" s="96"/>
      <c r="O17" s="55"/>
      <c r="P17" s="58"/>
      <c r="Q17" s="55"/>
    </row>
    <row r="18" spans="1:24" s="1" customFormat="1" ht="15.75" x14ac:dyDescent="0.25">
      <c r="A18" s="55"/>
      <c r="B18" s="55"/>
      <c r="C18" s="55"/>
      <c r="D18" s="55"/>
      <c r="F18" s="55"/>
      <c r="G18" s="55"/>
      <c r="H18" s="55"/>
      <c r="I18" s="55"/>
      <c r="J18" s="57"/>
      <c r="K18" s="56"/>
      <c r="L18" s="55"/>
      <c r="M18" s="55"/>
      <c r="N18" s="96"/>
      <c r="O18" s="55"/>
      <c r="P18" s="58"/>
      <c r="Q18" s="55"/>
    </row>
    <row r="19" spans="1:24" s="78" customFormat="1" ht="16.5" x14ac:dyDescent="0.3">
      <c r="A19" s="252" t="s">
        <v>37</v>
      </c>
      <c r="B19" s="252"/>
      <c r="C19" s="252"/>
      <c r="D19" s="97"/>
      <c r="E19" s="80"/>
      <c r="F19" s="81"/>
      <c r="G19" s="80"/>
      <c r="H19" s="80"/>
      <c r="I19" s="80"/>
      <c r="J19" s="80"/>
      <c r="K19" s="80"/>
      <c r="L19" s="80"/>
      <c r="M19" s="80"/>
      <c r="N19" s="97"/>
      <c r="O19" s="80"/>
      <c r="P19" s="81"/>
    </row>
    <row r="20" spans="1:24" s="78" customFormat="1" ht="16.5" x14ac:dyDescent="0.3">
      <c r="A20" s="250"/>
      <c r="B20" s="250"/>
      <c r="C20" s="250"/>
      <c r="D20" s="98"/>
      <c r="N20" s="98"/>
      <c r="P20" s="82"/>
    </row>
    <row r="21" spans="1:24" s="78" customFormat="1" ht="16.5" x14ac:dyDescent="0.3">
      <c r="D21" s="98"/>
      <c r="N21" s="98"/>
    </row>
    <row r="22" spans="1:24" s="78" customFormat="1" ht="16.5" x14ac:dyDescent="0.3">
      <c r="A22" s="251" t="s">
        <v>44</v>
      </c>
      <c r="B22" s="251"/>
      <c r="C22" s="251"/>
      <c r="D22" s="98"/>
      <c r="N22" s="98"/>
    </row>
    <row r="23" spans="1:24" s="1" customFormat="1" ht="16.5" x14ac:dyDescent="0.3">
      <c r="A23" s="251" t="s">
        <v>43</v>
      </c>
      <c r="B23" s="251"/>
      <c r="C23" s="251"/>
      <c r="D23" s="96"/>
      <c r="E23" s="55"/>
      <c r="F23" s="55"/>
      <c r="G23" s="55"/>
      <c r="H23" s="55"/>
      <c r="I23" s="55"/>
      <c r="J23" s="55"/>
      <c r="K23" s="56"/>
      <c r="L23" s="55"/>
      <c r="M23" s="55"/>
      <c r="N23" s="96"/>
      <c r="O23" s="55"/>
      <c r="P23" s="55"/>
      <c r="Q23" s="55"/>
    </row>
    <row r="24" spans="1:24" ht="15.75" x14ac:dyDescent="0.25">
      <c r="A24" s="62"/>
      <c r="B24" s="62"/>
      <c r="C24" s="62"/>
      <c r="D24" s="99"/>
      <c r="E24" s="62"/>
      <c r="F24" s="62"/>
      <c r="G24" s="62"/>
      <c r="H24" s="62"/>
      <c r="I24" s="62"/>
      <c r="J24" s="62"/>
      <c r="K24" s="63"/>
      <c r="L24" s="62"/>
      <c r="M24" s="62"/>
      <c r="N24" s="96"/>
      <c r="O24" s="55"/>
      <c r="P24" s="55"/>
      <c r="Q24" s="62"/>
      <c r="R24"/>
      <c r="S24"/>
      <c r="T24"/>
      <c r="U24"/>
      <c r="V24"/>
      <c r="W24"/>
      <c r="X24"/>
    </row>
    <row r="25" spans="1:24" ht="15.75" x14ac:dyDescent="0.25">
      <c r="A25" s="62"/>
      <c r="E25" s="62"/>
      <c r="F25" s="62"/>
      <c r="G25" s="62"/>
      <c r="H25" s="62"/>
      <c r="I25" s="62"/>
      <c r="J25" s="62"/>
      <c r="K25" s="63"/>
      <c r="L25" s="62"/>
      <c r="M25" s="62"/>
      <c r="N25" s="96"/>
      <c r="O25" s="55"/>
      <c r="P25" s="55"/>
      <c r="Q25" s="62"/>
      <c r="R25"/>
      <c r="S25"/>
      <c r="T25"/>
      <c r="U25"/>
      <c r="V25"/>
      <c r="W25"/>
      <c r="X25"/>
    </row>
    <row r="26" spans="1:24" s="1" customFormat="1" ht="15.75" x14ac:dyDescent="0.25">
      <c r="A26" s="62"/>
      <c r="B26"/>
      <c r="C26"/>
      <c r="D26" s="109"/>
      <c r="E26" s="62"/>
      <c r="F26" s="62"/>
      <c r="G26" s="62"/>
      <c r="H26" s="62"/>
      <c r="I26" s="62"/>
      <c r="J26" s="62"/>
      <c r="K26" s="63"/>
      <c r="L26" s="62"/>
      <c r="M26" s="62"/>
      <c r="N26" s="96"/>
      <c r="O26" s="55"/>
      <c r="P26" s="58"/>
      <c r="Q26" s="62"/>
    </row>
    <row r="27" spans="1:24" s="1" customFormat="1" ht="15.75" x14ac:dyDescent="0.25">
      <c r="A27" s="62"/>
      <c r="B27"/>
      <c r="C27" s="108"/>
      <c r="D27" s="108"/>
      <c r="E27"/>
      <c r="F27"/>
      <c r="G27"/>
      <c r="H27"/>
      <c r="I27"/>
      <c r="J27"/>
      <c r="K27" s="64"/>
      <c r="L27"/>
      <c r="M27"/>
      <c r="N27" s="105"/>
      <c r="P27" s="60"/>
      <c r="Q27" s="65"/>
    </row>
    <row r="28" spans="1:24" s="1" customFormat="1" ht="15.75" x14ac:dyDescent="0.25">
      <c r="A28" s="62"/>
      <c r="C28" s="108"/>
      <c r="D28" s="109"/>
      <c r="E28"/>
      <c r="F28"/>
      <c r="G28"/>
      <c r="H28"/>
      <c r="I28"/>
      <c r="J28" s="68"/>
      <c r="K28" s="64"/>
      <c r="L28"/>
      <c r="M28"/>
      <c r="N28" s="105"/>
      <c r="P28" s="60"/>
      <c r="Q28"/>
    </row>
    <row r="29" spans="1:24" s="1" customFormat="1" ht="15.75" x14ac:dyDescent="0.25">
      <c r="A29" s="62"/>
      <c r="B29"/>
      <c r="C29"/>
      <c r="D29" s="100"/>
      <c r="E29"/>
      <c r="F29"/>
      <c r="G29"/>
      <c r="H29"/>
      <c r="I29"/>
      <c r="J29"/>
      <c r="K29" s="64"/>
      <c r="L29"/>
      <c r="M29"/>
      <c r="N29" s="105"/>
      <c r="Q29"/>
    </row>
  </sheetData>
  <mergeCells count="17">
    <mergeCell ref="A23:C23"/>
    <mergeCell ref="N4:P4"/>
    <mergeCell ref="Q4:Q5"/>
    <mergeCell ref="T14:X14"/>
    <mergeCell ref="A19:C19"/>
    <mergeCell ref="A20:C20"/>
    <mergeCell ref="A22:C22"/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</mergeCells>
  <pageMargins left="0.25" right="0.25" top="0.75" bottom="0.75" header="0.3" footer="0.3"/>
  <pageSetup orientation="landscape" horizont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opLeftCell="A10" zoomScale="130" zoomScaleNormal="130" workbookViewId="0">
      <selection activeCell="L18" sqref="L18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221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11.14062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21" customHeight="1" x14ac:dyDescent="0.25">
      <c r="A1" s="255" t="s">
        <v>63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</row>
    <row r="2" spans="1:24" ht="24.75" customHeight="1" x14ac:dyDescent="0.25">
      <c r="A2" s="256" t="s">
        <v>1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</row>
    <row r="3" spans="1:24" ht="24.75" customHeight="1" thickBot="1" x14ac:dyDescent="0.3">
      <c r="A3" s="254" t="s">
        <v>85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57" t="s">
        <v>2</v>
      </c>
      <c r="B4" s="259" t="s">
        <v>3</v>
      </c>
      <c r="C4" s="261" t="s">
        <v>4</v>
      </c>
      <c r="D4" s="263" t="s">
        <v>5</v>
      </c>
      <c r="E4" s="264"/>
      <c r="F4" s="265"/>
      <c r="G4" s="263" t="s">
        <v>6</v>
      </c>
      <c r="H4" s="264"/>
      <c r="I4" s="265"/>
      <c r="J4" s="259" t="s">
        <v>7</v>
      </c>
      <c r="K4" s="263" t="s">
        <v>8</v>
      </c>
      <c r="L4" s="264"/>
      <c r="M4" s="265"/>
      <c r="N4" s="266" t="s">
        <v>9</v>
      </c>
      <c r="O4" s="267"/>
      <c r="P4" s="268"/>
      <c r="Q4" s="269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58"/>
      <c r="B5" s="260"/>
      <c r="C5" s="262"/>
      <c r="D5" s="197" t="s">
        <v>10</v>
      </c>
      <c r="E5" s="198" t="s">
        <v>11</v>
      </c>
      <c r="F5" s="198" t="s">
        <v>12</v>
      </c>
      <c r="G5" s="198" t="s">
        <v>10</v>
      </c>
      <c r="H5" s="198" t="s">
        <v>11</v>
      </c>
      <c r="I5" s="198" t="s">
        <v>12</v>
      </c>
      <c r="J5" s="260"/>
      <c r="K5" s="199" t="s">
        <v>10</v>
      </c>
      <c r="L5" s="198" t="s">
        <v>11</v>
      </c>
      <c r="M5" s="200" t="s">
        <v>12</v>
      </c>
      <c r="N5" s="201" t="s">
        <v>10</v>
      </c>
      <c r="O5" s="202" t="s">
        <v>11</v>
      </c>
      <c r="P5" s="202" t="s">
        <v>12</v>
      </c>
      <c r="Q5" s="270"/>
      <c r="R5" s="2"/>
      <c r="S5" s="2"/>
      <c r="T5" s="2"/>
      <c r="U5" s="2"/>
      <c r="V5" s="2"/>
      <c r="W5" s="2"/>
      <c r="X5" s="2"/>
    </row>
    <row r="6" spans="1:24" ht="16.5" x14ac:dyDescent="0.25">
      <c r="A6" s="15">
        <v>2</v>
      </c>
      <c r="B6" s="160">
        <v>115007</v>
      </c>
      <c r="C6" s="160" t="s">
        <v>13</v>
      </c>
      <c r="D6" s="151">
        <v>5610.0810810810799</v>
      </c>
      <c r="E6" s="161">
        <v>6.61</v>
      </c>
      <c r="F6" s="152">
        <v>37082.635945945942</v>
      </c>
      <c r="G6" s="160"/>
      <c r="H6" s="160">
        <v>6.61</v>
      </c>
      <c r="I6" s="153">
        <f>G6*H6</f>
        <v>0</v>
      </c>
      <c r="J6" s="154"/>
      <c r="K6" s="162">
        <v>750</v>
      </c>
      <c r="L6" s="161">
        <v>6.61</v>
      </c>
      <c r="M6" s="153">
        <f>L6*K6</f>
        <v>4957.5</v>
      </c>
      <c r="N6" s="158">
        <f t="shared" ref="N6:N15" si="0">SUM(D6+G6-K6)</f>
        <v>4860.0810810810799</v>
      </c>
      <c r="O6" s="161">
        <v>6.61</v>
      </c>
      <c r="P6" s="159">
        <f t="shared" ref="P6:P13" si="1">N6*O6</f>
        <v>32125.135945945938</v>
      </c>
      <c r="Q6" s="15"/>
    </row>
    <row r="7" spans="1:24" ht="16.5" x14ac:dyDescent="0.25">
      <c r="A7" s="15">
        <v>3</v>
      </c>
      <c r="B7" s="150">
        <v>115009</v>
      </c>
      <c r="C7" s="150" t="s">
        <v>14</v>
      </c>
      <c r="D7" s="151">
        <v>7204</v>
      </c>
      <c r="E7" s="164">
        <v>0.89</v>
      </c>
      <c r="F7" s="152">
        <v>6411.56</v>
      </c>
      <c r="G7" s="165"/>
      <c r="H7" s="152">
        <v>0.89</v>
      </c>
      <c r="I7" s="153">
        <f t="shared" ref="I7:I15" si="2">G7*H7</f>
        <v>0</v>
      </c>
      <c r="J7" s="154"/>
      <c r="K7" s="166">
        <v>1200</v>
      </c>
      <c r="L7" s="164">
        <v>0.89</v>
      </c>
      <c r="M7" s="153">
        <f>L7*K7</f>
        <v>1068</v>
      </c>
      <c r="N7" s="158">
        <f t="shared" si="0"/>
        <v>6004</v>
      </c>
      <c r="O7" s="164">
        <v>0.89</v>
      </c>
      <c r="P7" s="159">
        <f t="shared" si="1"/>
        <v>5343.56</v>
      </c>
      <c r="Q7" s="15"/>
    </row>
    <row r="8" spans="1:24" ht="16.5" x14ac:dyDescent="0.25">
      <c r="A8" s="9">
        <v>4</v>
      </c>
      <c r="B8" s="150">
        <v>115017</v>
      </c>
      <c r="C8" s="150" t="s">
        <v>15</v>
      </c>
      <c r="D8" s="151">
        <v>6</v>
      </c>
      <c r="E8" s="156">
        <v>72</v>
      </c>
      <c r="F8" s="152">
        <v>432</v>
      </c>
      <c r="G8" s="150"/>
      <c r="H8" s="150"/>
      <c r="I8" s="153">
        <f t="shared" si="2"/>
        <v>0</v>
      </c>
      <c r="J8" s="154"/>
      <c r="K8" s="166">
        <v>2</v>
      </c>
      <c r="L8" s="164">
        <v>72</v>
      </c>
      <c r="M8" s="153">
        <f>L8*K8</f>
        <v>144</v>
      </c>
      <c r="N8" s="158">
        <f t="shared" si="0"/>
        <v>4</v>
      </c>
      <c r="O8" s="156">
        <v>72</v>
      </c>
      <c r="P8" s="159">
        <f t="shared" si="1"/>
        <v>288</v>
      </c>
      <c r="Q8" s="15"/>
    </row>
    <row r="9" spans="1:24" ht="16.5" x14ac:dyDescent="0.25">
      <c r="A9" s="15">
        <v>5</v>
      </c>
      <c r="B9" s="150">
        <v>115027</v>
      </c>
      <c r="C9" s="150" t="s">
        <v>17</v>
      </c>
      <c r="D9" s="151">
        <v>55</v>
      </c>
      <c r="E9" s="164">
        <v>4.5583999999999998</v>
      </c>
      <c r="F9" s="152">
        <v>250.71199999999999</v>
      </c>
      <c r="G9" s="150"/>
      <c r="H9" s="150"/>
      <c r="I9" s="153">
        <f t="shared" si="2"/>
        <v>0</v>
      </c>
      <c r="J9" s="154"/>
      <c r="K9" s="155">
        <v>20</v>
      </c>
      <c r="L9" s="164">
        <v>4.5583999999999998</v>
      </c>
      <c r="M9" s="153">
        <f>L9*K9</f>
        <v>91.167999999999992</v>
      </c>
      <c r="N9" s="158">
        <f t="shared" si="0"/>
        <v>35</v>
      </c>
      <c r="O9" s="164">
        <v>4.5583999999999998</v>
      </c>
      <c r="P9" s="159">
        <f t="shared" si="1"/>
        <v>159.54399999999998</v>
      </c>
      <c r="Q9" s="15"/>
    </row>
    <row r="10" spans="1:24" ht="16.5" x14ac:dyDescent="0.25">
      <c r="A10" s="15">
        <v>6</v>
      </c>
      <c r="B10" s="150">
        <v>115052</v>
      </c>
      <c r="C10" s="150" t="s">
        <v>67</v>
      </c>
      <c r="D10" s="151">
        <v>8420</v>
      </c>
      <c r="E10" s="164">
        <v>5.39</v>
      </c>
      <c r="F10" s="152">
        <v>45383.799999999996</v>
      </c>
      <c r="G10" s="160"/>
      <c r="H10" s="150">
        <v>5.39</v>
      </c>
      <c r="I10" s="153">
        <f t="shared" si="2"/>
        <v>0</v>
      </c>
      <c r="J10" s="154"/>
      <c r="K10" s="155">
        <v>450</v>
      </c>
      <c r="L10" s="164">
        <v>5.39</v>
      </c>
      <c r="M10" s="153">
        <f t="shared" ref="M10:M12" si="3">L10*K10</f>
        <v>2425.5</v>
      </c>
      <c r="N10" s="158">
        <f t="shared" si="0"/>
        <v>7970</v>
      </c>
      <c r="O10" s="164">
        <v>5.39</v>
      </c>
      <c r="P10" s="159">
        <f t="shared" si="1"/>
        <v>42958.299999999996</v>
      </c>
      <c r="Q10" s="128"/>
    </row>
    <row r="11" spans="1:24" ht="16.5" x14ac:dyDescent="0.25">
      <c r="A11" s="172">
        <v>7</v>
      </c>
      <c r="B11" s="173">
        <v>115058</v>
      </c>
      <c r="C11" s="173" t="s">
        <v>19</v>
      </c>
      <c r="D11" s="174">
        <v>107.16666666666652</v>
      </c>
      <c r="E11" s="175">
        <v>12</v>
      </c>
      <c r="F11" s="176">
        <v>1285.9999999999982</v>
      </c>
      <c r="G11" s="173"/>
      <c r="H11" s="173">
        <v>12.5</v>
      </c>
      <c r="I11" s="177">
        <f t="shared" si="2"/>
        <v>0</v>
      </c>
      <c r="J11" s="178"/>
      <c r="K11" s="179">
        <v>60</v>
      </c>
      <c r="L11" s="180">
        <v>12</v>
      </c>
      <c r="M11" s="177">
        <f t="shared" si="3"/>
        <v>720</v>
      </c>
      <c r="N11" s="181">
        <f t="shared" si="0"/>
        <v>47.166666666666515</v>
      </c>
      <c r="O11" s="175">
        <v>12</v>
      </c>
      <c r="P11" s="182">
        <f t="shared" si="1"/>
        <v>565.99999999999818</v>
      </c>
      <c r="Q11" s="183"/>
    </row>
    <row r="12" spans="1:24" ht="16.5" x14ac:dyDescent="0.25">
      <c r="A12" s="184">
        <v>8</v>
      </c>
      <c r="B12" s="173">
        <v>115072</v>
      </c>
      <c r="C12" s="173" t="s">
        <v>26</v>
      </c>
      <c r="D12" s="174">
        <v>0</v>
      </c>
      <c r="E12" s="176">
        <v>255</v>
      </c>
      <c r="F12" s="176">
        <v>0</v>
      </c>
      <c r="G12" s="173">
        <v>60</v>
      </c>
      <c r="H12" s="173">
        <v>245</v>
      </c>
      <c r="I12" s="177">
        <f t="shared" si="2"/>
        <v>14700</v>
      </c>
      <c r="J12" s="178"/>
      <c r="K12" s="179">
        <v>24</v>
      </c>
      <c r="L12" s="185">
        <v>245</v>
      </c>
      <c r="M12" s="177">
        <f t="shared" si="3"/>
        <v>5880</v>
      </c>
      <c r="N12" s="181">
        <f t="shared" si="0"/>
        <v>36</v>
      </c>
      <c r="O12" s="185">
        <v>245</v>
      </c>
      <c r="P12" s="182">
        <f t="shared" si="1"/>
        <v>8820</v>
      </c>
      <c r="Q12" s="183"/>
    </row>
    <row r="13" spans="1:24" ht="17.25" customHeight="1" x14ac:dyDescent="0.25">
      <c r="A13" s="15">
        <v>9</v>
      </c>
      <c r="B13" s="150">
        <v>115075</v>
      </c>
      <c r="C13" s="196" t="s">
        <v>29</v>
      </c>
      <c r="D13" s="151">
        <v>122</v>
      </c>
      <c r="E13" s="150">
        <v>59.16</v>
      </c>
      <c r="F13" s="152">
        <v>7217.5199999999995</v>
      </c>
      <c r="G13" s="150"/>
      <c r="H13" s="150">
        <v>55.35</v>
      </c>
      <c r="I13" s="153">
        <f t="shared" si="2"/>
        <v>0</v>
      </c>
      <c r="J13" s="154"/>
      <c r="K13" s="155">
        <v>25</v>
      </c>
      <c r="L13" s="156">
        <v>59.16</v>
      </c>
      <c r="M13" s="153">
        <f>L13*K13</f>
        <v>1479</v>
      </c>
      <c r="N13" s="158">
        <f t="shared" si="0"/>
        <v>97</v>
      </c>
      <c r="O13" s="156">
        <v>59.16</v>
      </c>
      <c r="P13" s="159">
        <f t="shared" si="1"/>
        <v>5738.5199999999995</v>
      </c>
      <c r="Q13" s="171"/>
    </row>
    <row r="14" spans="1:24" ht="15" customHeight="1" x14ac:dyDescent="0.25">
      <c r="A14" s="9">
        <v>10</v>
      </c>
      <c r="B14" s="150">
        <v>115099</v>
      </c>
      <c r="C14" s="196" t="s">
        <v>30</v>
      </c>
      <c r="D14" s="151">
        <v>0</v>
      </c>
      <c r="E14" s="150"/>
      <c r="F14" s="169">
        <v>425721</v>
      </c>
      <c r="G14" s="150"/>
      <c r="H14" s="150"/>
      <c r="I14" s="153">
        <f t="shared" si="2"/>
        <v>0</v>
      </c>
      <c r="J14" s="154"/>
      <c r="K14" s="155"/>
      <c r="L14" s="167"/>
      <c r="M14" s="153">
        <v>8870</v>
      </c>
      <c r="N14" s="158">
        <f t="shared" si="0"/>
        <v>0</v>
      </c>
      <c r="O14" s="156"/>
      <c r="P14" s="159">
        <f>SUM(F14+I14-M14)</f>
        <v>416851</v>
      </c>
      <c r="Q14" s="171"/>
      <c r="T14" s="271"/>
      <c r="U14" s="271"/>
      <c r="V14" s="271"/>
      <c r="W14" s="271"/>
      <c r="X14" s="271"/>
    </row>
    <row r="15" spans="1:24" ht="15" customHeight="1" x14ac:dyDescent="0.25">
      <c r="A15" s="9">
        <v>11</v>
      </c>
      <c r="B15" s="150">
        <v>115054</v>
      </c>
      <c r="C15" s="186" t="s">
        <v>52</v>
      </c>
      <c r="D15" s="151">
        <v>70</v>
      </c>
      <c r="E15" s="187">
        <v>19.55</v>
      </c>
      <c r="F15" s="188">
        <v>1368.5</v>
      </c>
      <c r="G15" s="187"/>
      <c r="H15" s="187">
        <v>19.55</v>
      </c>
      <c r="I15" s="153">
        <f t="shared" si="2"/>
        <v>0</v>
      </c>
      <c r="J15" s="190"/>
      <c r="K15" s="191">
        <v>15</v>
      </c>
      <c r="L15" s="192">
        <v>19.55</v>
      </c>
      <c r="M15" s="189">
        <f>K15*L15</f>
        <v>293.25</v>
      </c>
      <c r="N15" s="158">
        <f t="shared" si="0"/>
        <v>55</v>
      </c>
      <c r="O15" s="193">
        <v>19.55</v>
      </c>
      <c r="P15" s="194">
        <f>N15*O15</f>
        <v>1075.25</v>
      </c>
      <c r="Q15" s="195"/>
      <c r="T15" s="207"/>
      <c r="U15" s="207"/>
      <c r="V15" s="207"/>
      <c r="W15" s="207"/>
      <c r="X15" s="207"/>
    </row>
    <row r="16" spans="1:24" ht="17.25" thickBot="1" x14ac:dyDescent="0.35">
      <c r="A16" s="46"/>
      <c r="B16" s="69" t="s">
        <v>32</v>
      </c>
      <c r="C16" s="210"/>
      <c r="D16" s="215"/>
      <c r="E16" s="211"/>
      <c r="F16" s="212">
        <v>525153.72794594592</v>
      </c>
      <c r="G16" s="212">
        <f>SUM(G6:G15)</f>
        <v>60</v>
      </c>
      <c r="H16" s="211"/>
      <c r="I16" s="209">
        <f>SUM(I6:I14)</f>
        <v>14700</v>
      </c>
      <c r="J16" s="213">
        <f>SUM(J6:J14)</f>
        <v>0</v>
      </c>
      <c r="K16" s="213"/>
      <c r="L16" s="213"/>
      <c r="M16" s="213">
        <f>SUM(M6:M15)</f>
        <v>25928.417999999998</v>
      </c>
      <c r="N16" s="214"/>
      <c r="O16" s="211"/>
      <c r="P16" s="212">
        <f>SUM(P6:P15)</f>
        <v>513925.30994594592</v>
      </c>
      <c r="Q16" s="46"/>
    </row>
    <row r="17" spans="1:24" s="1" customFormat="1" ht="16.5" thickTop="1" x14ac:dyDescent="0.25">
      <c r="A17" s="55"/>
      <c r="B17" s="55"/>
      <c r="C17" s="55"/>
      <c r="D17" s="216"/>
      <c r="E17" s="55"/>
      <c r="F17" s="55"/>
      <c r="G17" s="55"/>
      <c r="H17" s="55"/>
      <c r="I17" s="55"/>
      <c r="J17" s="57"/>
      <c r="K17" s="56"/>
      <c r="L17" s="55"/>
      <c r="M17" s="55"/>
      <c r="N17" s="96"/>
      <c r="O17" s="55"/>
      <c r="P17" s="58"/>
      <c r="Q17" s="55"/>
    </row>
    <row r="18" spans="1:24" s="1" customFormat="1" ht="15.75" x14ac:dyDescent="0.25">
      <c r="A18" s="55"/>
      <c r="B18" s="55"/>
      <c r="C18" s="55"/>
      <c r="D18" s="217"/>
      <c r="F18" s="55"/>
      <c r="G18" s="55"/>
      <c r="H18" s="55"/>
      <c r="I18" s="55"/>
      <c r="J18" s="57"/>
      <c r="K18" s="56"/>
      <c r="L18" s="55"/>
      <c r="M18" s="55"/>
      <c r="N18" s="96"/>
      <c r="O18" s="55"/>
      <c r="P18" s="58"/>
      <c r="Q18" s="55"/>
    </row>
    <row r="19" spans="1:24" s="78" customFormat="1" ht="16.5" x14ac:dyDescent="0.3">
      <c r="A19" s="252" t="s">
        <v>37</v>
      </c>
      <c r="B19" s="252"/>
      <c r="C19" s="252"/>
      <c r="D19" s="218"/>
      <c r="E19" s="80"/>
      <c r="F19" s="81"/>
      <c r="G19" s="80"/>
      <c r="H19" s="80"/>
      <c r="I19" s="80"/>
      <c r="J19" s="80"/>
      <c r="K19" s="80"/>
      <c r="L19" s="80"/>
      <c r="M19" s="80"/>
      <c r="N19" s="97"/>
      <c r="O19" s="80"/>
      <c r="P19" s="81"/>
    </row>
    <row r="20" spans="1:24" s="78" customFormat="1" ht="16.5" x14ac:dyDescent="0.3">
      <c r="A20" s="250"/>
      <c r="B20" s="250"/>
      <c r="C20" s="250"/>
      <c r="D20" s="219"/>
      <c r="N20" s="98"/>
      <c r="P20" s="82"/>
    </row>
    <row r="21" spans="1:24" s="78" customFormat="1" ht="16.5" x14ac:dyDescent="0.3">
      <c r="D21" s="219"/>
      <c r="N21" s="98"/>
    </row>
    <row r="22" spans="1:24" s="78" customFormat="1" ht="16.5" x14ac:dyDescent="0.3">
      <c r="A22" s="251" t="s">
        <v>44</v>
      </c>
      <c r="B22" s="251"/>
      <c r="C22" s="251"/>
      <c r="D22" s="219"/>
      <c r="N22" s="98"/>
    </row>
    <row r="23" spans="1:24" s="1" customFormat="1" ht="16.5" x14ac:dyDescent="0.3">
      <c r="A23" s="251" t="s">
        <v>43</v>
      </c>
      <c r="B23" s="251"/>
      <c r="C23" s="251"/>
      <c r="D23" s="216"/>
      <c r="E23" s="55"/>
      <c r="F23" s="55"/>
      <c r="G23" s="55"/>
      <c r="H23" s="55"/>
      <c r="I23" s="55"/>
      <c r="J23" s="55"/>
      <c r="K23" s="56"/>
      <c r="L23" s="55"/>
      <c r="M23" s="55"/>
      <c r="N23" s="96"/>
      <c r="O23" s="55"/>
      <c r="P23" s="55"/>
      <c r="Q23" s="55"/>
    </row>
    <row r="24" spans="1:24" ht="15.75" x14ac:dyDescent="0.25">
      <c r="A24" s="62"/>
      <c r="B24" s="62"/>
      <c r="C24" s="62"/>
      <c r="D24" s="220"/>
      <c r="E24" s="62"/>
      <c r="F24" s="62"/>
      <c r="G24" s="62"/>
      <c r="H24" s="62"/>
      <c r="I24" s="62"/>
      <c r="J24" s="62"/>
      <c r="K24" s="63"/>
      <c r="L24" s="62"/>
      <c r="M24" s="62"/>
      <c r="N24" s="96"/>
      <c r="O24" s="55"/>
      <c r="P24" s="55"/>
      <c r="Q24" s="62"/>
      <c r="R24"/>
      <c r="S24"/>
      <c r="T24"/>
      <c r="U24"/>
      <c r="V24"/>
      <c r="W24"/>
      <c r="X24"/>
    </row>
    <row r="25" spans="1:24" ht="15.75" x14ac:dyDescent="0.25">
      <c r="A25" s="62"/>
      <c r="E25" s="62"/>
      <c r="F25" s="62"/>
      <c r="G25" s="62"/>
      <c r="H25" s="62"/>
      <c r="I25" s="62"/>
      <c r="J25" s="62"/>
      <c r="K25" s="63"/>
      <c r="L25" s="62"/>
      <c r="M25" s="62"/>
      <c r="N25" s="96"/>
      <c r="O25" s="55"/>
      <c r="P25" s="55"/>
      <c r="Q25" s="62"/>
      <c r="R25"/>
      <c r="S25"/>
      <c r="T25"/>
      <c r="U25"/>
      <c r="V25"/>
      <c r="W25"/>
      <c r="X25"/>
    </row>
    <row r="26" spans="1:24" s="1" customFormat="1" ht="15.75" x14ac:dyDescent="0.25">
      <c r="A26" s="62"/>
      <c r="B26"/>
      <c r="C26"/>
      <c r="D26" s="222"/>
      <c r="E26" s="62"/>
      <c r="F26" s="62"/>
      <c r="G26" s="62"/>
      <c r="H26" s="62"/>
      <c r="I26" s="62"/>
      <c r="J26" s="62"/>
      <c r="K26" s="63"/>
      <c r="L26" s="62"/>
      <c r="M26" s="62"/>
      <c r="N26" s="96"/>
      <c r="O26" s="55"/>
      <c r="P26" s="58"/>
      <c r="Q26" s="62"/>
    </row>
    <row r="27" spans="1:24" s="1" customFormat="1" ht="15.75" x14ac:dyDescent="0.25">
      <c r="A27" s="62"/>
      <c r="B27"/>
      <c r="C27" s="108"/>
      <c r="D27" s="223"/>
      <c r="E27"/>
      <c r="F27"/>
      <c r="G27"/>
      <c r="H27"/>
      <c r="I27"/>
      <c r="J27"/>
      <c r="K27" s="64"/>
      <c r="L27"/>
      <c r="M27"/>
      <c r="N27" s="105"/>
      <c r="P27" s="60"/>
      <c r="Q27" s="65"/>
    </row>
    <row r="28" spans="1:24" s="1" customFormat="1" ht="15.75" x14ac:dyDescent="0.25">
      <c r="A28" s="62"/>
      <c r="C28" s="108"/>
      <c r="D28" s="222"/>
      <c r="E28"/>
      <c r="F28"/>
      <c r="G28"/>
      <c r="H28"/>
      <c r="I28"/>
      <c r="J28" s="68"/>
      <c r="K28" s="64"/>
      <c r="L28"/>
      <c r="M28"/>
      <c r="N28" s="105"/>
      <c r="P28" s="60"/>
      <c r="Q28"/>
    </row>
    <row r="29" spans="1:24" s="1" customFormat="1" ht="15.75" x14ac:dyDescent="0.25">
      <c r="A29" s="62"/>
      <c r="B29"/>
      <c r="C29"/>
      <c r="D29" s="221"/>
      <c r="E29"/>
      <c r="F29"/>
      <c r="G29"/>
      <c r="H29"/>
      <c r="I29"/>
      <c r="J29"/>
      <c r="K29" s="64"/>
      <c r="L29"/>
      <c r="M29"/>
      <c r="N29" s="105"/>
      <c r="Q29"/>
    </row>
  </sheetData>
  <mergeCells count="17"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A23:C23"/>
    <mergeCell ref="N4:P4"/>
    <mergeCell ref="Q4:Q5"/>
    <mergeCell ref="T14:X14"/>
    <mergeCell ref="A19:C19"/>
    <mergeCell ref="A20:C20"/>
    <mergeCell ref="A22:C22"/>
  </mergeCells>
  <pageMargins left="0.25" right="0.25" top="0.75" bottom="0.75" header="0.3" footer="0.3"/>
  <pageSetup orientation="landscape" horizont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="130" zoomScaleNormal="130" workbookViewId="0">
      <selection activeCell="K8" sqref="K8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221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11.14062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21" customHeight="1" x14ac:dyDescent="0.25">
      <c r="A1" s="255" t="s">
        <v>63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</row>
    <row r="2" spans="1:24" ht="24.75" customHeight="1" x14ac:dyDescent="0.25">
      <c r="A2" s="256" t="s">
        <v>1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</row>
    <row r="3" spans="1:24" ht="24.75" customHeight="1" thickBot="1" x14ac:dyDescent="0.3">
      <c r="A3" s="254" t="s">
        <v>87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57" t="s">
        <v>2</v>
      </c>
      <c r="B4" s="259" t="s">
        <v>3</v>
      </c>
      <c r="C4" s="261" t="s">
        <v>4</v>
      </c>
      <c r="D4" s="263" t="s">
        <v>5</v>
      </c>
      <c r="E4" s="264"/>
      <c r="F4" s="265"/>
      <c r="G4" s="263" t="s">
        <v>6</v>
      </c>
      <c r="H4" s="264"/>
      <c r="I4" s="265"/>
      <c r="J4" s="259" t="s">
        <v>7</v>
      </c>
      <c r="K4" s="263" t="s">
        <v>8</v>
      </c>
      <c r="L4" s="264"/>
      <c r="M4" s="265"/>
      <c r="N4" s="266" t="s">
        <v>9</v>
      </c>
      <c r="O4" s="267"/>
      <c r="P4" s="268"/>
      <c r="Q4" s="269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58"/>
      <c r="B5" s="260"/>
      <c r="C5" s="262"/>
      <c r="D5" s="197" t="s">
        <v>10</v>
      </c>
      <c r="E5" s="198" t="s">
        <v>11</v>
      </c>
      <c r="F5" s="198" t="s">
        <v>12</v>
      </c>
      <c r="G5" s="198" t="s">
        <v>10</v>
      </c>
      <c r="H5" s="198" t="s">
        <v>11</v>
      </c>
      <c r="I5" s="198" t="s">
        <v>12</v>
      </c>
      <c r="J5" s="260"/>
      <c r="K5" s="199" t="s">
        <v>10</v>
      </c>
      <c r="L5" s="198" t="s">
        <v>11</v>
      </c>
      <c r="M5" s="200" t="s">
        <v>12</v>
      </c>
      <c r="N5" s="201" t="s">
        <v>10</v>
      </c>
      <c r="O5" s="202" t="s">
        <v>11</v>
      </c>
      <c r="P5" s="202" t="s">
        <v>12</v>
      </c>
      <c r="Q5" s="270"/>
      <c r="R5" s="2"/>
      <c r="S5" s="2"/>
      <c r="T5" s="2"/>
      <c r="U5" s="2"/>
      <c r="V5" s="2"/>
      <c r="W5" s="2"/>
      <c r="X5" s="2"/>
    </row>
    <row r="6" spans="1:24" ht="16.5" x14ac:dyDescent="0.25">
      <c r="A6" s="15">
        <v>2</v>
      </c>
      <c r="B6" s="160">
        <v>115007</v>
      </c>
      <c r="C6" s="160" t="s">
        <v>13</v>
      </c>
      <c r="D6" s="151">
        <v>4860.0810810810799</v>
      </c>
      <c r="E6" s="161">
        <v>6.61</v>
      </c>
      <c r="F6" s="152">
        <v>32125.135945945938</v>
      </c>
      <c r="G6" s="160"/>
      <c r="H6" s="160">
        <v>6.61</v>
      </c>
      <c r="I6" s="153">
        <f>G6*H6</f>
        <v>0</v>
      </c>
      <c r="J6" s="154"/>
      <c r="K6" s="162">
        <v>1050</v>
      </c>
      <c r="L6" s="161">
        <v>6.61</v>
      </c>
      <c r="M6" s="153">
        <f>L6*K6</f>
        <v>6940.5</v>
      </c>
      <c r="N6" s="158">
        <f t="shared" ref="N6:N15" si="0">SUM(D6+G6-K6)</f>
        <v>3810.0810810810799</v>
      </c>
      <c r="O6" s="161">
        <v>6.61</v>
      </c>
      <c r="P6" s="159">
        <f t="shared" ref="P6:P13" si="1">N6*O6</f>
        <v>25184.635945945938</v>
      </c>
      <c r="Q6" s="15"/>
    </row>
    <row r="7" spans="1:24" ht="16.5" x14ac:dyDescent="0.25">
      <c r="A7" s="15">
        <v>3</v>
      </c>
      <c r="B7" s="150">
        <v>115009</v>
      </c>
      <c r="C7" s="150" t="s">
        <v>14</v>
      </c>
      <c r="D7" s="151">
        <v>6004</v>
      </c>
      <c r="E7" s="164">
        <v>0.89</v>
      </c>
      <c r="F7" s="152">
        <v>5343.56</v>
      </c>
      <c r="G7" s="165"/>
      <c r="H7" s="152">
        <v>0.89</v>
      </c>
      <c r="I7" s="153">
        <f t="shared" ref="I7:I15" si="2">G7*H7</f>
        <v>0</v>
      </c>
      <c r="J7" s="154"/>
      <c r="K7" s="166">
        <v>1400</v>
      </c>
      <c r="L7" s="164">
        <v>0.89</v>
      </c>
      <c r="M7" s="153">
        <f>L7*K7</f>
        <v>1246</v>
      </c>
      <c r="N7" s="158">
        <f t="shared" si="0"/>
        <v>4604</v>
      </c>
      <c r="O7" s="164">
        <v>0.89</v>
      </c>
      <c r="P7" s="159">
        <f t="shared" si="1"/>
        <v>4097.5600000000004</v>
      </c>
      <c r="Q7" s="15"/>
    </row>
    <row r="8" spans="1:24" ht="16.5" x14ac:dyDescent="0.25">
      <c r="A8" s="9">
        <v>4</v>
      </c>
      <c r="B8" s="150">
        <v>115017</v>
      </c>
      <c r="C8" s="150" t="s">
        <v>15</v>
      </c>
      <c r="D8" s="151">
        <v>4</v>
      </c>
      <c r="E8" s="156">
        <v>72</v>
      </c>
      <c r="F8" s="152">
        <v>288</v>
      </c>
      <c r="G8" s="150"/>
      <c r="H8" s="150"/>
      <c r="I8" s="153">
        <f t="shared" si="2"/>
        <v>0</v>
      </c>
      <c r="J8" s="154"/>
      <c r="K8" s="166">
        <v>4</v>
      </c>
      <c r="L8" s="164">
        <v>72</v>
      </c>
      <c r="M8" s="153">
        <f>L8*K8</f>
        <v>288</v>
      </c>
      <c r="N8" s="158">
        <f t="shared" si="0"/>
        <v>0</v>
      </c>
      <c r="O8" s="156">
        <v>72</v>
      </c>
      <c r="P8" s="159">
        <f t="shared" si="1"/>
        <v>0</v>
      </c>
      <c r="Q8" s="15"/>
    </row>
    <row r="9" spans="1:24" ht="16.5" x14ac:dyDescent="0.25">
      <c r="A9" s="15">
        <v>5</v>
      </c>
      <c r="B9" s="150">
        <v>115027</v>
      </c>
      <c r="C9" s="150" t="s">
        <v>17</v>
      </c>
      <c r="D9" s="151">
        <v>35</v>
      </c>
      <c r="E9" s="164">
        <v>4.5583999999999998</v>
      </c>
      <c r="F9" s="152">
        <v>159.54399999999998</v>
      </c>
      <c r="G9" s="150"/>
      <c r="H9" s="150"/>
      <c r="I9" s="153">
        <f t="shared" si="2"/>
        <v>0</v>
      </c>
      <c r="J9" s="154"/>
      <c r="K9" s="155"/>
      <c r="L9" s="164">
        <v>4.5583999999999998</v>
      </c>
      <c r="M9" s="153">
        <f>L9*K9</f>
        <v>0</v>
      </c>
      <c r="N9" s="158">
        <f t="shared" si="0"/>
        <v>35</v>
      </c>
      <c r="O9" s="164">
        <v>4.5583999999999998</v>
      </c>
      <c r="P9" s="159">
        <f t="shared" si="1"/>
        <v>159.54399999999998</v>
      </c>
      <c r="Q9" s="15"/>
    </row>
    <row r="10" spans="1:24" ht="16.5" x14ac:dyDescent="0.25">
      <c r="A10" s="15">
        <v>6</v>
      </c>
      <c r="B10" s="150">
        <v>115052</v>
      </c>
      <c r="C10" s="150" t="s">
        <v>67</v>
      </c>
      <c r="D10" s="151">
        <v>7970</v>
      </c>
      <c r="E10" s="164">
        <v>5.39</v>
      </c>
      <c r="F10" s="152">
        <v>42958.299999999996</v>
      </c>
      <c r="G10" s="160"/>
      <c r="H10" s="150">
        <v>5.39</v>
      </c>
      <c r="I10" s="153">
        <f t="shared" si="2"/>
        <v>0</v>
      </c>
      <c r="J10" s="154"/>
      <c r="K10" s="155">
        <v>220</v>
      </c>
      <c r="L10" s="164">
        <v>5.39</v>
      </c>
      <c r="M10" s="153">
        <f t="shared" ref="M10:M12" si="3">L10*K10</f>
        <v>1185.8</v>
      </c>
      <c r="N10" s="158">
        <f t="shared" si="0"/>
        <v>7750</v>
      </c>
      <c r="O10" s="164">
        <v>5.39</v>
      </c>
      <c r="P10" s="159">
        <f t="shared" si="1"/>
        <v>41772.5</v>
      </c>
      <c r="Q10" s="128"/>
    </row>
    <row r="11" spans="1:24" ht="16.5" x14ac:dyDescent="0.25">
      <c r="A11" s="172">
        <v>7</v>
      </c>
      <c r="B11" s="173">
        <v>115058</v>
      </c>
      <c r="C11" s="173" t="s">
        <v>19</v>
      </c>
      <c r="D11" s="174">
        <v>47.166666666666515</v>
      </c>
      <c r="E11" s="175">
        <v>12</v>
      </c>
      <c r="F11" s="176">
        <v>565.99999999999818</v>
      </c>
      <c r="G11" s="173"/>
      <c r="H11" s="173">
        <v>12.5</v>
      </c>
      <c r="I11" s="177">
        <f t="shared" si="2"/>
        <v>0</v>
      </c>
      <c r="J11" s="178"/>
      <c r="K11" s="179">
        <v>45</v>
      </c>
      <c r="L11" s="180">
        <v>12</v>
      </c>
      <c r="M11" s="177">
        <f t="shared" si="3"/>
        <v>540</v>
      </c>
      <c r="N11" s="181">
        <f t="shared" si="0"/>
        <v>2.1666666666665151</v>
      </c>
      <c r="O11" s="175">
        <v>12</v>
      </c>
      <c r="P11" s="182">
        <f t="shared" si="1"/>
        <v>25.999999999998181</v>
      </c>
      <c r="Q11" s="183"/>
    </row>
    <row r="12" spans="1:24" ht="16.5" x14ac:dyDescent="0.25">
      <c r="A12" s="184">
        <v>8</v>
      </c>
      <c r="B12" s="173">
        <v>115072</v>
      </c>
      <c r="C12" s="173" t="s">
        <v>26</v>
      </c>
      <c r="D12" s="174">
        <v>36</v>
      </c>
      <c r="E12" s="176">
        <v>245</v>
      </c>
      <c r="F12" s="176">
        <v>8820</v>
      </c>
      <c r="G12" s="173"/>
      <c r="H12" s="173">
        <v>245</v>
      </c>
      <c r="I12" s="177">
        <f t="shared" si="2"/>
        <v>0</v>
      </c>
      <c r="J12" s="178"/>
      <c r="K12" s="179">
        <v>31</v>
      </c>
      <c r="L12" s="185">
        <v>245</v>
      </c>
      <c r="M12" s="177">
        <f t="shared" si="3"/>
        <v>7595</v>
      </c>
      <c r="N12" s="181">
        <f t="shared" si="0"/>
        <v>5</v>
      </c>
      <c r="O12" s="185">
        <v>245</v>
      </c>
      <c r="P12" s="182">
        <f t="shared" si="1"/>
        <v>1225</v>
      </c>
      <c r="Q12" s="183"/>
    </row>
    <row r="13" spans="1:24" ht="17.25" customHeight="1" x14ac:dyDescent="0.25">
      <c r="A13" s="15">
        <v>9</v>
      </c>
      <c r="B13" s="150">
        <v>115075</v>
      </c>
      <c r="C13" s="196" t="s">
        <v>29</v>
      </c>
      <c r="D13" s="151">
        <v>97</v>
      </c>
      <c r="E13" s="150">
        <v>59.16</v>
      </c>
      <c r="F13" s="152">
        <v>5738.5199999999995</v>
      </c>
      <c r="G13" s="150"/>
      <c r="H13" s="150">
        <v>55.35</v>
      </c>
      <c r="I13" s="153">
        <f t="shared" si="2"/>
        <v>0</v>
      </c>
      <c r="J13" s="154"/>
      <c r="K13" s="155">
        <v>25</v>
      </c>
      <c r="L13" s="156">
        <v>59.16</v>
      </c>
      <c r="M13" s="153">
        <f>L13*K13</f>
        <v>1479</v>
      </c>
      <c r="N13" s="158">
        <f t="shared" si="0"/>
        <v>72</v>
      </c>
      <c r="O13" s="156">
        <v>59.16</v>
      </c>
      <c r="P13" s="159">
        <f t="shared" si="1"/>
        <v>4259.5199999999995</v>
      </c>
      <c r="Q13" s="171"/>
    </row>
    <row r="14" spans="1:24" ht="15" customHeight="1" x14ac:dyDescent="0.25">
      <c r="A14" s="9">
        <v>10</v>
      </c>
      <c r="B14" s="150">
        <v>115099</v>
      </c>
      <c r="C14" s="196" t="s">
        <v>30</v>
      </c>
      <c r="D14" s="151">
        <v>0</v>
      </c>
      <c r="E14" s="150"/>
      <c r="F14" s="169">
        <v>416851</v>
      </c>
      <c r="G14" s="150"/>
      <c r="H14" s="150"/>
      <c r="I14" s="153">
        <f t="shared" si="2"/>
        <v>0</v>
      </c>
      <c r="J14" s="154"/>
      <c r="K14" s="155"/>
      <c r="L14" s="167"/>
      <c r="M14" s="153">
        <v>8650</v>
      </c>
      <c r="N14" s="158">
        <f t="shared" si="0"/>
        <v>0</v>
      </c>
      <c r="O14" s="156"/>
      <c r="P14" s="159">
        <f>SUM(F14+I14-M14)</f>
        <v>408201</v>
      </c>
      <c r="Q14" s="171"/>
      <c r="T14" s="271"/>
      <c r="U14" s="271"/>
      <c r="V14" s="271"/>
      <c r="W14" s="271"/>
      <c r="X14" s="271"/>
    </row>
    <row r="15" spans="1:24" ht="15" customHeight="1" x14ac:dyDescent="0.25">
      <c r="A15" s="9">
        <v>11</v>
      </c>
      <c r="B15" s="150">
        <v>115054</v>
      </c>
      <c r="C15" s="186" t="s">
        <v>52</v>
      </c>
      <c r="D15" s="151">
        <v>55</v>
      </c>
      <c r="E15" s="187">
        <v>19.55</v>
      </c>
      <c r="F15" s="188">
        <v>1075.25</v>
      </c>
      <c r="G15" s="187"/>
      <c r="H15" s="187">
        <v>19.55</v>
      </c>
      <c r="I15" s="153">
        <f t="shared" si="2"/>
        <v>0</v>
      </c>
      <c r="J15" s="190"/>
      <c r="K15" s="191">
        <v>20</v>
      </c>
      <c r="L15" s="192">
        <v>19.55</v>
      </c>
      <c r="M15" s="189">
        <f>K15*L15</f>
        <v>391</v>
      </c>
      <c r="N15" s="158">
        <f t="shared" si="0"/>
        <v>35</v>
      </c>
      <c r="O15" s="193">
        <v>19.55</v>
      </c>
      <c r="P15" s="194">
        <f>N15*O15</f>
        <v>684.25</v>
      </c>
      <c r="Q15" s="195"/>
      <c r="T15" s="208"/>
      <c r="U15" s="208"/>
      <c r="V15" s="208"/>
      <c r="W15" s="208"/>
      <c r="X15" s="208"/>
    </row>
    <row r="16" spans="1:24" ht="17.25" thickBot="1" x14ac:dyDescent="0.35">
      <c r="A16" s="46"/>
      <c r="B16" s="69" t="s">
        <v>32</v>
      </c>
      <c r="C16" s="210"/>
      <c r="D16" s="215"/>
      <c r="E16" s="211"/>
      <c r="F16" s="212">
        <v>513925.30994594592</v>
      </c>
      <c r="G16" s="212">
        <f>SUM(G6:G15)</f>
        <v>0</v>
      </c>
      <c r="H16" s="211"/>
      <c r="I16" s="209">
        <f>SUM(I6:I14)</f>
        <v>0</v>
      </c>
      <c r="J16" s="213">
        <f>SUM(J6:J14)</f>
        <v>0</v>
      </c>
      <c r="K16" s="213"/>
      <c r="L16" s="213"/>
      <c r="M16" s="213">
        <f>SUM(M6:M15)</f>
        <v>28315.3</v>
      </c>
      <c r="N16" s="214"/>
      <c r="O16" s="211"/>
      <c r="P16" s="212">
        <f>SUM(P6:P15)</f>
        <v>485610.00994594593</v>
      </c>
      <c r="Q16" s="46"/>
    </row>
    <row r="17" spans="1:24" s="1" customFormat="1" ht="16.5" thickTop="1" x14ac:dyDescent="0.25">
      <c r="A17" s="55"/>
      <c r="B17" s="55"/>
      <c r="C17" s="55"/>
      <c r="D17" s="216"/>
      <c r="E17" s="55"/>
      <c r="F17" s="55"/>
      <c r="G17" s="55"/>
      <c r="H17" s="55"/>
      <c r="I17" s="55"/>
      <c r="J17" s="57" t="s">
        <v>86</v>
      </c>
      <c r="K17" s="56"/>
      <c r="L17" s="55"/>
      <c r="M17" s="55"/>
      <c r="N17" s="96"/>
      <c r="O17" s="55"/>
      <c r="P17" s="58"/>
      <c r="Q17" s="55"/>
    </row>
    <row r="18" spans="1:24" s="1" customFormat="1" ht="15.75" x14ac:dyDescent="0.25">
      <c r="A18" s="55"/>
      <c r="B18" s="55"/>
      <c r="C18" s="55"/>
      <c r="D18" s="217"/>
      <c r="F18" s="55"/>
      <c r="G18" s="55"/>
      <c r="H18" s="55"/>
      <c r="I18" s="55"/>
      <c r="J18" s="57"/>
      <c r="K18" s="56"/>
      <c r="L18" s="55"/>
      <c r="M18" s="55"/>
      <c r="N18" s="96"/>
      <c r="O18" s="55"/>
      <c r="P18" s="58"/>
      <c r="Q18" s="55"/>
    </row>
    <row r="19" spans="1:24" s="78" customFormat="1" ht="16.5" x14ac:dyDescent="0.3">
      <c r="A19" s="252" t="s">
        <v>37</v>
      </c>
      <c r="B19" s="252"/>
      <c r="C19" s="252"/>
      <c r="D19" s="218"/>
      <c r="E19" s="80"/>
      <c r="F19" s="81"/>
      <c r="G19" s="80"/>
      <c r="H19" s="80"/>
      <c r="I19" s="80"/>
      <c r="J19" s="80"/>
      <c r="K19" s="80"/>
      <c r="L19" s="80"/>
      <c r="M19" s="80"/>
      <c r="N19" s="97"/>
      <c r="O19" s="80"/>
      <c r="P19" s="81"/>
    </row>
    <row r="20" spans="1:24" s="78" customFormat="1" ht="16.5" x14ac:dyDescent="0.3">
      <c r="A20" s="250"/>
      <c r="B20" s="250"/>
      <c r="C20" s="250"/>
      <c r="D20" s="219"/>
      <c r="N20" s="98"/>
      <c r="P20" s="82"/>
    </row>
    <row r="21" spans="1:24" s="78" customFormat="1" ht="16.5" x14ac:dyDescent="0.3">
      <c r="D21" s="219"/>
      <c r="N21" s="98"/>
    </row>
    <row r="22" spans="1:24" s="78" customFormat="1" ht="16.5" x14ac:dyDescent="0.3">
      <c r="A22" s="251" t="s">
        <v>44</v>
      </c>
      <c r="B22" s="251"/>
      <c r="C22" s="251"/>
      <c r="D22" s="219"/>
      <c r="N22" s="98"/>
    </row>
    <row r="23" spans="1:24" s="1" customFormat="1" ht="16.5" x14ac:dyDescent="0.3">
      <c r="A23" s="251" t="s">
        <v>43</v>
      </c>
      <c r="B23" s="251"/>
      <c r="C23" s="251"/>
      <c r="D23" s="216"/>
      <c r="E23" s="55"/>
      <c r="F23" s="55"/>
      <c r="G23" s="55"/>
      <c r="H23" s="55"/>
      <c r="I23" s="55"/>
      <c r="J23" s="55"/>
      <c r="K23" s="56"/>
      <c r="L23" s="55"/>
      <c r="M23" s="55"/>
      <c r="N23" s="96"/>
      <c r="O23" s="55"/>
      <c r="P23" s="55"/>
      <c r="Q23" s="55"/>
    </row>
    <row r="24" spans="1:24" ht="15.75" x14ac:dyDescent="0.25">
      <c r="A24" s="62"/>
      <c r="B24" s="62"/>
      <c r="C24" s="62"/>
      <c r="D24" s="220"/>
      <c r="E24" s="62"/>
      <c r="F24" s="62"/>
      <c r="G24" s="62"/>
      <c r="H24" s="62"/>
      <c r="I24" s="62"/>
      <c r="J24" s="62"/>
      <c r="K24" s="63"/>
      <c r="L24" s="62"/>
      <c r="M24" s="62"/>
      <c r="N24" s="96"/>
      <c r="O24" s="55"/>
      <c r="P24" s="55"/>
      <c r="Q24" s="62"/>
      <c r="R24"/>
      <c r="S24"/>
      <c r="T24"/>
      <c r="U24"/>
      <c r="V24"/>
      <c r="W24"/>
      <c r="X24"/>
    </row>
    <row r="25" spans="1:24" ht="15.75" x14ac:dyDescent="0.25">
      <c r="A25" s="62"/>
      <c r="E25" s="62"/>
      <c r="F25" s="62"/>
      <c r="G25" s="62"/>
      <c r="H25" s="62"/>
      <c r="I25" s="62"/>
      <c r="J25" s="62"/>
      <c r="K25" s="63"/>
      <c r="L25" s="62"/>
      <c r="M25" s="62"/>
      <c r="N25" s="96"/>
      <c r="O25" s="55"/>
      <c r="P25" s="55"/>
      <c r="Q25" s="62"/>
      <c r="R25"/>
      <c r="S25"/>
      <c r="T25"/>
      <c r="U25"/>
      <c r="V25"/>
      <c r="W25"/>
      <c r="X25"/>
    </row>
    <row r="26" spans="1:24" s="1" customFormat="1" ht="15.75" x14ac:dyDescent="0.25">
      <c r="A26" s="62"/>
      <c r="B26"/>
      <c r="C26"/>
      <c r="D26" s="222"/>
      <c r="E26" s="62"/>
      <c r="F26" s="62"/>
      <c r="G26" s="62"/>
      <c r="H26" s="62"/>
      <c r="I26" s="62"/>
      <c r="J26" s="62"/>
      <c r="K26" s="63"/>
      <c r="L26" s="62"/>
      <c r="M26" s="62"/>
      <c r="N26" s="96"/>
      <c r="O26" s="55"/>
      <c r="P26" s="58"/>
      <c r="Q26" s="62"/>
    </row>
    <row r="27" spans="1:24" s="1" customFormat="1" ht="15.75" x14ac:dyDescent="0.25">
      <c r="A27" s="62"/>
      <c r="B27"/>
      <c r="C27" s="108"/>
      <c r="D27" s="223"/>
      <c r="E27"/>
      <c r="F27"/>
      <c r="G27"/>
      <c r="H27"/>
      <c r="I27"/>
      <c r="J27"/>
      <c r="K27" s="64"/>
      <c r="L27"/>
      <c r="M27"/>
      <c r="N27" s="105"/>
      <c r="P27" s="60"/>
      <c r="Q27" s="65"/>
    </row>
    <row r="28" spans="1:24" s="1" customFormat="1" ht="15.75" x14ac:dyDescent="0.25">
      <c r="A28" s="62"/>
      <c r="C28" s="108"/>
      <c r="D28" s="222"/>
      <c r="E28"/>
      <c r="F28"/>
      <c r="G28"/>
      <c r="H28"/>
      <c r="I28"/>
      <c r="J28" s="68"/>
      <c r="K28" s="64"/>
      <c r="L28"/>
      <c r="M28"/>
      <c r="N28" s="105"/>
      <c r="P28" s="60"/>
      <c r="Q28"/>
    </row>
    <row r="29" spans="1:24" s="1" customFormat="1" ht="15.75" x14ac:dyDescent="0.25">
      <c r="A29" s="62"/>
      <c r="B29"/>
      <c r="C29"/>
      <c r="D29" s="221"/>
      <c r="E29"/>
      <c r="F29"/>
      <c r="G29"/>
      <c r="H29"/>
      <c r="I29"/>
      <c r="J29"/>
      <c r="K29" s="64"/>
      <c r="L29"/>
      <c r="M29"/>
      <c r="N29" s="105"/>
      <c r="Q29"/>
    </row>
  </sheetData>
  <mergeCells count="17"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A23:C23"/>
    <mergeCell ref="N4:P4"/>
    <mergeCell ref="Q4:Q5"/>
    <mergeCell ref="T14:X14"/>
    <mergeCell ref="A19:C19"/>
    <mergeCell ref="A20:C20"/>
    <mergeCell ref="A22:C22"/>
  </mergeCells>
  <pageMargins left="0.25" right="0.25" top="0.75" bottom="0.75" header="0.3" footer="0.3"/>
  <pageSetup orientation="landscape" horizontalDpi="4294967293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="130" zoomScaleNormal="130" workbookViewId="0">
      <selection activeCell="K16" sqref="K16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221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11.14062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21" customHeight="1" x14ac:dyDescent="0.25">
      <c r="A1" s="255" t="s">
        <v>63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</row>
    <row r="2" spans="1:24" ht="24.75" customHeight="1" x14ac:dyDescent="0.25">
      <c r="A2" s="256" t="s">
        <v>1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</row>
    <row r="3" spans="1:24" ht="24.75" customHeight="1" thickBot="1" x14ac:dyDescent="0.3">
      <c r="A3" s="254" t="s">
        <v>88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57" t="s">
        <v>2</v>
      </c>
      <c r="B4" s="259" t="s">
        <v>3</v>
      </c>
      <c r="C4" s="261" t="s">
        <v>4</v>
      </c>
      <c r="D4" s="263" t="s">
        <v>5</v>
      </c>
      <c r="E4" s="264"/>
      <c r="F4" s="265"/>
      <c r="G4" s="263" t="s">
        <v>6</v>
      </c>
      <c r="H4" s="264"/>
      <c r="I4" s="265"/>
      <c r="J4" s="259" t="s">
        <v>7</v>
      </c>
      <c r="K4" s="263" t="s">
        <v>8</v>
      </c>
      <c r="L4" s="264"/>
      <c r="M4" s="265"/>
      <c r="N4" s="266" t="s">
        <v>9</v>
      </c>
      <c r="O4" s="267"/>
      <c r="P4" s="268"/>
      <c r="Q4" s="269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58"/>
      <c r="B5" s="260"/>
      <c r="C5" s="262"/>
      <c r="D5" s="197" t="s">
        <v>10</v>
      </c>
      <c r="E5" s="198" t="s">
        <v>11</v>
      </c>
      <c r="F5" s="198" t="s">
        <v>12</v>
      </c>
      <c r="G5" s="198" t="s">
        <v>10</v>
      </c>
      <c r="H5" s="198" t="s">
        <v>11</v>
      </c>
      <c r="I5" s="198" t="s">
        <v>12</v>
      </c>
      <c r="J5" s="260"/>
      <c r="K5" s="199" t="s">
        <v>10</v>
      </c>
      <c r="L5" s="198" t="s">
        <v>11</v>
      </c>
      <c r="M5" s="200" t="s">
        <v>12</v>
      </c>
      <c r="N5" s="201" t="s">
        <v>10</v>
      </c>
      <c r="O5" s="202" t="s">
        <v>11</v>
      </c>
      <c r="P5" s="202" t="s">
        <v>12</v>
      </c>
      <c r="Q5" s="270"/>
      <c r="R5" s="2"/>
      <c r="S5" s="2"/>
      <c r="T5" s="2"/>
      <c r="U5" s="2"/>
      <c r="V5" s="2"/>
      <c r="W5" s="2"/>
      <c r="X5" s="2"/>
    </row>
    <row r="6" spans="1:24" ht="16.5" x14ac:dyDescent="0.25">
      <c r="A6" s="15">
        <v>2</v>
      </c>
      <c r="B6" s="160">
        <v>115007</v>
      </c>
      <c r="C6" s="160" t="s">
        <v>13</v>
      </c>
      <c r="D6" s="151">
        <v>3810.0810810810799</v>
      </c>
      <c r="E6" s="161">
        <v>6.61</v>
      </c>
      <c r="F6" s="152">
        <v>25184.635945945938</v>
      </c>
      <c r="G6" s="160"/>
      <c r="H6" s="160">
        <v>6.61</v>
      </c>
      <c r="I6" s="153">
        <f>G6*H6</f>
        <v>0</v>
      </c>
      <c r="J6" s="154"/>
      <c r="K6" s="162">
        <v>800</v>
      </c>
      <c r="L6" s="161">
        <v>6.61</v>
      </c>
      <c r="M6" s="153">
        <f>L6*K6</f>
        <v>5288</v>
      </c>
      <c r="N6" s="158">
        <f t="shared" ref="N6:N15" si="0">SUM(D6+G6-K6)</f>
        <v>3010.0810810810799</v>
      </c>
      <c r="O6" s="161">
        <v>6.61</v>
      </c>
      <c r="P6" s="159">
        <f t="shared" ref="P6:P13" si="1">N6*O6</f>
        <v>19896.635945945938</v>
      </c>
      <c r="Q6" s="15"/>
    </row>
    <row r="7" spans="1:24" ht="16.5" x14ac:dyDescent="0.25">
      <c r="A7" s="15">
        <v>3</v>
      </c>
      <c r="B7" s="150">
        <v>115009</v>
      </c>
      <c r="C7" s="150" t="s">
        <v>14</v>
      </c>
      <c r="D7" s="151">
        <v>4604</v>
      </c>
      <c r="E7" s="164">
        <v>0.89</v>
      </c>
      <c r="F7" s="152">
        <v>4097.5600000000004</v>
      </c>
      <c r="G7" s="165"/>
      <c r="H7" s="152">
        <v>0.89</v>
      </c>
      <c r="I7" s="153">
        <f t="shared" ref="I7:I15" si="2">G7*H7</f>
        <v>0</v>
      </c>
      <c r="J7" s="154"/>
      <c r="K7" s="166">
        <v>1200</v>
      </c>
      <c r="L7" s="164">
        <v>0.89</v>
      </c>
      <c r="M7" s="153">
        <f>L7*K7</f>
        <v>1068</v>
      </c>
      <c r="N7" s="158">
        <f t="shared" si="0"/>
        <v>3404</v>
      </c>
      <c r="O7" s="164">
        <v>0.89</v>
      </c>
      <c r="P7" s="159">
        <f t="shared" si="1"/>
        <v>3029.56</v>
      </c>
      <c r="Q7" s="15"/>
    </row>
    <row r="8" spans="1:24" ht="16.5" x14ac:dyDescent="0.25">
      <c r="A8" s="9">
        <v>4</v>
      </c>
      <c r="B8" s="150">
        <v>115017</v>
      </c>
      <c r="C8" s="150" t="s">
        <v>15</v>
      </c>
      <c r="D8" s="151">
        <v>0</v>
      </c>
      <c r="E8" s="156">
        <v>72</v>
      </c>
      <c r="F8" s="152">
        <v>0</v>
      </c>
      <c r="G8" s="150"/>
      <c r="H8" s="150"/>
      <c r="I8" s="153">
        <f t="shared" si="2"/>
        <v>0</v>
      </c>
      <c r="J8" s="154"/>
      <c r="K8" s="166">
        <v>17</v>
      </c>
      <c r="L8" s="164">
        <v>72</v>
      </c>
      <c r="M8" s="153">
        <f>L8*K8</f>
        <v>1224</v>
      </c>
      <c r="N8" s="158">
        <f t="shared" si="0"/>
        <v>-17</v>
      </c>
      <c r="O8" s="156">
        <v>72</v>
      </c>
      <c r="P8" s="159">
        <f t="shared" si="1"/>
        <v>-1224</v>
      </c>
      <c r="Q8" s="15"/>
    </row>
    <row r="9" spans="1:24" ht="16.5" x14ac:dyDescent="0.25">
      <c r="A9" s="15">
        <v>5</v>
      </c>
      <c r="B9" s="150">
        <v>115027</v>
      </c>
      <c r="C9" s="150" t="s">
        <v>17</v>
      </c>
      <c r="D9" s="151">
        <v>35</v>
      </c>
      <c r="E9" s="164">
        <v>4.5583999999999998</v>
      </c>
      <c r="F9" s="152">
        <v>159.54399999999998</v>
      </c>
      <c r="G9" s="150"/>
      <c r="H9" s="150"/>
      <c r="I9" s="153">
        <f t="shared" si="2"/>
        <v>0</v>
      </c>
      <c r="J9" s="154"/>
      <c r="K9" s="155"/>
      <c r="L9" s="164">
        <v>4.5583999999999998</v>
      </c>
      <c r="M9" s="153">
        <f>L9*K9</f>
        <v>0</v>
      </c>
      <c r="N9" s="158">
        <f t="shared" si="0"/>
        <v>35</v>
      </c>
      <c r="O9" s="164">
        <v>4.5583999999999998</v>
      </c>
      <c r="P9" s="159">
        <f t="shared" si="1"/>
        <v>159.54399999999998</v>
      </c>
      <c r="Q9" s="15"/>
    </row>
    <row r="10" spans="1:24" ht="16.5" x14ac:dyDescent="0.25">
      <c r="A10" s="15">
        <v>6</v>
      </c>
      <c r="B10" s="150">
        <v>115052</v>
      </c>
      <c r="C10" s="150" t="s">
        <v>67</v>
      </c>
      <c r="D10" s="151">
        <v>7750</v>
      </c>
      <c r="E10" s="164">
        <v>5.39</v>
      </c>
      <c r="F10" s="152">
        <v>41772.5</v>
      </c>
      <c r="G10" s="160"/>
      <c r="H10" s="150">
        <v>5.39</v>
      </c>
      <c r="I10" s="153">
        <f t="shared" si="2"/>
        <v>0</v>
      </c>
      <c r="J10" s="154"/>
      <c r="K10" s="155">
        <v>250</v>
      </c>
      <c r="L10" s="164">
        <v>5.39</v>
      </c>
      <c r="M10" s="153">
        <f t="shared" ref="M10:M12" si="3">L10*K10</f>
        <v>1347.5</v>
      </c>
      <c r="N10" s="158">
        <f t="shared" si="0"/>
        <v>7500</v>
      </c>
      <c r="O10" s="164">
        <v>5.39</v>
      </c>
      <c r="P10" s="159">
        <f t="shared" si="1"/>
        <v>40425</v>
      </c>
      <c r="Q10" s="128"/>
    </row>
    <row r="11" spans="1:24" ht="16.5" x14ac:dyDescent="0.25">
      <c r="A11" s="172">
        <v>7</v>
      </c>
      <c r="B11" s="173">
        <v>115058</v>
      </c>
      <c r="C11" s="173" t="s">
        <v>19</v>
      </c>
      <c r="D11" s="174">
        <v>2.1666666666665151</v>
      </c>
      <c r="E11" s="175">
        <v>12</v>
      </c>
      <c r="F11" s="176">
        <v>25.999999999998181</v>
      </c>
      <c r="G11" s="173">
        <v>2000</v>
      </c>
      <c r="H11" s="173">
        <v>12.5</v>
      </c>
      <c r="I11" s="177">
        <f t="shared" si="2"/>
        <v>25000</v>
      </c>
      <c r="J11" s="178"/>
      <c r="K11" s="179">
        <v>50</v>
      </c>
      <c r="L11" s="180">
        <v>12</v>
      </c>
      <c r="M11" s="177">
        <f t="shared" si="3"/>
        <v>600</v>
      </c>
      <c r="N11" s="181">
        <f t="shared" si="0"/>
        <v>1952.1666666666665</v>
      </c>
      <c r="O11" s="175">
        <v>12</v>
      </c>
      <c r="P11" s="182">
        <f t="shared" si="1"/>
        <v>23426</v>
      </c>
      <c r="Q11" s="183"/>
    </row>
    <row r="12" spans="1:24" ht="16.5" x14ac:dyDescent="0.25">
      <c r="A12" s="184">
        <v>8</v>
      </c>
      <c r="B12" s="173">
        <v>115072</v>
      </c>
      <c r="C12" s="173" t="s">
        <v>26</v>
      </c>
      <c r="D12" s="174">
        <v>5</v>
      </c>
      <c r="E12" s="176">
        <v>245</v>
      </c>
      <c r="F12" s="176">
        <v>1225</v>
      </c>
      <c r="G12" s="173"/>
      <c r="H12" s="173">
        <v>245</v>
      </c>
      <c r="I12" s="177">
        <f t="shared" si="2"/>
        <v>0</v>
      </c>
      <c r="J12" s="178"/>
      <c r="K12" s="179"/>
      <c r="L12" s="185">
        <v>245</v>
      </c>
      <c r="M12" s="177">
        <f t="shared" si="3"/>
        <v>0</v>
      </c>
      <c r="N12" s="181">
        <f t="shared" si="0"/>
        <v>5</v>
      </c>
      <c r="O12" s="185">
        <v>245</v>
      </c>
      <c r="P12" s="182">
        <f t="shared" si="1"/>
        <v>1225</v>
      </c>
      <c r="Q12" s="183"/>
    </row>
    <row r="13" spans="1:24" ht="17.25" customHeight="1" x14ac:dyDescent="0.25">
      <c r="A13" s="15">
        <v>9</v>
      </c>
      <c r="B13" s="150">
        <v>115075</v>
      </c>
      <c r="C13" s="196" t="s">
        <v>29</v>
      </c>
      <c r="D13" s="151">
        <v>72</v>
      </c>
      <c r="E13" s="150">
        <v>59.16</v>
      </c>
      <c r="F13" s="152">
        <v>4259.5199999999995</v>
      </c>
      <c r="G13" s="150"/>
      <c r="H13" s="150">
        <v>55.35</v>
      </c>
      <c r="I13" s="153">
        <f t="shared" si="2"/>
        <v>0</v>
      </c>
      <c r="J13" s="154"/>
      <c r="K13" s="155">
        <v>15</v>
      </c>
      <c r="L13" s="156">
        <v>59.16</v>
      </c>
      <c r="M13" s="153">
        <f>L13*K13</f>
        <v>887.4</v>
      </c>
      <c r="N13" s="158">
        <f t="shared" si="0"/>
        <v>57</v>
      </c>
      <c r="O13" s="156">
        <v>59.16</v>
      </c>
      <c r="P13" s="159">
        <f t="shared" si="1"/>
        <v>3372.12</v>
      </c>
      <c r="Q13" s="171"/>
    </row>
    <row r="14" spans="1:24" ht="15" customHeight="1" x14ac:dyDescent="0.25">
      <c r="A14" s="9">
        <v>10</v>
      </c>
      <c r="B14" s="150">
        <v>115099</v>
      </c>
      <c r="C14" s="196" t="s">
        <v>30</v>
      </c>
      <c r="D14" s="151">
        <v>0</v>
      </c>
      <c r="E14" s="150"/>
      <c r="F14" s="169">
        <v>408201</v>
      </c>
      <c r="G14" s="150"/>
      <c r="H14" s="150"/>
      <c r="I14" s="153">
        <f t="shared" si="2"/>
        <v>0</v>
      </c>
      <c r="J14" s="154"/>
      <c r="K14" s="155"/>
      <c r="L14" s="167"/>
      <c r="M14" s="153">
        <v>8500</v>
      </c>
      <c r="N14" s="158">
        <f t="shared" si="0"/>
        <v>0</v>
      </c>
      <c r="O14" s="156"/>
      <c r="P14" s="159">
        <f>SUM(F14+I14-M14)</f>
        <v>399701</v>
      </c>
      <c r="Q14" s="171"/>
      <c r="T14" s="271"/>
      <c r="U14" s="271"/>
      <c r="V14" s="271"/>
      <c r="W14" s="271"/>
      <c r="X14" s="271"/>
    </row>
    <row r="15" spans="1:24" ht="15" customHeight="1" x14ac:dyDescent="0.25">
      <c r="A15" s="9">
        <v>11</v>
      </c>
      <c r="B15" s="150">
        <v>115054</v>
      </c>
      <c r="C15" s="186" t="s">
        <v>52</v>
      </c>
      <c r="D15" s="151">
        <v>35</v>
      </c>
      <c r="E15" s="187">
        <v>19.55</v>
      </c>
      <c r="F15" s="188">
        <v>684.25</v>
      </c>
      <c r="G15" s="187"/>
      <c r="H15" s="187">
        <v>19.55</v>
      </c>
      <c r="I15" s="153">
        <f t="shared" si="2"/>
        <v>0</v>
      </c>
      <c r="J15" s="190"/>
      <c r="K15" s="191">
        <v>10</v>
      </c>
      <c r="L15" s="192">
        <v>19.55</v>
      </c>
      <c r="M15" s="189">
        <f>K15*L15</f>
        <v>195.5</v>
      </c>
      <c r="N15" s="158">
        <f t="shared" si="0"/>
        <v>25</v>
      </c>
      <c r="O15" s="193">
        <v>19.55</v>
      </c>
      <c r="P15" s="194">
        <f>N15*O15</f>
        <v>488.75</v>
      </c>
      <c r="Q15" s="195"/>
      <c r="T15" s="224"/>
      <c r="U15" s="224"/>
      <c r="V15" s="224"/>
      <c r="W15" s="224"/>
      <c r="X15" s="224"/>
    </row>
    <row r="16" spans="1:24" ht="17.25" thickBot="1" x14ac:dyDescent="0.35">
      <c r="A16" s="46"/>
      <c r="B16" s="69" t="s">
        <v>32</v>
      </c>
      <c r="C16" s="210"/>
      <c r="D16" s="215"/>
      <c r="E16" s="211"/>
      <c r="F16" s="212">
        <v>485610.00994594593</v>
      </c>
      <c r="G16" s="212">
        <f>SUM(G6:G15)</f>
        <v>2000</v>
      </c>
      <c r="H16" s="211"/>
      <c r="I16" s="209">
        <f>SUM(I6:I14)</f>
        <v>25000</v>
      </c>
      <c r="J16" s="213">
        <f>SUM(J6:J14)</f>
        <v>0</v>
      </c>
      <c r="K16" s="213"/>
      <c r="L16" s="213"/>
      <c r="M16" s="213">
        <f>SUM(M6:M15)</f>
        <v>19110.400000000001</v>
      </c>
      <c r="N16" s="214"/>
      <c r="O16" s="211"/>
      <c r="P16" s="212">
        <f>SUM(P6:P15)</f>
        <v>490499.60994594591</v>
      </c>
      <c r="Q16" s="46"/>
    </row>
    <row r="17" spans="1:24" s="1" customFormat="1" ht="16.5" thickTop="1" x14ac:dyDescent="0.25">
      <c r="A17" s="55"/>
      <c r="B17" s="55"/>
      <c r="C17" s="55"/>
      <c r="D17" s="216"/>
      <c r="E17" s="55"/>
      <c r="F17" s="55"/>
      <c r="G17" s="55"/>
      <c r="H17" s="55"/>
      <c r="I17" s="55"/>
      <c r="J17" s="57" t="s">
        <v>86</v>
      </c>
      <c r="K17" s="56"/>
      <c r="L17" s="55"/>
      <c r="M17" s="55"/>
      <c r="N17" s="96"/>
      <c r="O17" s="55"/>
      <c r="P17" s="58"/>
      <c r="Q17" s="55"/>
    </row>
    <row r="18" spans="1:24" s="1" customFormat="1" ht="15.75" x14ac:dyDescent="0.25">
      <c r="A18" s="55"/>
      <c r="B18" s="55"/>
      <c r="C18" s="55"/>
      <c r="D18" s="217"/>
      <c r="F18" s="55"/>
      <c r="G18" s="55"/>
      <c r="H18" s="55"/>
      <c r="I18" s="55"/>
      <c r="J18" s="57"/>
      <c r="K18" s="56"/>
      <c r="L18" s="55"/>
      <c r="M18" s="55"/>
      <c r="N18" s="96"/>
      <c r="O18" s="55"/>
      <c r="P18" s="58"/>
      <c r="Q18" s="55"/>
    </row>
    <row r="19" spans="1:24" s="78" customFormat="1" ht="16.5" x14ac:dyDescent="0.3">
      <c r="A19" s="252" t="s">
        <v>37</v>
      </c>
      <c r="B19" s="252"/>
      <c r="C19" s="252"/>
      <c r="D19" s="218"/>
      <c r="E19" s="80"/>
      <c r="F19" s="81"/>
      <c r="G19" s="80"/>
      <c r="H19" s="80"/>
      <c r="I19" s="80"/>
      <c r="J19" s="80"/>
      <c r="K19" s="80"/>
      <c r="L19" s="80"/>
      <c r="M19" s="80"/>
      <c r="N19" s="97"/>
      <c r="O19" s="80"/>
      <c r="P19" s="81"/>
    </row>
    <row r="20" spans="1:24" s="78" customFormat="1" ht="16.5" x14ac:dyDescent="0.3">
      <c r="A20" s="250"/>
      <c r="B20" s="250"/>
      <c r="C20" s="250"/>
      <c r="D20" s="219"/>
      <c r="N20" s="98"/>
      <c r="P20" s="82"/>
    </row>
    <row r="21" spans="1:24" s="78" customFormat="1" ht="16.5" x14ac:dyDescent="0.3">
      <c r="D21" s="219"/>
      <c r="N21" s="98"/>
    </row>
    <row r="22" spans="1:24" s="78" customFormat="1" ht="16.5" x14ac:dyDescent="0.3">
      <c r="A22" s="251" t="s">
        <v>44</v>
      </c>
      <c r="B22" s="251"/>
      <c r="C22" s="251"/>
      <c r="D22" s="219"/>
      <c r="N22" s="98"/>
    </row>
    <row r="23" spans="1:24" s="1" customFormat="1" ht="16.5" x14ac:dyDescent="0.3">
      <c r="A23" s="251" t="s">
        <v>43</v>
      </c>
      <c r="B23" s="251"/>
      <c r="C23" s="251"/>
      <c r="D23" s="216"/>
      <c r="E23" s="55"/>
      <c r="F23" s="55"/>
      <c r="G23" s="55"/>
      <c r="H23" s="55"/>
      <c r="I23" s="55"/>
      <c r="J23" s="55"/>
      <c r="K23" s="56"/>
      <c r="L23" s="55"/>
      <c r="M23" s="55"/>
      <c r="N23" s="96"/>
      <c r="O23" s="55"/>
      <c r="P23" s="55"/>
      <c r="Q23" s="55"/>
    </row>
    <row r="24" spans="1:24" ht="15.75" x14ac:dyDescent="0.25">
      <c r="A24" s="62"/>
      <c r="B24" s="62"/>
      <c r="C24" s="62"/>
      <c r="D24" s="220"/>
      <c r="E24" s="62"/>
      <c r="F24" s="62"/>
      <c r="G24" s="62"/>
      <c r="H24" s="62"/>
      <c r="I24" s="62"/>
      <c r="J24" s="62"/>
      <c r="K24" s="63"/>
      <c r="L24" s="62"/>
      <c r="M24" s="62"/>
      <c r="N24" s="96"/>
      <c r="O24" s="55"/>
      <c r="P24" s="55"/>
      <c r="Q24" s="62"/>
      <c r="R24"/>
      <c r="S24"/>
      <c r="T24"/>
      <c r="U24"/>
      <c r="V24"/>
      <c r="W24"/>
      <c r="X24"/>
    </row>
    <row r="25" spans="1:24" ht="15.75" x14ac:dyDescent="0.25">
      <c r="A25" s="62"/>
      <c r="E25" s="62"/>
      <c r="F25" s="62"/>
      <c r="G25" s="62"/>
      <c r="H25" s="62"/>
      <c r="I25" s="62"/>
      <c r="J25" s="62"/>
      <c r="K25" s="63"/>
      <c r="L25" s="62"/>
      <c r="M25" s="62"/>
      <c r="N25" s="96"/>
      <c r="O25" s="55"/>
      <c r="P25" s="55"/>
      <c r="Q25" s="62"/>
      <c r="R25"/>
      <c r="S25"/>
      <c r="T25"/>
      <c r="U25"/>
      <c r="V25"/>
      <c r="W25"/>
      <c r="X25"/>
    </row>
    <row r="26" spans="1:24" s="1" customFormat="1" ht="15.75" x14ac:dyDescent="0.25">
      <c r="A26" s="62"/>
      <c r="B26"/>
      <c r="C26"/>
      <c r="D26" s="222"/>
      <c r="E26" s="62"/>
      <c r="F26" s="62"/>
      <c r="G26" s="62"/>
      <c r="H26" s="62"/>
      <c r="I26" s="62"/>
      <c r="J26" s="62"/>
      <c r="K26" s="63"/>
      <c r="L26" s="62"/>
      <c r="M26" s="62"/>
      <c r="N26" s="96"/>
      <c r="O26" s="55"/>
      <c r="P26" s="58"/>
      <c r="Q26" s="62"/>
    </row>
    <row r="27" spans="1:24" s="1" customFormat="1" ht="15.75" x14ac:dyDescent="0.25">
      <c r="A27" s="62"/>
      <c r="B27"/>
      <c r="C27" s="108"/>
      <c r="D27" s="223"/>
      <c r="E27"/>
      <c r="F27"/>
      <c r="G27"/>
      <c r="H27"/>
      <c r="I27"/>
      <c r="J27"/>
      <c r="K27" s="64"/>
      <c r="L27"/>
      <c r="M27"/>
      <c r="N27" s="105"/>
      <c r="P27" s="60"/>
      <c r="Q27" s="65"/>
    </row>
    <row r="28" spans="1:24" s="1" customFormat="1" ht="15.75" x14ac:dyDescent="0.25">
      <c r="A28" s="62"/>
      <c r="C28" s="108"/>
      <c r="D28" s="222"/>
      <c r="E28"/>
      <c r="F28"/>
      <c r="G28"/>
      <c r="H28"/>
      <c r="I28"/>
      <c r="J28" s="68"/>
      <c r="K28" s="64"/>
      <c r="L28"/>
      <c r="M28"/>
      <c r="N28" s="105"/>
      <c r="P28" s="60"/>
      <c r="Q28"/>
    </row>
    <row r="29" spans="1:24" s="1" customFormat="1" ht="15.75" x14ac:dyDescent="0.25">
      <c r="A29" s="62"/>
      <c r="B29"/>
      <c r="C29"/>
      <c r="D29" s="221"/>
      <c r="E29"/>
      <c r="F29"/>
      <c r="G29"/>
      <c r="H29"/>
      <c r="I29"/>
      <c r="J29"/>
      <c r="K29" s="64"/>
      <c r="L29"/>
      <c r="M29"/>
      <c r="N29" s="105"/>
      <c r="Q29"/>
    </row>
  </sheetData>
  <mergeCells count="17"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A23:C23"/>
    <mergeCell ref="N4:P4"/>
    <mergeCell ref="Q4:Q5"/>
    <mergeCell ref="T14:X14"/>
    <mergeCell ref="A19:C19"/>
    <mergeCell ref="A20:C20"/>
    <mergeCell ref="A22:C22"/>
  </mergeCells>
  <pageMargins left="0.25" right="0.25" top="0.75" bottom="0.75" header="0.3" footer="0.3"/>
  <pageSetup orientation="landscape" horizontalDpi="4294967293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opLeftCell="A4" zoomScale="110" zoomScaleNormal="110" workbookViewId="0">
      <selection activeCell="K15" sqref="K15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221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11.14062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21" customHeight="1" x14ac:dyDescent="0.25">
      <c r="A1" s="255" t="s">
        <v>63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</row>
    <row r="2" spans="1:24" ht="24.75" customHeight="1" x14ac:dyDescent="0.25">
      <c r="A2" s="256" t="s">
        <v>1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</row>
    <row r="3" spans="1:24" ht="24.75" customHeight="1" thickBot="1" x14ac:dyDescent="0.3">
      <c r="A3" s="254" t="s">
        <v>89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57" t="s">
        <v>2</v>
      </c>
      <c r="B4" s="259" t="s">
        <v>3</v>
      </c>
      <c r="C4" s="261" t="s">
        <v>4</v>
      </c>
      <c r="D4" s="263" t="s">
        <v>5</v>
      </c>
      <c r="E4" s="264"/>
      <c r="F4" s="265"/>
      <c r="G4" s="263" t="s">
        <v>6</v>
      </c>
      <c r="H4" s="264"/>
      <c r="I4" s="265"/>
      <c r="J4" s="259" t="s">
        <v>7</v>
      </c>
      <c r="K4" s="263" t="s">
        <v>8</v>
      </c>
      <c r="L4" s="264"/>
      <c r="M4" s="265"/>
      <c r="N4" s="266" t="s">
        <v>9</v>
      </c>
      <c r="O4" s="267"/>
      <c r="P4" s="268"/>
      <c r="Q4" s="269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58"/>
      <c r="B5" s="260"/>
      <c r="C5" s="262"/>
      <c r="D5" s="197" t="s">
        <v>10</v>
      </c>
      <c r="E5" s="198" t="s">
        <v>11</v>
      </c>
      <c r="F5" s="198" t="s">
        <v>12</v>
      </c>
      <c r="G5" s="198" t="s">
        <v>10</v>
      </c>
      <c r="H5" s="198" t="s">
        <v>11</v>
      </c>
      <c r="I5" s="198" t="s">
        <v>12</v>
      </c>
      <c r="J5" s="260"/>
      <c r="K5" s="199" t="s">
        <v>10</v>
      </c>
      <c r="L5" s="198" t="s">
        <v>11</v>
      </c>
      <c r="M5" s="200" t="s">
        <v>12</v>
      </c>
      <c r="N5" s="201" t="s">
        <v>10</v>
      </c>
      <c r="O5" s="202" t="s">
        <v>11</v>
      </c>
      <c r="P5" s="202" t="s">
        <v>12</v>
      </c>
      <c r="Q5" s="270"/>
      <c r="R5" s="2"/>
      <c r="S5" s="2"/>
      <c r="T5" s="2"/>
      <c r="U5" s="2"/>
      <c r="V5" s="2"/>
      <c r="W5" s="2"/>
      <c r="X5" s="2"/>
    </row>
    <row r="6" spans="1:24" ht="16.5" x14ac:dyDescent="0.25">
      <c r="A6" s="15">
        <v>2</v>
      </c>
      <c r="B6" s="160">
        <v>115007</v>
      </c>
      <c r="C6" s="160" t="s">
        <v>13</v>
      </c>
      <c r="D6" s="151">
        <v>3010.0810810810799</v>
      </c>
      <c r="E6" s="161">
        <v>6.61</v>
      </c>
      <c r="F6" s="152">
        <f>D6*E6</f>
        <v>19896.635945945938</v>
      </c>
      <c r="G6" s="160"/>
      <c r="H6" s="160">
        <v>6.61</v>
      </c>
      <c r="I6" s="153">
        <f>G6*H6</f>
        <v>0</v>
      </c>
      <c r="J6" s="154"/>
      <c r="K6" s="162">
        <v>450</v>
      </c>
      <c r="L6" s="161">
        <v>6.61</v>
      </c>
      <c r="M6" s="153">
        <f>L6*K6</f>
        <v>2974.5</v>
      </c>
      <c r="N6" s="158">
        <f t="shared" ref="N6:N15" si="0">SUM(D6+G6-K6)</f>
        <v>2560.0810810810799</v>
      </c>
      <c r="O6" s="161">
        <v>6.61</v>
      </c>
      <c r="P6" s="159">
        <f t="shared" ref="P6:P13" si="1">N6*O6</f>
        <v>16922.135945945938</v>
      </c>
      <c r="Q6" s="15"/>
    </row>
    <row r="7" spans="1:24" ht="16.5" x14ac:dyDescent="0.25">
      <c r="A7" s="15">
        <v>3</v>
      </c>
      <c r="B7" s="150">
        <v>115009</v>
      </c>
      <c r="C7" s="150" t="s">
        <v>14</v>
      </c>
      <c r="D7" s="151">
        <v>3404</v>
      </c>
      <c r="E7" s="164">
        <v>0.89</v>
      </c>
      <c r="F7" s="152">
        <f t="shared" ref="F7:F8" si="2">D7*E7</f>
        <v>3029.56</v>
      </c>
      <c r="G7" s="165"/>
      <c r="H7" s="152">
        <v>0.89</v>
      </c>
      <c r="I7" s="153">
        <f t="shared" ref="I7:I15" si="3">G7*H7</f>
        <v>0</v>
      </c>
      <c r="J7" s="154"/>
      <c r="K7" s="166">
        <v>600</v>
      </c>
      <c r="L7" s="164">
        <v>0.89</v>
      </c>
      <c r="M7" s="153">
        <f>L7*K7</f>
        <v>534</v>
      </c>
      <c r="N7" s="158">
        <f t="shared" si="0"/>
        <v>2804</v>
      </c>
      <c r="O7" s="164">
        <v>0.89</v>
      </c>
      <c r="P7" s="159">
        <f t="shared" si="1"/>
        <v>2495.56</v>
      </c>
      <c r="Q7" s="15"/>
    </row>
    <row r="8" spans="1:24" ht="16.5" x14ac:dyDescent="0.25">
      <c r="A8" s="9">
        <v>4</v>
      </c>
      <c r="B8" s="150">
        <v>115017</v>
      </c>
      <c r="C8" s="150" t="s">
        <v>15</v>
      </c>
      <c r="D8" s="151">
        <v>120</v>
      </c>
      <c r="E8" s="156">
        <v>72</v>
      </c>
      <c r="F8" s="152">
        <f t="shared" si="2"/>
        <v>8640</v>
      </c>
      <c r="G8" s="150"/>
      <c r="H8" s="150"/>
      <c r="I8" s="153">
        <f t="shared" si="3"/>
        <v>0</v>
      </c>
      <c r="J8" s="154"/>
      <c r="K8" s="166">
        <v>25</v>
      </c>
      <c r="L8" s="164">
        <v>72</v>
      </c>
      <c r="M8" s="153">
        <f>L8*K8</f>
        <v>1800</v>
      </c>
      <c r="N8" s="158">
        <f t="shared" si="0"/>
        <v>95</v>
      </c>
      <c r="O8" s="156">
        <v>72</v>
      </c>
      <c r="P8" s="159">
        <f t="shared" si="1"/>
        <v>6840</v>
      </c>
      <c r="Q8" s="15"/>
    </row>
    <row r="9" spans="1:24" ht="16.5" x14ac:dyDescent="0.25">
      <c r="A9" s="15">
        <v>5</v>
      </c>
      <c r="B9" s="150">
        <v>115027</v>
      </c>
      <c r="C9" s="150" t="s">
        <v>17</v>
      </c>
      <c r="D9" s="151">
        <v>35</v>
      </c>
      <c r="E9" s="164">
        <v>4.5583999999999998</v>
      </c>
      <c r="F9" s="152">
        <v>159.54399999999998</v>
      </c>
      <c r="G9" s="150"/>
      <c r="H9" s="150"/>
      <c r="I9" s="153">
        <f t="shared" si="3"/>
        <v>0</v>
      </c>
      <c r="J9" s="154"/>
      <c r="K9" s="155"/>
      <c r="L9" s="164">
        <v>4.5583999999999998</v>
      </c>
      <c r="M9" s="153">
        <f>L9*K9</f>
        <v>0</v>
      </c>
      <c r="N9" s="158">
        <f t="shared" si="0"/>
        <v>35</v>
      </c>
      <c r="O9" s="164">
        <v>4.5583999999999998</v>
      </c>
      <c r="P9" s="159">
        <f t="shared" si="1"/>
        <v>159.54399999999998</v>
      </c>
      <c r="Q9" s="15"/>
    </row>
    <row r="10" spans="1:24" ht="16.5" x14ac:dyDescent="0.25">
      <c r="A10" s="15">
        <v>6</v>
      </c>
      <c r="B10" s="150">
        <v>115052</v>
      </c>
      <c r="C10" s="150" t="s">
        <v>67</v>
      </c>
      <c r="D10" s="151">
        <v>7500</v>
      </c>
      <c r="E10" s="164">
        <v>5.39</v>
      </c>
      <c r="F10" s="152">
        <v>40425</v>
      </c>
      <c r="G10" s="160"/>
      <c r="H10" s="150">
        <v>5.39</v>
      </c>
      <c r="I10" s="153">
        <f t="shared" si="3"/>
        <v>0</v>
      </c>
      <c r="J10" s="154"/>
      <c r="K10" s="155">
        <v>750</v>
      </c>
      <c r="L10" s="164">
        <v>5.39</v>
      </c>
      <c r="M10" s="153">
        <f t="shared" ref="M10:M12" si="4">L10*K10</f>
        <v>4042.4999999999995</v>
      </c>
      <c r="N10" s="158">
        <f t="shared" si="0"/>
        <v>6750</v>
      </c>
      <c r="O10" s="164">
        <v>5.39</v>
      </c>
      <c r="P10" s="159">
        <f t="shared" si="1"/>
        <v>36382.5</v>
      </c>
      <c r="Q10" s="128"/>
    </row>
    <row r="11" spans="1:24" ht="16.5" x14ac:dyDescent="0.25">
      <c r="A11" s="172">
        <v>7</v>
      </c>
      <c r="B11" s="173">
        <v>115058</v>
      </c>
      <c r="C11" s="173" t="s">
        <v>19</v>
      </c>
      <c r="D11" s="174">
        <v>1952.1666666666665</v>
      </c>
      <c r="E11" s="175">
        <v>12</v>
      </c>
      <c r="F11" s="176">
        <v>23426</v>
      </c>
      <c r="G11" s="173"/>
      <c r="H11" s="173">
        <v>12.5</v>
      </c>
      <c r="I11" s="177">
        <f t="shared" si="3"/>
        <v>0</v>
      </c>
      <c r="J11" s="178"/>
      <c r="K11" s="179">
        <v>180</v>
      </c>
      <c r="L11" s="180">
        <v>12</v>
      </c>
      <c r="M11" s="177">
        <f t="shared" si="4"/>
        <v>2160</v>
      </c>
      <c r="N11" s="181">
        <f t="shared" si="0"/>
        <v>1772.1666666666665</v>
      </c>
      <c r="O11" s="175">
        <v>12</v>
      </c>
      <c r="P11" s="182">
        <f t="shared" si="1"/>
        <v>21266</v>
      </c>
      <c r="Q11" s="183"/>
    </row>
    <row r="12" spans="1:24" ht="16.5" x14ac:dyDescent="0.25">
      <c r="A12" s="184">
        <v>8</v>
      </c>
      <c r="B12" s="173">
        <v>115072</v>
      </c>
      <c r="C12" s="173" t="s">
        <v>26</v>
      </c>
      <c r="D12" s="174">
        <v>5</v>
      </c>
      <c r="E12" s="176">
        <v>245</v>
      </c>
      <c r="F12" s="176">
        <v>1225</v>
      </c>
      <c r="G12" s="173"/>
      <c r="H12" s="173">
        <v>245</v>
      </c>
      <c r="I12" s="177">
        <f t="shared" si="3"/>
        <v>0</v>
      </c>
      <c r="J12" s="178"/>
      <c r="K12" s="179"/>
      <c r="L12" s="185">
        <v>245</v>
      </c>
      <c r="M12" s="177">
        <f t="shared" si="4"/>
        <v>0</v>
      </c>
      <c r="N12" s="181">
        <f t="shared" si="0"/>
        <v>5</v>
      </c>
      <c r="O12" s="185">
        <v>245</v>
      </c>
      <c r="P12" s="182">
        <f t="shared" si="1"/>
        <v>1225</v>
      </c>
      <c r="Q12" s="183"/>
    </row>
    <row r="13" spans="1:24" ht="17.25" customHeight="1" x14ac:dyDescent="0.25">
      <c r="A13" s="15">
        <v>9</v>
      </c>
      <c r="B13" s="150">
        <v>115075</v>
      </c>
      <c r="C13" s="196" t="s">
        <v>29</v>
      </c>
      <c r="D13" s="151">
        <v>57</v>
      </c>
      <c r="E13" s="150">
        <v>59.16</v>
      </c>
      <c r="F13" s="152">
        <v>3372.12</v>
      </c>
      <c r="G13" s="150"/>
      <c r="H13" s="150">
        <v>55.35</v>
      </c>
      <c r="I13" s="153">
        <f t="shared" si="3"/>
        <v>0</v>
      </c>
      <c r="J13" s="154"/>
      <c r="K13" s="155">
        <v>26</v>
      </c>
      <c r="L13" s="156">
        <v>59.16</v>
      </c>
      <c r="M13" s="153">
        <f>L13*K13</f>
        <v>1538.1599999999999</v>
      </c>
      <c r="N13" s="158">
        <f t="shared" si="0"/>
        <v>31</v>
      </c>
      <c r="O13" s="156">
        <v>59.16</v>
      </c>
      <c r="P13" s="159">
        <f t="shared" si="1"/>
        <v>1833.9599999999998</v>
      </c>
      <c r="Q13" s="171"/>
    </row>
    <row r="14" spans="1:24" ht="15" customHeight="1" x14ac:dyDescent="0.25">
      <c r="A14" s="9">
        <v>10</v>
      </c>
      <c r="B14" s="150">
        <v>115099</v>
      </c>
      <c r="C14" s="196" t="s">
        <v>30</v>
      </c>
      <c r="D14" s="151">
        <v>0</v>
      </c>
      <c r="E14" s="150"/>
      <c r="F14" s="169">
        <v>399701</v>
      </c>
      <c r="G14" s="150"/>
      <c r="H14" s="150"/>
      <c r="I14" s="153">
        <f t="shared" si="3"/>
        <v>0</v>
      </c>
      <c r="J14" s="154"/>
      <c r="K14" s="155">
        <v>8320</v>
      </c>
      <c r="L14" s="167"/>
      <c r="M14" s="153"/>
      <c r="N14" s="158">
        <f t="shared" si="0"/>
        <v>-8320</v>
      </c>
      <c r="O14" s="156"/>
      <c r="P14" s="159">
        <f>SUM(F14+I14-M14)</f>
        <v>399701</v>
      </c>
      <c r="Q14" s="171"/>
      <c r="T14" s="271"/>
      <c r="U14" s="271"/>
      <c r="V14" s="271"/>
      <c r="W14" s="271"/>
      <c r="X14" s="271"/>
    </row>
    <row r="15" spans="1:24" ht="15" customHeight="1" x14ac:dyDescent="0.25">
      <c r="A15" s="9">
        <v>11</v>
      </c>
      <c r="B15" s="150">
        <v>115054</v>
      </c>
      <c r="C15" s="186" t="s">
        <v>52</v>
      </c>
      <c r="D15" s="151">
        <v>25</v>
      </c>
      <c r="E15" s="187">
        <v>19.55</v>
      </c>
      <c r="F15" s="188">
        <v>488.75</v>
      </c>
      <c r="G15" s="187"/>
      <c r="H15" s="187">
        <v>19.55</v>
      </c>
      <c r="I15" s="153">
        <f t="shared" si="3"/>
        <v>0</v>
      </c>
      <c r="J15" s="190"/>
      <c r="K15" s="191"/>
      <c r="L15" s="192">
        <v>19.55</v>
      </c>
      <c r="M15" s="189">
        <f>K15*L15</f>
        <v>0</v>
      </c>
      <c r="N15" s="158">
        <f t="shared" si="0"/>
        <v>25</v>
      </c>
      <c r="O15" s="193">
        <v>19.55</v>
      </c>
      <c r="P15" s="194">
        <f>N15*O15</f>
        <v>488.75</v>
      </c>
      <c r="Q15" s="195"/>
      <c r="T15" s="225"/>
      <c r="U15" s="225"/>
      <c r="V15" s="225"/>
      <c r="W15" s="225"/>
      <c r="X15" s="225"/>
    </row>
    <row r="16" spans="1:24" ht="17.25" thickBot="1" x14ac:dyDescent="0.35">
      <c r="A16" s="46"/>
      <c r="B16" s="69" t="s">
        <v>32</v>
      </c>
      <c r="C16" s="210"/>
      <c r="D16" s="215"/>
      <c r="E16" s="211"/>
      <c r="F16" s="212">
        <v>490499.60994594591</v>
      </c>
      <c r="G16" s="212">
        <f>SUM(G6:G15)</f>
        <v>0</v>
      </c>
      <c r="H16" s="211"/>
      <c r="I16" s="209">
        <f>SUM(I6:I14)</f>
        <v>0</v>
      </c>
      <c r="J16" s="213">
        <f>SUM(J6:J14)</f>
        <v>0</v>
      </c>
      <c r="K16" s="213"/>
      <c r="L16" s="213"/>
      <c r="M16" s="213">
        <f>SUM(M6:M15)</f>
        <v>13049.16</v>
      </c>
      <c r="N16" s="214"/>
      <c r="O16" s="211"/>
      <c r="P16" s="212">
        <f>SUM(P6:P15)</f>
        <v>487314.44994594593</v>
      </c>
      <c r="Q16" s="46"/>
    </row>
    <row r="17" spans="1:24" s="1" customFormat="1" ht="16.5" thickTop="1" x14ac:dyDescent="0.25">
      <c r="A17" s="55"/>
      <c r="B17" s="55"/>
      <c r="C17" s="55"/>
      <c r="D17" s="216"/>
      <c r="E17" s="55"/>
      <c r="F17" s="55"/>
      <c r="G17" s="55"/>
      <c r="H17" s="55"/>
      <c r="I17" s="55"/>
      <c r="J17" s="57" t="s">
        <v>86</v>
      </c>
      <c r="K17" s="56"/>
      <c r="L17" s="55"/>
      <c r="M17" s="55"/>
      <c r="N17" s="96"/>
      <c r="O17" s="55"/>
      <c r="P17" s="58"/>
      <c r="Q17" s="55"/>
    </row>
    <row r="18" spans="1:24" s="1" customFormat="1" ht="15.75" x14ac:dyDescent="0.25">
      <c r="A18" s="55"/>
      <c r="B18" s="55"/>
      <c r="C18" s="55"/>
      <c r="D18" s="217"/>
      <c r="F18" s="55"/>
      <c r="G18" s="55"/>
      <c r="H18" s="55"/>
      <c r="I18" s="55"/>
      <c r="J18" s="57"/>
      <c r="K18" s="56"/>
      <c r="L18" s="55"/>
      <c r="M18" s="55"/>
      <c r="N18" s="96"/>
      <c r="O18" s="55"/>
      <c r="P18" s="58"/>
      <c r="Q18" s="55"/>
    </row>
    <row r="19" spans="1:24" s="78" customFormat="1" ht="16.5" x14ac:dyDescent="0.3">
      <c r="A19" s="252" t="s">
        <v>37</v>
      </c>
      <c r="B19" s="252"/>
      <c r="C19" s="252"/>
      <c r="D19" s="218"/>
      <c r="E19" s="80"/>
      <c r="F19" s="81"/>
      <c r="G19" s="80"/>
      <c r="H19" s="80"/>
      <c r="I19" s="80"/>
      <c r="J19" s="80"/>
      <c r="K19" s="80"/>
      <c r="L19" s="80"/>
      <c r="M19" s="80"/>
      <c r="N19" s="97"/>
      <c r="O19" s="80"/>
      <c r="P19" s="81"/>
    </row>
    <row r="20" spans="1:24" s="78" customFormat="1" ht="16.5" x14ac:dyDescent="0.3">
      <c r="A20" s="250"/>
      <c r="B20" s="250"/>
      <c r="C20" s="250"/>
      <c r="D20" s="219"/>
      <c r="N20" s="98"/>
      <c r="P20" s="82"/>
    </row>
    <row r="21" spans="1:24" s="78" customFormat="1" ht="16.5" x14ac:dyDescent="0.3">
      <c r="D21" s="219"/>
      <c r="N21" s="98"/>
    </row>
    <row r="22" spans="1:24" s="78" customFormat="1" ht="16.5" x14ac:dyDescent="0.3">
      <c r="A22" s="251" t="s">
        <v>44</v>
      </c>
      <c r="B22" s="251"/>
      <c r="C22" s="251"/>
      <c r="D22" s="219"/>
      <c r="N22" s="98"/>
    </row>
    <row r="23" spans="1:24" s="1" customFormat="1" ht="16.5" x14ac:dyDescent="0.3">
      <c r="A23" s="251" t="s">
        <v>43</v>
      </c>
      <c r="B23" s="251"/>
      <c r="C23" s="251"/>
      <c r="D23" s="216"/>
      <c r="E23" s="55"/>
      <c r="F23" s="55"/>
      <c r="G23" s="55"/>
      <c r="H23" s="55"/>
      <c r="I23" s="55"/>
      <c r="J23" s="55"/>
      <c r="K23" s="56"/>
      <c r="L23" s="55"/>
      <c r="M23" s="55"/>
      <c r="N23" s="96"/>
      <c r="O23" s="55"/>
      <c r="P23" s="55"/>
      <c r="Q23" s="55"/>
    </row>
    <row r="24" spans="1:24" ht="15.75" x14ac:dyDescent="0.25">
      <c r="A24" s="62"/>
      <c r="B24" s="62"/>
      <c r="C24" s="62"/>
      <c r="D24" s="220"/>
      <c r="E24" s="62"/>
      <c r="F24" s="62"/>
      <c r="G24" s="62"/>
      <c r="H24" s="62"/>
      <c r="I24" s="62"/>
      <c r="J24" s="62"/>
      <c r="K24" s="63"/>
      <c r="L24" s="62"/>
      <c r="M24" s="62"/>
      <c r="N24" s="96"/>
      <c r="O24" s="55"/>
      <c r="P24" s="55"/>
      <c r="Q24" s="62"/>
      <c r="R24"/>
      <c r="S24"/>
      <c r="T24"/>
      <c r="U24"/>
      <c r="V24"/>
      <c r="W24"/>
      <c r="X24"/>
    </row>
    <row r="25" spans="1:24" ht="15.75" x14ac:dyDescent="0.25">
      <c r="A25" s="62"/>
      <c r="E25" s="62"/>
      <c r="F25" s="62"/>
      <c r="G25" s="62"/>
      <c r="H25" s="62"/>
      <c r="I25" s="62"/>
      <c r="J25" s="62"/>
      <c r="K25" s="63"/>
      <c r="L25" s="62"/>
      <c r="M25" s="62"/>
      <c r="N25" s="96"/>
      <c r="O25" s="55"/>
      <c r="P25" s="55"/>
      <c r="Q25" s="62"/>
      <c r="R25"/>
      <c r="S25"/>
      <c r="T25"/>
      <c r="U25"/>
      <c r="V25"/>
      <c r="W25"/>
      <c r="X25"/>
    </row>
    <row r="26" spans="1:24" s="1" customFormat="1" ht="15.75" x14ac:dyDescent="0.25">
      <c r="A26" s="62"/>
      <c r="B26"/>
      <c r="C26"/>
      <c r="D26" s="222"/>
      <c r="E26" s="62"/>
      <c r="F26" s="62"/>
      <c r="G26" s="62"/>
      <c r="H26" s="62"/>
      <c r="I26" s="62"/>
      <c r="J26" s="62"/>
      <c r="K26" s="63"/>
      <c r="L26" s="62"/>
      <c r="M26" s="62"/>
      <c r="N26" s="96"/>
      <c r="O26" s="55"/>
      <c r="P26" s="58"/>
      <c r="Q26" s="62"/>
    </row>
    <row r="27" spans="1:24" s="1" customFormat="1" ht="15.75" x14ac:dyDescent="0.25">
      <c r="A27" s="62"/>
      <c r="B27"/>
      <c r="C27" s="108"/>
      <c r="D27" s="223"/>
      <c r="E27"/>
      <c r="F27"/>
      <c r="G27"/>
      <c r="H27"/>
      <c r="I27"/>
      <c r="J27"/>
      <c r="K27" s="64"/>
      <c r="L27"/>
      <c r="M27"/>
      <c r="N27" s="105"/>
      <c r="P27" s="60"/>
      <c r="Q27" s="65"/>
    </row>
    <row r="28" spans="1:24" s="1" customFormat="1" ht="15.75" x14ac:dyDescent="0.25">
      <c r="A28" s="62"/>
      <c r="C28" s="108"/>
      <c r="D28" s="222"/>
      <c r="E28"/>
      <c r="F28"/>
      <c r="G28"/>
      <c r="H28"/>
      <c r="I28"/>
      <c r="J28" s="68"/>
      <c r="K28" s="64"/>
      <c r="L28"/>
      <c r="M28"/>
      <c r="N28" s="105"/>
      <c r="P28" s="60"/>
      <c r="Q28"/>
    </row>
    <row r="29" spans="1:24" s="1" customFormat="1" ht="15.75" x14ac:dyDescent="0.25">
      <c r="A29" s="62"/>
      <c r="B29"/>
      <c r="C29"/>
      <c r="D29" s="221"/>
      <c r="E29"/>
      <c r="F29"/>
      <c r="G29"/>
      <c r="H29"/>
      <c r="I29"/>
      <c r="J29"/>
      <c r="K29" s="64"/>
      <c r="L29"/>
      <c r="M29"/>
      <c r="N29" s="105"/>
      <c r="Q29"/>
    </row>
  </sheetData>
  <mergeCells count="17"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A23:C23"/>
    <mergeCell ref="N4:P4"/>
    <mergeCell ref="Q4:Q5"/>
    <mergeCell ref="T14:X14"/>
    <mergeCell ref="A19:C19"/>
    <mergeCell ref="A20:C20"/>
    <mergeCell ref="A22:C22"/>
  </mergeCells>
  <pageMargins left="0.25" right="0.25" top="0.75" bottom="0.75" header="0.3" footer="0.3"/>
  <pageSetup orientation="landscape" horizontalDpi="4294967293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="110" zoomScaleNormal="110" workbookViewId="0">
      <selection activeCell="P12" sqref="P12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221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11.14062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21" customHeight="1" x14ac:dyDescent="0.25">
      <c r="A1" s="255" t="s">
        <v>63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</row>
    <row r="2" spans="1:24" ht="24.75" customHeight="1" x14ac:dyDescent="0.25">
      <c r="A2" s="256" t="s">
        <v>1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</row>
    <row r="3" spans="1:24" ht="24.75" customHeight="1" thickBot="1" x14ac:dyDescent="0.3">
      <c r="A3" s="254" t="s">
        <v>76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57" t="s">
        <v>2</v>
      </c>
      <c r="B4" s="259" t="s">
        <v>3</v>
      </c>
      <c r="C4" s="261" t="s">
        <v>4</v>
      </c>
      <c r="D4" s="263" t="s">
        <v>5</v>
      </c>
      <c r="E4" s="264"/>
      <c r="F4" s="265"/>
      <c r="G4" s="263" t="s">
        <v>6</v>
      </c>
      <c r="H4" s="264"/>
      <c r="I4" s="265"/>
      <c r="J4" s="259" t="s">
        <v>7</v>
      </c>
      <c r="K4" s="263" t="s">
        <v>8</v>
      </c>
      <c r="L4" s="264"/>
      <c r="M4" s="265"/>
      <c r="N4" s="266" t="s">
        <v>9</v>
      </c>
      <c r="O4" s="267"/>
      <c r="P4" s="268"/>
      <c r="Q4" s="269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58"/>
      <c r="B5" s="260"/>
      <c r="C5" s="262"/>
      <c r="D5" s="197" t="s">
        <v>10</v>
      </c>
      <c r="E5" s="198" t="s">
        <v>11</v>
      </c>
      <c r="F5" s="198" t="s">
        <v>12</v>
      </c>
      <c r="G5" s="198" t="s">
        <v>10</v>
      </c>
      <c r="H5" s="198" t="s">
        <v>11</v>
      </c>
      <c r="I5" s="198" t="s">
        <v>12</v>
      </c>
      <c r="J5" s="260"/>
      <c r="K5" s="199" t="s">
        <v>10</v>
      </c>
      <c r="L5" s="198" t="s">
        <v>11</v>
      </c>
      <c r="M5" s="200" t="s">
        <v>12</v>
      </c>
      <c r="N5" s="201" t="s">
        <v>10</v>
      </c>
      <c r="O5" s="202" t="s">
        <v>11</v>
      </c>
      <c r="P5" s="202" t="s">
        <v>12</v>
      </c>
      <c r="Q5" s="270"/>
      <c r="R5" s="2"/>
      <c r="S5" s="2"/>
      <c r="T5" s="2"/>
      <c r="U5" s="2"/>
      <c r="V5" s="2"/>
      <c r="W5" s="2"/>
      <c r="X5" s="2"/>
    </row>
    <row r="6" spans="1:24" ht="16.5" x14ac:dyDescent="0.25">
      <c r="A6" s="15">
        <v>2</v>
      </c>
      <c r="B6" s="160">
        <v>115007</v>
      </c>
      <c r="C6" s="160" t="s">
        <v>13</v>
      </c>
      <c r="D6" s="151">
        <v>2560.0810810810799</v>
      </c>
      <c r="E6" s="161">
        <v>6.61</v>
      </c>
      <c r="F6" s="152">
        <v>16922.135945945938</v>
      </c>
      <c r="G6" s="160"/>
      <c r="H6" s="160">
        <v>6.61</v>
      </c>
      <c r="I6" s="153">
        <f>G6*H6</f>
        <v>0</v>
      </c>
      <c r="J6" s="154"/>
      <c r="K6" s="162">
        <v>250</v>
      </c>
      <c r="L6" s="161">
        <v>6.61</v>
      </c>
      <c r="M6" s="153">
        <f>L6*K6</f>
        <v>1652.5</v>
      </c>
      <c r="N6" s="158">
        <f t="shared" ref="N6:N15" si="0">SUM(D6+G6-K6)</f>
        <v>2310.0810810810799</v>
      </c>
      <c r="O6" s="161">
        <v>6.61</v>
      </c>
      <c r="P6" s="159">
        <f t="shared" ref="P6:P13" si="1">N6*O6</f>
        <v>15269.635945945938</v>
      </c>
      <c r="Q6" s="15"/>
    </row>
    <row r="7" spans="1:24" ht="16.5" x14ac:dyDescent="0.25">
      <c r="A7" s="15">
        <v>3</v>
      </c>
      <c r="B7" s="150">
        <v>115009</v>
      </c>
      <c r="C7" s="150" t="s">
        <v>14</v>
      </c>
      <c r="D7" s="151">
        <v>2804</v>
      </c>
      <c r="E7" s="164">
        <v>0.89</v>
      </c>
      <c r="F7" s="152">
        <v>2495.56</v>
      </c>
      <c r="G7" s="165"/>
      <c r="H7" s="152">
        <v>0.89</v>
      </c>
      <c r="I7" s="153">
        <f t="shared" ref="I7:I15" si="2">G7*H7</f>
        <v>0</v>
      </c>
      <c r="J7" s="154"/>
      <c r="K7" s="166">
        <v>1200</v>
      </c>
      <c r="L7" s="164">
        <v>0.89</v>
      </c>
      <c r="M7" s="153">
        <f>L7*K7</f>
        <v>1068</v>
      </c>
      <c r="N7" s="158">
        <f t="shared" si="0"/>
        <v>1604</v>
      </c>
      <c r="O7" s="164">
        <v>0.89</v>
      </c>
      <c r="P7" s="159">
        <f t="shared" si="1"/>
        <v>1427.56</v>
      </c>
      <c r="Q7" s="15"/>
    </row>
    <row r="8" spans="1:24" ht="16.5" x14ac:dyDescent="0.25">
      <c r="A8" s="9">
        <v>4</v>
      </c>
      <c r="B8" s="150">
        <v>115017</v>
      </c>
      <c r="C8" s="150" t="s">
        <v>15</v>
      </c>
      <c r="D8" s="151">
        <v>95</v>
      </c>
      <c r="E8" s="156">
        <v>72</v>
      </c>
      <c r="F8" s="152">
        <v>6840</v>
      </c>
      <c r="G8" s="150"/>
      <c r="H8" s="150"/>
      <c r="I8" s="153">
        <f t="shared" si="2"/>
        <v>0</v>
      </c>
      <c r="J8" s="154"/>
      <c r="K8" s="166">
        <v>15</v>
      </c>
      <c r="L8" s="164">
        <v>72</v>
      </c>
      <c r="M8" s="153">
        <f>L8*K8</f>
        <v>1080</v>
      </c>
      <c r="N8" s="158">
        <f t="shared" si="0"/>
        <v>80</v>
      </c>
      <c r="O8" s="156">
        <v>72</v>
      </c>
      <c r="P8" s="159">
        <f t="shared" si="1"/>
        <v>5760</v>
      </c>
      <c r="Q8" s="15"/>
    </row>
    <row r="9" spans="1:24" ht="16.5" x14ac:dyDescent="0.25">
      <c r="A9" s="15">
        <v>5</v>
      </c>
      <c r="B9" s="150">
        <v>115027</v>
      </c>
      <c r="C9" s="150" t="s">
        <v>17</v>
      </c>
      <c r="D9" s="151">
        <v>35</v>
      </c>
      <c r="E9" s="164">
        <v>4.5583999999999998</v>
      </c>
      <c r="F9" s="152">
        <v>159.54399999999998</v>
      </c>
      <c r="G9" s="150"/>
      <c r="H9" s="150"/>
      <c r="I9" s="153">
        <f t="shared" si="2"/>
        <v>0</v>
      </c>
      <c r="J9" s="154"/>
      <c r="K9" s="155"/>
      <c r="L9" s="164">
        <v>4.5583999999999998</v>
      </c>
      <c r="M9" s="153">
        <f>L9*K9</f>
        <v>0</v>
      </c>
      <c r="N9" s="158">
        <f t="shared" si="0"/>
        <v>35</v>
      </c>
      <c r="O9" s="164">
        <v>4.5583999999999998</v>
      </c>
      <c r="P9" s="159">
        <f t="shared" si="1"/>
        <v>159.54399999999998</v>
      </c>
      <c r="Q9" s="15"/>
    </row>
    <row r="10" spans="1:24" ht="16.5" x14ac:dyDescent="0.25">
      <c r="A10" s="15">
        <v>6</v>
      </c>
      <c r="B10" s="150">
        <v>115052</v>
      </c>
      <c r="C10" s="150" t="s">
        <v>67</v>
      </c>
      <c r="D10" s="151">
        <v>6750</v>
      </c>
      <c r="E10" s="164">
        <v>5.39</v>
      </c>
      <c r="F10" s="152">
        <v>36382.5</v>
      </c>
      <c r="G10" s="160"/>
      <c r="H10" s="150">
        <v>5.39</v>
      </c>
      <c r="I10" s="153">
        <f t="shared" si="2"/>
        <v>0</v>
      </c>
      <c r="J10" s="154"/>
      <c r="K10" s="155">
        <v>550</v>
      </c>
      <c r="L10" s="164">
        <v>5.39</v>
      </c>
      <c r="M10" s="153">
        <f t="shared" ref="M10:M12" si="3">L10*K10</f>
        <v>2964.5</v>
      </c>
      <c r="N10" s="158">
        <f t="shared" si="0"/>
        <v>6200</v>
      </c>
      <c r="O10" s="164">
        <v>5.39</v>
      </c>
      <c r="P10" s="159">
        <f t="shared" si="1"/>
        <v>33418</v>
      </c>
      <c r="Q10" s="128"/>
    </row>
    <row r="11" spans="1:24" ht="16.5" x14ac:dyDescent="0.25">
      <c r="A11" s="172">
        <v>7</v>
      </c>
      <c r="B11" s="173">
        <v>115058</v>
      </c>
      <c r="C11" s="173" t="s">
        <v>19</v>
      </c>
      <c r="D11" s="174">
        <v>1772.1666666666665</v>
      </c>
      <c r="E11" s="175">
        <v>12</v>
      </c>
      <c r="F11" s="176">
        <v>21266</v>
      </c>
      <c r="G11" s="173"/>
      <c r="H11" s="173">
        <v>12.5</v>
      </c>
      <c r="I11" s="177">
        <f t="shared" si="2"/>
        <v>0</v>
      </c>
      <c r="J11" s="178"/>
      <c r="K11" s="179">
        <v>220</v>
      </c>
      <c r="L11" s="180">
        <v>12</v>
      </c>
      <c r="M11" s="177">
        <f t="shared" si="3"/>
        <v>2640</v>
      </c>
      <c r="N11" s="181">
        <f t="shared" si="0"/>
        <v>1552.1666666666665</v>
      </c>
      <c r="O11" s="175">
        <v>12</v>
      </c>
      <c r="P11" s="182">
        <f t="shared" si="1"/>
        <v>18626</v>
      </c>
      <c r="Q11" s="183"/>
    </row>
    <row r="12" spans="1:24" ht="16.5" x14ac:dyDescent="0.25">
      <c r="A12" s="184">
        <v>8</v>
      </c>
      <c r="B12" s="173">
        <v>115072</v>
      </c>
      <c r="C12" s="173" t="s">
        <v>26</v>
      </c>
      <c r="D12" s="174">
        <v>5</v>
      </c>
      <c r="E12" s="176">
        <v>245</v>
      </c>
      <c r="F12" s="176">
        <v>1225</v>
      </c>
      <c r="G12" s="173">
        <v>125</v>
      </c>
      <c r="H12" s="173">
        <v>245</v>
      </c>
      <c r="I12" s="177">
        <f t="shared" si="2"/>
        <v>30625</v>
      </c>
      <c r="J12" s="178"/>
      <c r="K12" s="179">
        <v>35</v>
      </c>
      <c r="L12" s="185">
        <v>245</v>
      </c>
      <c r="M12" s="177">
        <f t="shared" si="3"/>
        <v>8575</v>
      </c>
      <c r="N12" s="181">
        <f t="shared" si="0"/>
        <v>95</v>
      </c>
      <c r="O12" s="185">
        <v>245</v>
      </c>
      <c r="P12" s="182">
        <f t="shared" si="1"/>
        <v>23275</v>
      </c>
      <c r="Q12" s="183"/>
    </row>
    <row r="13" spans="1:24" ht="17.25" customHeight="1" x14ac:dyDescent="0.25">
      <c r="A13" s="15">
        <v>9</v>
      </c>
      <c r="B13" s="150">
        <v>115075</v>
      </c>
      <c r="C13" s="196" t="s">
        <v>29</v>
      </c>
      <c r="D13" s="151">
        <v>31</v>
      </c>
      <c r="E13" s="150">
        <v>59.16</v>
      </c>
      <c r="F13" s="152">
        <v>1833.9599999999998</v>
      </c>
      <c r="G13" s="150"/>
      <c r="H13" s="150">
        <v>55.35</v>
      </c>
      <c r="I13" s="153">
        <f t="shared" si="2"/>
        <v>0</v>
      </c>
      <c r="J13" s="154"/>
      <c r="K13" s="155">
        <v>5</v>
      </c>
      <c r="L13" s="156">
        <v>59.16</v>
      </c>
      <c r="M13" s="153">
        <f>L13*K13</f>
        <v>295.79999999999995</v>
      </c>
      <c r="N13" s="158">
        <f t="shared" si="0"/>
        <v>26</v>
      </c>
      <c r="O13" s="156">
        <v>59.16</v>
      </c>
      <c r="P13" s="159">
        <f t="shared" si="1"/>
        <v>1538.1599999999999</v>
      </c>
      <c r="Q13" s="171"/>
    </row>
    <row r="14" spans="1:24" ht="15" customHeight="1" x14ac:dyDescent="0.25">
      <c r="A14" s="9">
        <v>10</v>
      </c>
      <c r="B14" s="150">
        <v>115099</v>
      </c>
      <c r="C14" s="196" t="s">
        <v>30</v>
      </c>
      <c r="D14" s="151">
        <v>-8320</v>
      </c>
      <c r="E14" s="150"/>
      <c r="F14" s="169">
        <v>399701</v>
      </c>
      <c r="G14" s="150"/>
      <c r="H14" s="150"/>
      <c r="I14" s="153">
        <f t="shared" si="2"/>
        <v>0</v>
      </c>
      <c r="J14" s="154"/>
      <c r="K14" s="155"/>
      <c r="L14" s="167"/>
      <c r="M14" s="153">
        <v>8327</v>
      </c>
      <c r="N14" s="158"/>
      <c r="O14" s="156"/>
      <c r="P14" s="159">
        <f>SUM(F14+I14-M14)</f>
        <v>391374</v>
      </c>
      <c r="Q14" s="171"/>
      <c r="T14" s="271"/>
      <c r="U14" s="271"/>
      <c r="V14" s="271"/>
      <c r="W14" s="271"/>
      <c r="X14" s="271"/>
    </row>
    <row r="15" spans="1:24" ht="15" customHeight="1" x14ac:dyDescent="0.25">
      <c r="A15" s="9">
        <v>11</v>
      </c>
      <c r="B15" s="150">
        <v>115054</v>
      </c>
      <c r="C15" s="186" t="s">
        <v>52</v>
      </c>
      <c r="D15" s="151">
        <v>25</v>
      </c>
      <c r="E15" s="187">
        <v>19.55</v>
      </c>
      <c r="F15" s="188">
        <v>488.75</v>
      </c>
      <c r="G15" s="187"/>
      <c r="H15" s="187">
        <v>19.55</v>
      </c>
      <c r="I15" s="153">
        <f t="shared" si="2"/>
        <v>0</v>
      </c>
      <c r="J15" s="190"/>
      <c r="K15" s="191">
        <v>5</v>
      </c>
      <c r="L15" s="192">
        <v>19.55</v>
      </c>
      <c r="M15" s="189">
        <f>K15*L15</f>
        <v>97.75</v>
      </c>
      <c r="N15" s="158">
        <f t="shared" si="0"/>
        <v>20</v>
      </c>
      <c r="O15" s="193">
        <v>19.55</v>
      </c>
      <c r="P15" s="194">
        <f>N15*O15</f>
        <v>391</v>
      </c>
      <c r="Q15" s="195"/>
      <c r="T15" s="226"/>
      <c r="U15" s="226"/>
      <c r="V15" s="226"/>
      <c r="W15" s="226"/>
      <c r="X15" s="226"/>
    </row>
    <row r="16" spans="1:24" ht="17.25" thickBot="1" x14ac:dyDescent="0.35">
      <c r="A16" s="46"/>
      <c r="B16" s="69" t="s">
        <v>32</v>
      </c>
      <c r="C16" s="210"/>
      <c r="D16" s="215"/>
      <c r="E16" s="211"/>
      <c r="F16" s="212">
        <v>487314.44994594593</v>
      </c>
      <c r="G16" s="212">
        <f>SUM(G6:G15)</f>
        <v>125</v>
      </c>
      <c r="H16" s="211"/>
      <c r="I16" s="209">
        <f>SUM(I6:I14)</f>
        <v>30625</v>
      </c>
      <c r="J16" s="213">
        <f>SUM(J6:J14)</f>
        <v>0</v>
      </c>
      <c r="K16" s="213"/>
      <c r="L16" s="213"/>
      <c r="M16" s="213">
        <f>SUM(M6:M15)</f>
        <v>26700.55</v>
      </c>
      <c r="N16" s="214"/>
      <c r="O16" s="211"/>
      <c r="P16" s="212">
        <f>SUM(P6:P15)</f>
        <v>491238.89994594594</v>
      </c>
      <c r="Q16" s="46"/>
    </row>
    <row r="17" spans="1:24" s="1" customFormat="1" ht="16.5" thickTop="1" x14ac:dyDescent="0.25">
      <c r="A17" s="55"/>
      <c r="B17" s="55"/>
      <c r="C17" s="55"/>
      <c r="D17" s="216"/>
      <c r="E17" s="55"/>
      <c r="F17" s="55"/>
      <c r="G17" s="55"/>
      <c r="H17" s="55"/>
      <c r="I17" s="55"/>
      <c r="J17" s="57" t="s">
        <v>86</v>
      </c>
      <c r="K17" s="56"/>
      <c r="L17" s="55"/>
      <c r="M17" s="55"/>
      <c r="N17" s="96"/>
      <c r="O17" s="55"/>
      <c r="P17" s="58"/>
      <c r="Q17" s="55"/>
    </row>
    <row r="18" spans="1:24" s="1" customFormat="1" ht="15.75" x14ac:dyDescent="0.25">
      <c r="A18" s="55"/>
      <c r="B18" s="55"/>
      <c r="C18" s="55"/>
      <c r="D18" s="217"/>
      <c r="F18" s="55"/>
      <c r="G18" s="55"/>
      <c r="H18" s="55"/>
      <c r="I18" s="55"/>
      <c r="J18" s="57"/>
      <c r="K18" s="56"/>
      <c r="L18" s="55"/>
      <c r="M18" s="55"/>
      <c r="N18" s="96"/>
      <c r="O18" s="55"/>
      <c r="P18" s="58"/>
      <c r="Q18" s="55"/>
    </row>
    <row r="19" spans="1:24" s="78" customFormat="1" ht="16.5" x14ac:dyDescent="0.3">
      <c r="A19" s="252" t="s">
        <v>37</v>
      </c>
      <c r="B19" s="252"/>
      <c r="C19" s="252"/>
      <c r="D19" s="218"/>
      <c r="E19" s="80"/>
      <c r="F19" s="81"/>
      <c r="G19" s="80"/>
      <c r="H19" s="80"/>
      <c r="I19" s="80"/>
      <c r="J19" s="80"/>
      <c r="K19" s="80"/>
      <c r="L19" s="80"/>
      <c r="M19" s="80"/>
      <c r="N19" s="97"/>
      <c r="O19" s="80"/>
      <c r="P19" s="81"/>
    </row>
    <row r="20" spans="1:24" s="78" customFormat="1" ht="16.5" x14ac:dyDescent="0.3">
      <c r="A20" s="250"/>
      <c r="B20" s="250"/>
      <c r="C20" s="250"/>
      <c r="D20" s="219"/>
      <c r="N20" s="98"/>
      <c r="P20" s="82"/>
    </row>
    <row r="21" spans="1:24" s="78" customFormat="1" ht="16.5" x14ac:dyDescent="0.3">
      <c r="D21" s="219"/>
      <c r="N21" s="98"/>
    </row>
    <row r="22" spans="1:24" s="78" customFormat="1" ht="16.5" x14ac:dyDescent="0.3">
      <c r="A22" s="251" t="s">
        <v>44</v>
      </c>
      <c r="B22" s="251"/>
      <c r="C22" s="251"/>
      <c r="D22" s="219"/>
      <c r="N22" s="98"/>
    </row>
    <row r="23" spans="1:24" s="1" customFormat="1" ht="16.5" x14ac:dyDescent="0.3">
      <c r="A23" s="251" t="s">
        <v>43</v>
      </c>
      <c r="B23" s="251"/>
      <c r="C23" s="251"/>
      <c r="D23" s="216"/>
      <c r="E23" s="55"/>
      <c r="F23" s="55"/>
      <c r="G23" s="55"/>
      <c r="H23" s="55"/>
      <c r="I23" s="55"/>
      <c r="J23" s="55"/>
      <c r="K23" s="56"/>
      <c r="L23" s="55"/>
      <c r="M23" s="55"/>
      <c r="N23" s="96"/>
      <c r="O23" s="55"/>
      <c r="P23" s="55"/>
      <c r="Q23" s="55"/>
    </row>
    <row r="24" spans="1:24" ht="15.75" x14ac:dyDescent="0.25">
      <c r="A24" s="62"/>
      <c r="B24" s="62"/>
      <c r="C24" s="62"/>
      <c r="D24" s="220"/>
      <c r="E24" s="62"/>
      <c r="F24" s="62"/>
      <c r="G24" s="62"/>
      <c r="H24" s="62"/>
      <c r="I24" s="62"/>
      <c r="J24" s="62"/>
      <c r="K24" s="63"/>
      <c r="L24" s="62"/>
      <c r="M24" s="62"/>
      <c r="N24" s="96"/>
      <c r="O24" s="55"/>
      <c r="P24" s="55"/>
      <c r="Q24" s="62"/>
      <c r="R24"/>
      <c r="S24"/>
      <c r="T24"/>
      <c r="U24"/>
      <c r="V24"/>
      <c r="W24"/>
      <c r="X24"/>
    </row>
    <row r="25" spans="1:24" ht="15.75" x14ac:dyDescent="0.25">
      <c r="A25" s="62"/>
      <c r="E25" s="62"/>
      <c r="F25" s="62"/>
      <c r="G25" s="62"/>
      <c r="H25" s="62"/>
      <c r="I25" s="62"/>
      <c r="J25" s="62"/>
      <c r="K25" s="63"/>
      <c r="L25" s="62"/>
      <c r="M25" s="62"/>
      <c r="N25" s="96"/>
      <c r="O25" s="55"/>
      <c r="P25" s="55"/>
      <c r="Q25" s="62"/>
      <c r="R25"/>
      <c r="S25"/>
      <c r="T25"/>
      <c r="U25"/>
      <c r="V25"/>
      <c r="W25"/>
      <c r="X25"/>
    </row>
    <row r="26" spans="1:24" s="1" customFormat="1" ht="15.75" x14ac:dyDescent="0.25">
      <c r="A26" s="62"/>
      <c r="B26"/>
      <c r="C26"/>
      <c r="D26" s="222"/>
      <c r="E26" s="62"/>
      <c r="F26" s="62"/>
      <c r="G26" s="62"/>
      <c r="H26" s="62"/>
      <c r="I26" s="62"/>
      <c r="J26" s="62"/>
      <c r="K26" s="63"/>
      <c r="L26" s="62"/>
      <c r="M26" s="62"/>
      <c r="N26" s="96"/>
      <c r="O26" s="55"/>
      <c r="P26" s="58"/>
      <c r="Q26" s="62"/>
    </row>
    <row r="27" spans="1:24" s="1" customFormat="1" ht="15.75" x14ac:dyDescent="0.25">
      <c r="A27" s="62"/>
      <c r="B27"/>
      <c r="C27" s="108"/>
      <c r="D27" s="223"/>
      <c r="E27"/>
      <c r="F27"/>
      <c r="G27"/>
      <c r="H27"/>
      <c r="I27"/>
      <c r="J27"/>
      <c r="K27" s="64"/>
      <c r="L27"/>
      <c r="M27"/>
      <c r="N27" s="105"/>
      <c r="P27" s="60"/>
      <c r="Q27" s="65"/>
    </row>
    <row r="28" spans="1:24" s="1" customFormat="1" ht="15.75" x14ac:dyDescent="0.25">
      <c r="A28" s="62"/>
      <c r="C28" s="108"/>
      <c r="D28" s="222"/>
      <c r="E28"/>
      <c r="F28"/>
      <c r="G28"/>
      <c r="H28"/>
      <c r="I28"/>
      <c r="J28" s="68"/>
      <c r="K28" s="64"/>
      <c r="L28"/>
      <c r="M28"/>
      <c r="N28" s="105"/>
      <c r="P28" s="60"/>
      <c r="Q28"/>
    </row>
    <row r="29" spans="1:24" s="1" customFormat="1" ht="15.75" x14ac:dyDescent="0.25">
      <c r="A29" s="62"/>
      <c r="B29"/>
      <c r="C29"/>
      <c r="D29" s="221"/>
      <c r="E29"/>
      <c r="F29"/>
      <c r="G29"/>
      <c r="H29"/>
      <c r="I29"/>
      <c r="J29"/>
      <c r="K29" s="64"/>
      <c r="L29"/>
      <c r="M29"/>
      <c r="N29" s="105"/>
      <c r="Q29"/>
    </row>
  </sheetData>
  <mergeCells count="17"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A23:C23"/>
    <mergeCell ref="N4:P4"/>
    <mergeCell ref="Q4:Q5"/>
    <mergeCell ref="T14:X14"/>
    <mergeCell ref="A19:C19"/>
    <mergeCell ref="A20:C20"/>
    <mergeCell ref="A22:C22"/>
  </mergeCells>
  <pageMargins left="0.25" right="0.25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zoomScale="110" zoomScaleNormal="110" workbookViewId="0">
      <selection activeCell="J9" sqref="J9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221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11.14062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21" customHeight="1" x14ac:dyDescent="0.3">
      <c r="A1" s="272" t="s">
        <v>63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</row>
    <row r="2" spans="1:24" ht="24.75" customHeight="1" x14ac:dyDescent="0.25">
      <c r="A2" s="256" t="s">
        <v>1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</row>
    <row r="3" spans="1:24" ht="24.75" customHeight="1" thickBot="1" x14ac:dyDescent="0.3">
      <c r="A3" s="254" t="s">
        <v>90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24" s="3" customFormat="1" x14ac:dyDescent="0.25">
      <c r="A4" s="257" t="s">
        <v>2</v>
      </c>
      <c r="B4" s="259" t="s">
        <v>3</v>
      </c>
      <c r="C4" s="261" t="s">
        <v>4</v>
      </c>
      <c r="D4" s="263" t="s">
        <v>5</v>
      </c>
      <c r="E4" s="264"/>
      <c r="F4" s="265"/>
      <c r="G4" s="263" t="s">
        <v>6</v>
      </c>
      <c r="H4" s="264"/>
      <c r="I4" s="265"/>
      <c r="J4" s="259" t="s">
        <v>7</v>
      </c>
      <c r="K4" s="263" t="s">
        <v>8</v>
      </c>
      <c r="L4" s="264"/>
      <c r="M4" s="265"/>
      <c r="N4" s="266" t="s">
        <v>9</v>
      </c>
      <c r="O4" s="267"/>
      <c r="P4" s="268"/>
      <c r="Q4" s="269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58"/>
      <c r="B5" s="260"/>
      <c r="C5" s="262"/>
      <c r="D5" s="197" t="s">
        <v>10</v>
      </c>
      <c r="E5" s="198" t="s">
        <v>11</v>
      </c>
      <c r="F5" s="198" t="s">
        <v>12</v>
      </c>
      <c r="G5" s="198" t="s">
        <v>10</v>
      </c>
      <c r="H5" s="198" t="s">
        <v>11</v>
      </c>
      <c r="I5" s="198" t="s">
        <v>12</v>
      </c>
      <c r="J5" s="260"/>
      <c r="K5" s="199" t="s">
        <v>10</v>
      </c>
      <c r="L5" s="198" t="s">
        <v>11</v>
      </c>
      <c r="M5" s="200" t="s">
        <v>12</v>
      </c>
      <c r="N5" s="201" t="s">
        <v>10</v>
      </c>
      <c r="O5" s="202" t="s">
        <v>11</v>
      </c>
      <c r="P5" s="202" t="s">
        <v>12</v>
      </c>
      <c r="Q5" s="270"/>
      <c r="R5" s="2"/>
      <c r="S5" s="2"/>
      <c r="T5" s="2"/>
      <c r="U5" s="2"/>
      <c r="V5" s="2"/>
      <c r="W5" s="2"/>
      <c r="X5" s="2"/>
    </row>
    <row r="6" spans="1:24" ht="16.5" x14ac:dyDescent="0.25">
      <c r="A6" s="15">
        <v>2</v>
      </c>
      <c r="B6" s="160">
        <v>115007</v>
      </c>
      <c r="C6" s="160" t="s">
        <v>13</v>
      </c>
      <c r="D6" s="151">
        <v>2310.0810810810799</v>
      </c>
      <c r="E6" s="161">
        <v>6.61</v>
      </c>
      <c r="F6" s="152">
        <v>15269.635945945938</v>
      </c>
      <c r="G6" s="160"/>
      <c r="H6" s="160">
        <v>6.61</v>
      </c>
      <c r="I6" s="153">
        <f>G6*H6</f>
        <v>0</v>
      </c>
      <c r="J6" s="154"/>
      <c r="K6" s="162">
        <v>250</v>
      </c>
      <c r="L6" s="161">
        <v>6.61</v>
      </c>
      <c r="M6" s="153">
        <f>L6*K6</f>
        <v>1652.5</v>
      </c>
      <c r="N6" s="158">
        <f t="shared" ref="N6:N15" si="0">SUM(D6+G6-K6)</f>
        <v>2060.0810810810799</v>
      </c>
      <c r="O6" s="161">
        <v>6.61</v>
      </c>
      <c r="P6" s="159">
        <f t="shared" ref="P6:P13" si="1">N6*O6</f>
        <v>13617.135945945938</v>
      </c>
      <c r="Q6" s="15"/>
    </row>
    <row r="7" spans="1:24" ht="16.5" x14ac:dyDescent="0.25">
      <c r="A7" s="15">
        <v>3</v>
      </c>
      <c r="B7" s="150">
        <v>115009</v>
      </c>
      <c r="C7" s="150" t="s">
        <v>14</v>
      </c>
      <c r="D7" s="151">
        <v>1604</v>
      </c>
      <c r="E7" s="164">
        <v>0.89</v>
      </c>
      <c r="F7" s="152">
        <v>1427.56</v>
      </c>
      <c r="G7" s="165"/>
      <c r="H7" s="152">
        <v>0.89</v>
      </c>
      <c r="I7" s="153">
        <f t="shared" ref="I7:I15" si="2">G7*H7</f>
        <v>0</v>
      </c>
      <c r="J7" s="154"/>
      <c r="K7" s="166">
        <v>600</v>
      </c>
      <c r="L7" s="164">
        <v>0.89</v>
      </c>
      <c r="M7" s="153">
        <f>L7*K7</f>
        <v>534</v>
      </c>
      <c r="N7" s="158">
        <f t="shared" si="0"/>
        <v>1004</v>
      </c>
      <c r="O7" s="164">
        <v>0.89</v>
      </c>
      <c r="P7" s="159">
        <f t="shared" si="1"/>
        <v>893.56000000000006</v>
      </c>
      <c r="Q7" s="15"/>
    </row>
    <row r="8" spans="1:24" ht="16.5" x14ac:dyDescent="0.25">
      <c r="A8" s="9">
        <v>4</v>
      </c>
      <c r="B8" s="150">
        <v>115017</v>
      </c>
      <c r="C8" s="150" t="s">
        <v>15</v>
      </c>
      <c r="D8" s="151">
        <v>80</v>
      </c>
      <c r="E8" s="156">
        <v>72</v>
      </c>
      <c r="F8" s="152">
        <v>5760</v>
      </c>
      <c r="G8" s="150"/>
      <c r="H8" s="150"/>
      <c r="I8" s="153">
        <f t="shared" si="2"/>
        <v>0</v>
      </c>
      <c r="J8" s="154"/>
      <c r="K8" s="166">
        <v>35</v>
      </c>
      <c r="L8" s="164">
        <v>72</v>
      </c>
      <c r="M8" s="153">
        <f>L8*K8</f>
        <v>2520</v>
      </c>
      <c r="N8" s="158">
        <f t="shared" si="0"/>
        <v>45</v>
      </c>
      <c r="O8" s="156">
        <v>72</v>
      </c>
      <c r="P8" s="159">
        <f t="shared" si="1"/>
        <v>3240</v>
      </c>
      <c r="Q8" s="15"/>
    </row>
    <row r="9" spans="1:24" ht="16.5" x14ac:dyDescent="0.25">
      <c r="A9" s="15">
        <v>5</v>
      </c>
      <c r="B9" s="150">
        <v>115027</v>
      </c>
      <c r="C9" s="150" t="s">
        <v>17</v>
      </c>
      <c r="D9" s="151">
        <v>35</v>
      </c>
      <c r="E9" s="164">
        <v>4.5583999999999998</v>
      </c>
      <c r="F9" s="152">
        <v>159.54399999999998</v>
      </c>
      <c r="G9" s="150"/>
      <c r="H9" s="150"/>
      <c r="I9" s="153">
        <f t="shared" si="2"/>
        <v>0</v>
      </c>
      <c r="J9" s="154"/>
      <c r="K9" s="155"/>
      <c r="L9" s="164">
        <v>4.5583999999999998</v>
      </c>
      <c r="M9" s="153">
        <f>L9*K9</f>
        <v>0</v>
      </c>
      <c r="N9" s="158">
        <f t="shared" si="0"/>
        <v>35</v>
      </c>
      <c r="O9" s="164">
        <v>4.5583999999999998</v>
      </c>
      <c r="P9" s="159">
        <f t="shared" si="1"/>
        <v>159.54399999999998</v>
      </c>
      <c r="Q9" s="15"/>
    </row>
    <row r="10" spans="1:24" ht="16.5" x14ac:dyDescent="0.25">
      <c r="A10" s="15">
        <v>6</v>
      </c>
      <c r="B10" s="150">
        <v>115052</v>
      </c>
      <c r="C10" s="150" t="s">
        <v>67</v>
      </c>
      <c r="D10" s="151">
        <v>6200</v>
      </c>
      <c r="E10" s="164">
        <v>5.39</v>
      </c>
      <c r="F10" s="152">
        <v>33418</v>
      </c>
      <c r="G10" s="160"/>
      <c r="H10" s="150">
        <v>5.39</v>
      </c>
      <c r="I10" s="153">
        <f t="shared" si="2"/>
        <v>0</v>
      </c>
      <c r="J10" s="154"/>
      <c r="K10" s="155">
        <v>450</v>
      </c>
      <c r="L10" s="164">
        <v>5.39</v>
      </c>
      <c r="M10" s="153">
        <f t="shared" ref="M10:M12" si="3">L10*K10</f>
        <v>2425.5</v>
      </c>
      <c r="N10" s="158">
        <f t="shared" si="0"/>
        <v>5750</v>
      </c>
      <c r="O10" s="164">
        <v>5.39</v>
      </c>
      <c r="P10" s="159">
        <f t="shared" si="1"/>
        <v>30992.499999999996</v>
      </c>
      <c r="Q10" s="128"/>
    </row>
    <row r="11" spans="1:24" ht="16.5" x14ac:dyDescent="0.25">
      <c r="A11" s="172">
        <v>7</v>
      </c>
      <c r="B11" s="173">
        <v>115058</v>
      </c>
      <c r="C11" s="173" t="s">
        <v>19</v>
      </c>
      <c r="D11" s="174">
        <v>1552.1666666666665</v>
      </c>
      <c r="E11" s="175">
        <v>12</v>
      </c>
      <c r="F11" s="176">
        <v>18626</v>
      </c>
      <c r="G11" s="173"/>
      <c r="H11" s="173">
        <v>12.5</v>
      </c>
      <c r="I11" s="177">
        <f t="shared" si="2"/>
        <v>0</v>
      </c>
      <c r="J11" s="178"/>
      <c r="K11" s="179">
        <v>175</v>
      </c>
      <c r="L11" s="180">
        <v>12</v>
      </c>
      <c r="M11" s="177">
        <f t="shared" si="3"/>
        <v>2100</v>
      </c>
      <c r="N11" s="181">
        <f t="shared" si="0"/>
        <v>1377.1666666666665</v>
      </c>
      <c r="O11" s="175">
        <v>12</v>
      </c>
      <c r="P11" s="182">
        <f t="shared" si="1"/>
        <v>16526</v>
      </c>
      <c r="Q11" s="183"/>
    </row>
    <row r="12" spans="1:24" ht="16.5" x14ac:dyDescent="0.25">
      <c r="A12" s="184">
        <v>8</v>
      </c>
      <c r="B12" s="173">
        <v>115072</v>
      </c>
      <c r="C12" s="173" t="s">
        <v>26</v>
      </c>
      <c r="D12" s="174">
        <v>95</v>
      </c>
      <c r="E12" s="176">
        <v>245</v>
      </c>
      <c r="F12" s="176">
        <v>23275</v>
      </c>
      <c r="G12" s="173"/>
      <c r="H12" s="173">
        <v>245</v>
      </c>
      <c r="I12" s="177">
        <f t="shared" si="2"/>
        <v>0</v>
      </c>
      <c r="J12" s="178"/>
      <c r="K12" s="179">
        <v>82</v>
      </c>
      <c r="L12" s="185">
        <v>245</v>
      </c>
      <c r="M12" s="177">
        <f t="shared" si="3"/>
        <v>20090</v>
      </c>
      <c r="N12" s="181">
        <f t="shared" si="0"/>
        <v>13</v>
      </c>
      <c r="O12" s="185">
        <v>245</v>
      </c>
      <c r="P12" s="182">
        <f t="shared" si="1"/>
        <v>3185</v>
      </c>
      <c r="Q12" s="183"/>
    </row>
    <row r="13" spans="1:24" ht="17.25" customHeight="1" x14ac:dyDescent="0.25">
      <c r="A13" s="15">
        <v>9</v>
      </c>
      <c r="B13" s="150">
        <v>115075</v>
      </c>
      <c r="C13" s="196" t="s">
        <v>29</v>
      </c>
      <c r="D13" s="151">
        <v>26</v>
      </c>
      <c r="E13" s="150">
        <v>59.16</v>
      </c>
      <c r="F13" s="152">
        <v>1538.1599999999999</v>
      </c>
      <c r="G13" s="150"/>
      <c r="H13" s="150">
        <v>55.35</v>
      </c>
      <c r="I13" s="153">
        <f t="shared" si="2"/>
        <v>0</v>
      </c>
      <c r="J13" s="154"/>
      <c r="K13" s="155">
        <v>10</v>
      </c>
      <c r="L13" s="156">
        <v>59.16</v>
      </c>
      <c r="M13" s="153">
        <f>L13*K13</f>
        <v>591.59999999999991</v>
      </c>
      <c r="N13" s="158">
        <f t="shared" si="0"/>
        <v>16</v>
      </c>
      <c r="O13" s="156">
        <v>59.16</v>
      </c>
      <c r="P13" s="159">
        <f t="shared" si="1"/>
        <v>946.56</v>
      </c>
      <c r="Q13" s="171"/>
    </row>
    <row r="14" spans="1:24" ht="15" customHeight="1" x14ac:dyDescent="0.25">
      <c r="A14" s="9">
        <v>10</v>
      </c>
      <c r="B14" s="150">
        <v>115099</v>
      </c>
      <c r="C14" s="196" t="s">
        <v>30</v>
      </c>
      <c r="D14" s="151"/>
      <c r="E14" s="150"/>
      <c r="F14" s="169">
        <v>391374</v>
      </c>
      <c r="G14" s="150"/>
      <c r="H14" s="150"/>
      <c r="I14" s="153">
        <f t="shared" si="2"/>
        <v>0</v>
      </c>
      <c r="J14" s="154"/>
      <c r="K14" s="155"/>
      <c r="L14" s="167"/>
      <c r="M14" s="153">
        <v>8150</v>
      </c>
      <c r="N14" s="158"/>
      <c r="O14" s="156"/>
      <c r="P14" s="159">
        <f>SUM(F14+I14-M14)</f>
        <v>383224</v>
      </c>
      <c r="Q14" s="171"/>
      <c r="T14" s="271"/>
      <c r="U14" s="271"/>
      <c r="V14" s="271"/>
      <c r="W14" s="271"/>
      <c r="X14" s="271"/>
    </row>
    <row r="15" spans="1:24" ht="15" customHeight="1" x14ac:dyDescent="0.25">
      <c r="A15" s="9">
        <v>11</v>
      </c>
      <c r="B15" s="150">
        <v>115054</v>
      </c>
      <c r="C15" s="186" t="s">
        <v>52</v>
      </c>
      <c r="D15" s="151">
        <v>20</v>
      </c>
      <c r="E15" s="187">
        <v>19.55</v>
      </c>
      <c r="F15" s="188">
        <v>391</v>
      </c>
      <c r="G15" s="187"/>
      <c r="H15" s="187">
        <v>19.55</v>
      </c>
      <c r="I15" s="153">
        <f t="shared" si="2"/>
        <v>0</v>
      </c>
      <c r="J15" s="190"/>
      <c r="K15" s="191">
        <v>10</v>
      </c>
      <c r="L15" s="192">
        <v>19.55</v>
      </c>
      <c r="M15" s="189">
        <f>K15*L15</f>
        <v>195.5</v>
      </c>
      <c r="N15" s="158">
        <f t="shared" si="0"/>
        <v>10</v>
      </c>
      <c r="O15" s="193">
        <v>19.55</v>
      </c>
      <c r="P15" s="194">
        <f>N15*O15</f>
        <v>195.5</v>
      </c>
      <c r="Q15" s="195"/>
      <c r="T15" s="227"/>
      <c r="U15" s="227"/>
      <c r="V15" s="227"/>
      <c r="W15" s="227"/>
      <c r="X15" s="227"/>
    </row>
    <row r="16" spans="1:24" ht="17.25" thickBot="1" x14ac:dyDescent="0.35">
      <c r="A16" s="46"/>
      <c r="B16" s="69" t="s">
        <v>32</v>
      </c>
      <c r="C16" s="210"/>
      <c r="D16" s="215"/>
      <c r="E16" s="211"/>
      <c r="F16" s="212">
        <v>491238.89994594594</v>
      </c>
      <c r="G16" s="212">
        <f>SUM(G6:G15)</f>
        <v>0</v>
      </c>
      <c r="H16" s="211"/>
      <c r="I16" s="209">
        <f>SUM(I6:I14)</f>
        <v>0</v>
      </c>
      <c r="J16" s="213">
        <f>SUM(J6:J14)</f>
        <v>0</v>
      </c>
      <c r="K16" s="213"/>
      <c r="L16" s="213"/>
      <c r="M16" s="213">
        <f>SUM(M6:M15)</f>
        <v>38259.1</v>
      </c>
      <c r="N16" s="214"/>
      <c r="O16" s="211"/>
      <c r="P16" s="212">
        <f>SUM(P6:P15)</f>
        <v>452979.79994594597</v>
      </c>
      <c r="Q16" s="46"/>
    </row>
    <row r="17" spans="1:24" s="1" customFormat="1" ht="16.5" thickTop="1" x14ac:dyDescent="0.25">
      <c r="A17" s="55"/>
      <c r="B17" s="55"/>
      <c r="C17" s="55"/>
      <c r="D17" s="216"/>
      <c r="E17" s="55"/>
      <c r="F17" s="55"/>
      <c r="G17" s="55"/>
      <c r="H17" s="55"/>
      <c r="I17" s="55"/>
      <c r="J17" s="57" t="s">
        <v>86</v>
      </c>
      <c r="K17" s="56"/>
      <c r="L17" s="55"/>
      <c r="M17" s="55"/>
      <c r="N17" s="96"/>
      <c r="O17" s="55"/>
      <c r="P17" s="58"/>
      <c r="Q17" s="55"/>
    </row>
    <row r="18" spans="1:24" s="1" customFormat="1" ht="15.75" x14ac:dyDescent="0.25">
      <c r="A18" s="55"/>
      <c r="B18" s="55"/>
      <c r="C18" s="55"/>
      <c r="D18" s="217"/>
      <c r="F18" s="55"/>
      <c r="G18" s="55"/>
      <c r="H18" s="55"/>
      <c r="I18" s="55"/>
      <c r="J18" s="57"/>
      <c r="K18" s="56"/>
      <c r="L18" s="55"/>
      <c r="M18" s="55"/>
      <c r="N18" s="96"/>
      <c r="O18" s="55"/>
      <c r="P18" s="58"/>
      <c r="Q18" s="55"/>
    </row>
    <row r="19" spans="1:24" s="78" customFormat="1" ht="16.5" x14ac:dyDescent="0.3">
      <c r="A19" s="252" t="s">
        <v>37</v>
      </c>
      <c r="B19" s="252"/>
      <c r="C19" s="252"/>
      <c r="D19" s="218"/>
      <c r="E19" s="80"/>
      <c r="F19" s="81"/>
      <c r="G19" s="80"/>
      <c r="H19" s="80"/>
      <c r="I19" s="80"/>
      <c r="J19" s="80"/>
      <c r="K19" s="80"/>
      <c r="L19" s="80"/>
      <c r="M19" s="80"/>
      <c r="N19" s="97"/>
      <c r="O19" s="80"/>
      <c r="P19" s="81"/>
    </row>
    <row r="20" spans="1:24" s="78" customFormat="1" ht="16.5" x14ac:dyDescent="0.3">
      <c r="A20" s="250"/>
      <c r="B20" s="250"/>
      <c r="C20" s="250"/>
      <c r="D20" s="219"/>
      <c r="N20" s="98"/>
      <c r="P20" s="82"/>
    </row>
    <row r="21" spans="1:24" s="78" customFormat="1" ht="16.5" x14ac:dyDescent="0.3">
      <c r="D21" s="219"/>
      <c r="N21" s="98"/>
    </row>
    <row r="22" spans="1:24" s="78" customFormat="1" ht="16.5" x14ac:dyDescent="0.3">
      <c r="A22" s="251" t="s">
        <v>44</v>
      </c>
      <c r="B22" s="251"/>
      <c r="C22" s="251"/>
      <c r="D22" s="219"/>
      <c r="N22" s="98"/>
    </row>
    <row r="23" spans="1:24" s="1" customFormat="1" ht="16.5" x14ac:dyDescent="0.3">
      <c r="A23" s="251" t="s">
        <v>43</v>
      </c>
      <c r="B23" s="251"/>
      <c r="C23" s="251"/>
      <c r="D23" s="216"/>
      <c r="E23" s="55"/>
      <c r="F23" s="55"/>
      <c r="G23" s="55"/>
      <c r="H23" s="55"/>
      <c r="I23" s="55"/>
      <c r="J23" s="55"/>
      <c r="K23" s="56"/>
      <c r="L23" s="55"/>
      <c r="M23" s="55"/>
      <c r="N23" s="96"/>
      <c r="O23" s="55"/>
      <c r="P23" s="55"/>
      <c r="Q23" s="55"/>
    </row>
    <row r="24" spans="1:24" ht="15.75" x14ac:dyDescent="0.25">
      <c r="A24" s="62"/>
      <c r="B24" s="62"/>
      <c r="C24" s="62"/>
      <c r="D24" s="220"/>
      <c r="E24" s="62"/>
      <c r="F24" s="62"/>
      <c r="G24" s="62"/>
      <c r="H24" s="62"/>
      <c r="I24" s="62"/>
      <c r="J24" s="62"/>
      <c r="K24" s="63"/>
      <c r="L24" s="62"/>
      <c r="M24" s="62"/>
      <c r="N24" s="96"/>
      <c r="O24" s="55"/>
      <c r="P24" s="55"/>
      <c r="Q24" s="62"/>
      <c r="R24"/>
      <c r="S24"/>
      <c r="T24"/>
      <c r="U24"/>
      <c r="V24"/>
      <c r="W24"/>
      <c r="X24"/>
    </row>
    <row r="25" spans="1:24" ht="15.75" x14ac:dyDescent="0.25">
      <c r="A25" s="62"/>
      <c r="E25" s="62"/>
      <c r="F25" s="62"/>
      <c r="G25" s="62"/>
      <c r="H25" s="62"/>
      <c r="I25" s="62"/>
      <c r="J25" s="62"/>
      <c r="K25" s="63"/>
      <c r="L25" s="62"/>
      <c r="M25" s="62"/>
      <c r="N25" s="96"/>
      <c r="O25" s="55"/>
      <c r="P25" s="55"/>
      <c r="Q25" s="62"/>
      <c r="R25"/>
      <c r="S25"/>
      <c r="T25"/>
      <c r="U25"/>
      <c r="V25"/>
      <c r="W25"/>
      <c r="X25"/>
    </row>
    <row r="26" spans="1:24" s="1" customFormat="1" ht="15.75" x14ac:dyDescent="0.25">
      <c r="A26" s="62"/>
      <c r="B26"/>
      <c r="C26"/>
      <c r="D26" s="222"/>
      <c r="E26" s="62"/>
      <c r="F26" s="62"/>
      <c r="G26" s="62"/>
      <c r="H26" s="62"/>
      <c r="I26" s="62"/>
      <c r="J26" s="62"/>
      <c r="K26" s="63"/>
      <c r="L26" s="62"/>
      <c r="M26" s="62"/>
      <c r="N26" s="96"/>
      <c r="O26" s="55"/>
      <c r="P26" s="58"/>
      <c r="Q26" s="62"/>
    </row>
    <row r="27" spans="1:24" s="1" customFormat="1" ht="15.75" x14ac:dyDescent="0.25">
      <c r="A27" s="62"/>
      <c r="B27"/>
      <c r="C27" s="108"/>
      <c r="D27" s="223"/>
      <c r="E27"/>
      <c r="F27"/>
      <c r="G27"/>
      <c r="H27"/>
      <c r="I27"/>
      <c r="J27"/>
      <c r="K27" s="64"/>
      <c r="L27"/>
      <c r="M27"/>
      <c r="N27" s="105"/>
      <c r="P27" s="60"/>
      <c r="Q27" s="65"/>
    </row>
    <row r="28" spans="1:24" s="1" customFormat="1" ht="15.75" x14ac:dyDescent="0.25">
      <c r="A28" s="62"/>
      <c r="C28" s="108"/>
      <c r="D28" s="222"/>
      <c r="E28"/>
      <c r="F28"/>
      <c r="G28"/>
      <c r="H28"/>
      <c r="I28"/>
      <c r="J28" s="68"/>
      <c r="K28" s="64"/>
      <c r="L28"/>
      <c r="M28"/>
      <c r="N28" s="105"/>
      <c r="P28" s="60"/>
      <c r="Q28"/>
    </row>
    <row r="29" spans="1:24" s="1" customFormat="1" ht="15.75" x14ac:dyDescent="0.25">
      <c r="A29" s="62"/>
      <c r="B29"/>
      <c r="C29"/>
      <c r="D29" s="221"/>
      <c r="E29"/>
      <c r="F29"/>
      <c r="G29"/>
      <c r="H29"/>
      <c r="I29"/>
      <c r="J29"/>
      <c r="K29" s="64"/>
      <c r="L29"/>
      <c r="M29"/>
      <c r="N29" s="105"/>
      <c r="Q29"/>
    </row>
  </sheetData>
  <mergeCells count="17"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A23:C23"/>
    <mergeCell ref="N4:P4"/>
    <mergeCell ref="Q4:Q5"/>
    <mergeCell ref="T14:X14"/>
    <mergeCell ref="A19:C19"/>
    <mergeCell ref="A20:C20"/>
    <mergeCell ref="A22:C22"/>
  </mergeCells>
  <pageMargins left="0.25" right="0.25" top="0.75" bottom="0.75" header="0.3" footer="0.3"/>
  <pageSetup orientation="landscape" r:id="rId1"/>
  <ignoredErrors>
    <ignoredError sqref="P1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P7" sqref="P7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64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59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38" t="s">
        <v>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ht="24.75" customHeight="1" thickBot="1" x14ac:dyDescent="0.35">
      <c r="A3" s="239" t="s">
        <v>45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4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7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10">
        <v>176</v>
      </c>
      <c r="E6" s="11">
        <v>7.4</v>
      </c>
      <c r="F6" s="11">
        <v>1302.4000000000015</v>
      </c>
      <c r="G6" s="9"/>
      <c r="H6" s="9"/>
      <c r="I6" s="11">
        <f>G6*H6</f>
        <v>0</v>
      </c>
      <c r="J6" s="12">
        <f t="shared" ref="J6:J22" si="0">F6+I6</f>
        <v>1302.4000000000015</v>
      </c>
      <c r="K6" s="10">
        <v>80</v>
      </c>
      <c r="L6" s="11">
        <v>7.4</v>
      </c>
      <c r="M6" s="11">
        <f>L6*K6</f>
        <v>592</v>
      </c>
      <c r="N6" s="13">
        <f>D6+G6-K6</f>
        <v>96</v>
      </c>
      <c r="O6" s="14">
        <v>7.4</v>
      </c>
      <c r="P6" s="14">
        <f>F6+I6-M6</f>
        <v>710.40000000000146</v>
      </c>
      <c r="Q6" s="9"/>
    </row>
    <row r="7" spans="1:24" ht="15.75" x14ac:dyDescent="0.25">
      <c r="A7" s="15">
        <v>2</v>
      </c>
      <c r="B7" s="87">
        <v>115009</v>
      </c>
      <c r="C7" s="15" t="s">
        <v>14</v>
      </c>
      <c r="D7" s="16">
        <v>230</v>
      </c>
      <c r="E7" s="17">
        <v>1.135</v>
      </c>
      <c r="F7" s="11">
        <v>3322.7099999999991</v>
      </c>
      <c r="G7" s="18"/>
      <c r="H7" s="19"/>
      <c r="I7" s="19">
        <f>G7*H7</f>
        <v>0</v>
      </c>
      <c r="J7" s="20">
        <f t="shared" si="0"/>
        <v>3322.7099999999991</v>
      </c>
      <c r="K7" s="18">
        <v>20</v>
      </c>
      <c r="L7" s="19">
        <v>0.90480000000000005</v>
      </c>
      <c r="M7" s="11">
        <f t="shared" ref="M7:M22" si="1">L7*K7</f>
        <v>18.096</v>
      </c>
      <c r="N7" s="21">
        <f t="shared" ref="N7:N22" si="2">D7+G7-K7</f>
        <v>210</v>
      </c>
      <c r="O7" s="17">
        <v>1.135</v>
      </c>
      <c r="P7" s="17">
        <f t="shared" ref="P7:P19" si="3">F7+I7-M7</f>
        <v>3304.6139999999991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22">
        <v>808</v>
      </c>
      <c r="E8" s="15">
        <v>72</v>
      </c>
      <c r="F8" s="11">
        <v>5316</v>
      </c>
      <c r="G8" s="15"/>
      <c r="H8" s="15"/>
      <c r="I8" s="19">
        <f>G8*H8</f>
        <v>0</v>
      </c>
      <c r="J8" s="20">
        <f t="shared" si="0"/>
        <v>5316</v>
      </c>
      <c r="K8" s="18">
        <v>10</v>
      </c>
      <c r="L8" s="19">
        <v>72</v>
      </c>
      <c r="M8" s="11">
        <f t="shared" si="1"/>
        <v>720</v>
      </c>
      <c r="N8" s="23">
        <f t="shared" si="2"/>
        <v>798</v>
      </c>
      <c r="O8" s="24">
        <v>72</v>
      </c>
      <c r="P8" s="17">
        <f t="shared" si="3"/>
        <v>4596</v>
      </c>
      <c r="Q8" s="15"/>
    </row>
    <row r="9" spans="1:24" ht="15.75" x14ac:dyDescent="0.25">
      <c r="A9" s="15">
        <v>4</v>
      </c>
      <c r="B9" s="87">
        <v>115026</v>
      </c>
      <c r="C9" s="15" t="s">
        <v>16</v>
      </c>
      <c r="D9" s="22">
        <v>16</v>
      </c>
      <c r="E9" s="24">
        <v>100</v>
      </c>
      <c r="F9" s="11">
        <v>1600</v>
      </c>
      <c r="G9" s="15"/>
      <c r="H9" s="15"/>
      <c r="I9" s="19">
        <f>G9*H9</f>
        <v>0</v>
      </c>
      <c r="J9" s="20">
        <f t="shared" si="0"/>
        <v>1600</v>
      </c>
      <c r="K9" s="22">
        <v>2</v>
      </c>
      <c r="L9" s="15">
        <v>100</v>
      </c>
      <c r="M9" s="11">
        <f t="shared" si="1"/>
        <v>200</v>
      </c>
      <c r="N9" s="23">
        <f t="shared" si="2"/>
        <v>14</v>
      </c>
      <c r="O9" s="24">
        <v>100</v>
      </c>
      <c r="P9" s="17">
        <f t="shared" si="3"/>
        <v>1400</v>
      </c>
      <c r="Q9" s="15"/>
    </row>
    <row r="10" spans="1:24" ht="15.75" x14ac:dyDescent="0.25">
      <c r="A10" s="15">
        <v>5</v>
      </c>
      <c r="B10" s="87">
        <v>115027</v>
      </c>
      <c r="C10" s="15" t="s">
        <v>17</v>
      </c>
      <c r="D10" s="25">
        <v>3946.84</v>
      </c>
      <c r="E10" s="19">
        <v>4.5583999999999998</v>
      </c>
      <c r="F10" s="11">
        <v>18026.315456</v>
      </c>
      <c r="G10" s="15"/>
      <c r="H10" s="15"/>
      <c r="I10" s="19">
        <f>G10*H10</f>
        <v>0</v>
      </c>
      <c r="J10" s="20">
        <f t="shared" si="0"/>
        <v>18026.315456</v>
      </c>
      <c r="K10" s="18"/>
      <c r="L10" s="19">
        <v>4.5</v>
      </c>
      <c r="M10" s="11">
        <f t="shared" si="1"/>
        <v>0</v>
      </c>
      <c r="N10" s="21">
        <f t="shared" si="2"/>
        <v>3946.84</v>
      </c>
      <c r="O10" s="17">
        <v>4.5583999999999998</v>
      </c>
      <c r="P10" s="17">
        <f t="shared" si="3"/>
        <v>18026.315456</v>
      </c>
      <c r="Q10" s="15"/>
    </row>
    <row r="11" spans="1:24" ht="15.75" x14ac:dyDescent="0.25">
      <c r="A11" s="15">
        <v>6</v>
      </c>
      <c r="B11" s="87">
        <v>115044</v>
      </c>
      <c r="C11" s="15" t="s">
        <v>18</v>
      </c>
      <c r="D11" s="25">
        <v>-2130.3700000000008</v>
      </c>
      <c r="E11" s="15">
        <v>0.81699999999999995</v>
      </c>
      <c r="F11" s="11">
        <v>-1740.5122900000006</v>
      </c>
      <c r="G11" s="15"/>
      <c r="H11" s="15"/>
      <c r="I11" s="19"/>
      <c r="J11" s="20">
        <f t="shared" si="0"/>
        <v>-1740.5122900000006</v>
      </c>
      <c r="K11" s="18">
        <v>2000</v>
      </c>
      <c r="L11" s="26">
        <v>0.81699999999999995</v>
      </c>
      <c r="M11" s="11">
        <f t="shared" si="1"/>
        <v>1634</v>
      </c>
      <c r="N11" s="21">
        <f t="shared" si="2"/>
        <v>-4130.3700000000008</v>
      </c>
      <c r="O11" s="27">
        <v>0.81699999999999995</v>
      </c>
      <c r="P11" s="17">
        <f t="shared" si="3"/>
        <v>-3374.5122900000006</v>
      </c>
      <c r="Q11" s="15"/>
    </row>
    <row r="12" spans="1:24" ht="15.75" x14ac:dyDescent="0.25">
      <c r="A12" s="15">
        <v>7</v>
      </c>
      <c r="B12" s="87">
        <v>115058</v>
      </c>
      <c r="C12" s="15" t="s">
        <v>19</v>
      </c>
      <c r="D12" s="18">
        <v>310</v>
      </c>
      <c r="E12" s="28">
        <v>12</v>
      </c>
      <c r="F12" s="11">
        <v>3720</v>
      </c>
      <c r="G12" s="15"/>
      <c r="H12" s="15"/>
      <c r="I12" s="19">
        <f>G12*H12</f>
        <v>0</v>
      </c>
      <c r="J12" s="20">
        <f t="shared" si="0"/>
        <v>3720</v>
      </c>
      <c r="K12" s="18">
        <v>100</v>
      </c>
      <c r="L12" s="15">
        <v>12</v>
      </c>
      <c r="M12" s="11">
        <f t="shared" si="1"/>
        <v>1200</v>
      </c>
      <c r="N12" s="23">
        <f>D12+G12-K12</f>
        <v>210</v>
      </c>
      <c r="O12" s="28">
        <v>12</v>
      </c>
      <c r="P12" s="17">
        <f>N12*O12</f>
        <v>2520</v>
      </c>
      <c r="Q12" s="15"/>
    </row>
    <row r="13" spans="1:24" ht="15.75" x14ac:dyDescent="0.25">
      <c r="A13" s="15">
        <v>8</v>
      </c>
      <c r="B13" s="87">
        <v>115065</v>
      </c>
      <c r="C13" s="15" t="s">
        <v>20</v>
      </c>
      <c r="D13" s="22">
        <v>4893</v>
      </c>
      <c r="E13" s="15">
        <v>3.78</v>
      </c>
      <c r="F13" s="11">
        <v>18495.539999999997</v>
      </c>
      <c r="G13" s="15"/>
      <c r="H13" s="15"/>
      <c r="I13" s="19"/>
      <c r="J13" s="20">
        <f t="shared" si="0"/>
        <v>18495.539999999997</v>
      </c>
      <c r="K13" s="22">
        <v>0</v>
      </c>
      <c r="L13" s="15">
        <v>3.78</v>
      </c>
      <c r="M13" s="11">
        <f t="shared" si="1"/>
        <v>0</v>
      </c>
      <c r="N13" s="23">
        <f t="shared" si="2"/>
        <v>4893</v>
      </c>
      <c r="O13" s="24">
        <v>3.78</v>
      </c>
      <c r="P13" s="17">
        <f t="shared" si="3"/>
        <v>18495.539999999997</v>
      </c>
      <c r="Q13" s="29" t="s">
        <v>21</v>
      </c>
    </row>
    <row r="14" spans="1:24" ht="15.75" x14ac:dyDescent="0.25">
      <c r="A14" s="15">
        <v>9</v>
      </c>
      <c r="B14" s="87">
        <v>115066</v>
      </c>
      <c r="C14" s="15" t="s">
        <v>22</v>
      </c>
      <c r="D14" s="30"/>
      <c r="E14" s="31"/>
      <c r="F14" s="32">
        <v>370462.34999999986</v>
      </c>
      <c r="G14" s="31"/>
      <c r="H14" s="31"/>
      <c r="I14" s="33">
        <f>G14*H14</f>
        <v>0</v>
      </c>
      <c r="J14" s="34">
        <f t="shared" si="0"/>
        <v>370462.34999999986</v>
      </c>
      <c r="K14" s="30"/>
      <c r="L14" s="31"/>
      <c r="M14" s="11">
        <f t="shared" si="1"/>
        <v>0</v>
      </c>
      <c r="N14" s="23"/>
      <c r="O14" s="24"/>
      <c r="P14" s="17">
        <f t="shared" si="3"/>
        <v>370462.34999999986</v>
      </c>
      <c r="Q14" s="29" t="s">
        <v>21</v>
      </c>
    </row>
    <row r="15" spans="1:24" ht="15.75" x14ac:dyDescent="0.25">
      <c r="A15" s="15">
        <v>10</v>
      </c>
      <c r="B15" s="87">
        <v>115069</v>
      </c>
      <c r="C15" s="15" t="s">
        <v>23</v>
      </c>
      <c r="D15" s="22">
        <v>0</v>
      </c>
      <c r="E15" s="15"/>
      <c r="F15" s="19">
        <v>0</v>
      </c>
      <c r="G15" s="15"/>
      <c r="H15" s="15"/>
      <c r="I15" s="19"/>
      <c r="J15" s="20">
        <f t="shared" si="0"/>
        <v>0</v>
      </c>
      <c r="K15" s="22"/>
      <c r="L15" s="15"/>
      <c r="M15" s="11">
        <f t="shared" si="1"/>
        <v>0</v>
      </c>
      <c r="N15" s="23">
        <f t="shared" si="2"/>
        <v>0</v>
      </c>
      <c r="O15" s="24"/>
      <c r="P15" s="17">
        <f t="shared" si="3"/>
        <v>0</v>
      </c>
      <c r="Q15" s="35"/>
    </row>
    <row r="16" spans="1:24" ht="15.75" x14ac:dyDescent="0.25">
      <c r="A16" s="15">
        <v>11</v>
      </c>
      <c r="B16" s="87">
        <v>115070</v>
      </c>
      <c r="C16" s="15" t="s">
        <v>24</v>
      </c>
      <c r="D16" s="22">
        <v>0</v>
      </c>
      <c r="E16" s="15"/>
      <c r="F16" s="19">
        <v>0</v>
      </c>
      <c r="G16" s="15"/>
      <c r="H16" s="15"/>
      <c r="I16" s="19"/>
      <c r="J16" s="20">
        <f t="shared" si="0"/>
        <v>0</v>
      </c>
      <c r="K16" s="22"/>
      <c r="L16" s="15"/>
      <c r="M16" s="11">
        <f t="shared" si="1"/>
        <v>0</v>
      </c>
      <c r="N16" s="23">
        <f t="shared" si="2"/>
        <v>0</v>
      </c>
      <c r="O16" s="24"/>
      <c r="P16" s="17">
        <f t="shared" si="3"/>
        <v>0</v>
      </c>
      <c r="Q16" s="35"/>
    </row>
    <row r="17" spans="1:24" ht="15.75" x14ac:dyDescent="0.25">
      <c r="A17" s="15">
        <v>12</v>
      </c>
      <c r="B17" s="87">
        <v>115071</v>
      </c>
      <c r="C17" s="15" t="s">
        <v>25</v>
      </c>
      <c r="D17" s="18">
        <v>0</v>
      </c>
      <c r="E17" s="19">
        <v>0</v>
      </c>
      <c r="F17" s="19">
        <v>0</v>
      </c>
      <c r="G17" s="15"/>
      <c r="H17" s="15"/>
      <c r="I17" s="19"/>
      <c r="J17" s="20">
        <f t="shared" si="0"/>
        <v>0</v>
      </c>
      <c r="K17" s="18"/>
      <c r="L17" s="19">
        <v>0</v>
      </c>
      <c r="M17" s="11">
        <f t="shared" si="1"/>
        <v>0</v>
      </c>
      <c r="N17" s="23">
        <f t="shared" si="2"/>
        <v>0</v>
      </c>
      <c r="O17" s="17">
        <v>0</v>
      </c>
      <c r="P17" s="17">
        <f t="shared" si="3"/>
        <v>0</v>
      </c>
      <c r="Q17" s="36"/>
    </row>
    <row r="18" spans="1:24" ht="15.75" x14ac:dyDescent="0.25">
      <c r="A18" s="15">
        <v>13</v>
      </c>
      <c r="B18" s="87">
        <v>115072</v>
      </c>
      <c r="C18" s="15" t="s">
        <v>26</v>
      </c>
      <c r="D18" s="18">
        <v>0</v>
      </c>
      <c r="E18" s="19">
        <v>0</v>
      </c>
      <c r="F18" s="19">
        <v>0</v>
      </c>
      <c r="G18" s="15"/>
      <c r="H18" s="15"/>
      <c r="I18" s="19">
        <f>G18*H18</f>
        <v>0</v>
      </c>
      <c r="J18" s="20">
        <f t="shared" si="0"/>
        <v>0</v>
      </c>
      <c r="K18" s="18"/>
      <c r="L18" s="19"/>
      <c r="M18" s="11">
        <f t="shared" si="1"/>
        <v>0</v>
      </c>
      <c r="N18" s="23">
        <f>D18+G18-K18</f>
        <v>0</v>
      </c>
      <c r="O18" s="17">
        <v>0</v>
      </c>
      <c r="P18" s="17">
        <f t="shared" si="3"/>
        <v>0</v>
      </c>
      <c r="Q18" s="35"/>
    </row>
    <row r="19" spans="1:24" ht="15.75" x14ac:dyDescent="0.25">
      <c r="A19" s="15">
        <v>14</v>
      </c>
      <c r="B19" s="87">
        <v>115073</v>
      </c>
      <c r="C19" s="15" t="s">
        <v>27</v>
      </c>
      <c r="D19" s="22">
        <v>0</v>
      </c>
      <c r="E19" s="15"/>
      <c r="F19" s="19">
        <v>0</v>
      </c>
      <c r="G19" s="15"/>
      <c r="H19" s="15"/>
      <c r="I19" s="19"/>
      <c r="J19" s="20">
        <f t="shared" si="0"/>
        <v>0</v>
      </c>
      <c r="K19" s="22"/>
      <c r="L19" s="15"/>
      <c r="M19" s="11">
        <f t="shared" si="1"/>
        <v>0</v>
      </c>
      <c r="N19" s="23">
        <f t="shared" si="2"/>
        <v>0</v>
      </c>
      <c r="O19" s="24"/>
      <c r="P19" s="17">
        <f t="shared" si="3"/>
        <v>0</v>
      </c>
      <c r="Q19" s="35"/>
    </row>
    <row r="20" spans="1:24" ht="15.75" x14ac:dyDescent="0.25">
      <c r="A20" s="15">
        <v>15</v>
      </c>
      <c r="B20" s="87">
        <v>115074</v>
      </c>
      <c r="C20" s="15" t="s">
        <v>28</v>
      </c>
      <c r="D20" s="22">
        <v>0</v>
      </c>
      <c r="E20" s="15"/>
      <c r="F20" s="37">
        <v>0</v>
      </c>
      <c r="G20" s="15"/>
      <c r="H20" s="15"/>
      <c r="I20" s="19"/>
      <c r="J20" s="38">
        <f t="shared" si="0"/>
        <v>0</v>
      </c>
      <c r="K20" s="22"/>
      <c r="L20" s="15"/>
      <c r="M20" s="11">
        <f t="shared" si="1"/>
        <v>0</v>
      </c>
      <c r="N20" s="23">
        <f t="shared" si="2"/>
        <v>0</v>
      </c>
      <c r="O20" s="24"/>
      <c r="P20" s="17">
        <v>0</v>
      </c>
      <c r="Q20" s="35"/>
    </row>
    <row r="21" spans="1:24" ht="15.75" x14ac:dyDescent="0.25">
      <c r="A21" s="15">
        <v>16</v>
      </c>
      <c r="B21" s="87">
        <v>115075</v>
      </c>
      <c r="C21" s="15" t="s">
        <v>29</v>
      </c>
      <c r="D21" s="22"/>
      <c r="E21" s="15"/>
      <c r="F21" s="19">
        <v>65253.044999999998</v>
      </c>
      <c r="G21" s="15"/>
      <c r="H21" s="15"/>
      <c r="I21" s="19">
        <f>G21*H21</f>
        <v>0</v>
      </c>
      <c r="J21" s="38">
        <f t="shared" si="0"/>
        <v>65253.044999999998</v>
      </c>
      <c r="K21" s="22"/>
      <c r="L21" s="15"/>
      <c r="M21" s="11">
        <f t="shared" si="1"/>
        <v>0</v>
      </c>
      <c r="N21" s="23"/>
      <c r="O21" s="24"/>
      <c r="P21" s="17">
        <f t="shared" ref="P21:P22" si="4">J21-M21</f>
        <v>65253.044999999998</v>
      </c>
      <c r="Q21" s="35" t="s">
        <v>21</v>
      </c>
    </row>
    <row r="22" spans="1:24" ht="15.75" x14ac:dyDescent="0.25">
      <c r="A22" s="15">
        <v>17</v>
      </c>
      <c r="B22" s="88">
        <v>115099</v>
      </c>
      <c r="C22" s="39" t="s">
        <v>30</v>
      </c>
      <c r="D22" s="40">
        <v>0</v>
      </c>
      <c r="E22" s="39"/>
      <c r="F22" s="37">
        <v>978372.51999999979</v>
      </c>
      <c r="G22" s="39"/>
      <c r="H22" s="39"/>
      <c r="I22" s="41"/>
      <c r="J22" s="34">
        <f t="shared" si="0"/>
        <v>978372.51999999979</v>
      </c>
      <c r="K22" s="40"/>
      <c r="L22" s="39"/>
      <c r="M22" s="11">
        <f t="shared" si="1"/>
        <v>0</v>
      </c>
      <c r="N22" s="23">
        <f t="shared" si="2"/>
        <v>0</v>
      </c>
      <c r="O22" s="43"/>
      <c r="P22" s="44">
        <f t="shared" si="4"/>
        <v>978372.51999999979</v>
      </c>
      <c r="Q22" s="45" t="s">
        <v>21</v>
      </c>
      <c r="T22" s="234" t="s">
        <v>31</v>
      </c>
      <c r="U22" s="234"/>
      <c r="V22" s="234"/>
      <c r="W22" s="234"/>
      <c r="X22" s="234"/>
    </row>
    <row r="23" spans="1:24" ht="16.5" thickBot="1" x14ac:dyDescent="0.3">
      <c r="A23" s="46"/>
      <c r="B23" s="69" t="s">
        <v>32</v>
      </c>
      <c r="C23" s="70"/>
      <c r="D23" s="71"/>
      <c r="E23" s="46"/>
      <c r="F23" s="89">
        <v>1523319.0281659998</v>
      </c>
      <c r="G23" s="46"/>
      <c r="H23" s="46"/>
      <c r="I23" s="48">
        <f>SUM(I6:I22)</f>
        <v>0</v>
      </c>
      <c r="J23" s="90">
        <f>SUM(J6:J22)</f>
        <v>1464130.3681659997</v>
      </c>
      <c r="K23" s="50"/>
      <c r="L23" s="46"/>
      <c r="M23" s="89">
        <f>SUM(M6:M22)</f>
        <v>4364.0959999999995</v>
      </c>
      <c r="N23" s="52"/>
      <c r="O23" s="53"/>
      <c r="P23" s="89">
        <f>F23+I23-M23</f>
        <v>1518954.9321659999</v>
      </c>
      <c r="Q23" s="46"/>
    </row>
    <row r="24" spans="1:24" s="1" customFormat="1" ht="16.5" thickTop="1" x14ac:dyDescent="0.25">
      <c r="A24" s="55"/>
      <c r="B24" s="55"/>
      <c r="C24" s="55"/>
      <c r="D24" s="56"/>
      <c r="E24" s="55"/>
      <c r="F24" s="55"/>
      <c r="G24" s="55"/>
      <c r="H24" s="55"/>
      <c r="I24" s="55"/>
      <c r="J24" s="57"/>
      <c r="K24" s="56"/>
      <c r="L24" s="55"/>
      <c r="M24" s="55"/>
      <c r="N24" s="56"/>
      <c r="O24" s="55"/>
      <c r="P24" s="58"/>
      <c r="Q24" s="55"/>
    </row>
    <row r="25" spans="1:24" s="1" customFormat="1" ht="15.75" x14ac:dyDescent="0.25">
      <c r="A25" s="55"/>
      <c r="B25" s="55"/>
      <c r="C25" s="55"/>
      <c r="D25" s="56"/>
      <c r="E25" s="55"/>
      <c r="F25" s="55"/>
      <c r="G25" s="55"/>
      <c r="H25" s="55"/>
      <c r="I25" s="55"/>
      <c r="J25" s="57"/>
      <c r="K25" s="56"/>
      <c r="L25" s="55"/>
      <c r="M25" s="55"/>
      <c r="N25" s="56"/>
      <c r="O25" s="55"/>
      <c r="P25" s="58"/>
      <c r="Q25" s="55"/>
    </row>
    <row r="26" spans="1:24" s="78" customFormat="1" ht="16.5" x14ac:dyDescent="0.3">
      <c r="A26" s="249" t="s">
        <v>37</v>
      </c>
      <c r="B26" s="249"/>
      <c r="C26" s="249"/>
      <c r="D26" s="80"/>
      <c r="E26" s="80"/>
      <c r="F26" s="81"/>
      <c r="G26" s="80"/>
      <c r="H26" s="80"/>
      <c r="I26" s="80"/>
      <c r="J26" s="80"/>
      <c r="K26" s="80"/>
      <c r="L26" s="80"/>
      <c r="M26" s="80"/>
      <c r="N26" s="80"/>
      <c r="O26" s="80"/>
      <c r="P26" s="81"/>
    </row>
    <row r="27" spans="1:24" s="78" customFormat="1" ht="16.5" x14ac:dyDescent="0.3">
      <c r="A27" s="250"/>
      <c r="B27" s="250"/>
      <c r="C27" s="250"/>
      <c r="P27" s="82"/>
    </row>
    <row r="28" spans="1:24" s="78" customFormat="1" ht="16.5" x14ac:dyDescent="0.3">
      <c r="A28" s="78" t="s">
        <v>44</v>
      </c>
      <c r="B28" s="83"/>
      <c r="C28" s="84"/>
    </row>
    <row r="29" spans="1:24" s="78" customFormat="1" ht="16.5" x14ac:dyDescent="0.3">
      <c r="A29" s="78" t="s">
        <v>43</v>
      </c>
      <c r="C29" s="85"/>
    </row>
    <row r="30" spans="1:24" s="1" customFormat="1" ht="15.75" x14ac:dyDescent="0.25">
      <c r="A30" s="55"/>
      <c r="B30" s="55"/>
      <c r="C30" s="55"/>
      <c r="D30" s="56"/>
      <c r="E30" s="55"/>
      <c r="F30" s="55"/>
      <c r="G30" s="55"/>
      <c r="H30" s="55"/>
      <c r="I30" s="55"/>
      <c r="J30" s="55"/>
      <c r="K30" s="56"/>
      <c r="L30" s="55"/>
      <c r="M30" s="55"/>
      <c r="N30" s="56"/>
      <c r="O30" s="55"/>
      <c r="P30" s="55"/>
      <c r="Q30" s="55"/>
    </row>
    <row r="31" spans="1:24" ht="15.75" x14ac:dyDescent="0.25">
      <c r="A31" s="62"/>
      <c r="B31" s="62"/>
      <c r="C31" s="62"/>
      <c r="D31" s="63"/>
      <c r="E31" s="62"/>
      <c r="F31" s="62"/>
      <c r="G31" s="62"/>
      <c r="H31" s="62"/>
      <c r="I31" s="62"/>
      <c r="J31" s="62"/>
      <c r="K31" s="63"/>
      <c r="L31" s="62"/>
      <c r="M31" s="62"/>
      <c r="N31" s="56"/>
      <c r="O31" s="55"/>
      <c r="P31" s="55"/>
      <c r="Q31" s="62"/>
    </row>
    <row r="32" spans="1:24" ht="15.75" x14ac:dyDescent="0.25">
      <c r="A32" s="62"/>
      <c r="E32" s="62"/>
      <c r="F32" s="62"/>
      <c r="G32" s="62"/>
      <c r="H32" s="62"/>
      <c r="I32" s="62"/>
      <c r="J32" s="62"/>
      <c r="K32" s="63"/>
      <c r="L32" s="62"/>
      <c r="M32" s="62"/>
      <c r="N32" s="56"/>
      <c r="O32" s="55"/>
      <c r="P32" s="55"/>
      <c r="Q32" s="62"/>
    </row>
    <row r="33" spans="1:17" s="1" customFormat="1" ht="15.75" x14ac:dyDescent="0.25">
      <c r="A33" s="62"/>
      <c r="B33"/>
      <c r="C33"/>
      <c r="D33" s="64"/>
      <c r="E33" s="62"/>
      <c r="F33" s="62"/>
      <c r="G33" s="62"/>
      <c r="H33" s="62"/>
      <c r="I33" s="62"/>
      <c r="J33" s="62"/>
      <c r="K33" s="63"/>
      <c r="L33" s="62"/>
      <c r="M33" s="62"/>
      <c r="N33" s="56"/>
      <c r="O33" s="55"/>
      <c r="P33" s="58"/>
      <c r="Q33" s="62"/>
    </row>
    <row r="34" spans="1:17" s="1" customFormat="1" ht="15.75" x14ac:dyDescent="0.25">
      <c r="A34" s="62"/>
      <c r="B34"/>
      <c r="C34"/>
      <c r="D34" s="64"/>
      <c r="E34"/>
      <c r="F34"/>
      <c r="G34"/>
      <c r="H34"/>
      <c r="I34"/>
      <c r="J34"/>
      <c r="K34" s="64"/>
      <c r="L34"/>
      <c r="M34"/>
      <c r="N34" s="59"/>
      <c r="P34" s="60"/>
      <c r="Q34" s="65"/>
    </row>
    <row r="35" spans="1:17" s="1" customFormat="1" ht="15.75" x14ac:dyDescent="0.25">
      <c r="A35" s="62"/>
      <c r="B35" s="66"/>
      <c r="C35" s="66"/>
      <c r="D35" s="67"/>
      <c r="E35"/>
      <c r="F35"/>
      <c r="G35"/>
      <c r="H35"/>
      <c r="I35"/>
      <c r="J35" s="68"/>
      <c r="K35" s="64"/>
      <c r="L35"/>
      <c r="M35"/>
      <c r="N35" s="59"/>
      <c r="P35" s="60"/>
      <c r="Q35"/>
    </row>
    <row r="36" spans="1:17" s="1" customFormat="1" ht="15.75" x14ac:dyDescent="0.25">
      <c r="A36" s="62"/>
      <c r="B36"/>
      <c r="C36"/>
      <c r="D36" s="64"/>
      <c r="E36"/>
      <c r="F36"/>
      <c r="G36"/>
      <c r="H36"/>
      <c r="I36"/>
      <c r="J36"/>
      <c r="K36" s="64"/>
      <c r="L36"/>
      <c r="M36"/>
      <c r="N36" s="59"/>
      <c r="Q36"/>
    </row>
  </sheetData>
  <mergeCells count="15">
    <mergeCell ref="T22:X22"/>
    <mergeCell ref="A26:C26"/>
    <mergeCell ref="A27:C27"/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N4:P4"/>
    <mergeCell ref="Q4:Q5"/>
  </mergeCells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H23" sqref="H23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64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59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38" t="s">
        <v>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ht="24.75" customHeight="1" thickBot="1" x14ac:dyDescent="0.35">
      <c r="A3" s="239" t="s">
        <v>46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4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7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10">
        <v>0</v>
      </c>
      <c r="E6" s="11">
        <v>7.4</v>
      </c>
      <c r="F6" s="11">
        <v>1.3642420526593924E-12</v>
      </c>
      <c r="G6" s="9"/>
      <c r="H6" s="9"/>
      <c r="I6" s="11">
        <f>G6*H6</f>
        <v>0</v>
      </c>
      <c r="J6" s="12">
        <f t="shared" ref="J6:J22" si="0">F6+I6</f>
        <v>1.3642420526593924E-12</v>
      </c>
      <c r="K6" s="10">
        <v>0</v>
      </c>
      <c r="L6" s="11">
        <v>7.4</v>
      </c>
      <c r="M6" s="11">
        <f>L6*K6</f>
        <v>0</v>
      </c>
      <c r="N6" s="13">
        <v>0</v>
      </c>
      <c r="O6" s="14">
        <v>0</v>
      </c>
      <c r="P6" s="14">
        <f>F6+I6-M6</f>
        <v>1.3642420526593924E-12</v>
      </c>
      <c r="Q6" s="9"/>
    </row>
    <row r="7" spans="1:24" ht="15.75" x14ac:dyDescent="0.25">
      <c r="A7" s="15">
        <v>2</v>
      </c>
      <c r="B7" s="87">
        <v>115009</v>
      </c>
      <c r="C7" s="15" t="s">
        <v>14</v>
      </c>
      <c r="D7" s="16">
        <v>190</v>
      </c>
      <c r="E7" s="17">
        <v>1.135</v>
      </c>
      <c r="F7" s="11">
        <v>3286.5179999999991</v>
      </c>
      <c r="G7" s="18"/>
      <c r="H7" s="19"/>
      <c r="I7" s="11">
        <f t="shared" ref="I7:I22" si="1">G7*H7</f>
        <v>0</v>
      </c>
      <c r="J7" s="12">
        <f t="shared" si="0"/>
        <v>3286.5179999999991</v>
      </c>
      <c r="K7" s="18">
        <v>20</v>
      </c>
      <c r="L7" s="19">
        <v>0.90480000000000005</v>
      </c>
      <c r="M7" s="11">
        <f t="shared" ref="M7:M20" si="2">L7*K7</f>
        <v>18.096</v>
      </c>
      <c r="N7" s="21">
        <f t="shared" ref="N7:N22" si="3">D7+G7-K7</f>
        <v>170</v>
      </c>
      <c r="O7" s="17">
        <v>1.135</v>
      </c>
      <c r="P7" s="17">
        <f t="shared" ref="P7:P22" si="4">F7+I7-M7</f>
        <v>3268.4219999999991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22">
        <v>798</v>
      </c>
      <c r="E8" s="15">
        <v>72</v>
      </c>
      <c r="F8" s="11">
        <v>4596</v>
      </c>
      <c r="G8" s="15"/>
      <c r="H8" s="15"/>
      <c r="I8" s="11">
        <f t="shared" si="1"/>
        <v>0</v>
      </c>
      <c r="J8" s="12">
        <f t="shared" si="0"/>
        <v>4596</v>
      </c>
      <c r="K8" s="18">
        <v>2</v>
      </c>
      <c r="L8" s="19">
        <v>72</v>
      </c>
      <c r="M8" s="11">
        <f t="shared" si="2"/>
        <v>144</v>
      </c>
      <c r="N8" s="23">
        <f t="shared" si="3"/>
        <v>796</v>
      </c>
      <c r="O8" s="24">
        <v>72</v>
      </c>
      <c r="P8" s="17">
        <f t="shared" si="4"/>
        <v>4452</v>
      </c>
      <c r="Q8" s="15"/>
    </row>
    <row r="9" spans="1:24" ht="15.75" x14ac:dyDescent="0.25">
      <c r="A9" s="15">
        <v>4</v>
      </c>
      <c r="B9" s="87">
        <v>115026</v>
      </c>
      <c r="C9" s="15" t="s">
        <v>16</v>
      </c>
      <c r="D9" s="22">
        <v>14</v>
      </c>
      <c r="E9" s="24">
        <v>100</v>
      </c>
      <c r="F9" s="11">
        <v>1400</v>
      </c>
      <c r="G9" s="15"/>
      <c r="H9" s="15"/>
      <c r="I9" s="11">
        <f t="shared" si="1"/>
        <v>0</v>
      </c>
      <c r="J9" s="12">
        <f t="shared" si="0"/>
        <v>1400</v>
      </c>
      <c r="K9" s="22"/>
      <c r="L9" s="15">
        <v>100</v>
      </c>
      <c r="M9" s="11">
        <f t="shared" si="2"/>
        <v>0</v>
      </c>
      <c r="N9" s="23">
        <f t="shared" si="3"/>
        <v>14</v>
      </c>
      <c r="O9" s="24">
        <v>100</v>
      </c>
      <c r="P9" s="17">
        <f t="shared" si="4"/>
        <v>1400</v>
      </c>
      <c r="Q9" s="15"/>
    </row>
    <row r="10" spans="1:24" ht="15.75" x14ac:dyDescent="0.25">
      <c r="A10" s="15">
        <v>5</v>
      </c>
      <c r="B10" s="87">
        <v>115027</v>
      </c>
      <c r="C10" s="15" t="s">
        <v>17</v>
      </c>
      <c r="D10" s="25">
        <v>3946.84</v>
      </c>
      <c r="E10" s="19">
        <v>4.5583999999999998</v>
      </c>
      <c r="F10" s="11">
        <v>18026.315456</v>
      </c>
      <c r="G10" s="15"/>
      <c r="H10" s="15"/>
      <c r="I10" s="11">
        <f t="shared" si="1"/>
        <v>0</v>
      </c>
      <c r="J10" s="12">
        <f t="shared" si="0"/>
        <v>18026.315456</v>
      </c>
      <c r="K10" s="18">
        <v>500</v>
      </c>
      <c r="L10" s="19">
        <v>4.5</v>
      </c>
      <c r="M10" s="11">
        <f t="shared" si="2"/>
        <v>2250</v>
      </c>
      <c r="N10" s="21">
        <f t="shared" si="3"/>
        <v>3446.84</v>
      </c>
      <c r="O10" s="17">
        <v>4.5583999999999998</v>
      </c>
      <c r="P10" s="17">
        <f t="shared" si="4"/>
        <v>15776.315456</v>
      </c>
      <c r="Q10" s="15"/>
    </row>
    <row r="11" spans="1:24" ht="15.75" x14ac:dyDescent="0.25">
      <c r="A11" s="15">
        <v>6</v>
      </c>
      <c r="B11" s="87">
        <v>115044</v>
      </c>
      <c r="C11" s="15" t="s">
        <v>18</v>
      </c>
      <c r="D11" s="25">
        <v>0</v>
      </c>
      <c r="E11" s="15">
        <v>0.81699999999999995</v>
      </c>
      <c r="F11" s="11">
        <v>0</v>
      </c>
      <c r="G11" s="15">
        <v>10000</v>
      </c>
      <c r="H11" s="15">
        <v>1.1299999999999999</v>
      </c>
      <c r="I11" s="11">
        <f t="shared" si="1"/>
        <v>11299.999999999998</v>
      </c>
      <c r="J11" s="12">
        <f t="shared" si="0"/>
        <v>11299.999999999998</v>
      </c>
      <c r="K11" s="18">
        <v>900</v>
      </c>
      <c r="L11" s="26">
        <v>0.81699999999999995</v>
      </c>
      <c r="M11" s="11">
        <f t="shared" si="2"/>
        <v>735.3</v>
      </c>
      <c r="N11" s="21">
        <f t="shared" si="3"/>
        <v>9100</v>
      </c>
      <c r="O11" s="27">
        <v>0.81699999999999995</v>
      </c>
      <c r="P11" s="17">
        <f t="shared" si="4"/>
        <v>10564.699999999999</v>
      </c>
      <c r="Q11" s="15"/>
    </row>
    <row r="12" spans="1:24" ht="15.75" x14ac:dyDescent="0.25">
      <c r="A12" s="15">
        <v>7</v>
      </c>
      <c r="B12" s="87">
        <v>115058</v>
      </c>
      <c r="C12" s="15" t="s">
        <v>19</v>
      </c>
      <c r="D12" s="18">
        <v>110</v>
      </c>
      <c r="E12" s="28">
        <v>12</v>
      </c>
      <c r="F12" s="11">
        <v>1320</v>
      </c>
      <c r="G12" s="15"/>
      <c r="H12" s="15"/>
      <c r="I12" s="11">
        <f t="shared" si="1"/>
        <v>0</v>
      </c>
      <c r="J12" s="12">
        <f t="shared" si="0"/>
        <v>1320</v>
      </c>
      <c r="K12" s="18">
        <v>100</v>
      </c>
      <c r="L12" s="15">
        <v>12</v>
      </c>
      <c r="M12" s="11">
        <f t="shared" si="2"/>
        <v>1200</v>
      </c>
      <c r="N12" s="23">
        <f>D12+G12-K12</f>
        <v>10</v>
      </c>
      <c r="O12" s="28">
        <v>12</v>
      </c>
      <c r="P12" s="17">
        <f t="shared" si="4"/>
        <v>120</v>
      </c>
      <c r="Q12" s="15"/>
    </row>
    <row r="13" spans="1:24" ht="15.75" x14ac:dyDescent="0.25">
      <c r="A13" s="15">
        <v>8</v>
      </c>
      <c r="B13" s="87">
        <v>115065</v>
      </c>
      <c r="C13" s="15" t="s">
        <v>20</v>
      </c>
      <c r="D13" s="22">
        <v>4893</v>
      </c>
      <c r="E13" s="15">
        <v>3.78</v>
      </c>
      <c r="F13" s="11">
        <v>18495.539999999997</v>
      </c>
      <c r="G13" s="15"/>
      <c r="H13" s="15"/>
      <c r="I13" s="11">
        <f t="shared" si="1"/>
        <v>0</v>
      </c>
      <c r="J13" s="12">
        <f t="shared" si="0"/>
        <v>18495.539999999997</v>
      </c>
      <c r="K13" s="22">
        <v>110</v>
      </c>
      <c r="L13" s="15">
        <v>3.78</v>
      </c>
      <c r="M13" s="11">
        <f t="shared" si="2"/>
        <v>415.79999999999995</v>
      </c>
      <c r="N13" s="23">
        <f t="shared" si="3"/>
        <v>4783</v>
      </c>
      <c r="O13" s="24">
        <v>3.78</v>
      </c>
      <c r="P13" s="17">
        <f t="shared" si="4"/>
        <v>18079.739999999998</v>
      </c>
      <c r="Q13" s="29" t="s">
        <v>21</v>
      </c>
    </row>
    <row r="14" spans="1:24" ht="15.75" x14ac:dyDescent="0.25">
      <c r="A14" s="15">
        <v>9</v>
      </c>
      <c r="B14" s="87">
        <v>115066</v>
      </c>
      <c r="C14" s="15" t="s">
        <v>22</v>
      </c>
      <c r="D14" s="30"/>
      <c r="E14" s="31"/>
      <c r="F14" s="32">
        <v>370462.34999999986</v>
      </c>
      <c r="G14" s="31"/>
      <c r="H14" s="31"/>
      <c r="I14" s="11">
        <f t="shared" si="1"/>
        <v>0</v>
      </c>
      <c r="J14" s="12">
        <f t="shared" si="0"/>
        <v>370462.34999999986</v>
      </c>
      <c r="K14" s="30"/>
      <c r="L14" s="31"/>
      <c r="M14" s="11">
        <v>7500</v>
      </c>
      <c r="N14" s="23"/>
      <c r="O14" s="24"/>
      <c r="P14" s="17">
        <f t="shared" si="4"/>
        <v>362962.34999999986</v>
      </c>
      <c r="Q14" s="29" t="s">
        <v>21</v>
      </c>
    </row>
    <row r="15" spans="1:24" ht="15.75" x14ac:dyDescent="0.25">
      <c r="A15" s="15">
        <v>10</v>
      </c>
      <c r="B15" s="87">
        <v>115069</v>
      </c>
      <c r="C15" s="15" t="s">
        <v>23</v>
      </c>
      <c r="D15" s="22">
        <v>0</v>
      </c>
      <c r="E15" s="15"/>
      <c r="F15" s="19">
        <v>0</v>
      </c>
      <c r="G15" s="15"/>
      <c r="H15" s="15"/>
      <c r="I15" s="11">
        <f t="shared" si="1"/>
        <v>0</v>
      </c>
      <c r="J15" s="12">
        <f t="shared" si="0"/>
        <v>0</v>
      </c>
      <c r="K15" s="22"/>
      <c r="L15" s="15"/>
      <c r="M15" s="11">
        <f t="shared" si="2"/>
        <v>0</v>
      </c>
      <c r="N15" s="23">
        <f t="shared" si="3"/>
        <v>0</v>
      </c>
      <c r="O15" s="24"/>
      <c r="P15" s="17">
        <f t="shared" si="4"/>
        <v>0</v>
      </c>
      <c r="Q15" s="35"/>
    </row>
    <row r="16" spans="1:24" ht="15.75" x14ac:dyDescent="0.25">
      <c r="A16" s="15">
        <v>11</v>
      </c>
      <c r="B16" s="87">
        <v>115070</v>
      </c>
      <c r="C16" s="15" t="s">
        <v>24</v>
      </c>
      <c r="D16" s="22">
        <v>0</v>
      </c>
      <c r="E16" s="15"/>
      <c r="F16" s="19">
        <v>0</v>
      </c>
      <c r="G16" s="15"/>
      <c r="H16" s="15"/>
      <c r="I16" s="11">
        <f t="shared" si="1"/>
        <v>0</v>
      </c>
      <c r="J16" s="12">
        <f t="shared" si="0"/>
        <v>0</v>
      </c>
      <c r="K16" s="22"/>
      <c r="L16" s="15"/>
      <c r="M16" s="11">
        <f t="shared" si="2"/>
        <v>0</v>
      </c>
      <c r="N16" s="23">
        <f t="shared" si="3"/>
        <v>0</v>
      </c>
      <c r="O16" s="24"/>
      <c r="P16" s="17">
        <f t="shared" si="4"/>
        <v>0</v>
      </c>
      <c r="Q16" s="35"/>
    </row>
    <row r="17" spans="1:24" ht="15.75" x14ac:dyDescent="0.25">
      <c r="A17" s="15">
        <v>12</v>
      </c>
      <c r="B17" s="87">
        <v>115071</v>
      </c>
      <c r="C17" s="15" t="s">
        <v>25</v>
      </c>
      <c r="D17" s="18">
        <v>0</v>
      </c>
      <c r="E17" s="19">
        <v>0</v>
      </c>
      <c r="F17" s="19">
        <v>0</v>
      </c>
      <c r="G17" s="15"/>
      <c r="H17" s="15"/>
      <c r="I17" s="11">
        <f t="shared" si="1"/>
        <v>0</v>
      </c>
      <c r="J17" s="12">
        <f t="shared" si="0"/>
        <v>0</v>
      </c>
      <c r="K17" s="18"/>
      <c r="L17" s="19">
        <v>0</v>
      </c>
      <c r="M17" s="11">
        <f t="shared" si="2"/>
        <v>0</v>
      </c>
      <c r="N17" s="23">
        <f t="shared" si="3"/>
        <v>0</v>
      </c>
      <c r="O17" s="17">
        <v>0</v>
      </c>
      <c r="P17" s="17">
        <f t="shared" si="4"/>
        <v>0</v>
      </c>
      <c r="Q17" s="36"/>
    </row>
    <row r="18" spans="1:24" ht="15.75" x14ac:dyDescent="0.25">
      <c r="A18" s="15">
        <v>13</v>
      </c>
      <c r="B18" s="87">
        <v>115072</v>
      </c>
      <c r="C18" s="15" t="s">
        <v>26</v>
      </c>
      <c r="D18" s="18">
        <v>0</v>
      </c>
      <c r="E18" s="19">
        <v>0</v>
      </c>
      <c r="F18" s="19">
        <v>0</v>
      </c>
      <c r="G18" s="15"/>
      <c r="H18" s="15"/>
      <c r="I18" s="11">
        <f t="shared" si="1"/>
        <v>0</v>
      </c>
      <c r="J18" s="12">
        <f t="shared" si="0"/>
        <v>0</v>
      </c>
      <c r="K18" s="18"/>
      <c r="L18" s="19"/>
      <c r="M18" s="11">
        <f t="shared" si="2"/>
        <v>0</v>
      </c>
      <c r="N18" s="23">
        <f>D18+G18-K18</f>
        <v>0</v>
      </c>
      <c r="O18" s="17">
        <v>0</v>
      </c>
      <c r="P18" s="17">
        <f t="shared" si="4"/>
        <v>0</v>
      </c>
      <c r="Q18" s="35"/>
    </row>
    <row r="19" spans="1:24" ht="15.75" x14ac:dyDescent="0.25">
      <c r="A19" s="15">
        <v>14</v>
      </c>
      <c r="B19" s="87">
        <v>115073</v>
      </c>
      <c r="C19" s="15" t="s">
        <v>27</v>
      </c>
      <c r="D19" s="22">
        <v>0</v>
      </c>
      <c r="E19" s="15"/>
      <c r="F19" s="19">
        <v>0</v>
      </c>
      <c r="G19" s="15"/>
      <c r="H19" s="15"/>
      <c r="I19" s="11">
        <f t="shared" si="1"/>
        <v>0</v>
      </c>
      <c r="J19" s="12">
        <f t="shared" si="0"/>
        <v>0</v>
      </c>
      <c r="K19" s="22"/>
      <c r="L19" s="15"/>
      <c r="M19" s="11">
        <f t="shared" si="2"/>
        <v>0</v>
      </c>
      <c r="N19" s="23">
        <f t="shared" si="3"/>
        <v>0</v>
      </c>
      <c r="O19" s="24"/>
      <c r="P19" s="17">
        <f t="shared" si="4"/>
        <v>0</v>
      </c>
      <c r="Q19" s="35"/>
    </row>
    <row r="20" spans="1:24" ht="15.75" x14ac:dyDescent="0.25">
      <c r="A20" s="15">
        <v>15</v>
      </c>
      <c r="B20" s="87">
        <v>115074</v>
      </c>
      <c r="C20" s="15" t="s">
        <v>28</v>
      </c>
      <c r="D20" s="22">
        <v>0</v>
      </c>
      <c r="E20" s="15"/>
      <c r="F20" s="37">
        <v>0</v>
      </c>
      <c r="G20" s="15"/>
      <c r="H20" s="15"/>
      <c r="I20" s="11">
        <f t="shared" si="1"/>
        <v>0</v>
      </c>
      <c r="J20" s="12">
        <f t="shared" si="0"/>
        <v>0</v>
      </c>
      <c r="K20" s="22"/>
      <c r="L20" s="15"/>
      <c r="M20" s="11">
        <f t="shared" si="2"/>
        <v>0</v>
      </c>
      <c r="N20" s="23">
        <f t="shared" si="3"/>
        <v>0</v>
      </c>
      <c r="O20" s="24"/>
      <c r="P20" s="17">
        <f t="shared" si="4"/>
        <v>0</v>
      </c>
      <c r="Q20" s="35"/>
    </row>
    <row r="21" spans="1:24" ht="15.75" x14ac:dyDescent="0.25">
      <c r="A21" s="15">
        <v>16</v>
      </c>
      <c r="B21" s="87">
        <v>115075</v>
      </c>
      <c r="C21" s="15" t="s">
        <v>29</v>
      </c>
      <c r="D21" s="22"/>
      <c r="E21" s="15"/>
      <c r="F21" s="19">
        <v>65253.044999999998</v>
      </c>
      <c r="G21" s="15"/>
      <c r="H21" s="15"/>
      <c r="I21" s="11">
        <f t="shared" si="1"/>
        <v>0</v>
      </c>
      <c r="J21" s="12">
        <f t="shared" si="0"/>
        <v>65253.044999999998</v>
      </c>
      <c r="K21" s="22"/>
      <c r="L21" s="15"/>
      <c r="M21" s="11">
        <v>1460</v>
      </c>
      <c r="N21" s="23"/>
      <c r="O21" s="24"/>
      <c r="P21" s="17">
        <f t="shared" si="4"/>
        <v>63793.044999999998</v>
      </c>
      <c r="Q21" s="91" t="s">
        <v>21</v>
      </c>
    </row>
    <row r="22" spans="1:24" ht="15.75" x14ac:dyDescent="0.25">
      <c r="A22" s="15">
        <v>17</v>
      </c>
      <c r="B22" s="88">
        <v>115099</v>
      </c>
      <c r="C22" s="39" t="s">
        <v>30</v>
      </c>
      <c r="D22" s="40">
        <v>0</v>
      </c>
      <c r="E22" s="39"/>
      <c r="F22" s="37">
        <v>978372.51999999979</v>
      </c>
      <c r="G22" s="39"/>
      <c r="H22" s="39"/>
      <c r="I22" s="11">
        <f t="shared" si="1"/>
        <v>0</v>
      </c>
      <c r="J22" s="12">
        <f t="shared" si="0"/>
        <v>978372.51999999979</v>
      </c>
      <c r="K22" s="40"/>
      <c r="L22" s="39"/>
      <c r="M22" s="11">
        <v>20382</v>
      </c>
      <c r="N22" s="23">
        <f t="shared" si="3"/>
        <v>0</v>
      </c>
      <c r="O22" s="43"/>
      <c r="P22" s="17">
        <f t="shared" si="4"/>
        <v>957990.51999999979</v>
      </c>
      <c r="Q22" s="92" t="s">
        <v>21</v>
      </c>
      <c r="T22" s="234" t="s">
        <v>31</v>
      </c>
      <c r="U22" s="234"/>
      <c r="V22" s="234"/>
      <c r="W22" s="234"/>
      <c r="X22" s="234"/>
    </row>
    <row r="23" spans="1:24" ht="16.5" thickBot="1" x14ac:dyDescent="0.3">
      <c r="A23" s="46"/>
      <c r="B23" s="69" t="s">
        <v>32</v>
      </c>
      <c r="C23" s="70"/>
      <c r="D23" s="71"/>
      <c r="E23" s="46"/>
      <c r="F23" s="89">
        <v>1518954.9321659999</v>
      </c>
      <c r="G23" s="46"/>
      <c r="H23" s="46"/>
      <c r="I23" s="48">
        <f>SUM(I6:I22)</f>
        <v>11299.999999999998</v>
      </c>
      <c r="J23" s="90">
        <f>SUM(J6:J22)</f>
        <v>1472512.2884559997</v>
      </c>
      <c r="K23" s="50"/>
      <c r="L23" s="46"/>
      <c r="M23" s="89">
        <f>SUM(M6:M22)</f>
        <v>34105.195999999996</v>
      </c>
      <c r="N23" s="52"/>
      <c r="O23" s="53"/>
      <c r="P23" s="89">
        <f>F23+I23-M23</f>
        <v>1496149.7361659999</v>
      </c>
      <c r="Q23" s="46"/>
    </row>
    <row r="24" spans="1:24" s="1" customFormat="1" ht="16.5" thickTop="1" x14ac:dyDescent="0.25">
      <c r="A24" s="55"/>
      <c r="B24" s="55"/>
      <c r="C24" s="55"/>
      <c r="D24" s="56"/>
      <c r="E24" s="55"/>
      <c r="F24" s="55"/>
      <c r="G24" s="55"/>
      <c r="H24" s="55"/>
      <c r="I24" s="55"/>
      <c r="J24" s="57"/>
      <c r="K24" s="56"/>
      <c r="L24" s="55"/>
      <c r="M24" s="55"/>
      <c r="N24" s="56"/>
      <c r="O24" s="55"/>
      <c r="P24" s="58"/>
      <c r="Q24" s="55"/>
    </row>
    <row r="25" spans="1:24" s="1" customFormat="1" ht="15.75" x14ac:dyDescent="0.25">
      <c r="A25" s="55"/>
      <c r="B25" s="55"/>
      <c r="C25" s="55"/>
      <c r="D25" s="56"/>
      <c r="E25" s="55"/>
      <c r="F25" s="55"/>
      <c r="G25" s="55"/>
      <c r="H25" s="55"/>
      <c r="I25" s="55"/>
      <c r="J25" s="57"/>
      <c r="K25" s="56"/>
      <c r="L25" s="55"/>
      <c r="M25" s="55"/>
      <c r="N25" s="56"/>
      <c r="O25" s="55"/>
      <c r="P25" s="58"/>
      <c r="Q25" s="55"/>
    </row>
    <row r="26" spans="1:24" s="78" customFormat="1" ht="16.5" x14ac:dyDescent="0.3">
      <c r="A26" s="249" t="s">
        <v>37</v>
      </c>
      <c r="B26" s="249"/>
      <c r="C26" s="249"/>
      <c r="D26" s="80"/>
      <c r="E26" s="80"/>
      <c r="F26" s="81"/>
      <c r="G26" s="80"/>
      <c r="H26" s="80"/>
      <c r="I26" s="80"/>
      <c r="J26" s="80"/>
      <c r="K26" s="80"/>
      <c r="L26" s="80"/>
      <c r="M26" s="80"/>
      <c r="N26" s="80"/>
      <c r="O26" s="80"/>
      <c r="P26" s="81"/>
    </row>
    <row r="27" spans="1:24" s="78" customFormat="1" ht="16.5" x14ac:dyDescent="0.3">
      <c r="A27" s="250"/>
      <c r="B27" s="250"/>
      <c r="C27" s="250"/>
      <c r="P27" s="82"/>
    </row>
    <row r="28" spans="1:24" s="78" customFormat="1" ht="16.5" x14ac:dyDescent="0.3">
      <c r="A28" s="78" t="s">
        <v>44</v>
      </c>
      <c r="B28" s="83"/>
      <c r="C28" s="84"/>
    </row>
    <row r="29" spans="1:24" s="78" customFormat="1" ht="16.5" x14ac:dyDescent="0.3">
      <c r="A29" s="78" t="s">
        <v>43</v>
      </c>
      <c r="C29" s="85"/>
    </row>
    <row r="30" spans="1:24" s="1" customFormat="1" ht="15.75" x14ac:dyDescent="0.25">
      <c r="A30" s="55"/>
      <c r="B30" s="55"/>
      <c r="C30" s="55"/>
      <c r="D30" s="56"/>
      <c r="E30" s="55"/>
      <c r="F30" s="55"/>
      <c r="G30" s="55"/>
      <c r="H30" s="55"/>
      <c r="I30" s="55"/>
      <c r="J30" s="55"/>
      <c r="K30" s="56"/>
      <c r="L30" s="55"/>
      <c r="M30" s="55"/>
      <c r="N30" s="56"/>
      <c r="O30" s="55"/>
      <c r="P30" s="55"/>
      <c r="Q30" s="55"/>
    </row>
    <row r="31" spans="1:24" ht="15.75" x14ac:dyDescent="0.25">
      <c r="A31" s="62"/>
      <c r="B31" s="62"/>
      <c r="C31" s="62"/>
      <c r="D31" s="63"/>
      <c r="E31" s="62"/>
      <c r="F31" s="62"/>
      <c r="G31" s="62"/>
      <c r="H31" s="62"/>
      <c r="I31" s="62"/>
      <c r="J31" s="62"/>
      <c r="K31" s="63"/>
      <c r="L31" s="62"/>
      <c r="M31" s="62"/>
      <c r="N31" s="56"/>
      <c r="O31" s="55"/>
      <c r="P31" s="55"/>
      <c r="Q31" s="62"/>
    </row>
    <row r="32" spans="1:24" ht="15.75" x14ac:dyDescent="0.25">
      <c r="A32" s="62"/>
      <c r="E32" s="62"/>
      <c r="F32" s="62"/>
      <c r="G32" s="62"/>
      <c r="H32" s="62"/>
      <c r="I32" s="62"/>
      <c r="J32" s="62"/>
      <c r="K32" s="63"/>
      <c r="L32" s="62"/>
      <c r="M32" s="62"/>
      <c r="N32" s="56"/>
      <c r="O32" s="55"/>
      <c r="P32" s="55"/>
      <c r="Q32" s="62"/>
    </row>
    <row r="33" spans="1:17" s="1" customFormat="1" ht="15.75" x14ac:dyDescent="0.25">
      <c r="A33" s="62"/>
      <c r="B33"/>
      <c r="C33"/>
      <c r="D33" s="64"/>
      <c r="E33" s="62"/>
      <c r="F33" s="62"/>
      <c r="G33" s="62"/>
      <c r="H33" s="62"/>
      <c r="I33" s="62"/>
      <c r="J33" s="62"/>
      <c r="K33" s="63"/>
      <c r="L33" s="62"/>
      <c r="M33" s="62"/>
      <c r="N33" s="56"/>
      <c r="O33" s="55"/>
      <c r="P33" s="58"/>
      <c r="Q33" s="62"/>
    </row>
    <row r="34" spans="1:17" s="1" customFormat="1" ht="15.75" x14ac:dyDescent="0.25">
      <c r="A34" s="62"/>
      <c r="B34"/>
      <c r="C34"/>
      <c r="D34" s="64"/>
      <c r="E34"/>
      <c r="F34"/>
      <c r="G34"/>
      <c r="H34"/>
      <c r="I34"/>
      <c r="J34"/>
      <c r="K34" s="64"/>
      <c r="L34"/>
      <c r="M34"/>
      <c r="N34" s="59"/>
      <c r="P34" s="60"/>
      <c r="Q34" s="65"/>
    </row>
    <row r="35" spans="1:17" s="1" customFormat="1" ht="15.75" x14ac:dyDescent="0.25">
      <c r="A35" s="62"/>
      <c r="B35" s="66"/>
      <c r="C35" s="66"/>
      <c r="D35" s="67"/>
      <c r="E35"/>
      <c r="F35"/>
      <c r="G35"/>
      <c r="H35"/>
      <c r="I35"/>
      <c r="J35" s="68"/>
      <c r="K35" s="64"/>
      <c r="L35"/>
      <c r="M35"/>
      <c r="N35" s="59"/>
      <c r="P35" s="60"/>
      <c r="Q35"/>
    </row>
    <row r="36" spans="1:17" s="1" customFormat="1" ht="15.75" x14ac:dyDescent="0.25">
      <c r="A36" s="62"/>
      <c r="B36"/>
      <c r="C36"/>
      <c r="D36" s="64"/>
      <c r="E36"/>
      <c r="F36"/>
      <c r="G36"/>
      <c r="H36"/>
      <c r="I36"/>
      <c r="J36"/>
      <c r="K36" s="64"/>
      <c r="L36"/>
      <c r="M36"/>
      <c r="N36" s="59"/>
      <c r="Q36"/>
    </row>
  </sheetData>
  <mergeCells count="15">
    <mergeCell ref="T22:X22"/>
    <mergeCell ref="A26:C26"/>
    <mergeCell ref="A27:C27"/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N4:P4"/>
    <mergeCell ref="Q4:Q5"/>
  </mergeCells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G17" sqref="G17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64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59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38" t="s">
        <v>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ht="24.75" customHeight="1" thickBot="1" x14ac:dyDescent="0.35">
      <c r="A3" s="239" t="s">
        <v>47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4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7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10">
        <v>0</v>
      </c>
      <c r="E6" s="11">
        <v>0</v>
      </c>
      <c r="F6" s="11">
        <v>1.3642420526593924E-12</v>
      </c>
      <c r="G6" s="9"/>
      <c r="H6" s="9"/>
      <c r="I6" s="11">
        <f>G6*H6</f>
        <v>0</v>
      </c>
      <c r="J6" s="12">
        <f t="shared" ref="J6:J22" si="0">F6+I6</f>
        <v>1.3642420526593924E-12</v>
      </c>
      <c r="K6" s="10"/>
      <c r="L6" s="11">
        <v>7.4</v>
      </c>
      <c r="M6" s="11">
        <f>L6*K6</f>
        <v>0</v>
      </c>
      <c r="N6" s="13">
        <v>0</v>
      </c>
      <c r="O6" s="14">
        <v>0</v>
      </c>
      <c r="P6" s="14">
        <f>F6+I6-M6</f>
        <v>1.3642420526593924E-12</v>
      </c>
      <c r="Q6" s="9"/>
    </row>
    <row r="7" spans="1:24" ht="15.75" x14ac:dyDescent="0.25">
      <c r="A7" s="15">
        <v>2</v>
      </c>
      <c r="B7" s="87">
        <v>115009</v>
      </c>
      <c r="C7" s="15" t="s">
        <v>14</v>
      </c>
      <c r="D7" s="16">
        <v>170</v>
      </c>
      <c r="E7" s="17">
        <v>1.135</v>
      </c>
      <c r="F7" s="11">
        <v>3268.4219999999991</v>
      </c>
      <c r="G7" s="18"/>
      <c r="H7" s="19"/>
      <c r="I7" s="11">
        <f t="shared" ref="I7:I22" si="1">G7*H7</f>
        <v>0</v>
      </c>
      <c r="J7" s="12">
        <f t="shared" si="0"/>
        <v>3268.4219999999991</v>
      </c>
      <c r="K7" s="18">
        <v>25</v>
      </c>
      <c r="L7" s="19">
        <v>0.90480000000000005</v>
      </c>
      <c r="M7" s="11">
        <f t="shared" ref="M7:M20" si="2">L7*K7</f>
        <v>22.62</v>
      </c>
      <c r="N7" s="21">
        <f t="shared" ref="N7:N22" si="3">D7+G7-K7</f>
        <v>145</v>
      </c>
      <c r="O7" s="17">
        <v>1.135</v>
      </c>
      <c r="P7" s="17">
        <f t="shared" ref="P7:P22" si="4">F7+I7-M7</f>
        <v>3245.8019999999992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22">
        <v>796</v>
      </c>
      <c r="E8" s="15">
        <v>72</v>
      </c>
      <c r="F8" s="11">
        <v>4452</v>
      </c>
      <c r="G8" s="15"/>
      <c r="H8" s="15"/>
      <c r="I8" s="11">
        <f t="shared" si="1"/>
        <v>0</v>
      </c>
      <c r="J8" s="12">
        <f t="shared" si="0"/>
        <v>4452</v>
      </c>
      <c r="K8" s="18">
        <v>2</v>
      </c>
      <c r="L8" s="19">
        <v>72</v>
      </c>
      <c r="M8" s="11">
        <f t="shared" si="2"/>
        <v>144</v>
      </c>
      <c r="N8" s="23">
        <f t="shared" si="3"/>
        <v>794</v>
      </c>
      <c r="O8" s="24">
        <v>72</v>
      </c>
      <c r="P8" s="17">
        <f t="shared" si="4"/>
        <v>4308</v>
      </c>
      <c r="Q8" s="15"/>
    </row>
    <row r="9" spans="1:24" ht="15.75" x14ac:dyDescent="0.25">
      <c r="A9" s="15">
        <v>4</v>
      </c>
      <c r="B9" s="87">
        <v>115026</v>
      </c>
      <c r="C9" s="15" t="s">
        <v>16</v>
      </c>
      <c r="D9" s="22">
        <v>14</v>
      </c>
      <c r="E9" s="24">
        <v>100</v>
      </c>
      <c r="F9" s="11">
        <v>1400</v>
      </c>
      <c r="G9" s="15"/>
      <c r="H9" s="15"/>
      <c r="I9" s="11">
        <f t="shared" si="1"/>
        <v>0</v>
      </c>
      <c r="J9" s="12">
        <f t="shared" si="0"/>
        <v>1400</v>
      </c>
      <c r="K9" s="22"/>
      <c r="L9" s="15">
        <v>100</v>
      </c>
      <c r="M9" s="11">
        <f t="shared" si="2"/>
        <v>0</v>
      </c>
      <c r="N9" s="23">
        <f t="shared" si="3"/>
        <v>14</v>
      </c>
      <c r="O9" s="24">
        <v>100</v>
      </c>
      <c r="P9" s="17">
        <f t="shared" si="4"/>
        <v>1400</v>
      </c>
      <c r="Q9" s="15"/>
    </row>
    <row r="10" spans="1:24" ht="15.75" x14ac:dyDescent="0.25">
      <c r="A10" s="15">
        <v>5</v>
      </c>
      <c r="B10" s="87">
        <v>115027</v>
      </c>
      <c r="C10" s="15" t="s">
        <v>17</v>
      </c>
      <c r="D10" s="25">
        <v>3446.84</v>
      </c>
      <c r="E10" s="19">
        <v>4.5583999999999998</v>
      </c>
      <c r="F10" s="11">
        <v>15776.315456</v>
      </c>
      <c r="G10" s="15"/>
      <c r="H10" s="15"/>
      <c r="I10" s="11">
        <f t="shared" si="1"/>
        <v>0</v>
      </c>
      <c r="J10" s="12">
        <f t="shared" si="0"/>
        <v>15776.315456</v>
      </c>
      <c r="K10" s="18">
        <v>400</v>
      </c>
      <c r="L10" s="19">
        <v>4.5</v>
      </c>
      <c r="M10" s="11">
        <f t="shared" si="2"/>
        <v>1800</v>
      </c>
      <c r="N10" s="21">
        <f t="shared" si="3"/>
        <v>3046.84</v>
      </c>
      <c r="O10" s="17">
        <v>4.5583999999999998</v>
      </c>
      <c r="P10" s="17">
        <f t="shared" si="4"/>
        <v>13976.315456</v>
      </c>
      <c r="Q10" s="15"/>
    </row>
    <row r="11" spans="1:24" ht="15.75" x14ac:dyDescent="0.25">
      <c r="A11" s="15">
        <v>6</v>
      </c>
      <c r="B11" s="87">
        <v>115044</v>
      </c>
      <c r="C11" s="15" t="s">
        <v>18</v>
      </c>
      <c r="D11" s="25">
        <v>9100</v>
      </c>
      <c r="E11" s="15">
        <v>0.81699999999999995</v>
      </c>
      <c r="F11" s="11">
        <v>10564.699999999999</v>
      </c>
      <c r="G11" s="15">
        <v>10000</v>
      </c>
      <c r="H11" s="15">
        <v>1.1299999999999999</v>
      </c>
      <c r="I11" s="11">
        <f t="shared" si="1"/>
        <v>11299.999999999998</v>
      </c>
      <c r="J11" s="12">
        <f t="shared" si="0"/>
        <v>21864.699999999997</v>
      </c>
      <c r="K11" s="18">
        <v>1100</v>
      </c>
      <c r="L11" s="26">
        <v>0.81699999999999995</v>
      </c>
      <c r="M11" s="11">
        <f t="shared" si="2"/>
        <v>898.69999999999993</v>
      </c>
      <c r="N11" s="21">
        <f t="shared" si="3"/>
        <v>18000</v>
      </c>
      <c r="O11" s="27">
        <v>0.81699999999999995</v>
      </c>
      <c r="P11" s="17">
        <f t="shared" si="4"/>
        <v>20965.999999999996</v>
      </c>
      <c r="Q11" s="15"/>
    </row>
    <row r="12" spans="1:24" ht="15.75" x14ac:dyDescent="0.25">
      <c r="A12" s="15">
        <v>7</v>
      </c>
      <c r="B12" s="87">
        <v>115058</v>
      </c>
      <c r="C12" s="15" t="s">
        <v>19</v>
      </c>
      <c r="D12" s="18">
        <v>10</v>
      </c>
      <c r="E12" s="28">
        <v>12</v>
      </c>
      <c r="F12" s="11">
        <v>120</v>
      </c>
      <c r="G12" s="15"/>
      <c r="H12" s="15"/>
      <c r="I12" s="11">
        <f t="shared" si="1"/>
        <v>0</v>
      </c>
      <c r="J12" s="12">
        <f t="shared" si="0"/>
        <v>120</v>
      </c>
      <c r="K12" s="18">
        <v>0</v>
      </c>
      <c r="L12" s="15">
        <v>12</v>
      </c>
      <c r="M12" s="11">
        <f t="shared" si="2"/>
        <v>0</v>
      </c>
      <c r="N12" s="23">
        <f>D12+G12-K12</f>
        <v>10</v>
      </c>
      <c r="O12" s="28">
        <v>12</v>
      </c>
      <c r="P12" s="17">
        <f t="shared" si="4"/>
        <v>120</v>
      </c>
      <c r="Q12" s="15"/>
    </row>
    <row r="13" spans="1:24" ht="15.75" x14ac:dyDescent="0.25">
      <c r="A13" s="15">
        <v>8</v>
      </c>
      <c r="B13" s="87">
        <v>115065</v>
      </c>
      <c r="C13" s="15" t="s">
        <v>20</v>
      </c>
      <c r="D13" s="22">
        <v>4783</v>
      </c>
      <c r="E13" s="15">
        <v>3.78</v>
      </c>
      <c r="F13" s="11">
        <v>18079.739999999998</v>
      </c>
      <c r="G13" s="15"/>
      <c r="H13" s="15"/>
      <c r="I13" s="11">
        <f t="shared" si="1"/>
        <v>0</v>
      </c>
      <c r="J13" s="12">
        <f t="shared" si="0"/>
        <v>18079.739999999998</v>
      </c>
      <c r="K13" s="22">
        <v>84</v>
      </c>
      <c r="L13" s="15">
        <v>3.78</v>
      </c>
      <c r="M13" s="11">
        <v>320</v>
      </c>
      <c r="N13" s="23">
        <f t="shared" si="3"/>
        <v>4699</v>
      </c>
      <c r="O13" s="24">
        <v>3.78</v>
      </c>
      <c r="P13" s="17">
        <f t="shared" si="4"/>
        <v>17759.739999999998</v>
      </c>
      <c r="Q13" s="29" t="s">
        <v>21</v>
      </c>
    </row>
    <row r="14" spans="1:24" ht="15.75" x14ac:dyDescent="0.25">
      <c r="A14" s="15">
        <v>9</v>
      </c>
      <c r="B14" s="87">
        <v>115066</v>
      </c>
      <c r="C14" s="15" t="s">
        <v>22</v>
      </c>
      <c r="D14" s="30"/>
      <c r="E14" s="31"/>
      <c r="F14" s="32">
        <v>362962.34999999986</v>
      </c>
      <c r="G14" s="31"/>
      <c r="H14" s="31"/>
      <c r="I14" s="11">
        <f t="shared" si="1"/>
        <v>0</v>
      </c>
      <c r="J14" s="12">
        <f t="shared" si="0"/>
        <v>362962.34999999986</v>
      </c>
      <c r="K14" s="30"/>
      <c r="L14" s="31"/>
      <c r="M14" s="11">
        <v>7400</v>
      </c>
      <c r="N14" s="23"/>
      <c r="O14" s="24"/>
      <c r="P14" s="17">
        <f t="shared" si="4"/>
        <v>355562.34999999986</v>
      </c>
      <c r="Q14" s="29" t="s">
        <v>21</v>
      </c>
    </row>
    <row r="15" spans="1:24" ht="15.75" x14ac:dyDescent="0.25">
      <c r="A15" s="15">
        <v>10</v>
      </c>
      <c r="B15" s="87">
        <v>115069</v>
      </c>
      <c r="C15" s="15" t="s">
        <v>23</v>
      </c>
      <c r="D15" s="22">
        <v>0</v>
      </c>
      <c r="E15" s="15"/>
      <c r="F15" s="19">
        <v>0</v>
      </c>
      <c r="G15" s="15"/>
      <c r="H15" s="15"/>
      <c r="I15" s="11">
        <f t="shared" si="1"/>
        <v>0</v>
      </c>
      <c r="J15" s="12">
        <f t="shared" si="0"/>
        <v>0</v>
      </c>
      <c r="K15" s="22"/>
      <c r="L15" s="15"/>
      <c r="M15" s="11">
        <f t="shared" si="2"/>
        <v>0</v>
      </c>
      <c r="N15" s="23">
        <f t="shared" si="3"/>
        <v>0</v>
      </c>
      <c r="O15" s="24"/>
      <c r="P15" s="17">
        <f t="shared" si="4"/>
        <v>0</v>
      </c>
      <c r="Q15" s="35"/>
    </row>
    <row r="16" spans="1:24" ht="15.75" x14ac:dyDescent="0.25">
      <c r="A16" s="15">
        <v>11</v>
      </c>
      <c r="B16" s="87">
        <v>115070</v>
      </c>
      <c r="C16" s="15" t="s">
        <v>24</v>
      </c>
      <c r="D16" s="22">
        <v>0</v>
      </c>
      <c r="E16" s="15"/>
      <c r="F16" s="19">
        <v>0</v>
      </c>
      <c r="G16" s="15"/>
      <c r="H16" s="15"/>
      <c r="I16" s="11">
        <f t="shared" si="1"/>
        <v>0</v>
      </c>
      <c r="J16" s="12">
        <f t="shared" si="0"/>
        <v>0</v>
      </c>
      <c r="K16" s="22"/>
      <c r="L16" s="15"/>
      <c r="M16" s="11">
        <f t="shared" si="2"/>
        <v>0</v>
      </c>
      <c r="N16" s="23">
        <f t="shared" si="3"/>
        <v>0</v>
      </c>
      <c r="O16" s="24"/>
      <c r="P16" s="17">
        <f t="shared" si="4"/>
        <v>0</v>
      </c>
      <c r="Q16" s="35"/>
    </row>
    <row r="17" spans="1:24" ht="15.75" x14ac:dyDescent="0.25">
      <c r="A17" s="15">
        <v>12</v>
      </c>
      <c r="B17" s="87">
        <v>115071</v>
      </c>
      <c r="C17" s="15" t="s">
        <v>25</v>
      </c>
      <c r="D17" s="18">
        <v>0</v>
      </c>
      <c r="E17" s="19">
        <v>0</v>
      </c>
      <c r="F17" s="19">
        <v>0</v>
      </c>
      <c r="G17" s="15"/>
      <c r="H17" s="15"/>
      <c r="I17" s="11">
        <f t="shared" si="1"/>
        <v>0</v>
      </c>
      <c r="J17" s="12">
        <f t="shared" si="0"/>
        <v>0</v>
      </c>
      <c r="K17" s="18"/>
      <c r="L17" s="19">
        <v>0</v>
      </c>
      <c r="M17" s="11">
        <f t="shared" si="2"/>
        <v>0</v>
      </c>
      <c r="N17" s="23">
        <f t="shared" si="3"/>
        <v>0</v>
      </c>
      <c r="O17" s="17">
        <v>0</v>
      </c>
      <c r="P17" s="17">
        <f t="shared" si="4"/>
        <v>0</v>
      </c>
      <c r="Q17" s="36"/>
    </row>
    <row r="18" spans="1:24" ht="15.75" x14ac:dyDescent="0.25">
      <c r="A18" s="15">
        <v>13</v>
      </c>
      <c r="B18" s="87">
        <v>115072</v>
      </c>
      <c r="C18" s="15" t="s">
        <v>26</v>
      </c>
      <c r="D18" s="18">
        <v>0</v>
      </c>
      <c r="E18" s="19">
        <v>0</v>
      </c>
      <c r="F18" s="19">
        <v>0</v>
      </c>
      <c r="G18" s="15"/>
      <c r="H18" s="15"/>
      <c r="I18" s="11">
        <f t="shared" si="1"/>
        <v>0</v>
      </c>
      <c r="J18" s="12">
        <f t="shared" si="0"/>
        <v>0</v>
      </c>
      <c r="K18" s="18"/>
      <c r="L18" s="19"/>
      <c r="M18" s="11">
        <f t="shared" si="2"/>
        <v>0</v>
      </c>
      <c r="N18" s="23">
        <f>D18+G18-K18</f>
        <v>0</v>
      </c>
      <c r="O18" s="17">
        <v>0</v>
      </c>
      <c r="P18" s="17">
        <f t="shared" si="4"/>
        <v>0</v>
      </c>
      <c r="Q18" s="35"/>
    </row>
    <row r="19" spans="1:24" ht="15.75" x14ac:dyDescent="0.25">
      <c r="A19" s="15">
        <v>14</v>
      </c>
      <c r="B19" s="87">
        <v>115073</v>
      </c>
      <c r="C19" s="15" t="s">
        <v>27</v>
      </c>
      <c r="D19" s="22">
        <v>0</v>
      </c>
      <c r="E19" s="15"/>
      <c r="F19" s="19">
        <v>0</v>
      </c>
      <c r="G19" s="15"/>
      <c r="H19" s="15"/>
      <c r="I19" s="11">
        <f t="shared" si="1"/>
        <v>0</v>
      </c>
      <c r="J19" s="12">
        <f t="shared" si="0"/>
        <v>0</v>
      </c>
      <c r="K19" s="22"/>
      <c r="L19" s="15"/>
      <c r="M19" s="11">
        <f t="shared" si="2"/>
        <v>0</v>
      </c>
      <c r="N19" s="23">
        <f t="shared" si="3"/>
        <v>0</v>
      </c>
      <c r="O19" s="24"/>
      <c r="P19" s="17">
        <f t="shared" si="4"/>
        <v>0</v>
      </c>
      <c r="Q19" s="35"/>
    </row>
    <row r="20" spans="1:24" ht="15.75" x14ac:dyDescent="0.25">
      <c r="A20" s="15">
        <v>15</v>
      </c>
      <c r="B20" s="87">
        <v>115074</v>
      </c>
      <c r="C20" s="15" t="s">
        <v>28</v>
      </c>
      <c r="D20" s="22">
        <v>0</v>
      </c>
      <c r="E20" s="15"/>
      <c r="F20" s="37">
        <v>0</v>
      </c>
      <c r="G20" s="15"/>
      <c r="H20" s="15"/>
      <c r="I20" s="11">
        <f t="shared" si="1"/>
        <v>0</v>
      </c>
      <c r="J20" s="12">
        <f t="shared" si="0"/>
        <v>0</v>
      </c>
      <c r="K20" s="22"/>
      <c r="L20" s="15"/>
      <c r="M20" s="11">
        <f t="shared" si="2"/>
        <v>0</v>
      </c>
      <c r="N20" s="23">
        <f t="shared" si="3"/>
        <v>0</v>
      </c>
      <c r="O20" s="24"/>
      <c r="P20" s="17">
        <f t="shared" si="4"/>
        <v>0</v>
      </c>
      <c r="Q20" s="35"/>
    </row>
    <row r="21" spans="1:24" ht="15.75" x14ac:dyDescent="0.25">
      <c r="A21" s="15">
        <v>16</v>
      </c>
      <c r="B21" s="87">
        <v>115075</v>
      </c>
      <c r="C21" s="15" t="s">
        <v>29</v>
      </c>
      <c r="D21" s="22"/>
      <c r="E21" s="15"/>
      <c r="F21" s="19">
        <v>63793.044999999998</v>
      </c>
      <c r="G21" s="15"/>
      <c r="H21" s="15"/>
      <c r="I21" s="11">
        <f t="shared" si="1"/>
        <v>0</v>
      </c>
      <c r="J21" s="12">
        <f t="shared" si="0"/>
        <v>63793.044999999998</v>
      </c>
      <c r="K21" s="22"/>
      <c r="L21" s="15"/>
      <c r="M21" s="11">
        <v>1300</v>
      </c>
      <c r="N21" s="23"/>
      <c r="O21" s="24"/>
      <c r="P21" s="17">
        <f t="shared" si="4"/>
        <v>62493.044999999998</v>
      </c>
      <c r="Q21" s="91" t="s">
        <v>21</v>
      </c>
    </row>
    <row r="22" spans="1:24" ht="15.75" x14ac:dyDescent="0.25">
      <c r="A22" s="15">
        <v>17</v>
      </c>
      <c r="B22" s="88">
        <v>115099</v>
      </c>
      <c r="C22" s="39" t="s">
        <v>30</v>
      </c>
      <c r="D22" s="40">
        <v>0</v>
      </c>
      <c r="E22" s="39"/>
      <c r="F22" s="37">
        <v>957990.51999999979</v>
      </c>
      <c r="G22" s="39"/>
      <c r="H22" s="39"/>
      <c r="I22" s="11">
        <f t="shared" si="1"/>
        <v>0</v>
      </c>
      <c r="J22" s="12">
        <f t="shared" si="0"/>
        <v>957990.51999999979</v>
      </c>
      <c r="K22" s="40"/>
      <c r="L22" s="39"/>
      <c r="M22" s="11">
        <v>19822</v>
      </c>
      <c r="N22" s="23">
        <f t="shared" si="3"/>
        <v>0</v>
      </c>
      <c r="O22" s="43"/>
      <c r="P22" s="17">
        <f t="shared" si="4"/>
        <v>938168.51999999979</v>
      </c>
      <c r="Q22" s="92" t="s">
        <v>21</v>
      </c>
      <c r="T22" s="234" t="s">
        <v>31</v>
      </c>
      <c r="U22" s="234"/>
      <c r="V22" s="234"/>
      <c r="W22" s="234"/>
      <c r="X22" s="234"/>
    </row>
    <row r="23" spans="1:24" ht="16.5" thickBot="1" x14ac:dyDescent="0.3">
      <c r="A23" s="46"/>
      <c r="B23" s="69" t="s">
        <v>32</v>
      </c>
      <c r="C23" s="70"/>
      <c r="D23" s="71"/>
      <c r="E23" s="46"/>
      <c r="F23" s="89">
        <v>1518954.9321659999</v>
      </c>
      <c r="G23" s="46"/>
      <c r="H23" s="46"/>
      <c r="I23" s="48">
        <f>SUM(I6:I22)</f>
        <v>11299.999999999998</v>
      </c>
      <c r="J23" s="90">
        <f>SUM(J6:J22)</f>
        <v>1449707.0924559997</v>
      </c>
      <c r="K23" s="50"/>
      <c r="L23" s="46"/>
      <c r="M23" s="89">
        <f>SUM(M6:M22)</f>
        <v>31707.32</v>
      </c>
      <c r="N23" s="52"/>
      <c r="O23" s="53"/>
      <c r="P23" s="89">
        <f>F23+I23-M23</f>
        <v>1498547.6121659998</v>
      </c>
      <c r="Q23" s="46"/>
    </row>
    <row r="24" spans="1:24" s="1" customFormat="1" ht="16.5" thickTop="1" x14ac:dyDescent="0.25">
      <c r="A24" s="55"/>
      <c r="B24" s="55"/>
      <c r="C24" s="55"/>
      <c r="D24" s="56"/>
      <c r="E24" s="55"/>
      <c r="F24" s="55"/>
      <c r="G24" s="55"/>
      <c r="H24" s="55"/>
      <c r="I24" s="55"/>
      <c r="J24" s="57"/>
      <c r="K24" s="56"/>
      <c r="L24" s="55"/>
      <c r="M24" s="55"/>
      <c r="N24" s="56"/>
      <c r="O24" s="55"/>
      <c r="P24" s="58"/>
      <c r="Q24" s="55"/>
    </row>
    <row r="25" spans="1:24" s="1" customFormat="1" ht="15.75" x14ac:dyDescent="0.25">
      <c r="A25" s="55"/>
      <c r="B25" s="55"/>
      <c r="C25" s="55"/>
      <c r="D25" s="56"/>
      <c r="E25" s="55"/>
      <c r="F25" s="55"/>
      <c r="G25" s="55"/>
      <c r="H25" s="55"/>
      <c r="I25" s="55"/>
      <c r="J25" s="57"/>
      <c r="K25" s="56"/>
      <c r="L25" s="55"/>
      <c r="M25" s="55"/>
      <c r="N25" s="56"/>
      <c r="O25" s="55"/>
      <c r="P25" s="58"/>
      <c r="Q25" s="55"/>
    </row>
    <row r="26" spans="1:24" s="78" customFormat="1" ht="16.5" x14ac:dyDescent="0.3">
      <c r="A26" s="249" t="s">
        <v>37</v>
      </c>
      <c r="B26" s="249"/>
      <c r="C26" s="249"/>
      <c r="D26" s="80"/>
      <c r="E26" s="80"/>
      <c r="F26" s="81"/>
      <c r="G26" s="80"/>
      <c r="H26" s="80"/>
      <c r="I26" s="80"/>
      <c r="J26" s="80"/>
      <c r="K26" s="80"/>
      <c r="L26" s="80"/>
      <c r="M26" s="80"/>
      <c r="N26" s="80"/>
      <c r="O26" s="80"/>
      <c r="P26" s="81"/>
    </row>
    <row r="27" spans="1:24" s="78" customFormat="1" ht="16.5" x14ac:dyDescent="0.3">
      <c r="A27" s="250"/>
      <c r="B27" s="250"/>
      <c r="C27" s="250"/>
      <c r="P27" s="82"/>
    </row>
    <row r="28" spans="1:24" s="78" customFormat="1" ht="16.5" x14ac:dyDescent="0.3">
      <c r="A28" s="78" t="s">
        <v>44</v>
      </c>
      <c r="B28" s="83"/>
      <c r="C28" s="84"/>
    </row>
    <row r="29" spans="1:24" s="78" customFormat="1" ht="16.5" x14ac:dyDescent="0.3">
      <c r="A29" s="78" t="s">
        <v>43</v>
      </c>
      <c r="C29" s="85"/>
    </row>
    <row r="30" spans="1:24" s="1" customFormat="1" ht="15.75" x14ac:dyDescent="0.25">
      <c r="A30" s="55"/>
      <c r="B30" s="55"/>
      <c r="C30" s="55"/>
      <c r="D30" s="56"/>
      <c r="E30" s="55"/>
      <c r="F30" s="55"/>
      <c r="G30" s="55"/>
      <c r="H30" s="55"/>
      <c r="I30" s="55"/>
      <c r="J30" s="55"/>
      <c r="K30" s="56"/>
      <c r="L30" s="55"/>
      <c r="M30" s="55"/>
      <c r="N30" s="56"/>
      <c r="O30" s="55"/>
      <c r="P30" s="55"/>
      <c r="Q30" s="55"/>
    </row>
    <row r="31" spans="1:24" ht="15.75" x14ac:dyDescent="0.25">
      <c r="A31" s="62"/>
      <c r="B31" s="62"/>
      <c r="C31" s="62"/>
      <c r="D31" s="63"/>
      <c r="E31" s="62"/>
      <c r="F31" s="62"/>
      <c r="G31" s="62"/>
      <c r="H31" s="62"/>
      <c r="I31" s="62"/>
      <c r="J31" s="62"/>
      <c r="K31" s="63"/>
      <c r="L31" s="62"/>
      <c r="M31" s="62"/>
      <c r="N31" s="56"/>
      <c r="O31" s="55"/>
      <c r="P31" s="55"/>
      <c r="Q31" s="62"/>
    </row>
    <row r="32" spans="1:24" ht="15.75" x14ac:dyDescent="0.25">
      <c r="A32" s="62"/>
      <c r="E32" s="62"/>
      <c r="F32" s="62"/>
      <c r="G32" s="62"/>
      <c r="H32" s="62"/>
      <c r="I32" s="62"/>
      <c r="J32" s="62"/>
      <c r="K32" s="63"/>
      <c r="L32" s="62"/>
      <c r="M32" s="62"/>
      <c r="N32" s="56"/>
      <c r="O32" s="55"/>
      <c r="P32" s="55"/>
      <c r="Q32" s="62"/>
    </row>
    <row r="33" spans="1:17" s="1" customFormat="1" ht="15.75" x14ac:dyDescent="0.25">
      <c r="A33" s="62"/>
      <c r="B33"/>
      <c r="C33"/>
      <c r="D33" s="64"/>
      <c r="E33" s="62"/>
      <c r="F33" s="62"/>
      <c r="G33" s="62"/>
      <c r="H33" s="62"/>
      <c r="I33" s="62"/>
      <c r="J33" s="62"/>
      <c r="K33" s="63"/>
      <c r="L33" s="62"/>
      <c r="M33" s="62"/>
      <c r="N33" s="56"/>
      <c r="O33" s="55"/>
      <c r="P33" s="58"/>
      <c r="Q33" s="62"/>
    </row>
    <row r="34" spans="1:17" s="1" customFormat="1" ht="15.75" x14ac:dyDescent="0.25">
      <c r="A34" s="62"/>
      <c r="B34"/>
      <c r="C34"/>
      <c r="D34" s="64"/>
      <c r="E34"/>
      <c r="F34"/>
      <c r="G34"/>
      <c r="H34"/>
      <c r="I34"/>
      <c r="J34"/>
      <c r="K34" s="64"/>
      <c r="L34"/>
      <c r="M34"/>
      <c r="N34" s="59"/>
      <c r="P34" s="60"/>
      <c r="Q34" s="65"/>
    </row>
    <row r="35" spans="1:17" s="1" customFormat="1" ht="15.75" x14ac:dyDescent="0.25">
      <c r="A35" s="62"/>
      <c r="B35" s="66"/>
      <c r="C35" s="66"/>
      <c r="D35" s="67"/>
      <c r="E35"/>
      <c r="F35"/>
      <c r="G35"/>
      <c r="H35"/>
      <c r="I35"/>
      <c r="J35" s="68"/>
      <c r="K35" s="64"/>
      <c r="L35"/>
      <c r="M35"/>
      <c r="N35" s="59"/>
      <c r="P35" s="60"/>
      <c r="Q35"/>
    </row>
    <row r="36" spans="1:17" s="1" customFormat="1" ht="15.75" x14ac:dyDescent="0.25">
      <c r="A36" s="62"/>
      <c r="B36"/>
      <c r="C36"/>
      <c r="D36" s="64"/>
      <c r="E36"/>
      <c r="F36"/>
      <c r="G36"/>
      <c r="H36"/>
      <c r="I36"/>
      <c r="J36"/>
      <c r="K36" s="64"/>
      <c r="L36"/>
      <c r="M36"/>
      <c r="N36" s="59"/>
      <c r="Q36"/>
    </row>
  </sheetData>
  <mergeCells count="15">
    <mergeCell ref="T22:X22"/>
    <mergeCell ref="A26:C26"/>
    <mergeCell ref="A27:C27"/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N4:P4"/>
    <mergeCell ref="Q4:Q5"/>
  </mergeCells>
  <pageMargins left="0.25" right="0.25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F7" sqref="F7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64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59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38" t="s">
        <v>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ht="24.75" customHeight="1" thickBot="1" x14ac:dyDescent="0.35">
      <c r="A3" s="239" t="s">
        <v>48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4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7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10">
        <v>0</v>
      </c>
      <c r="E6" s="11">
        <v>0</v>
      </c>
      <c r="F6" s="11">
        <v>1.3642420526593924E-12</v>
      </c>
      <c r="G6" s="9">
        <v>5000</v>
      </c>
      <c r="H6" s="9">
        <v>5.8</v>
      </c>
      <c r="I6" s="11">
        <f>G6*H6</f>
        <v>29000</v>
      </c>
      <c r="J6" s="12">
        <f t="shared" ref="J6:J22" si="0">F6+I6</f>
        <v>29000</v>
      </c>
      <c r="K6" s="10">
        <v>100</v>
      </c>
      <c r="L6" s="11">
        <v>7.4</v>
      </c>
      <c r="M6" s="11">
        <f>L6*K6</f>
        <v>740</v>
      </c>
      <c r="N6" s="13"/>
      <c r="O6" s="14"/>
      <c r="P6" s="14">
        <f>F6+I6-M6</f>
        <v>28260</v>
      </c>
      <c r="Q6" s="9"/>
    </row>
    <row r="7" spans="1:24" ht="15.75" x14ac:dyDescent="0.25">
      <c r="A7" s="15">
        <v>2</v>
      </c>
      <c r="B7" s="87">
        <v>115009</v>
      </c>
      <c r="C7" s="15" t="s">
        <v>14</v>
      </c>
      <c r="D7" s="16">
        <v>14500</v>
      </c>
      <c r="E7" s="17">
        <v>1.135</v>
      </c>
      <c r="F7" s="11">
        <f>D7*E7</f>
        <v>16457.5</v>
      </c>
      <c r="G7" s="18"/>
      <c r="H7" s="19"/>
      <c r="I7" s="11">
        <f t="shared" ref="I7:I22" si="1">G7*H7</f>
        <v>0</v>
      </c>
      <c r="J7" s="12">
        <f t="shared" si="0"/>
        <v>16457.5</v>
      </c>
      <c r="K7" s="18">
        <v>1000</v>
      </c>
      <c r="L7" s="19">
        <v>0.90480000000000005</v>
      </c>
      <c r="M7" s="11">
        <f t="shared" ref="M7:M20" si="2">L7*K7</f>
        <v>904.80000000000007</v>
      </c>
      <c r="N7" s="21">
        <v>13500</v>
      </c>
      <c r="O7" s="17">
        <v>1.135</v>
      </c>
      <c r="P7" s="17">
        <f t="shared" ref="P7:P22" si="3">F7+I7-M7</f>
        <v>15552.7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22">
        <v>794</v>
      </c>
      <c r="E8" s="15">
        <v>72</v>
      </c>
      <c r="F8" s="11">
        <v>4164</v>
      </c>
      <c r="G8" s="15"/>
      <c r="H8" s="15"/>
      <c r="I8" s="11">
        <f t="shared" si="1"/>
        <v>0</v>
      </c>
      <c r="J8" s="12">
        <f t="shared" si="0"/>
        <v>4164</v>
      </c>
      <c r="K8" s="18">
        <v>5</v>
      </c>
      <c r="L8" s="19">
        <v>72</v>
      </c>
      <c r="M8" s="11">
        <f t="shared" si="2"/>
        <v>360</v>
      </c>
      <c r="N8" s="23">
        <f t="shared" ref="N8:N22" si="4">D8+G8-K8</f>
        <v>789</v>
      </c>
      <c r="O8" s="24">
        <v>72</v>
      </c>
      <c r="P8" s="17">
        <f t="shared" si="3"/>
        <v>3804</v>
      </c>
      <c r="Q8" s="15"/>
    </row>
    <row r="9" spans="1:24" ht="15.75" x14ac:dyDescent="0.25">
      <c r="A9" s="15">
        <v>4</v>
      </c>
      <c r="B9" s="87">
        <v>115026</v>
      </c>
      <c r="C9" s="15" t="s">
        <v>16</v>
      </c>
      <c r="D9" s="22">
        <v>14</v>
      </c>
      <c r="E9" s="24">
        <v>100</v>
      </c>
      <c r="F9" s="11">
        <v>1400</v>
      </c>
      <c r="G9" s="15"/>
      <c r="H9" s="15"/>
      <c r="I9" s="11">
        <f t="shared" si="1"/>
        <v>0</v>
      </c>
      <c r="J9" s="12">
        <f t="shared" si="0"/>
        <v>1400</v>
      </c>
      <c r="K9" s="22">
        <v>2</v>
      </c>
      <c r="L9" s="15">
        <v>100</v>
      </c>
      <c r="M9" s="11">
        <f t="shared" si="2"/>
        <v>200</v>
      </c>
      <c r="N9" s="23">
        <f t="shared" si="4"/>
        <v>12</v>
      </c>
      <c r="O9" s="24">
        <v>100</v>
      </c>
      <c r="P9" s="17">
        <f t="shared" si="3"/>
        <v>1200</v>
      </c>
      <c r="Q9" s="15"/>
    </row>
    <row r="10" spans="1:24" ht="15.75" x14ac:dyDescent="0.25">
      <c r="A10" s="15">
        <v>5</v>
      </c>
      <c r="B10" s="87">
        <v>115027</v>
      </c>
      <c r="C10" s="15" t="s">
        <v>17</v>
      </c>
      <c r="D10" s="25">
        <v>3046.84</v>
      </c>
      <c r="E10" s="19">
        <v>4.5583999999999998</v>
      </c>
      <c r="F10" s="11">
        <v>12176.315456</v>
      </c>
      <c r="G10" s="15"/>
      <c r="H10" s="15"/>
      <c r="I10" s="11">
        <f t="shared" si="1"/>
        <v>0</v>
      </c>
      <c r="J10" s="12">
        <f t="shared" si="0"/>
        <v>12176.315456</v>
      </c>
      <c r="K10" s="18">
        <v>50</v>
      </c>
      <c r="L10" s="19">
        <v>4.5</v>
      </c>
      <c r="M10" s="11">
        <f t="shared" si="2"/>
        <v>225</v>
      </c>
      <c r="N10" s="21">
        <f t="shared" si="4"/>
        <v>2996.84</v>
      </c>
      <c r="O10" s="17">
        <v>4.5583999999999998</v>
      </c>
      <c r="P10" s="17">
        <f t="shared" si="3"/>
        <v>11951.315456</v>
      </c>
      <c r="Q10" s="15"/>
    </row>
    <row r="11" spans="1:24" ht="15.75" x14ac:dyDescent="0.25">
      <c r="A11" s="15">
        <v>6</v>
      </c>
      <c r="B11" s="87">
        <v>115044</v>
      </c>
      <c r="C11" s="15" t="s">
        <v>18</v>
      </c>
      <c r="D11" s="25">
        <v>18000</v>
      </c>
      <c r="E11" s="15">
        <v>0.81699999999999995</v>
      </c>
      <c r="F11" s="11">
        <v>31367.299999999992</v>
      </c>
      <c r="G11" s="15"/>
      <c r="H11" s="15"/>
      <c r="I11" s="11"/>
      <c r="J11" s="12">
        <f t="shared" si="0"/>
        <v>31367.299999999992</v>
      </c>
      <c r="K11" s="18">
        <v>1600</v>
      </c>
      <c r="L11" s="26">
        <v>0.81699999999999995</v>
      </c>
      <c r="M11" s="11">
        <f t="shared" si="2"/>
        <v>1307.1999999999998</v>
      </c>
      <c r="N11" s="21">
        <f t="shared" si="4"/>
        <v>16400</v>
      </c>
      <c r="O11" s="27">
        <v>0.81699999999999995</v>
      </c>
      <c r="P11" s="17">
        <f t="shared" si="3"/>
        <v>30060.099999999991</v>
      </c>
      <c r="Q11" s="15"/>
    </row>
    <row r="12" spans="1:24" ht="15.75" x14ac:dyDescent="0.25">
      <c r="A12" s="15">
        <v>7</v>
      </c>
      <c r="B12" s="87">
        <v>115058</v>
      </c>
      <c r="C12" s="15" t="s">
        <v>19</v>
      </c>
      <c r="D12" s="18">
        <v>10</v>
      </c>
      <c r="E12" s="28">
        <v>12</v>
      </c>
      <c r="F12" s="11">
        <v>120</v>
      </c>
      <c r="G12" s="15">
        <v>2000</v>
      </c>
      <c r="H12" s="15">
        <v>13.69</v>
      </c>
      <c r="I12" s="11">
        <f t="shared" si="1"/>
        <v>27380</v>
      </c>
      <c r="J12" s="12">
        <f t="shared" si="0"/>
        <v>27500</v>
      </c>
      <c r="K12" s="18">
        <v>150</v>
      </c>
      <c r="L12" s="15">
        <v>13.69</v>
      </c>
      <c r="M12" s="11">
        <f t="shared" si="2"/>
        <v>2053.5</v>
      </c>
      <c r="N12" s="23">
        <f>D12+G12-K12</f>
        <v>1860</v>
      </c>
      <c r="O12" s="28">
        <v>12</v>
      </c>
      <c r="P12" s="17">
        <f t="shared" si="3"/>
        <v>25446.5</v>
      </c>
      <c r="Q12" s="15"/>
    </row>
    <row r="13" spans="1:24" ht="15.75" x14ac:dyDescent="0.25">
      <c r="A13" s="15">
        <v>8</v>
      </c>
      <c r="B13" s="87">
        <v>115065</v>
      </c>
      <c r="C13" s="15" t="s">
        <v>20</v>
      </c>
      <c r="D13" s="22">
        <v>4699</v>
      </c>
      <c r="E13" s="15">
        <v>3.78</v>
      </c>
      <c r="F13" s="11">
        <v>17439.739999999998</v>
      </c>
      <c r="G13" s="15"/>
      <c r="H13" s="15"/>
      <c r="I13" s="11">
        <f t="shared" si="1"/>
        <v>0</v>
      </c>
      <c r="J13" s="12">
        <f t="shared" si="0"/>
        <v>17439.739999999998</v>
      </c>
      <c r="K13" s="22">
        <v>96</v>
      </c>
      <c r="L13" s="15">
        <v>3.78</v>
      </c>
      <c r="M13" s="11">
        <f t="shared" si="2"/>
        <v>362.88</v>
      </c>
      <c r="N13" s="23">
        <f t="shared" si="4"/>
        <v>4603</v>
      </c>
      <c r="O13" s="24">
        <v>3.78</v>
      </c>
      <c r="P13" s="17">
        <f t="shared" si="3"/>
        <v>17076.859999999997</v>
      </c>
      <c r="Q13" s="29" t="s">
        <v>21</v>
      </c>
    </row>
    <row r="14" spans="1:24" ht="15.75" x14ac:dyDescent="0.25">
      <c r="A14" s="15">
        <v>9</v>
      </c>
      <c r="B14" s="87">
        <v>115066</v>
      </c>
      <c r="C14" s="15" t="s">
        <v>22</v>
      </c>
      <c r="D14" s="30"/>
      <c r="E14" s="31"/>
      <c r="F14" s="32">
        <v>348162.34999999986</v>
      </c>
      <c r="G14" s="31"/>
      <c r="H14" s="31"/>
      <c r="I14" s="11">
        <f t="shared" si="1"/>
        <v>0</v>
      </c>
      <c r="J14" s="12">
        <f t="shared" si="0"/>
        <v>348162.34999999986</v>
      </c>
      <c r="K14" s="30"/>
      <c r="L14" s="31"/>
      <c r="M14" s="11">
        <v>7253</v>
      </c>
      <c r="N14" s="23"/>
      <c r="O14" s="24"/>
      <c r="P14" s="17">
        <f t="shared" si="3"/>
        <v>340909.34999999986</v>
      </c>
      <c r="Q14" s="29" t="s">
        <v>21</v>
      </c>
    </row>
    <row r="15" spans="1:24" ht="15.75" x14ac:dyDescent="0.25">
      <c r="A15" s="15">
        <v>10</v>
      </c>
      <c r="B15" s="87">
        <v>115069</v>
      </c>
      <c r="C15" s="15" t="s">
        <v>23</v>
      </c>
      <c r="D15" s="22">
        <v>0</v>
      </c>
      <c r="E15" s="15"/>
      <c r="F15" s="19">
        <v>0</v>
      </c>
      <c r="G15" s="15">
        <v>600</v>
      </c>
      <c r="H15" s="15">
        <v>23.1</v>
      </c>
      <c r="I15" s="11">
        <f t="shared" si="1"/>
        <v>13860</v>
      </c>
      <c r="J15" s="12">
        <f t="shared" si="0"/>
        <v>13860</v>
      </c>
      <c r="K15" s="22"/>
      <c r="L15" s="15"/>
      <c r="M15" s="11">
        <f t="shared" si="2"/>
        <v>0</v>
      </c>
      <c r="N15" s="23">
        <f t="shared" si="4"/>
        <v>600</v>
      </c>
      <c r="O15" s="24"/>
      <c r="P15" s="17">
        <f t="shared" si="3"/>
        <v>13860</v>
      </c>
      <c r="Q15" s="35"/>
    </row>
    <row r="16" spans="1:24" ht="15.75" x14ac:dyDescent="0.25">
      <c r="A16" s="15">
        <v>11</v>
      </c>
      <c r="B16" s="87">
        <v>115070</v>
      </c>
      <c r="C16" s="15" t="s">
        <v>24</v>
      </c>
      <c r="D16" s="22">
        <v>0</v>
      </c>
      <c r="E16" s="15"/>
      <c r="F16" s="19">
        <v>0</v>
      </c>
      <c r="G16" s="15"/>
      <c r="H16" s="15"/>
      <c r="I16" s="11">
        <f t="shared" si="1"/>
        <v>0</v>
      </c>
      <c r="J16" s="12">
        <f t="shared" si="0"/>
        <v>0</v>
      </c>
      <c r="K16" s="22"/>
      <c r="L16" s="15"/>
      <c r="M16" s="11">
        <f t="shared" si="2"/>
        <v>0</v>
      </c>
      <c r="N16" s="23">
        <f t="shared" si="4"/>
        <v>0</v>
      </c>
      <c r="O16" s="24"/>
      <c r="P16" s="17">
        <f t="shared" si="3"/>
        <v>0</v>
      </c>
      <c r="Q16" s="35"/>
    </row>
    <row r="17" spans="1:24" ht="15.75" x14ac:dyDescent="0.25">
      <c r="A17" s="15">
        <v>12</v>
      </c>
      <c r="B17" s="87">
        <v>115071</v>
      </c>
      <c r="C17" s="15" t="s">
        <v>25</v>
      </c>
      <c r="D17" s="18">
        <v>0</v>
      </c>
      <c r="E17" s="19">
        <v>0</v>
      </c>
      <c r="F17" s="19">
        <v>0</v>
      </c>
      <c r="G17" s="15">
        <v>600</v>
      </c>
      <c r="H17" s="15">
        <v>23.1</v>
      </c>
      <c r="I17" s="11">
        <f t="shared" si="1"/>
        <v>13860</v>
      </c>
      <c r="J17" s="12">
        <f t="shared" si="0"/>
        <v>13860</v>
      </c>
      <c r="K17" s="18"/>
      <c r="L17" s="19">
        <v>0</v>
      </c>
      <c r="M17" s="11">
        <f t="shared" si="2"/>
        <v>0</v>
      </c>
      <c r="N17" s="23">
        <f t="shared" si="4"/>
        <v>600</v>
      </c>
      <c r="O17" s="17">
        <v>0</v>
      </c>
      <c r="P17" s="17">
        <f t="shared" si="3"/>
        <v>13860</v>
      </c>
      <c r="Q17" s="36"/>
    </row>
    <row r="18" spans="1:24" ht="15.75" x14ac:dyDescent="0.25">
      <c r="A18" s="15">
        <v>13</v>
      </c>
      <c r="B18" s="87">
        <v>115072</v>
      </c>
      <c r="C18" s="15" t="s">
        <v>26</v>
      </c>
      <c r="D18" s="18">
        <v>0</v>
      </c>
      <c r="E18" s="19">
        <v>0</v>
      </c>
      <c r="F18" s="19">
        <v>0</v>
      </c>
      <c r="G18" s="15"/>
      <c r="H18" s="15"/>
      <c r="I18" s="11">
        <f t="shared" si="1"/>
        <v>0</v>
      </c>
      <c r="J18" s="12">
        <f t="shared" si="0"/>
        <v>0</v>
      </c>
      <c r="K18" s="18"/>
      <c r="L18" s="19"/>
      <c r="M18" s="11">
        <f t="shared" si="2"/>
        <v>0</v>
      </c>
      <c r="N18" s="23">
        <f>D18+G18-K18</f>
        <v>0</v>
      </c>
      <c r="O18" s="17">
        <v>0</v>
      </c>
      <c r="P18" s="17">
        <f t="shared" si="3"/>
        <v>0</v>
      </c>
      <c r="Q18" s="35"/>
    </row>
    <row r="19" spans="1:24" ht="15.75" x14ac:dyDescent="0.25">
      <c r="A19" s="15">
        <v>14</v>
      </c>
      <c r="B19" s="87">
        <v>115073</v>
      </c>
      <c r="C19" s="15" t="s">
        <v>27</v>
      </c>
      <c r="D19" s="22">
        <v>0</v>
      </c>
      <c r="E19" s="15"/>
      <c r="F19" s="19">
        <v>0</v>
      </c>
      <c r="G19" s="15"/>
      <c r="H19" s="15"/>
      <c r="I19" s="11">
        <f t="shared" si="1"/>
        <v>0</v>
      </c>
      <c r="J19" s="12">
        <f t="shared" si="0"/>
        <v>0</v>
      </c>
      <c r="K19" s="22"/>
      <c r="L19" s="15"/>
      <c r="M19" s="11">
        <f t="shared" si="2"/>
        <v>0</v>
      </c>
      <c r="N19" s="23">
        <f t="shared" si="4"/>
        <v>0</v>
      </c>
      <c r="O19" s="24"/>
      <c r="P19" s="17">
        <f t="shared" si="3"/>
        <v>0</v>
      </c>
      <c r="Q19" s="35"/>
    </row>
    <row r="20" spans="1:24" ht="15.75" x14ac:dyDescent="0.25">
      <c r="A20" s="15">
        <v>15</v>
      </c>
      <c r="B20" s="87">
        <v>115074</v>
      </c>
      <c r="C20" s="15" t="s">
        <v>28</v>
      </c>
      <c r="D20" s="22">
        <v>0</v>
      </c>
      <c r="E20" s="15"/>
      <c r="F20" s="37">
        <v>0</v>
      </c>
      <c r="G20" s="15"/>
      <c r="H20" s="15"/>
      <c r="I20" s="11">
        <f t="shared" si="1"/>
        <v>0</v>
      </c>
      <c r="J20" s="12">
        <f t="shared" si="0"/>
        <v>0</v>
      </c>
      <c r="K20" s="22"/>
      <c r="L20" s="15"/>
      <c r="M20" s="11">
        <f t="shared" si="2"/>
        <v>0</v>
      </c>
      <c r="N20" s="23">
        <f t="shared" si="4"/>
        <v>0</v>
      </c>
      <c r="O20" s="24"/>
      <c r="P20" s="17">
        <f t="shared" si="3"/>
        <v>0</v>
      </c>
      <c r="Q20" s="35"/>
    </row>
    <row r="21" spans="1:24" ht="15.75" x14ac:dyDescent="0.25">
      <c r="A21" s="15">
        <v>16</v>
      </c>
      <c r="B21" s="87">
        <v>115075</v>
      </c>
      <c r="C21" s="15" t="s">
        <v>29</v>
      </c>
      <c r="D21" s="22"/>
      <c r="E21" s="15"/>
      <c r="F21" s="19">
        <v>61193.044999999998</v>
      </c>
      <c r="G21" s="15"/>
      <c r="H21" s="15"/>
      <c r="I21" s="11">
        <f t="shared" si="1"/>
        <v>0</v>
      </c>
      <c r="J21" s="12">
        <f t="shared" si="0"/>
        <v>61193.044999999998</v>
      </c>
      <c r="K21" s="22"/>
      <c r="L21" s="15"/>
      <c r="M21" s="11">
        <v>1275</v>
      </c>
      <c r="N21" s="23"/>
      <c r="O21" s="24"/>
      <c r="P21" s="17">
        <f t="shared" si="3"/>
        <v>59918.044999999998</v>
      </c>
      <c r="Q21" s="91" t="s">
        <v>21</v>
      </c>
    </row>
    <row r="22" spans="1:24" ht="15.75" x14ac:dyDescent="0.25">
      <c r="A22" s="15">
        <v>17</v>
      </c>
      <c r="B22" s="88">
        <v>115099</v>
      </c>
      <c r="C22" s="39" t="s">
        <v>30</v>
      </c>
      <c r="D22" s="40">
        <v>0</v>
      </c>
      <c r="E22" s="39"/>
      <c r="F22" s="37">
        <v>918346.51999999979</v>
      </c>
      <c r="G22" s="39"/>
      <c r="H22" s="39"/>
      <c r="I22" s="11">
        <f t="shared" si="1"/>
        <v>0</v>
      </c>
      <c r="J22" s="12">
        <f t="shared" si="0"/>
        <v>918346.51999999979</v>
      </c>
      <c r="K22" s="40"/>
      <c r="L22" s="39"/>
      <c r="M22" s="11">
        <v>19132</v>
      </c>
      <c r="N22" s="23">
        <f t="shared" si="4"/>
        <v>0</v>
      </c>
      <c r="O22" s="43"/>
      <c r="P22" s="17">
        <f t="shared" si="3"/>
        <v>899214.51999999979</v>
      </c>
      <c r="Q22" s="92" t="s">
        <v>21</v>
      </c>
      <c r="T22" s="234" t="s">
        <v>31</v>
      </c>
      <c r="U22" s="234"/>
      <c r="V22" s="234"/>
      <c r="W22" s="234"/>
      <c r="X22" s="234"/>
    </row>
    <row r="23" spans="1:24" ht="16.5" thickBot="1" x14ac:dyDescent="0.3">
      <c r="A23" s="46"/>
      <c r="B23" s="69" t="s">
        <v>32</v>
      </c>
      <c r="C23" s="70"/>
      <c r="D23" s="71"/>
      <c r="E23" s="46"/>
      <c r="F23" s="89">
        <v>1478140.2921659998</v>
      </c>
      <c r="G23" s="89">
        <f>SUM(G6:G22)</f>
        <v>8200</v>
      </c>
      <c r="H23" s="46"/>
      <c r="I23" s="48">
        <f>SUM(I6:I22)</f>
        <v>84100</v>
      </c>
      <c r="J23" s="90">
        <f>SUM(J6:J22)</f>
        <v>1494926.7704559998</v>
      </c>
      <c r="K23" s="90">
        <f t="shared" ref="K23" si="5">SUM(K6:K22)</f>
        <v>3003</v>
      </c>
      <c r="L23" s="90"/>
      <c r="M23" s="90">
        <f>SUM(M6:M22)</f>
        <v>33813.380000000005</v>
      </c>
      <c r="N23" s="52"/>
      <c r="O23" s="53"/>
      <c r="P23" s="89">
        <f>F23+I23-M23</f>
        <v>1528426.9121659999</v>
      </c>
      <c r="Q23" s="46"/>
    </row>
    <row r="24" spans="1:24" s="1" customFormat="1" ht="16.5" thickTop="1" x14ac:dyDescent="0.25">
      <c r="A24" s="55"/>
      <c r="B24" s="55"/>
      <c r="C24" s="55"/>
      <c r="D24" s="56"/>
      <c r="E24" s="55"/>
      <c r="F24" s="55"/>
      <c r="G24" s="55"/>
      <c r="H24" s="55"/>
      <c r="I24" s="55"/>
      <c r="J24" s="57"/>
      <c r="K24" s="56"/>
      <c r="L24" s="55"/>
      <c r="M24" s="55"/>
      <c r="N24" s="56"/>
      <c r="O24" s="55"/>
      <c r="P24" s="58"/>
      <c r="Q24" s="55"/>
    </row>
    <row r="25" spans="1:24" s="1" customFormat="1" ht="15.75" x14ac:dyDescent="0.25">
      <c r="A25" s="55"/>
      <c r="B25" s="55"/>
      <c r="C25" s="55"/>
      <c r="D25" s="56"/>
      <c r="E25" s="55"/>
      <c r="F25" s="55"/>
      <c r="G25" s="55"/>
      <c r="H25" s="55"/>
      <c r="I25" s="55"/>
      <c r="J25" s="57"/>
      <c r="K25" s="56"/>
      <c r="L25" s="55"/>
      <c r="M25" s="55"/>
      <c r="N25" s="56"/>
      <c r="O25" s="55"/>
      <c r="P25" s="58"/>
      <c r="Q25" s="55"/>
    </row>
    <row r="26" spans="1:24" s="78" customFormat="1" ht="16.5" x14ac:dyDescent="0.3">
      <c r="A26" s="249" t="s">
        <v>37</v>
      </c>
      <c r="B26" s="249"/>
      <c r="C26" s="249"/>
      <c r="D26" s="80"/>
      <c r="E26" s="80"/>
      <c r="F26" s="81"/>
      <c r="G26" s="80"/>
      <c r="H26" s="80"/>
      <c r="I26" s="80"/>
      <c r="J26" s="80"/>
      <c r="K26" s="80"/>
      <c r="L26" s="80"/>
      <c r="M26" s="80"/>
      <c r="N26" s="80"/>
      <c r="O26" s="80"/>
      <c r="P26" s="81"/>
    </row>
    <row r="27" spans="1:24" s="78" customFormat="1" ht="16.5" x14ac:dyDescent="0.3">
      <c r="A27" s="250"/>
      <c r="B27" s="250"/>
      <c r="C27" s="250"/>
      <c r="P27" s="82"/>
    </row>
    <row r="28" spans="1:24" s="78" customFormat="1" ht="16.5" x14ac:dyDescent="0.3">
      <c r="A28" s="78" t="s">
        <v>44</v>
      </c>
      <c r="B28" s="83"/>
      <c r="C28" s="84"/>
    </row>
    <row r="29" spans="1:24" s="78" customFormat="1" ht="16.5" x14ac:dyDescent="0.3">
      <c r="A29" s="78" t="s">
        <v>43</v>
      </c>
      <c r="C29" s="85"/>
    </row>
    <row r="30" spans="1:24" s="1" customFormat="1" ht="15.75" x14ac:dyDescent="0.25">
      <c r="A30" s="55"/>
      <c r="B30" s="55"/>
      <c r="C30" s="55"/>
      <c r="D30" s="56"/>
      <c r="E30" s="55"/>
      <c r="F30" s="55"/>
      <c r="G30" s="55"/>
      <c r="H30" s="55"/>
      <c r="I30" s="55"/>
      <c r="J30" s="55"/>
      <c r="K30" s="56"/>
      <c r="L30" s="55"/>
      <c r="M30" s="55"/>
      <c r="N30" s="56"/>
      <c r="O30" s="55"/>
      <c r="P30" s="55"/>
      <c r="Q30" s="55"/>
    </row>
    <row r="31" spans="1:24" ht="15.75" x14ac:dyDescent="0.25">
      <c r="A31" s="62"/>
      <c r="B31" s="62"/>
      <c r="C31" s="62"/>
      <c r="D31" s="63"/>
      <c r="E31" s="62"/>
      <c r="F31" s="62"/>
      <c r="G31" s="62"/>
      <c r="H31" s="62"/>
      <c r="I31" s="62"/>
      <c r="J31" s="62"/>
      <c r="K31" s="63"/>
      <c r="L31" s="62"/>
      <c r="M31" s="62"/>
      <c r="N31" s="56"/>
      <c r="O31" s="55"/>
      <c r="P31" s="55"/>
      <c r="Q31" s="62"/>
    </row>
    <row r="32" spans="1:24" ht="15.75" x14ac:dyDescent="0.25">
      <c r="A32" s="62"/>
      <c r="E32" s="62"/>
      <c r="F32" s="62"/>
      <c r="G32" s="62"/>
      <c r="H32" s="62"/>
      <c r="I32" s="62"/>
      <c r="J32" s="62"/>
      <c r="K32" s="63"/>
      <c r="L32" s="62"/>
      <c r="M32" s="62"/>
      <c r="N32" s="56"/>
      <c r="O32" s="55"/>
      <c r="P32" s="55"/>
      <c r="Q32" s="62"/>
    </row>
    <row r="33" spans="1:17" s="1" customFormat="1" ht="15.75" x14ac:dyDescent="0.25">
      <c r="A33" s="62"/>
      <c r="B33"/>
      <c r="C33"/>
      <c r="D33" s="64"/>
      <c r="E33" s="62"/>
      <c r="F33" s="62"/>
      <c r="G33" s="62"/>
      <c r="H33" s="62"/>
      <c r="I33" s="62"/>
      <c r="J33" s="62"/>
      <c r="K33" s="63"/>
      <c r="L33" s="62"/>
      <c r="M33" s="62"/>
      <c r="N33" s="56"/>
      <c r="O33" s="55"/>
      <c r="P33" s="58"/>
      <c r="Q33" s="62"/>
    </row>
    <row r="34" spans="1:17" s="1" customFormat="1" ht="15.75" x14ac:dyDescent="0.25">
      <c r="A34" s="62"/>
      <c r="B34"/>
      <c r="C34"/>
      <c r="D34" s="64"/>
      <c r="E34"/>
      <c r="F34"/>
      <c r="G34"/>
      <c r="H34"/>
      <c r="I34"/>
      <c r="J34"/>
      <c r="K34" s="64"/>
      <c r="L34"/>
      <c r="M34"/>
      <c r="N34" s="59"/>
      <c r="P34" s="60"/>
      <c r="Q34" s="65"/>
    </row>
    <row r="35" spans="1:17" s="1" customFormat="1" ht="15.75" x14ac:dyDescent="0.25">
      <c r="A35" s="62"/>
      <c r="B35" s="66"/>
      <c r="C35" s="66"/>
      <c r="D35" s="67"/>
      <c r="E35"/>
      <c r="F35"/>
      <c r="G35"/>
      <c r="H35"/>
      <c r="I35"/>
      <c r="J35" s="68"/>
      <c r="K35" s="64"/>
      <c r="L35"/>
      <c r="M35"/>
      <c r="N35" s="59"/>
      <c r="P35" s="60"/>
      <c r="Q35"/>
    </row>
    <row r="36" spans="1:17" s="1" customFormat="1" ht="15.75" x14ac:dyDescent="0.25">
      <c r="A36" s="62"/>
      <c r="B36"/>
      <c r="C36"/>
      <c r="D36" s="64"/>
      <c r="E36"/>
      <c r="F36"/>
      <c r="G36"/>
      <c r="H36"/>
      <c r="I36"/>
      <c r="J36"/>
      <c r="K36" s="64"/>
      <c r="L36"/>
      <c r="M36"/>
      <c r="N36" s="59"/>
      <c r="Q36"/>
    </row>
  </sheetData>
  <mergeCells count="15">
    <mergeCell ref="T22:X22"/>
    <mergeCell ref="A26:C26"/>
    <mergeCell ref="A27:C27"/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N4:P4"/>
    <mergeCell ref="Q4:Q5"/>
  </mergeCells>
  <pageMargins left="0.25" right="0.25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T7" sqref="T7"/>
    </sheetView>
  </sheetViews>
  <sheetFormatPr defaultRowHeight="15" x14ac:dyDescent="0.25"/>
  <cols>
    <col min="1" max="1" width="3" customWidth="1"/>
    <col min="2" max="2" width="6.140625" customWidth="1"/>
    <col min="3" max="3" width="22.85546875" customWidth="1"/>
    <col min="4" max="4" width="6.5703125" style="100" customWidth="1"/>
    <col min="5" max="5" width="5.42578125" customWidth="1"/>
    <col min="6" max="6" width="11" customWidth="1"/>
    <col min="7" max="7" width="5.42578125" customWidth="1"/>
    <col min="8" max="8" width="5.7109375" customWidth="1"/>
    <col min="9" max="9" width="7.7109375" customWidth="1"/>
    <col min="10" max="10" width="9.7109375" customWidth="1"/>
    <col min="11" max="11" width="5.7109375" style="64" customWidth="1"/>
    <col min="12" max="12" width="6" customWidth="1"/>
    <col min="13" max="13" width="8" customWidth="1"/>
    <col min="14" max="14" width="7.7109375" style="105" customWidth="1"/>
    <col min="15" max="15" width="6.28515625" style="1" customWidth="1"/>
    <col min="16" max="16" width="10" style="1" customWidth="1"/>
    <col min="17" max="17" width="11.5703125" customWidth="1"/>
    <col min="18" max="24" width="9.140625" style="1"/>
  </cols>
  <sheetData>
    <row r="1" spans="1:24" ht="15.75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ht="15.75" x14ac:dyDescent="0.25">
      <c r="A2" s="238" t="s">
        <v>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ht="24.75" customHeight="1" thickBot="1" x14ac:dyDescent="0.35">
      <c r="A3" s="239" t="s">
        <v>49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4" s="3" customFormat="1" x14ac:dyDescent="0.25">
      <c r="A4" s="240" t="s">
        <v>2</v>
      </c>
      <c r="B4" s="242" t="s">
        <v>3</v>
      </c>
      <c r="C4" s="244" t="s">
        <v>4</v>
      </c>
      <c r="D4" s="246" t="s">
        <v>5</v>
      </c>
      <c r="E4" s="247"/>
      <c r="F4" s="248"/>
      <c r="G4" s="246" t="s">
        <v>6</v>
      </c>
      <c r="H4" s="247"/>
      <c r="I4" s="248"/>
      <c r="J4" s="242" t="s">
        <v>7</v>
      </c>
      <c r="K4" s="246" t="s">
        <v>8</v>
      </c>
      <c r="L4" s="247"/>
      <c r="M4" s="248"/>
      <c r="N4" s="229" t="s">
        <v>9</v>
      </c>
      <c r="O4" s="230"/>
      <c r="P4" s="231"/>
      <c r="Q4" s="232" t="s">
        <v>7</v>
      </c>
      <c r="R4" s="2"/>
      <c r="S4" s="2"/>
      <c r="T4" s="2"/>
      <c r="U4" s="2"/>
      <c r="V4" s="2"/>
      <c r="W4" s="2"/>
      <c r="X4" s="2"/>
    </row>
    <row r="5" spans="1:24" s="3" customFormat="1" ht="15.75" thickBot="1" x14ac:dyDescent="0.3">
      <c r="A5" s="241"/>
      <c r="B5" s="243"/>
      <c r="C5" s="245"/>
      <c r="D5" s="93" t="s">
        <v>10</v>
      </c>
      <c r="E5" s="5" t="s">
        <v>11</v>
      </c>
      <c r="F5" s="5" t="s">
        <v>12</v>
      </c>
      <c r="G5" s="5" t="s">
        <v>10</v>
      </c>
      <c r="H5" s="5" t="s">
        <v>11</v>
      </c>
      <c r="I5" s="5" t="s">
        <v>12</v>
      </c>
      <c r="J5" s="243"/>
      <c r="K5" s="4" t="s">
        <v>10</v>
      </c>
      <c r="L5" s="5" t="s">
        <v>11</v>
      </c>
      <c r="M5" s="6" t="s">
        <v>12</v>
      </c>
      <c r="N5" s="103" t="s">
        <v>10</v>
      </c>
      <c r="O5" s="8" t="s">
        <v>11</v>
      </c>
      <c r="P5" s="8" t="s">
        <v>12</v>
      </c>
      <c r="Q5" s="233"/>
      <c r="R5" s="2"/>
      <c r="S5" s="2"/>
      <c r="T5" s="2"/>
      <c r="U5" s="2"/>
      <c r="V5" s="2"/>
      <c r="W5" s="2"/>
      <c r="X5" s="2"/>
    </row>
    <row r="6" spans="1:24" ht="15.75" x14ac:dyDescent="0.25">
      <c r="A6" s="9">
        <v>1</v>
      </c>
      <c r="B6" s="86">
        <v>115007</v>
      </c>
      <c r="C6" s="9" t="s">
        <v>13</v>
      </c>
      <c r="D6" s="94">
        <f>F6/E6</f>
        <v>75.081081081081081</v>
      </c>
      <c r="E6" s="11">
        <v>7.4</v>
      </c>
      <c r="F6" s="11">
        <v>555.6</v>
      </c>
      <c r="G6" s="9">
        <v>5000</v>
      </c>
      <c r="H6" s="9">
        <v>5.8</v>
      </c>
      <c r="I6" s="11">
        <f>G6*H6</f>
        <v>29000</v>
      </c>
      <c r="J6" s="12">
        <f>F6+I6</f>
        <v>29555.599999999999</v>
      </c>
      <c r="K6" s="10">
        <v>280</v>
      </c>
      <c r="L6" s="11">
        <v>5.8</v>
      </c>
      <c r="M6" s="11">
        <f>L6*K6</f>
        <v>1624</v>
      </c>
      <c r="N6" s="102">
        <f>(D6+G6)-K6</f>
        <v>4795.0810810810808</v>
      </c>
      <c r="O6" s="14">
        <v>5.8</v>
      </c>
      <c r="P6" s="14">
        <f>F6+I6-M6</f>
        <v>27931.599999999999</v>
      </c>
      <c r="Q6" s="9"/>
    </row>
    <row r="7" spans="1:24" ht="15.75" x14ac:dyDescent="0.25">
      <c r="A7" s="15">
        <v>2</v>
      </c>
      <c r="B7" s="87">
        <v>115009</v>
      </c>
      <c r="C7" s="15" t="s">
        <v>14</v>
      </c>
      <c r="D7" s="94">
        <f t="shared" ref="D7:D13" si="0">F7/E7</f>
        <v>2488.1057268722466</v>
      </c>
      <c r="E7" s="17">
        <v>1.135</v>
      </c>
      <c r="F7" s="11">
        <v>2824</v>
      </c>
      <c r="G7" s="18"/>
      <c r="H7" s="19"/>
      <c r="I7" s="11">
        <f t="shared" ref="I7:I20" si="1">G7*H7</f>
        <v>0</v>
      </c>
      <c r="J7" s="12">
        <f>F7+I7</f>
        <v>2824</v>
      </c>
      <c r="K7" s="18">
        <v>600</v>
      </c>
      <c r="L7" s="19">
        <v>0.90480000000000005</v>
      </c>
      <c r="M7" s="11">
        <f t="shared" ref="M7:M12" si="2">L7*K7</f>
        <v>542.88</v>
      </c>
      <c r="N7" s="21">
        <v>13500</v>
      </c>
      <c r="O7" s="17">
        <v>1.135</v>
      </c>
      <c r="P7" s="17">
        <f t="shared" ref="P7:P20" si="3">F7+I7-M7</f>
        <v>2281.12</v>
      </c>
      <c r="Q7" s="15"/>
    </row>
    <row r="8" spans="1:24" ht="15.75" x14ac:dyDescent="0.25">
      <c r="A8" s="15">
        <v>3</v>
      </c>
      <c r="B8" s="87">
        <v>115017</v>
      </c>
      <c r="C8" s="15" t="s">
        <v>15</v>
      </c>
      <c r="D8" s="94">
        <f t="shared" si="0"/>
        <v>64.25</v>
      </c>
      <c r="E8" s="15">
        <v>72</v>
      </c>
      <c r="F8" s="11">
        <v>4626</v>
      </c>
      <c r="G8" s="15">
        <v>500</v>
      </c>
      <c r="H8" s="15">
        <v>63.57</v>
      </c>
      <c r="I8" s="11">
        <f t="shared" si="1"/>
        <v>31785</v>
      </c>
      <c r="J8" s="12">
        <f t="shared" ref="J8:J20" si="4">F8+I8</f>
        <v>36411</v>
      </c>
      <c r="K8" s="18">
        <v>4</v>
      </c>
      <c r="L8" s="19">
        <v>72</v>
      </c>
      <c r="M8" s="11">
        <f t="shared" si="2"/>
        <v>288</v>
      </c>
      <c r="N8" s="21">
        <f t="shared" ref="N8:N20" si="5">D8+G8-K8</f>
        <v>560.25</v>
      </c>
      <c r="O8" s="24">
        <v>72</v>
      </c>
      <c r="P8" s="17">
        <f t="shared" si="3"/>
        <v>36123</v>
      </c>
      <c r="Q8" s="15"/>
    </row>
    <row r="9" spans="1:24" ht="15.75" x14ac:dyDescent="0.25">
      <c r="A9" s="15">
        <v>4</v>
      </c>
      <c r="B9" s="87">
        <v>115026</v>
      </c>
      <c r="C9" s="15" t="s">
        <v>16</v>
      </c>
      <c r="D9" s="94">
        <f t="shared" si="0"/>
        <v>14</v>
      </c>
      <c r="E9" s="24">
        <v>100</v>
      </c>
      <c r="F9" s="11">
        <v>1400</v>
      </c>
      <c r="G9" s="15"/>
      <c r="H9" s="15"/>
      <c r="I9" s="11">
        <f t="shared" si="1"/>
        <v>0</v>
      </c>
      <c r="J9" s="12">
        <f t="shared" si="4"/>
        <v>1400</v>
      </c>
      <c r="K9" s="22">
        <v>2</v>
      </c>
      <c r="L9" s="15">
        <v>100</v>
      </c>
      <c r="M9" s="11">
        <f t="shared" si="2"/>
        <v>200</v>
      </c>
      <c r="N9" s="21">
        <f t="shared" si="5"/>
        <v>12</v>
      </c>
      <c r="O9" s="24">
        <v>100</v>
      </c>
      <c r="P9" s="17">
        <f t="shared" si="3"/>
        <v>1200</v>
      </c>
      <c r="Q9" s="15"/>
    </row>
    <row r="10" spans="1:24" ht="15.75" x14ac:dyDescent="0.25">
      <c r="A10" s="15">
        <v>5</v>
      </c>
      <c r="B10" s="87">
        <v>115027</v>
      </c>
      <c r="C10" s="15" t="s">
        <v>17</v>
      </c>
      <c r="D10" s="94">
        <f t="shared" si="0"/>
        <v>2376.2723762723763</v>
      </c>
      <c r="E10" s="19">
        <v>4.5583999999999998</v>
      </c>
      <c r="F10" s="11">
        <v>10832</v>
      </c>
      <c r="G10" s="15"/>
      <c r="H10" s="15"/>
      <c r="I10" s="11">
        <f t="shared" si="1"/>
        <v>0</v>
      </c>
      <c r="J10" s="12">
        <f t="shared" si="4"/>
        <v>10832</v>
      </c>
      <c r="K10" s="18">
        <v>40</v>
      </c>
      <c r="L10" s="19">
        <v>4.5</v>
      </c>
      <c r="M10" s="11">
        <f t="shared" si="2"/>
        <v>180</v>
      </c>
      <c r="N10" s="21">
        <f t="shared" si="5"/>
        <v>2336.2723762723763</v>
      </c>
      <c r="O10" s="17">
        <v>4.5583999999999998</v>
      </c>
      <c r="P10" s="17">
        <f t="shared" si="3"/>
        <v>10652</v>
      </c>
      <c r="Q10" s="15"/>
    </row>
    <row r="11" spans="1:24" ht="15.75" x14ac:dyDescent="0.25">
      <c r="A11" s="15">
        <v>6</v>
      </c>
      <c r="B11" s="87">
        <v>115044</v>
      </c>
      <c r="C11" s="15" t="s">
        <v>18</v>
      </c>
      <c r="D11" s="94">
        <f t="shared" si="0"/>
        <v>501.83598531211754</v>
      </c>
      <c r="E11" s="15">
        <v>0.81699999999999995</v>
      </c>
      <c r="F11" s="11">
        <v>410</v>
      </c>
      <c r="G11" s="15"/>
      <c r="H11" s="15"/>
      <c r="I11" s="11"/>
      <c r="J11" s="12">
        <f t="shared" si="4"/>
        <v>410</v>
      </c>
      <c r="K11" s="18">
        <v>502</v>
      </c>
      <c r="L11" s="26">
        <v>0.81699999999999995</v>
      </c>
      <c r="M11" s="11">
        <f t="shared" si="2"/>
        <v>410.13399999999996</v>
      </c>
      <c r="N11" s="21">
        <f t="shared" si="5"/>
        <v>-0.16401468788245666</v>
      </c>
      <c r="O11" s="27">
        <v>0.81699999999999995</v>
      </c>
      <c r="P11" s="17">
        <v>0</v>
      </c>
      <c r="Q11" s="15"/>
    </row>
    <row r="12" spans="1:24" ht="15.75" x14ac:dyDescent="0.25">
      <c r="A12" s="15">
        <v>7</v>
      </c>
      <c r="B12" s="87">
        <v>115058</v>
      </c>
      <c r="C12" s="15" t="s">
        <v>19</v>
      </c>
      <c r="D12" s="94">
        <f t="shared" si="0"/>
        <v>2255.1666666666665</v>
      </c>
      <c r="E12" s="28">
        <v>12</v>
      </c>
      <c r="F12" s="11">
        <v>27062</v>
      </c>
      <c r="G12" s="15"/>
      <c r="H12" s="15"/>
      <c r="I12" s="11"/>
      <c r="J12" s="12">
        <f t="shared" si="4"/>
        <v>27062</v>
      </c>
      <c r="K12" s="18">
        <v>550</v>
      </c>
      <c r="L12" s="15">
        <v>13.69</v>
      </c>
      <c r="M12" s="11">
        <f t="shared" si="2"/>
        <v>7529.5</v>
      </c>
      <c r="N12" s="21">
        <f>D12+G12-K12</f>
        <v>1705.1666666666665</v>
      </c>
      <c r="O12" s="28">
        <v>12</v>
      </c>
      <c r="P12" s="17">
        <f t="shared" si="3"/>
        <v>19532.5</v>
      </c>
      <c r="Q12" s="15"/>
    </row>
    <row r="13" spans="1:24" ht="15.75" x14ac:dyDescent="0.25">
      <c r="A13" s="15">
        <v>8</v>
      </c>
      <c r="B13" s="87">
        <v>115065</v>
      </c>
      <c r="C13" s="15" t="s">
        <v>20</v>
      </c>
      <c r="D13" s="94">
        <f t="shared" si="0"/>
        <v>4562.4338624338625</v>
      </c>
      <c r="E13" s="15">
        <v>3.78</v>
      </c>
      <c r="F13" s="11">
        <v>17246</v>
      </c>
      <c r="G13" s="15"/>
      <c r="H13" s="15"/>
      <c r="I13" s="11">
        <f t="shared" si="1"/>
        <v>0</v>
      </c>
      <c r="J13" s="12">
        <f t="shared" si="4"/>
        <v>17246</v>
      </c>
      <c r="K13" s="22">
        <v>94</v>
      </c>
      <c r="L13" s="15">
        <v>3.78</v>
      </c>
      <c r="M13" s="11">
        <v>356</v>
      </c>
      <c r="N13" s="21">
        <f t="shared" si="5"/>
        <v>4468.4338624338625</v>
      </c>
      <c r="O13" s="24">
        <v>3.78</v>
      </c>
      <c r="P13" s="17">
        <f t="shared" si="3"/>
        <v>16890</v>
      </c>
      <c r="Q13" s="29" t="s">
        <v>21</v>
      </c>
    </row>
    <row r="14" spans="1:24" ht="15.75" x14ac:dyDescent="0.25">
      <c r="A14" s="15">
        <v>9</v>
      </c>
      <c r="B14" s="87">
        <v>115066</v>
      </c>
      <c r="C14" s="15" t="s">
        <v>22</v>
      </c>
      <c r="D14" s="94"/>
      <c r="E14" s="31"/>
      <c r="F14" s="32">
        <v>372105</v>
      </c>
      <c r="G14" s="31"/>
      <c r="H14" s="31"/>
      <c r="I14" s="11">
        <f t="shared" si="1"/>
        <v>0</v>
      </c>
      <c r="J14" s="12">
        <f t="shared" si="4"/>
        <v>372105</v>
      </c>
      <c r="K14" s="30"/>
      <c r="L14" s="31"/>
      <c r="M14" s="11">
        <v>7102</v>
      </c>
      <c r="N14" s="21"/>
      <c r="O14" s="24"/>
      <c r="P14" s="17">
        <f t="shared" si="3"/>
        <v>365003</v>
      </c>
      <c r="Q14" s="29" t="s">
        <v>21</v>
      </c>
    </row>
    <row r="15" spans="1:24" ht="15.75" x14ac:dyDescent="0.25">
      <c r="A15" s="15">
        <v>10</v>
      </c>
      <c r="B15" s="87">
        <v>115069</v>
      </c>
      <c r="C15" s="15" t="s">
        <v>23</v>
      </c>
      <c r="D15" s="94">
        <v>600</v>
      </c>
      <c r="E15" s="15">
        <v>23.11</v>
      </c>
      <c r="F15" s="19">
        <v>13860</v>
      </c>
      <c r="G15" s="15"/>
      <c r="H15" s="15"/>
      <c r="I15" s="11"/>
      <c r="J15" s="12">
        <f t="shared" si="4"/>
        <v>13860</v>
      </c>
      <c r="K15" s="15">
        <v>200</v>
      </c>
      <c r="L15" s="15">
        <v>23.11</v>
      </c>
      <c r="M15" s="11">
        <f>K15*L15</f>
        <v>4622</v>
      </c>
      <c r="N15" s="21">
        <f t="shared" si="5"/>
        <v>400</v>
      </c>
      <c r="O15" s="24">
        <v>23.11</v>
      </c>
      <c r="P15" s="17">
        <f t="shared" si="3"/>
        <v>9238</v>
      </c>
      <c r="Q15" s="35"/>
    </row>
    <row r="16" spans="1:24" ht="15.75" x14ac:dyDescent="0.25">
      <c r="A16" s="15">
        <v>12</v>
      </c>
      <c r="B16" s="87">
        <v>115071</v>
      </c>
      <c r="C16" s="15" t="s">
        <v>25</v>
      </c>
      <c r="D16" s="94">
        <v>600</v>
      </c>
      <c r="E16" s="19">
        <v>23.11</v>
      </c>
      <c r="F16" s="19">
        <v>13860</v>
      </c>
      <c r="G16" s="15"/>
      <c r="H16" s="15"/>
      <c r="I16" s="11"/>
      <c r="J16" s="12">
        <f t="shared" si="4"/>
        <v>13860</v>
      </c>
      <c r="K16" s="15">
        <v>200</v>
      </c>
      <c r="L16" s="15">
        <v>23.11</v>
      </c>
      <c r="M16" s="11">
        <f>K16*L16</f>
        <v>4622</v>
      </c>
      <c r="N16" s="21">
        <f t="shared" si="5"/>
        <v>400</v>
      </c>
      <c r="O16" s="17">
        <v>23.11</v>
      </c>
      <c r="P16" s="17">
        <f t="shared" si="3"/>
        <v>9238</v>
      </c>
      <c r="Q16" s="36"/>
    </row>
    <row r="17" spans="1:24" ht="15.75" x14ac:dyDescent="0.25">
      <c r="A17" s="15">
        <v>13</v>
      </c>
      <c r="B17" s="87">
        <v>115072</v>
      </c>
      <c r="C17" s="15" t="s">
        <v>26</v>
      </c>
      <c r="D17" s="94"/>
      <c r="E17" s="19">
        <v>0</v>
      </c>
      <c r="F17" s="19">
        <v>33680</v>
      </c>
      <c r="G17" s="15"/>
      <c r="H17" s="15"/>
      <c r="I17" s="11">
        <f t="shared" si="1"/>
        <v>0</v>
      </c>
      <c r="J17" s="12">
        <f t="shared" si="4"/>
        <v>33680</v>
      </c>
      <c r="K17" s="18"/>
      <c r="L17" s="19"/>
      <c r="M17" s="11">
        <v>8000</v>
      </c>
      <c r="N17" s="21">
        <f>D17+G17-K17</f>
        <v>0</v>
      </c>
      <c r="O17" s="17">
        <v>0</v>
      </c>
      <c r="P17" s="17">
        <f t="shared" si="3"/>
        <v>25680</v>
      </c>
      <c r="Q17" s="35"/>
    </row>
    <row r="18" spans="1:24" ht="15.75" x14ac:dyDescent="0.25">
      <c r="A18" s="15">
        <v>15</v>
      </c>
      <c r="B18" s="87">
        <v>115074</v>
      </c>
      <c r="C18" s="15" t="s">
        <v>28</v>
      </c>
      <c r="D18" s="94"/>
      <c r="E18" s="15"/>
      <c r="F18" s="37">
        <v>35060</v>
      </c>
      <c r="G18" s="15"/>
      <c r="H18" s="15"/>
      <c r="I18" s="11">
        <f t="shared" si="1"/>
        <v>0</v>
      </c>
      <c r="J18" s="12">
        <f t="shared" si="4"/>
        <v>35060</v>
      </c>
      <c r="K18" s="22"/>
      <c r="L18" s="15"/>
      <c r="M18" s="11">
        <v>6000</v>
      </c>
      <c r="N18" s="21">
        <f t="shared" si="5"/>
        <v>0</v>
      </c>
      <c r="O18" s="24"/>
      <c r="P18" s="17">
        <f t="shared" si="3"/>
        <v>29060</v>
      </c>
      <c r="Q18" s="35"/>
    </row>
    <row r="19" spans="1:24" ht="15.75" x14ac:dyDescent="0.25">
      <c r="A19" s="15">
        <v>16</v>
      </c>
      <c r="B19" s="87">
        <v>115075</v>
      </c>
      <c r="C19" s="15" t="s">
        <v>29</v>
      </c>
      <c r="D19" s="94"/>
      <c r="E19" s="15"/>
      <c r="F19" s="19">
        <v>56944</v>
      </c>
      <c r="G19" s="15"/>
      <c r="H19" s="15"/>
      <c r="I19" s="11">
        <f t="shared" si="1"/>
        <v>0</v>
      </c>
      <c r="J19" s="12">
        <f t="shared" si="4"/>
        <v>56944</v>
      </c>
      <c r="K19" s="22"/>
      <c r="L19" s="15"/>
      <c r="M19" s="11">
        <v>7500</v>
      </c>
      <c r="N19" s="21"/>
      <c r="O19" s="24"/>
      <c r="P19" s="17">
        <f t="shared" si="3"/>
        <v>49444</v>
      </c>
      <c r="Q19" s="106"/>
    </row>
    <row r="20" spans="1:24" ht="15.75" x14ac:dyDescent="0.25">
      <c r="A20" s="15">
        <v>17</v>
      </c>
      <c r="B20" s="88">
        <v>115099</v>
      </c>
      <c r="C20" s="39" t="s">
        <v>30</v>
      </c>
      <c r="D20" s="94"/>
      <c r="E20" s="39"/>
      <c r="F20" s="37">
        <v>915984</v>
      </c>
      <c r="G20" s="39"/>
      <c r="H20" s="39"/>
      <c r="I20" s="11">
        <f t="shared" si="1"/>
        <v>0</v>
      </c>
      <c r="J20" s="12">
        <f t="shared" si="4"/>
        <v>915984</v>
      </c>
      <c r="K20" s="40"/>
      <c r="L20" s="39"/>
      <c r="M20" s="11">
        <v>25000</v>
      </c>
      <c r="N20" s="21">
        <f t="shared" si="5"/>
        <v>0</v>
      </c>
      <c r="O20" s="43"/>
      <c r="P20" s="17">
        <f t="shared" si="3"/>
        <v>890984</v>
      </c>
      <c r="Q20" s="107"/>
      <c r="T20" s="234" t="s">
        <v>31</v>
      </c>
      <c r="U20" s="234"/>
      <c r="V20" s="234"/>
      <c r="W20" s="234"/>
      <c r="X20" s="234"/>
    </row>
    <row r="21" spans="1:24" ht="16.5" thickBot="1" x14ac:dyDescent="0.3">
      <c r="A21" s="46"/>
      <c r="B21" s="69" t="s">
        <v>32</v>
      </c>
      <c r="C21" s="70"/>
      <c r="D21" s="95"/>
      <c r="E21" s="46"/>
      <c r="F21" s="89">
        <f>SUM(F6:F20)</f>
        <v>1506448.6</v>
      </c>
      <c r="G21" s="89">
        <f>SUM(G6:G20)</f>
        <v>5500</v>
      </c>
      <c r="H21" s="46"/>
      <c r="I21" s="48">
        <f>SUM(I6:I20)</f>
        <v>60785</v>
      </c>
      <c r="J21" s="90">
        <f>SUM(J6:J20)</f>
        <v>1567233.6</v>
      </c>
      <c r="K21" s="90">
        <f t="shared" ref="K21" si="6">SUM(K6:K20)</f>
        <v>2472</v>
      </c>
      <c r="L21" s="90"/>
      <c r="M21" s="90">
        <f>SUM(M6:M20)</f>
        <v>73976.513999999996</v>
      </c>
      <c r="N21" s="104"/>
      <c r="O21" s="53"/>
      <c r="P21" s="89">
        <f>F21+I21-M21</f>
        <v>1493257.0860000001</v>
      </c>
      <c r="Q21" s="46"/>
    </row>
    <row r="22" spans="1:24" s="1" customFormat="1" ht="16.5" thickTop="1" x14ac:dyDescent="0.25">
      <c r="A22" s="55"/>
      <c r="B22" s="55"/>
      <c r="C22" s="55"/>
      <c r="D22" s="96"/>
      <c r="E22" s="55"/>
      <c r="F22" s="55"/>
      <c r="G22" s="55"/>
      <c r="H22" s="55"/>
      <c r="I22" s="55"/>
      <c r="J22" s="57"/>
      <c r="K22" s="56"/>
      <c r="L22" s="55"/>
      <c r="M22" s="55"/>
      <c r="N22" s="96"/>
      <c r="O22" s="55"/>
      <c r="P22" s="58"/>
      <c r="Q22" s="55"/>
    </row>
    <row r="23" spans="1:24" s="1" customFormat="1" ht="15.75" x14ac:dyDescent="0.25">
      <c r="A23" s="55"/>
      <c r="B23" s="55"/>
      <c r="C23" s="55"/>
      <c r="D23" s="96"/>
      <c r="E23" s="55"/>
      <c r="F23" s="55"/>
      <c r="G23" s="55"/>
      <c r="H23" s="55"/>
      <c r="I23" s="55"/>
      <c r="J23" s="57"/>
      <c r="K23" s="56"/>
      <c r="L23" s="55"/>
      <c r="M23" s="55"/>
      <c r="N23" s="96"/>
      <c r="O23" s="55"/>
      <c r="P23" s="58"/>
      <c r="Q23" s="55"/>
    </row>
    <row r="24" spans="1:24" s="78" customFormat="1" ht="16.5" x14ac:dyDescent="0.3">
      <c r="A24" s="249" t="s">
        <v>37</v>
      </c>
      <c r="B24" s="249"/>
      <c r="C24" s="249"/>
      <c r="D24" s="97"/>
      <c r="E24" s="80"/>
      <c r="F24" s="81"/>
      <c r="G24" s="80"/>
      <c r="H24" s="80"/>
      <c r="I24" s="80"/>
      <c r="J24" s="80"/>
      <c r="K24" s="80"/>
      <c r="L24" s="80"/>
      <c r="M24" s="80"/>
      <c r="N24" s="97"/>
      <c r="O24" s="80"/>
      <c r="P24" s="81"/>
    </row>
    <row r="25" spans="1:24" s="78" customFormat="1" ht="16.5" x14ac:dyDescent="0.3">
      <c r="A25" s="250"/>
      <c r="B25" s="250"/>
      <c r="C25" s="250"/>
      <c r="D25" s="98"/>
      <c r="N25" s="98"/>
      <c r="P25" s="82"/>
    </row>
    <row r="26" spans="1:24" s="78" customFormat="1" ht="16.5" x14ac:dyDescent="0.3">
      <c r="A26" s="78" t="s">
        <v>44</v>
      </c>
      <c r="B26" s="83"/>
      <c r="C26" s="84"/>
      <c r="D26" s="98"/>
      <c r="N26" s="98"/>
    </row>
    <row r="27" spans="1:24" s="78" customFormat="1" ht="16.5" x14ac:dyDescent="0.3">
      <c r="A27" s="78" t="s">
        <v>43</v>
      </c>
      <c r="C27" s="85"/>
      <c r="D27" s="98"/>
      <c r="N27" s="98"/>
    </row>
    <row r="28" spans="1:24" s="1" customFormat="1" ht="15.75" x14ac:dyDescent="0.25">
      <c r="A28" s="55"/>
      <c r="B28" s="55"/>
      <c r="C28" s="55"/>
      <c r="D28" s="96"/>
      <c r="E28" s="55"/>
      <c r="F28" s="55"/>
      <c r="G28" s="55"/>
      <c r="H28" s="55"/>
      <c r="I28" s="55"/>
      <c r="J28" s="55"/>
      <c r="K28" s="56"/>
      <c r="L28" s="55"/>
      <c r="M28" s="55"/>
      <c r="N28" s="96"/>
      <c r="O28" s="55"/>
      <c r="P28" s="55"/>
      <c r="Q28" s="55"/>
    </row>
    <row r="29" spans="1:24" ht="15.75" x14ac:dyDescent="0.25">
      <c r="A29" s="62"/>
      <c r="B29" s="62"/>
      <c r="C29" s="62"/>
      <c r="D29" s="99"/>
      <c r="E29" s="62"/>
      <c r="F29" s="62"/>
      <c r="G29" s="62"/>
      <c r="H29" s="62"/>
      <c r="I29" s="62"/>
      <c r="J29" s="62"/>
      <c r="K29" s="63"/>
      <c r="L29" s="62"/>
      <c r="M29" s="62"/>
      <c r="N29" s="96"/>
      <c r="O29" s="55"/>
      <c r="P29" s="55"/>
      <c r="Q29" s="62"/>
    </row>
    <row r="30" spans="1:24" ht="15.75" x14ac:dyDescent="0.25">
      <c r="A30" s="62"/>
      <c r="E30" s="62"/>
      <c r="F30" s="62"/>
      <c r="G30" s="62"/>
      <c r="H30" s="62"/>
      <c r="I30" s="62"/>
      <c r="J30" s="62"/>
      <c r="K30" s="63"/>
      <c r="L30" s="62"/>
      <c r="M30" s="62"/>
      <c r="N30" s="96"/>
      <c r="O30" s="55"/>
      <c r="P30" s="55"/>
      <c r="Q30" s="62"/>
    </row>
    <row r="31" spans="1:24" s="1" customFormat="1" ht="15.75" x14ac:dyDescent="0.25">
      <c r="A31" s="62"/>
      <c r="B31"/>
      <c r="C31"/>
      <c r="D31" s="100"/>
      <c r="E31" s="62"/>
      <c r="F31" s="62"/>
      <c r="G31" s="62"/>
      <c r="H31" s="62"/>
      <c r="I31" s="62"/>
      <c r="J31" s="62"/>
      <c r="K31" s="63"/>
      <c r="L31" s="62"/>
      <c r="M31" s="62"/>
      <c r="N31" s="96"/>
      <c r="O31" s="55"/>
      <c r="P31" s="58"/>
      <c r="Q31" s="62"/>
    </row>
    <row r="32" spans="1:24" s="1" customFormat="1" ht="15.75" x14ac:dyDescent="0.25">
      <c r="A32" s="62"/>
      <c r="B32"/>
      <c r="C32"/>
      <c r="D32" s="100"/>
      <c r="E32"/>
      <c r="F32"/>
      <c r="G32"/>
      <c r="H32"/>
      <c r="I32"/>
      <c r="J32"/>
      <c r="K32" s="64"/>
      <c r="L32"/>
      <c r="M32"/>
      <c r="N32" s="105"/>
      <c r="P32" s="60"/>
      <c r="Q32" s="65"/>
    </row>
    <row r="33" spans="1:17" s="1" customFormat="1" ht="15.75" x14ac:dyDescent="0.25">
      <c r="A33" s="62"/>
      <c r="B33" s="66"/>
      <c r="C33" s="66"/>
      <c r="D33" s="101"/>
      <c r="E33"/>
      <c r="F33"/>
      <c r="G33"/>
      <c r="H33"/>
      <c r="I33"/>
      <c r="J33" s="68"/>
      <c r="K33" s="64"/>
      <c r="L33"/>
      <c r="M33"/>
      <c r="N33" s="105"/>
      <c r="P33" s="60"/>
      <c r="Q33"/>
    </row>
    <row r="34" spans="1:17" s="1" customFormat="1" ht="15.75" x14ac:dyDescent="0.25">
      <c r="A34" s="62"/>
      <c r="B34"/>
      <c r="C34"/>
      <c r="D34" s="100"/>
      <c r="E34"/>
      <c r="F34"/>
      <c r="G34"/>
      <c r="H34"/>
      <c r="I34"/>
      <c r="J34"/>
      <c r="K34" s="64"/>
      <c r="L34"/>
      <c r="M34"/>
      <c r="N34" s="105"/>
      <c r="Q34"/>
    </row>
  </sheetData>
  <mergeCells count="15">
    <mergeCell ref="T20:X20"/>
    <mergeCell ref="A24:C24"/>
    <mergeCell ref="A25:C25"/>
    <mergeCell ref="A1:Q1"/>
    <mergeCell ref="A2:Q2"/>
    <mergeCell ref="A3:Q3"/>
    <mergeCell ref="A4:A5"/>
    <mergeCell ref="B4:B5"/>
    <mergeCell ref="C4:C5"/>
    <mergeCell ref="D4:F4"/>
    <mergeCell ref="G4:I4"/>
    <mergeCell ref="J4:J5"/>
    <mergeCell ref="K4:M4"/>
    <mergeCell ref="N4:P4"/>
    <mergeCell ref="Q4:Q5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July2014</vt:lpstr>
      <vt:lpstr>August2014</vt:lpstr>
      <vt:lpstr>September2014</vt:lpstr>
      <vt:lpstr>october2014 </vt:lpstr>
      <vt:lpstr>Novembe2014</vt:lpstr>
      <vt:lpstr>December2014 </vt:lpstr>
      <vt:lpstr>January 2015</vt:lpstr>
      <vt:lpstr>February 2015</vt:lpstr>
      <vt:lpstr>March 2015</vt:lpstr>
      <vt:lpstr>April 2015</vt:lpstr>
      <vt:lpstr>May 2015 </vt:lpstr>
      <vt:lpstr>JUNE 2015 </vt:lpstr>
      <vt:lpstr>July 2015</vt:lpstr>
      <vt:lpstr>June-Yearly</vt:lpstr>
      <vt:lpstr>August 2015</vt:lpstr>
      <vt:lpstr>September 2015</vt:lpstr>
      <vt:lpstr>October 2015 </vt:lpstr>
      <vt:lpstr>November 2015  </vt:lpstr>
      <vt:lpstr>December 2015</vt:lpstr>
      <vt:lpstr>January 2016</vt:lpstr>
      <vt:lpstr>February 2016</vt:lpstr>
      <vt:lpstr>March 2016</vt:lpstr>
      <vt:lpstr>April 2016</vt:lpstr>
      <vt:lpstr>may 2016</vt:lpstr>
      <vt:lpstr>June2016 </vt:lpstr>
      <vt:lpstr>For Audit</vt:lpstr>
      <vt:lpstr>July-2016</vt:lpstr>
      <vt:lpstr>August-2016</vt:lpstr>
      <vt:lpstr>September-2016</vt:lpstr>
      <vt:lpstr>October-2016</vt:lpstr>
      <vt:lpstr>November-2016</vt:lpstr>
      <vt:lpstr>December-2016</vt:lpstr>
      <vt:lpstr>January-2017</vt:lpstr>
      <vt:lpstr>February-2017</vt:lpstr>
      <vt:lpstr>March-2017</vt:lpstr>
      <vt:lpstr>April-2017</vt:lpstr>
      <vt:lpstr>May-2017</vt:lpstr>
      <vt:lpstr>June-2017</vt:lpstr>
      <vt:lpstr>July-2017</vt:lpstr>
      <vt:lpstr>August-2017</vt:lpstr>
      <vt:lpstr>September-2017 </vt:lpstr>
      <vt:lpstr>October-2017</vt:lpstr>
      <vt:lpstr>November-17</vt:lpstr>
      <vt:lpstr>December-2017</vt:lpstr>
      <vt:lpstr>January-2018</vt:lpstr>
      <vt:lpstr>February-2018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2018-03-28T05:30:37Z</dcterms:modified>
</cp:coreProperties>
</file>