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aching\Course Material\CSE 2113\excel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4" i="1"/>
  <c r="G3" i="1"/>
  <c r="E12" i="1"/>
  <c r="E11" i="1"/>
  <c r="E10" i="1"/>
  <c r="E9" i="1"/>
  <c r="E8" i="1"/>
  <c r="E7" i="1"/>
  <c r="E6" i="1"/>
  <c r="E5" i="1"/>
  <c r="E4" i="1"/>
  <c r="E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<sst xmlns="http://schemas.openxmlformats.org/spreadsheetml/2006/main" count="10" uniqueCount="10">
  <si>
    <t>angle</t>
  </si>
  <si>
    <t>south (self)</t>
  </si>
  <si>
    <t>south (paper)</t>
  </si>
  <si>
    <t>south east (self)</t>
  </si>
  <si>
    <t>south east (paper)</t>
  </si>
  <si>
    <t>east (self)</t>
  </si>
  <si>
    <t>east (paper)</t>
  </si>
  <si>
    <t>PV</t>
  </si>
  <si>
    <t>No PV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</si>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</sst>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D29" sqref="D29"/>
    </sheetView>
  </sheetViews>
  <sheetFormatPr defaultRowHeight="14.4" x14ac:dyDescent="0.3"/>
  <cols>
    <col min="2" max="2" width="9.33203125" customWidth="1"/>
    <col min="3" max="3" width="15.21875" customWidth="1"/>
    <col min="4" max="4" width="13" customWidth="1"/>
    <col min="5" max="5" width="17.77734375" customWidth="1"/>
    <col min="6" max="6" width="16.77734375" customWidth="1"/>
    <col min="7" max="7" width="16.6640625" customWidth="1"/>
    <col min="8" max="8" width="17.10937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3">
      <c r="B3">
        <v>0</v>
      </c>
      <c r="C3">
        <f>780.09/4.972</f>
        <v>156.89662107803699</v>
      </c>
      <c r="D3">
        <v>156.35</v>
      </c>
      <c r="E3">
        <f>716.875/4.972</f>
        <v>144.18242156074012</v>
      </c>
      <c r="F3">
        <v>144.077</v>
      </c>
      <c r="G3">
        <f>608.5/4.972</f>
        <v>122.38535800482703</v>
      </c>
      <c r="H3">
        <v>120.65</v>
      </c>
    </row>
    <row r="4" spans="2:8" x14ac:dyDescent="0.3">
      <c r="B4">
        <v>10</v>
      </c>
      <c r="C4">
        <f>827.8/4.972</f>
        <v>166.49235720032178</v>
      </c>
      <c r="D4">
        <v>166.83600000000001</v>
      </c>
      <c r="E4">
        <f>760.74/4.972</f>
        <v>153.0048270313757</v>
      </c>
      <c r="F4">
        <v>153.66999999999999</v>
      </c>
      <c r="G4">
        <f>646.8/4.972</f>
        <v>130.08849557522123</v>
      </c>
      <c r="H4">
        <v>128.905</v>
      </c>
    </row>
    <row r="5" spans="2:8" x14ac:dyDescent="0.3">
      <c r="B5">
        <v>20</v>
      </c>
      <c r="C5">
        <f>861.5/4.972</f>
        <v>173.27031375703942</v>
      </c>
      <c r="D5">
        <v>173.083</v>
      </c>
      <c r="E5">
        <f>788.07/4.972</f>
        <v>158.50160901045857</v>
      </c>
      <c r="F5">
        <v>158.58000000000001</v>
      </c>
      <c r="G5">
        <v>132</v>
      </c>
      <c r="H5">
        <v>133.80000000000001</v>
      </c>
    </row>
    <row r="6" spans="2:8" x14ac:dyDescent="0.3">
      <c r="B6">
        <v>30</v>
      </c>
      <c r="C6">
        <f>865.9961/4.972</f>
        <v>174.17459774738535</v>
      </c>
      <c r="D6">
        <v>174.17</v>
      </c>
      <c r="E6">
        <f>792.82/4.972</f>
        <v>159.4569589702333</v>
      </c>
      <c r="F6">
        <v>160.13999999999999</v>
      </c>
      <c r="G6">
        <f>662/4.972</f>
        <v>133.14561544650039</v>
      </c>
      <c r="H6">
        <v>134.26</v>
      </c>
    </row>
    <row r="7" spans="2:8" x14ac:dyDescent="0.3">
      <c r="B7">
        <v>40</v>
      </c>
      <c r="C7">
        <f>841.6617/4.972</f>
        <v>169.28030973451325</v>
      </c>
      <c r="D7">
        <v>169.73599999999999</v>
      </c>
      <c r="E7">
        <f>783.3856/4.972</f>
        <v>157.55945293644407</v>
      </c>
      <c r="F7">
        <v>156.34899999999999</v>
      </c>
      <c r="G7">
        <f>644/4.972</f>
        <v>129.52534191472245</v>
      </c>
      <c r="H7">
        <v>131.36000000000001</v>
      </c>
    </row>
    <row r="8" spans="2:8" x14ac:dyDescent="0.3">
      <c r="B8">
        <v>50</v>
      </c>
      <c r="C8">
        <f>795.8/4.972</f>
        <v>160.05631536604986</v>
      </c>
      <c r="D8">
        <v>161.47999999999999</v>
      </c>
      <c r="E8">
        <f>745.93/4.972</f>
        <v>150.02614641995171</v>
      </c>
      <c r="F8">
        <v>149.209</v>
      </c>
      <c r="G8">
        <f>616/4.972</f>
        <v>123.8938053097345</v>
      </c>
      <c r="H8">
        <v>125.56</v>
      </c>
    </row>
    <row r="9" spans="2:8" x14ac:dyDescent="0.3">
      <c r="B9">
        <v>60</v>
      </c>
      <c r="C9">
        <f>736.7315/4.972</f>
        <v>148.17608608205953</v>
      </c>
      <c r="D9">
        <v>148.9</v>
      </c>
      <c r="E9">
        <f>689.4/4.972</f>
        <v>138.65647626709571</v>
      </c>
      <c r="F9">
        <v>138.27600000000001</v>
      </c>
      <c r="G9">
        <f>576.8/4.972</f>
        <v>116.00965406275139</v>
      </c>
      <c r="H9">
        <v>116.85599999999999</v>
      </c>
    </row>
    <row r="10" spans="2:8" x14ac:dyDescent="0.3">
      <c r="B10">
        <v>70</v>
      </c>
      <c r="C10">
        <f>655.13/4.972</f>
        <v>131.76387771520513</v>
      </c>
      <c r="D10">
        <v>131.36000000000001</v>
      </c>
      <c r="E10">
        <f>617.83/4.972</f>
        <v>124.26186645213194</v>
      </c>
      <c r="F10">
        <v>123.327</v>
      </c>
      <c r="G10">
        <f>526/4.972</f>
        <v>105.79243765084472</v>
      </c>
      <c r="H10">
        <v>104.807</v>
      </c>
    </row>
    <row r="11" spans="2:8" x14ac:dyDescent="0.3">
      <c r="B11">
        <v>80</v>
      </c>
      <c r="C11">
        <f>564.48/4.972</f>
        <v>113.53177795655671</v>
      </c>
      <c r="D11">
        <v>113.286</v>
      </c>
      <c r="E11">
        <f>539.33/4.972</f>
        <v>108.47345132743362</v>
      </c>
      <c r="F11">
        <v>108.377</v>
      </c>
      <c r="G11">
        <f>467/4.972</f>
        <v>93.925985518905861</v>
      </c>
      <c r="H11">
        <v>93.427999999999997</v>
      </c>
    </row>
    <row r="12" spans="2:8" x14ac:dyDescent="0.3">
      <c r="B12">
        <v>90</v>
      </c>
      <c r="C12">
        <f>462.12/4.972</f>
        <v>92.944489139179396</v>
      </c>
      <c r="D12">
        <v>91.866100000000003</v>
      </c>
      <c r="E12">
        <f>459.74/4.972</f>
        <v>92.465808527755428</v>
      </c>
      <c r="F12">
        <v>90.08</v>
      </c>
      <c r="G12">
        <f>396/4.972</f>
        <v>79.646017699115035</v>
      </c>
      <c r="H12">
        <v>78.7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workbookViewId="0">
      <selection activeCell="C20" sqref="C20"/>
    </sheetView>
  </sheetViews>
  <sheetFormatPr defaultRowHeight="14.4" x14ac:dyDescent="0.3"/>
  <cols>
    <col min="2" max="2" width="15.21875" customWidth="1"/>
    <col min="3" max="3" width="15.33203125" customWidth="1"/>
    <col min="4" max="4" width="12.6640625" customWidth="1"/>
  </cols>
  <sheetData>
    <row r="2" spans="2:4" x14ac:dyDescent="0.3">
      <c r="B2" t="s">
        <v>9</v>
      </c>
      <c r="C2" t="s">
        <v>8</v>
      </c>
      <c r="D2" t="s">
        <v>7</v>
      </c>
    </row>
    <row r="3" spans="2:4" x14ac:dyDescent="0.3">
      <c r="B3">
        <v>1</v>
      </c>
      <c r="C3">
        <v>8.0172369999999997</v>
      </c>
      <c r="D3">
        <v>0.41263499999999997</v>
      </c>
    </row>
    <row r="4" spans="2:4" x14ac:dyDescent="0.3">
      <c r="B4">
        <v>2</v>
      </c>
      <c r="C4">
        <v>42.627369999999999</v>
      </c>
      <c r="D4">
        <v>28.56222</v>
      </c>
    </row>
    <row r="5" spans="2:4" x14ac:dyDescent="0.3">
      <c r="B5">
        <v>3</v>
      </c>
      <c r="C5">
        <v>542.96810000000005</v>
      </c>
      <c r="D5">
        <v>472.72390000000001</v>
      </c>
    </row>
    <row r="6" spans="2:4" x14ac:dyDescent="0.3">
      <c r="B6">
        <v>4</v>
      </c>
      <c r="C6">
        <v>816.61800000000005</v>
      </c>
      <c r="D6">
        <v>712.9076</v>
      </c>
    </row>
    <row r="7" spans="2:4" x14ac:dyDescent="0.3">
      <c r="B7">
        <v>5</v>
      </c>
      <c r="C7">
        <v>898.11980000000005</v>
      </c>
      <c r="D7">
        <v>787.36990000000003</v>
      </c>
    </row>
    <row r="8" spans="2:4" x14ac:dyDescent="0.3">
      <c r="B8">
        <v>6</v>
      </c>
      <c r="C8">
        <v>705.2079</v>
      </c>
      <c r="D8">
        <v>624.95780000000002</v>
      </c>
    </row>
    <row r="9" spans="2:4" x14ac:dyDescent="0.3">
      <c r="B9">
        <v>7</v>
      </c>
      <c r="C9">
        <v>693.80870000000004</v>
      </c>
      <c r="D9">
        <v>616.71259999999995</v>
      </c>
    </row>
    <row r="10" spans="2:4" x14ac:dyDescent="0.3">
      <c r="B10">
        <v>8</v>
      </c>
      <c r="C10">
        <v>671.66489999999999</v>
      </c>
      <c r="D10">
        <v>589.06769999999995</v>
      </c>
    </row>
    <row r="11" spans="2:4" x14ac:dyDescent="0.3">
      <c r="B11">
        <v>9</v>
      </c>
      <c r="C11">
        <v>597.85709999999995</v>
      </c>
      <c r="D11">
        <v>517.80359999999996</v>
      </c>
    </row>
    <row r="12" spans="2:4" x14ac:dyDescent="0.3">
      <c r="B12">
        <v>10</v>
      </c>
      <c r="C12">
        <v>710.08500000000004</v>
      </c>
      <c r="D12">
        <v>599.64589999999998</v>
      </c>
    </row>
    <row r="13" spans="2:4" x14ac:dyDescent="0.3">
      <c r="B13">
        <v>11</v>
      </c>
      <c r="C13">
        <v>59.73066</v>
      </c>
      <c r="D13">
        <v>44.001010000000001</v>
      </c>
    </row>
    <row r="14" spans="2:4" x14ac:dyDescent="0.3">
      <c r="B14">
        <v>12</v>
      </c>
      <c r="C14">
        <v>21.802620000000001</v>
      </c>
      <c r="D14">
        <v>9.006043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Khaza Shahriar</dc:creator>
  <cp:lastModifiedBy>Khaza Shahriar</cp:lastModifiedBy>
  <dcterms:created xsi:type="dcterms:W3CDTF">2024-03-20T13:19:44Z</dcterms:created>
  <dcterms:modified xsi:type="dcterms:W3CDTF">2024-03-20T16:35:58Z</dcterms:modified>
</cp:coreProperties>
</file>