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8195" windowHeight="8505"/>
  </bookViews>
  <sheets>
    <sheet name="Dashboard" sheetId="2" r:id="rId1"/>
    <sheet name="Calculations" sheetId="1" r:id="rId2"/>
  </sheets>
  <calcPr calcId="124519"/>
</workbook>
</file>

<file path=xl/calcChain.xml><?xml version="1.0" encoding="utf-8"?>
<calcChain xmlns="http://schemas.openxmlformats.org/spreadsheetml/2006/main">
  <c r="C47" i="1"/>
  <c r="D47"/>
  <c r="E47"/>
  <c r="C48"/>
  <c r="D48"/>
  <c r="E48"/>
  <c r="R24" i="2"/>
  <c r="Q24"/>
  <c r="Q25"/>
  <c r="P24"/>
  <c r="P25"/>
  <c r="O24"/>
  <c r="N24"/>
  <c r="N25"/>
  <c r="M24"/>
  <c r="M25"/>
  <c r="R18"/>
  <c r="R25"/>
  <c r="O18"/>
  <c r="O25"/>
  <c r="C37" i="1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29"/>
  <c r="C30"/>
  <c r="C31"/>
  <c r="C32"/>
  <c r="C28"/>
  <c r="C21"/>
  <c r="C22"/>
  <c r="C23"/>
  <c r="C24"/>
  <c r="C15"/>
  <c r="E16" s="1"/>
  <c r="D12"/>
  <c r="C12"/>
  <c r="D11"/>
  <c r="E11"/>
  <c r="E12"/>
  <c r="F11"/>
  <c r="F12"/>
  <c r="G11"/>
  <c r="G12"/>
  <c r="H11"/>
  <c r="H12"/>
  <c r="C11"/>
  <c r="H4"/>
  <c r="E4"/>
</calcChain>
</file>

<file path=xl/sharedStrings.xml><?xml version="1.0" encoding="utf-8"?>
<sst xmlns="http://schemas.openxmlformats.org/spreadsheetml/2006/main" count="71" uniqueCount="46">
  <si>
    <t>Nature of Category</t>
  </si>
  <si>
    <t>YTD</t>
  </si>
  <si>
    <t>YTD Budget</t>
  </si>
  <si>
    <t>Variance</t>
  </si>
  <si>
    <t>Forecast</t>
  </si>
  <si>
    <t>NY Budget</t>
  </si>
  <si>
    <t>ForeC vs NY Budget</t>
  </si>
  <si>
    <t>Revenue</t>
  </si>
  <si>
    <t>Travel</t>
  </si>
  <si>
    <t>Expenses</t>
  </si>
  <si>
    <t>Outside Services</t>
  </si>
  <si>
    <t>Other Direct Expenses</t>
  </si>
  <si>
    <t>Staff Expenses</t>
  </si>
  <si>
    <t>Indirect Costs</t>
  </si>
  <si>
    <t>Total Expenses</t>
  </si>
  <si>
    <t>Net Income</t>
  </si>
  <si>
    <t>Actual</t>
  </si>
  <si>
    <t>Goal</t>
  </si>
  <si>
    <t>YTD Revenue vs Annual Goal</t>
  </si>
  <si>
    <t>Cost Centers</t>
  </si>
  <si>
    <t>Others</t>
  </si>
  <si>
    <t>Certificates</t>
  </si>
  <si>
    <t>Membership</t>
  </si>
  <si>
    <t>Q&amp;A Allocation</t>
  </si>
  <si>
    <t>Group 1</t>
  </si>
  <si>
    <t>Group 2</t>
  </si>
  <si>
    <t>Group 3</t>
  </si>
  <si>
    <t>Group 4</t>
  </si>
  <si>
    <t>Group 5</t>
  </si>
  <si>
    <t>Expenses by Period</t>
  </si>
  <si>
    <t>Budget</t>
  </si>
  <si>
    <t>Net Income forecast by Cost Center</t>
  </si>
  <si>
    <t>ForeC vs 
NY Budget</t>
  </si>
  <si>
    <t>Expense by Period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</si>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</sst>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F1F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/>
      <top/>
      <bottom/>
      <diagonal/>
    </border>
    <border>
      <left/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/>
      <right/>
      <top/>
      <bottom style="thick">
        <color theme="3" tint="0.39994506668294322"/>
      </bottom>
      <diagonal/>
    </border>
    <border>
      <left/>
      <right style="thick">
        <color theme="3" tint="0.39994506668294322"/>
      </right>
      <top/>
      <bottom style="thick">
        <color theme="3" tint="0.39994506668294322"/>
      </bottom>
      <diagonal/>
    </border>
    <border>
      <left style="thick">
        <color theme="3" tint="0.399945066682943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 style="thick">
        <color theme="3" tint="0.399945066682943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/>
      <right style="thick">
        <color theme="3" tint="0.39994506668294322"/>
      </right>
      <top style="thin">
        <color indexed="64"/>
      </top>
      <bottom style="thin">
        <color indexed="64"/>
      </bottom>
      <diagonal/>
    </border>
    <border>
      <left/>
      <right style="thick">
        <color theme="3" tint="0.39994506668294322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165" fontId="0" fillId="0" borderId="0" xfId="1" applyFont="1"/>
    <xf numFmtId="165" fontId="0" fillId="0" borderId="0" xfId="0" applyNumberFormat="1"/>
    <xf numFmtId="165" fontId="2" fillId="0" borderId="1" xfId="1" applyFont="1" applyBorder="1"/>
    <xf numFmtId="165" fontId="2" fillId="0" borderId="2" xfId="1" applyFont="1" applyBorder="1"/>
    <xf numFmtId="164" fontId="0" fillId="0" borderId="0" xfId="2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166" fontId="4" fillId="3" borderId="2" xfId="1" applyNumberFormat="1" applyFont="1" applyFill="1" applyBorder="1"/>
    <xf numFmtId="166" fontId="4" fillId="3" borderId="1" xfId="1" applyNumberFormat="1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3" fillId="3" borderId="6" xfId="0" applyFont="1" applyFill="1" applyBorder="1"/>
    <xf numFmtId="166" fontId="3" fillId="3" borderId="0" xfId="1" applyNumberFormat="1" applyFont="1" applyFill="1" applyBorder="1"/>
    <xf numFmtId="166" fontId="3" fillId="3" borderId="7" xfId="1" applyNumberFormat="1" applyFont="1" applyFill="1" applyBorder="1"/>
    <xf numFmtId="0" fontId="3" fillId="0" borderId="6" xfId="0" applyFont="1" applyBorder="1"/>
    <xf numFmtId="166" fontId="3" fillId="0" borderId="0" xfId="1" applyNumberFormat="1" applyFont="1" applyBorder="1"/>
    <xf numFmtId="166" fontId="3" fillId="0" borderId="7" xfId="1" applyNumberFormat="1" applyFont="1" applyBorder="1"/>
    <xf numFmtId="0" fontId="4" fillId="3" borderId="6" xfId="0" applyFont="1" applyFill="1" applyBorder="1"/>
    <xf numFmtId="166" fontId="4" fillId="3" borderId="22" xfId="1" applyNumberFormat="1" applyFont="1" applyFill="1" applyBorder="1"/>
    <xf numFmtId="166" fontId="4" fillId="3" borderId="23" xfId="1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5" fillId="3" borderId="4" xfId="0" applyFont="1" applyFill="1" applyBorder="1"/>
    <xf numFmtId="0" fontId="5" fillId="3" borderId="2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9B85B5"/>
      <color rgb="FFD6F1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905074365704294E-2"/>
          <c:y val="0.19432888597258677"/>
          <c:w val="0.94209490604719193"/>
          <c:h val="0.68969123651210285"/>
        </c:manualLayout>
      </c:layout>
      <c:barChart>
        <c:barDir val="bar"/>
        <c:grouping val="clustered"/>
        <c:ser>
          <c:idx val="0"/>
          <c:order val="0"/>
          <c:tx>
            <c:strRef>
              <c:f>Calculations!$B$16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FFC000"/>
            </a:solidFill>
          </c:spPr>
          <c:val>
            <c:numRef>
              <c:f>Calculations!$C$16</c:f>
              <c:numCache>
                <c:formatCode>_("$"* #,##0.00_);_("$"* \(#,##0.00\);_("$"* "-"??_);_(@_)</c:formatCode>
                <c:ptCount val="1"/>
                <c:pt idx="0">
                  <c:v>25000000</c:v>
                </c:pt>
              </c:numCache>
            </c:numRef>
          </c:val>
        </c:ser>
        <c:dLbls/>
        <c:axId val="48187264"/>
        <c:axId val="48188800"/>
      </c:barChart>
      <c:barChart>
        <c:barDir val="bar"/>
        <c:grouping val="clustered"/>
        <c:ser>
          <c:idx val="1"/>
          <c:order val="1"/>
          <c:tx>
            <c:strRef>
              <c:f>Calculations!$B$15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</c:spPr>
          <c:dLbls>
            <c:dLbl>
              <c:idx val="0"/>
              <c:layout>
                <c:manualLayout>
                  <c:x val="2.3148148148148147E-3"/>
                  <c:y val="9.4562647754137148E-3"/>
                </c:manualLayout>
              </c:layout>
              <c:showVal val="1"/>
            </c:dLbl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Val val="1"/>
          </c:dLbls>
          <c:val>
            <c:numRef>
              <c:f>Calculations!$C$15</c:f>
              <c:numCache>
                <c:formatCode>_("$"* #,##0.00_);_("$"* \(#,##0.00\);_("$"* "-"??_);_(@_)</c:formatCode>
                <c:ptCount val="1"/>
                <c:pt idx="0">
                  <c:v>18720588</c:v>
                </c:pt>
              </c:numCache>
            </c:numRef>
          </c:val>
        </c:ser>
        <c:dLbls/>
        <c:axId val="51211264"/>
        <c:axId val="51209344"/>
      </c:barChart>
      <c:catAx>
        <c:axId val="48187264"/>
        <c:scaling>
          <c:orientation val="minMax"/>
        </c:scaling>
        <c:delete val="1"/>
        <c:axPos val="l"/>
        <c:tickLblPos val="nextTo"/>
        <c:crossAx val="48188800"/>
        <c:crosses val="autoZero"/>
        <c:auto val="1"/>
        <c:lblAlgn val="ctr"/>
        <c:lblOffset val="100"/>
      </c:catAx>
      <c:valAx>
        <c:axId val="48188800"/>
        <c:scaling>
          <c:orientation val="minMax"/>
          <c:max val="25000000"/>
          <c:min val="0"/>
        </c:scaling>
        <c:axPos val="b"/>
        <c:numFmt formatCode="#,##0;\-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8187264"/>
        <c:crosses val="autoZero"/>
        <c:crossBetween val="between"/>
        <c:majorUnit val="5000000"/>
        <c:minorUnit val="5000000"/>
      </c:valAx>
      <c:valAx>
        <c:axId val="51209344"/>
        <c:scaling>
          <c:orientation val="minMax"/>
        </c:scaling>
        <c:delete val="1"/>
        <c:axPos val="t"/>
        <c:numFmt formatCode="_(&quot;$&quot;* #,##0.00_);_(&quot;$&quot;* \(#,##0.00\);_(&quot;$&quot;* &quot;-&quot;??_);_(@_)" sourceLinked="1"/>
        <c:tickLblPos val="nextTo"/>
        <c:crossAx val="51211264"/>
        <c:crosses val="max"/>
        <c:crossBetween val="between"/>
      </c:valAx>
      <c:catAx>
        <c:axId val="51211264"/>
        <c:scaling>
          <c:orientation val="minMax"/>
        </c:scaling>
        <c:delete val="1"/>
        <c:axPos val="l"/>
        <c:tickLblPos val="nextTo"/>
        <c:crossAx val="51209344"/>
        <c:crosses val="autoZero"/>
        <c:auto val="1"/>
        <c:lblAlgn val="ctr"/>
        <c:lblOffset val="100"/>
      </c:cat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plotArea>
      <c:layout/>
      <c:barChart>
        <c:barDir val="bar"/>
        <c:grouping val="clustered"/>
        <c:ser>
          <c:idx val="0"/>
          <c:order val="0"/>
          <c:cat>
            <c:strRef>
              <c:f>Calculations!$B$21:$B$24</c:f>
              <c:strCache>
                <c:ptCount val="4"/>
                <c:pt idx="0">
                  <c:v>Others</c:v>
                </c:pt>
                <c:pt idx="1">
                  <c:v>Certificates</c:v>
                </c:pt>
                <c:pt idx="2">
                  <c:v>Membership</c:v>
                </c:pt>
                <c:pt idx="3">
                  <c:v>Q&amp;A Allocation</c:v>
                </c:pt>
              </c:strCache>
            </c:strRef>
          </c:cat>
          <c:val>
            <c:numRef>
              <c:f>Calculations!$C$21:$C$24</c:f>
              <c:numCache>
                <c:formatCode>General</c:formatCode>
                <c:ptCount val="4"/>
                <c:pt idx="0">
                  <c:v>12143434</c:v>
                </c:pt>
                <c:pt idx="1">
                  <c:v>12059040</c:v>
                </c:pt>
                <c:pt idx="2">
                  <c:v>14793666</c:v>
                </c:pt>
                <c:pt idx="3">
                  <c:v>14664271</c:v>
                </c:pt>
              </c:numCache>
            </c:numRef>
          </c:val>
        </c:ser>
        <c:dLbls/>
        <c:axId val="52721152"/>
        <c:axId val="52752768"/>
      </c:barChart>
      <c:catAx>
        <c:axId val="52721152"/>
        <c:scaling>
          <c:orientation val="minMax"/>
        </c:scaling>
        <c:axPos val="l"/>
        <c:tickLblPos val="nextTo"/>
        <c:crossAx val="52752768"/>
        <c:crosses val="autoZero"/>
        <c:auto val="1"/>
        <c:lblAlgn val="ctr"/>
        <c:lblOffset val="100"/>
      </c:catAx>
      <c:valAx>
        <c:axId val="52752768"/>
        <c:scaling>
          <c:orientation val="minMax"/>
          <c:max val="15000000"/>
          <c:min val="0"/>
        </c:scaling>
        <c:axPos val="b"/>
        <c:numFmt formatCode="General" sourceLinked="1"/>
        <c:tickLblPos val="nextTo"/>
        <c:crossAx val="52721152"/>
        <c:crosses val="autoZero"/>
        <c:crossBetween val="between"/>
        <c:majorUnit val="5000000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9031277891271145"/>
                  <c:y val="0.11378427303806676"/>
                </c:manualLayout>
              </c:layout>
              <c:showPercent val="1"/>
            </c:dLbl>
            <c:dLbl>
              <c:idx val="1"/>
              <c:layout>
                <c:manualLayout>
                  <c:x val="5.6421190424244823E-2"/>
                  <c:y val="-4.7723605485801505E-2"/>
                </c:manualLayout>
              </c:layout>
              <c:showPercent val="1"/>
            </c:dLbl>
            <c:dLbl>
              <c:idx val="2"/>
              <c:layout>
                <c:manualLayout>
                  <c:x val="-4.2920063203686444E-2"/>
                  <c:y val="-0.16587032000247581"/>
                </c:manualLayout>
              </c:layout>
              <c:showPercent val="1"/>
            </c:dLbl>
            <c:dLbl>
              <c:idx val="3"/>
              <c:layout>
                <c:manualLayout>
                  <c:x val="-6.7699875047105271E-2"/>
                  <c:y val="-3.0162193035684973E-2"/>
                </c:manualLayout>
              </c:layout>
              <c:showPercent val="1"/>
            </c:dLbl>
            <c:dLbl>
              <c:idx val="4"/>
              <c:layout>
                <c:manualLayout>
                  <c:x val="-0.15421395373437269"/>
                  <c:y val="0.13996127236309491"/>
                </c:manualLayout>
              </c:layout>
              <c:showPercent val="1"/>
            </c:dLbl>
            <c:showPercent val="1"/>
            <c:showLeaderLines val="1"/>
          </c:dLbls>
          <c:cat>
            <c:strRef>
              <c:f>Calculations!$B$28:$B$32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</c:strCache>
            </c:strRef>
          </c:cat>
          <c:val>
            <c:numRef>
              <c:f>Calculations!$C$28:$C$32</c:f>
              <c:numCache>
                <c:formatCode>_-* #,##0.00_-;\-* #,##0.00_-;_-* "-"??_-;_-@_-</c:formatCode>
                <c:ptCount val="5"/>
                <c:pt idx="0">
                  <c:v>12845064</c:v>
                </c:pt>
                <c:pt idx="1">
                  <c:v>10541348</c:v>
                </c:pt>
                <c:pt idx="2">
                  <c:v>4525320</c:v>
                </c:pt>
                <c:pt idx="3">
                  <c:v>11806575</c:v>
                </c:pt>
                <c:pt idx="4">
                  <c:v>14158175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Calculations!$B$37:$B$48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Calculations!$C$37:$C$48</c:f>
              <c:numCache>
                <c:formatCode>_("$"* #,##0.00_);_("$"* \(#,##0.00\);_("$"* "-"??_);_(@_)</c:formatCode>
                <c:ptCount val="12"/>
                <c:pt idx="0">
                  <c:v>3305117</c:v>
                </c:pt>
                <c:pt idx="1">
                  <c:v>3074399</c:v>
                </c:pt>
                <c:pt idx="2">
                  <c:v>3210617</c:v>
                </c:pt>
                <c:pt idx="3">
                  <c:v>3519417</c:v>
                </c:pt>
                <c:pt idx="4">
                  <c:v>3929555</c:v>
                </c:pt>
                <c:pt idx="5">
                  <c:v>3754197</c:v>
                </c:pt>
                <c:pt idx="6">
                  <c:v>3271184</c:v>
                </c:pt>
                <c:pt idx="7">
                  <c:v>3866864</c:v>
                </c:pt>
                <c:pt idx="8">
                  <c:v>3435485</c:v>
                </c:pt>
                <c:pt idx="9">
                  <c:v>3670343</c:v>
                </c:pt>
                <c:pt idx="10">
                  <c:v>3708643</c:v>
                </c:pt>
                <c:pt idx="11">
                  <c:v>3441713</c:v>
                </c:pt>
              </c:numCache>
            </c:numRef>
          </c:val>
        </c:ser>
        <c:ser>
          <c:idx val="1"/>
          <c:order val="1"/>
          <c:cat>
            <c:strRef>
              <c:f>Calculations!$B$37:$B$48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Calculations!$D$37:$D$48</c:f>
              <c:numCache>
                <c:formatCode>_("$"* #,##0.00_);_("$"* \(#,##0.00\);_("$"* "-"??_);_(@_)</c:formatCode>
                <c:ptCount val="12"/>
                <c:pt idx="0">
                  <c:v>2869036</c:v>
                </c:pt>
                <c:pt idx="1">
                  <c:v>3181608</c:v>
                </c:pt>
                <c:pt idx="2">
                  <c:v>3747433</c:v>
                </c:pt>
                <c:pt idx="3">
                  <c:v>3342775</c:v>
                </c:pt>
                <c:pt idx="4">
                  <c:v>3765069</c:v>
                </c:pt>
                <c:pt idx="5">
                  <c:v>3178598</c:v>
                </c:pt>
                <c:pt idx="6">
                  <c:v>3339259</c:v>
                </c:pt>
                <c:pt idx="7">
                  <c:v>3928365</c:v>
                </c:pt>
                <c:pt idx="8">
                  <c:v>3001282</c:v>
                </c:pt>
                <c:pt idx="9">
                  <c:v>3649391</c:v>
                </c:pt>
                <c:pt idx="10">
                  <c:v>3763130</c:v>
                </c:pt>
                <c:pt idx="11">
                  <c:v>3878906</c:v>
                </c:pt>
              </c:numCache>
            </c:numRef>
          </c:val>
        </c:ser>
        <c:dLbls/>
        <c:gapWidth val="50"/>
        <c:axId val="35048064"/>
        <c:axId val="35058048"/>
      </c:barChart>
      <c:lineChart>
        <c:grouping val="standard"/>
        <c:ser>
          <c:idx val="2"/>
          <c:order val="2"/>
          <c:val>
            <c:numRef>
              <c:f>Calculations!$E$37:$E$48</c:f>
              <c:numCache>
                <c:formatCode>_("$"* #,##0.00_);_("$"* \(#,##0.00\);_("$"* "-"??_);_(@_)</c:formatCode>
                <c:ptCount val="12"/>
                <c:pt idx="0">
                  <c:v>3900811</c:v>
                </c:pt>
                <c:pt idx="1">
                  <c:v>3321289</c:v>
                </c:pt>
                <c:pt idx="2">
                  <c:v>3256047</c:v>
                </c:pt>
                <c:pt idx="3">
                  <c:v>3944137</c:v>
                </c:pt>
                <c:pt idx="4">
                  <c:v>3385823</c:v>
                </c:pt>
                <c:pt idx="5">
                  <c:v>3196698</c:v>
                </c:pt>
                <c:pt idx="6">
                  <c:v>3829073</c:v>
                </c:pt>
                <c:pt idx="7">
                  <c:v>3367842</c:v>
                </c:pt>
                <c:pt idx="8">
                  <c:v>3644681</c:v>
                </c:pt>
                <c:pt idx="9">
                  <c:v>2869886</c:v>
                </c:pt>
                <c:pt idx="10">
                  <c:v>3556285</c:v>
                </c:pt>
                <c:pt idx="11">
                  <c:v>3072580</c:v>
                </c:pt>
              </c:numCache>
            </c:numRef>
          </c:val>
        </c:ser>
        <c:dLbls/>
        <c:marker val="1"/>
        <c:axId val="35048064"/>
        <c:axId val="35058048"/>
      </c:lineChart>
      <c:catAx>
        <c:axId val="35048064"/>
        <c:scaling>
          <c:orientation val="minMax"/>
        </c:scaling>
        <c:axPos val="b"/>
        <c:numFmt formatCode="mmm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5058048"/>
        <c:crosses val="autoZero"/>
        <c:auto val="1"/>
        <c:lblAlgn val="ctr"/>
        <c:lblOffset val="100"/>
      </c:catAx>
      <c:valAx>
        <c:axId val="35058048"/>
        <c:scaling>
          <c:orientation val="minMax"/>
          <c:max val="4000000"/>
          <c:min val="0"/>
        </c:scaling>
        <c:delete val="1"/>
        <c:axPos val="l"/>
        <c:numFmt formatCode="_(&quot;$&quot;* #,##0.00_);_(&quot;$&quot;* \(#,##0.00\);_(&quot;$&quot;* &quot;-&quot;??_);_(@_)" sourceLinked="1"/>
        <c:tickLblPos val="nextTo"/>
        <c:crossAx val="35048064"/>
        <c:crosses val="autoZero"/>
        <c:crossBetween val="between"/>
        <c:majorUnit val="1000000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161925</xdr:rowOff>
    </xdr:from>
    <xdr:to>
      <xdr:col>17</xdr:col>
      <xdr:colOff>703728</xdr:colOff>
      <xdr:row>13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16</xdr:row>
      <xdr:rowOff>171452</xdr:rowOff>
    </xdr:from>
    <xdr:to>
      <xdr:col>9</xdr:col>
      <xdr:colOff>514350</xdr:colOff>
      <xdr:row>26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30</xdr:row>
      <xdr:rowOff>9525</xdr:rowOff>
    </xdr:from>
    <xdr:to>
      <xdr:col>8</xdr:col>
      <xdr:colOff>200025</xdr:colOff>
      <xdr:row>43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9526</xdr:colOff>
      <xdr:row>30</xdr:row>
      <xdr:rowOff>76200</xdr:rowOff>
    </xdr:from>
    <xdr:to>
      <xdr:col>18</xdr:col>
      <xdr:colOff>22413</xdr:colOff>
      <xdr:row>42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438150</xdr:colOff>
      <xdr:row>28</xdr:row>
      <xdr:rowOff>47625</xdr:rowOff>
    </xdr:from>
    <xdr:to>
      <xdr:col>2</xdr:col>
      <xdr:colOff>600075</xdr:colOff>
      <xdr:row>29</xdr:row>
      <xdr:rowOff>19050</xdr:rowOff>
    </xdr:to>
    <xdr:sp macro="" textlink="">
      <xdr:nvSpPr>
        <xdr:cNvPr id="10" name="Rectangle 9"/>
        <xdr:cNvSpPr/>
      </xdr:nvSpPr>
      <xdr:spPr>
        <a:xfrm>
          <a:off x="1657350" y="5667375"/>
          <a:ext cx="161925" cy="161925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428625</xdr:colOff>
      <xdr:row>28</xdr:row>
      <xdr:rowOff>28575</xdr:rowOff>
    </xdr:from>
    <xdr:to>
      <xdr:col>4</xdr:col>
      <xdr:colOff>590550</xdr:colOff>
      <xdr:row>29</xdr:row>
      <xdr:rowOff>0</xdr:rowOff>
    </xdr:to>
    <xdr:sp macro="" textlink="">
      <xdr:nvSpPr>
        <xdr:cNvPr id="11" name="Rectangle 10"/>
        <xdr:cNvSpPr/>
      </xdr:nvSpPr>
      <xdr:spPr>
        <a:xfrm>
          <a:off x="2867025" y="5648325"/>
          <a:ext cx="161925" cy="16192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400050</xdr:colOff>
      <xdr:row>28</xdr:row>
      <xdr:rowOff>38100</xdr:rowOff>
    </xdr:from>
    <xdr:to>
      <xdr:col>6</xdr:col>
      <xdr:colOff>561975</xdr:colOff>
      <xdr:row>29</xdr:row>
      <xdr:rowOff>9525</xdr:rowOff>
    </xdr:to>
    <xdr:sp macro="" textlink="">
      <xdr:nvSpPr>
        <xdr:cNvPr id="12" name="Rectangle 11"/>
        <xdr:cNvSpPr/>
      </xdr:nvSpPr>
      <xdr:spPr>
        <a:xfrm>
          <a:off x="4057650" y="5657850"/>
          <a:ext cx="161925" cy="1619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428625</xdr:colOff>
      <xdr:row>30</xdr:row>
      <xdr:rowOff>38100</xdr:rowOff>
    </xdr:from>
    <xdr:to>
      <xdr:col>2</xdr:col>
      <xdr:colOff>590550</xdr:colOff>
      <xdr:row>31</xdr:row>
      <xdr:rowOff>9525</xdr:rowOff>
    </xdr:to>
    <xdr:sp macro="" textlink="">
      <xdr:nvSpPr>
        <xdr:cNvPr id="13" name="Rectangle 12"/>
        <xdr:cNvSpPr/>
      </xdr:nvSpPr>
      <xdr:spPr>
        <a:xfrm>
          <a:off x="1647825" y="6038850"/>
          <a:ext cx="161925" cy="161925"/>
        </a:xfrm>
        <a:prstGeom prst="rect">
          <a:avLst/>
        </a:prstGeom>
        <a:solidFill>
          <a:srgbClr val="9B85B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409575</xdr:colOff>
      <xdr:row>30</xdr:row>
      <xdr:rowOff>47625</xdr:rowOff>
    </xdr:from>
    <xdr:to>
      <xdr:col>4</xdr:col>
      <xdr:colOff>571500</xdr:colOff>
      <xdr:row>31</xdr:row>
      <xdr:rowOff>19050</xdr:rowOff>
    </xdr:to>
    <xdr:sp macro="" textlink="">
      <xdr:nvSpPr>
        <xdr:cNvPr id="14" name="Rectangle 13"/>
        <xdr:cNvSpPr/>
      </xdr:nvSpPr>
      <xdr:spPr>
        <a:xfrm>
          <a:off x="2847975" y="6048375"/>
          <a:ext cx="161925" cy="1619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438150</xdr:colOff>
      <xdr:row>7</xdr:row>
      <xdr:rowOff>28575</xdr:rowOff>
    </xdr:from>
    <xdr:to>
      <xdr:col>8</xdr:col>
      <xdr:colOff>600075</xdr:colOff>
      <xdr:row>8</xdr:row>
      <xdr:rowOff>0</xdr:rowOff>
    </xdr:to>
    <xdr:sp macro="" textlink="">
      <xdr:nvSpPr>
        <xdr:cNvPr id="15" name="Rectangle 14"/>
        <xdr:cNvSpPr/>
      </xdr:nvSpPr>
      <xdr:spPr>
        <a:xfrm>
          <a:off x="5019675" y="1428750"/>
          <a:ext cx="161925" cy="1619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247649</xdr:colOff>
      <xdr:row>7</xdr:row>
      <xdr:rowOff>19051</xdr:rowOff>
    </xdr:from>
    <xdr:to>
      <xdr:col>11</xdr:col>
      <xdr:colOff>409574</xdr:colOff>
      <xdr:row>7</xdr:row>
      <xdr:rowOff>171451</xdr:rowOff>
    </xdr:to>
    <xdr:sp macro="" textlink="">
      <xdr:nvSpPr>
        <xdr:cNvPr id="16" name="Rectangle 15"/>
        <xdr:cNvSpPr/>
      </xdr:nvSpPr>
      <xdr:spPr>
        <a:xfrm>
          <a:off x="6200774" y="1419226"/>
          <a:ext cx="161925" cy="1524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381000</xdr:colOff>
      <xdr:row>0</xdr:row>
      <xdr:rowOff>180975</xdr:rowOff>
    </xdr:from>
    <xdr:ext cx="5553075" cy="781111"/>
    <xdr:sp macro="" textlink="">
      <xdr:nvSpPr>
        <xdr:cNvPr id="17" name="TextBox 16"/>
        <xdr:cNvSpPr txBox="1"/>
      </xdr:nvSpPr>
      <xdr:spPr>
        <a:xfrm>
          <a:off x="3133725" y="180975"/>
          <a:ext cx="5553075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44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BUDGET DASHBOARD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showGridLines="0" tabSelected="1" workbookViewId="0">
      <selection activeCell="N5" sqref="N5"/>
    </sheetView>
  </sheetViews>
  <sheetFormatPr defaultColWidth="0" defaultRowHeight="15" zeroHeight="1"/>
  <cols>
    <col min="1" max="1" width="4.7109375" customWidth="1"/>
    <col min="2" max="10" width="9.140625" customWidth="1"/>
    <col min="11" max="11" width="2.28515625" customWidth="1"/>
    <col min="12" max="12" width="18.42578125" bestFit="1" customWidth="1"/>
    <col min="13" max="13" width="11" bestFit="1" customWidth="1"/>
    <col min="14" max="14" width="11.140625" bestFit="1" customWidth="1"/>
    <col min="15" max="15" width="10.5703125" bestFit="1" customWidth="1"/>
    <col min="16" max="17" width="11" bestFit="1" customWidth="1"/>
    <col min="18" max="18" width="10.5703125" bestFit="1" customWidth="1"/>
    <col min="19" max="19" width="4.7109375" customWidth="1"/>
    <col min="20" max="16384" width="9.140625" hidden="1"/>
  </cols>
  <sheetData>
    <row r="1" spans="2:18" s="7" customForma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2:18" s="7" customFormat="1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2:18" s="7" customFormat="1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18" s="7" customFormat="1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2:18" s="7" customFormat="1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2:18" ht="15.75" thickBot="1"/>
    <row r="7" spans="2:18" ht="21.75" thickTop="1">
      <c r="B7" s="29"/>
      <c r="C7" s="30"/>
      <c r="D7" s="30"/>
      <c r="E7" s="30"/>
      <c r="F7" s="30"/>
      <c r="G7" s="30"/>
      <c r="H7" s="30"/>
      <c r="I7" s="30"/>
      <c r="J7" s="53" t="s">
        <v>18</v>
      </c>
      <c r="K7" s="30"/>
      <c r="L7" s="30"/>
      <c r="M7" s="30"/>
      <c r="N7" s="30"/>
      <c r="O7" s="30"/>
      <c r="P7" s="30"/>
      <c r="Q7" s="30"/>
      <c r="R7" s="31"/>
    </row>
    <row r="8" spans="2:18">
      <c r="B8" s="12"/>
      <c r="C8" s="13"/>
      <c r="D8" s="13"/>
      <c r="E8" s="18"/>
      <c r="F8" s="18"/>
      <c r="G8" s="18"/>
      <c r="H8" s="13"/>
      <c r="I8" s="13"/>
      <c r="J8" s="18" t="s">
        <v>7</v>
      </c>
      <c r="K8" s="18"/>
      <c r="L8" s="18" t="s">
        <v>17</v>
      </c>
      <c r="M8" s="13"/>
      <c r="N8" s="13"/>
      <c r="O8" s="13"/>
      <c r="P8" s="13"/>
      <c r="Q8" s="13"/>
      <c r="R8" s="24"/>
    </row>
    <row r="9" spans="2:18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24"/>
    </row>
    <row r="10" spans="2:18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4"/>
    </row>
    <row r="11" spans="2:18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4"/>
    </row>
    <row r="12" spans="2:18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4"/>
    </row>
    <row r="13" spans="2:18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24"/>
    </row>
    <row r="14" spans="2:18" ht="15.75" thickBot="1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6"/>
    </row>
    <row r="15" spans="2:18" ht="16.5" thickTop="1" thickBot="1"/>
    <row r="16" spans="2:18" ht="32.25" thickTop="1">
      <c r="B16" s="21"/>
      <c r="C16" s="10"/>
      <c r="D16" s="10"/>
      <c r="E16" s="52" t="s">
        <v>31</v>
      </c>
      <c r="F16" s="10"/>
      <c r="G16" s="10"/>
      <c r="H16" s="10"/>
      <c r="I16" s="10"/>
      <c r="J16" s="22"/>
      <c r="L16" s="33" t="s">
        <v>0</v>
      </c>
      <c r="M16" s="34" t="s">
        <v>1</v>
      </c>
      <c r="N16" s="34" t="s">
        <v>2</v>
      </c>
      <c r="O16" s="34" t="s">
        <v>3</v>
      </c>
      <c r="P16" s="34" t="s">
        <v>4</v>
      </c>
      <c r="Q16" s="34" t="s">
        <v>5</v>
      </c>
      <c r="R16" s="35" t="s">
        <v>32</v>
      </c>
    </row>
    <row r="17" spans="2:18">
      <c r="B17" s="23"/>
      <c r="C17" s="13"/>
      <c r="D17" s="13"/>
      <c r="E17" s="18"/>
      <c r="F17" s="18"/>
      <c r="G17" s="18"/>
      <c r="H17" s="13"/>
      <c r="I17" s="13"/>
      <c r="J17" s="24"/>
      <c r="L17" s="36"/>
      <c r="M17" s="37"/>
      <c r="N17" s="37"/>
      <c r="O17" s="37"/>
      <c r="P17" s="37"/>
      <c r="Q17" s="37"/>
      <c r="R17" s="38"/>
    </row>
    <row r="18" spans="2:18">
      <c r="B18" s="23"/>
      <c r="C18" s="13"/>
      <c r="D18" s="13"/>
      <c r="E18" s="13"/>
      <c r="F18" s="13"/>
      <c r="G18" s="13"/>
      <c r="H18" s="13"/>
      <c r="I18" s="13"/>
      <c r="J18" s="24"/>
      <c r="L18" s="39" t="s">
        <v>7</v>
      </c>
      <c r="M18" s="40">
        <v>11749549</v>
      </c>
      <c r="N18" s="40">
        <v>13329963</v>
      </c>
      <c r="O18" s="40">
        <f>M18-N18</f>
        <v>-1580414</v>
      </c>
      <c r="P18" s="40">
        <v>20138727</v>
      </c>
      <c r="Q18" s="40">
        <v>25400905</v>
      </c>
      <c r="R18" s="41">
        <f>P18-Q18</f>
        <v>-5262178</v>
      </c>
    </row>
    <row r="19" spans="2:18">
      <c r="B19" s="23"/>
      <c r="C19" s="13"/>
      <c r="D19" s="13"/>
      <c r="E19" s="13"/>
      <c r="F19" s="13"/>
      <c r="G19" s="13"/>
      <c r="H19" s="13"/>
      <c r="I19" s="13"/>
      <c r="J19" s="24"/>
      <c r="L19" s="42" t="s">
        <v>8</v>
      </c>
      <c r="M19" s="43">
        <v>769804</v>
      </c>
      <c r="N19" s="43">
        <v>957932</v>
      </c>
      <c r="O19" s="43">
        <v>-188128</v>
      </c>
      <c r="P19" s="43">
        <v>1319443</v>
      </c>
      <c r="Q19" s="43">
        <v>1918360</v>
      </c>
      <c r="R19" s="44">
        <v>-598917</v>
      </c>
    </row>
    <row r="20" spans="2:18">
      <c r="B20" s="23"/>
      <c r="C20" s="13"/>
      <c r="D20" s="13"/>
      <c r="E20" s="13"/>
      <c r="F20" s="13"/>
      <c r="G20" s="13"/>
      <c r="H20" s="13"/>
      <c r="I20" s="13"/>
      <c r="J20" s="24"/>
      <c r="L20" s="39" t="s">
        <v>10</v>
      </c>
      <c r="M20" s="40">
        <v>1661631</v>
      </c>
      <c r="N20" s="40">
        <v>1238285</v>
      </c>
      <c r="O20" s="40">
        <v>423546</v>
      </c>
      <c r="P20" s="40">
        <v>2848378</v>
      </c>
      <c r="Q20" s="40">
        <v>4019161</v>
      </c>
      <c r="R20" s="41">
        <v>-1170783</v>
      </c>
    </row>
    <row r="21" spans="2:18">
      <c r="B21" s="23"/>
      <c r="C21" s="13"/>
      <c r="D21" s="13"/>
      <c r="E21" s="13"/>
      <c r="F21" s="13"/>
      <c r="G21" s="13"/>
      <c r="H21" s="13"/>
      <c r="I21" s="13"/>
      <c r="J21" s="24"/>
      <c r="L21" s="42" t="s">
        <v>11</v>
      </c>
      <c r="M21" s="43">
        <v>6062689</v>
      </c>
      <c r="N21" s="43">
        <v>6771135</v>
      </c>
      <c r="O21" s="43">
        <v>-708446</v>
      </c>
      <c r="P21" s="43">
        <v>10391449</v>
      </c>
      <c r="Q21" s="43">
        <v>11290572</v>
      </c>
      <c r="R21" s="44">
        <v>-899123</v>
      </c>
    </row>
    <row r="22" spans="2:18">
      <c r="B22" s="23"/>
      <c r="C22" s="13"/>
      <c r="D22" s="13"/>
      <c r="E22" s="13"/>
      <c r="F22" s="13"/>
      <c r="G22" s="13"/>
      <c r="H22" s="13"/>
      <c r="I22" s="13"/>
      <c r="J22" s="24"/>
      <c r="L22" s="39" t="s">
        <v>12</v>
      </c>
      <c r="M22" s="40">
        <v>4242687</v>
      </c>
      <c r="N22" s="40">
        <v>5231261</v>
      </c>
      <c r="O22" s="40">
        <v>-988574</v>
      </c>
      <c r="P22" s="40">
        <v>7271966</v>
      </c>
      <c r="Q22" s="40">
        <v>7888492</v>
      </c>
      <c r="R22" s="41">
        <v>-616526</v>
      </c>
    </row>
    <row r="23" spans="2:18">
      <c r="B23" s="23"/>
      <c r="C23" s="13"/>
      <c r="D23" s="13"/>
      <c r="E23" s="13"/>
      <c r="F23" s="13"/>
      <c r="G23" s="13"/>
      <c r="H23" s="13"/>
      <c r="I23" s="13"/>
      <c r="J23" s="24"/>
      <c r="L23" s="42" t="s">
        <v>13</v>
      </c>
      <c r="M23" s="43">
        <v>4070</v>
      </c>
      <c r="N23" s="43">
        <v>-55466</v>
      </c>
      <c r="O23" s="43">
        <v>59536</v>
      </c>
      <c r="P23" s="43">
        <v>6976</v>
      </c>
      <c r="Q23" s="43">
        <v>4</v>
      </c>
      <c r="R23" s="44">
        <v>6972</v>
      </c>
    </row>
    <row r="24" spans="2:18">
      <c r="B24" s="23"/>
      <c r="C24" s="13"/>
      <c r="D24" s="13"/>
      <c r="E24" s="13"/>
      <c r="F24" s="13"/>
      <c r="G24" s="13"/>
      <c r="H24" s="13"/>
      <c r="I24" s="13"/>
      <c r="J24" s="24"/>
      <c r="L24" s="45" t="s">
        <v>14</v>
      </c>
      <c r="M24" s="27">
        <f>SUM(M19:M23)</f>
        <v>12740881</v>
      </c>
      <c r="N24" s="27">
        <f t="shared" ref="N24:R24" si="0">SUM(N19:N23)</f>
        <v>14143147</v>
      </c>
      <c r="O24" s="27">
        <f t="shared" si="0"/>
        <v>-1402066</v>
      </c>
      <c r="P24" s="27">
        <f t="shared" si="0"/>
        <v>21838212</v>
      </c>
      <c r="Q24" s="27">
        <f t="shared" si="0"/>
        <v>25116589</v>
      </c>
      <c r="R24" s="46">
        <f t="shared" si="0"/>
        <v>-3278377</v>
      </c>
    </row>
    <row r="25" spans="2:18" ht="15.75" thickBot="1">
      <c r="B25" s="23"/>
      <c r="C25" s="13"/>
      <c r="D25" s="13"/>
      <c r="E25" s="18"/>
      <c r="F25" s="18"/>
      <c r="G25" s="18"/>
      <c r="H25" s="13"/>
      <c r="I25" s="13"/>
      <c r="J25" s="24"/>
      <c r="L25" s="45" t="s">
        <v>15</v>
      </c>
      <c r="M25" s="28">
        <f t="shared" ref="M25:R25" si="1">M18-M24</f>
        <v>-991332</v>
      </c>
      <c r="N25" s="28">
        <f t="shared" si="1"/>
        <v>-813184</v>
      </c>
      <c r="O25" s="28">
        <f t="shared" si="1"/>
        <v>-178348</v>
      </c>
      <c r="P25" s="28">
        <f t="shared" si="1"/>
        <v>-1699485</v>
      </c>
      <c r="Q25" s="28">
        <f t="shared" si="1"/>
        <v>284316</v>
      </c>
      <c r="R25" s="47">
        <f t="shared" si="1"/>
        <v>-1983801</v>
      </c>
    </row>
    <row r="26" spans="2:18" ht="16.5" thickTop="1" thickBot="1">
      <c r="B26" s="25"/>
      <c r="C26" s="20"/>
      <c r="D26" s="20"/>
      <c r="E26" s="20"/>
      <c r="F26" s="20"/>
      <c r="G26" s="20"/>
      <c r="H26" s="20"/>
      <c r="I26" s="20"/>
      <c r="J26" s="26"/>
      <c r="L26" s="48"/>
      <c r="M26" s="49"/>
      <c r="N26" s="49"/>
      <c r="O26" s="49"/>
      <c r="P26" s="49"/>
      <c r="Q26" s="49"/>
      <c r="R26" s="50"/>
    </row>
    <row r="27" spans="2:18" ht="16.5" thickTop="1" thickBot="1"/>
    <row r="28" spans="2:18" ht="21.75" thickTop="1">
      <c r="B28" s="21"/>
      <c r="C28" s="10"/>
      <c r="D28" s="10"/>
      <c r="E28" s="52" t="s">
        <v>31</v>
      </c>
      <c r="F28" s="10"/>
      <c r="G28" s="10"/>
      <c r="H28" s="10"/>
      <c r="I28" s="10"/>
      <c r="J28" s="22"/>
      <c r="L28" s="9"/>
      <c r="M28" s="10"/>
      <c r="N28" s="52" t="s">
        <v>33</v>
      </c>
      <c r="O28" s="10"/>
      <c r="P28" s="10"/>
      <c r="Q28" s="10"/>
      <c r="R28" s="11"/>
    </row>
    <row r="29" spans="2:18">
      <c r="B29" s="23"/>
      <c r="C29" s="13"/>
      <c r="D29" s="8" t="s">
        <v>24</v>
      </c>
      <c r="E29" s="18"/>
      <c r="F29" s="8" t="s">
        <v>25</v>
      </c>
      <c r="G29" s="18"/>
      <c r="H29" s="8" t="s">
        <v>26</v>
      </c>
      <c r="I29" s="13"/>
      <c r="J29" s="24"/>
      <c r="L29" s="12"/>
      <c r="M29" s="13"/>
      <c r="N29" s="13"/>
      <c r="O29" s="13"/>
      <c r="P29" s="13"/>
      <c r="Q29" s="13"/>
      <c r="R29" s="14"/>
    </row>
    <row r="30" spans="2:18">
      <c r="B30" s="23"/>
      <c r="C30" s="13"/>
      <c r="D30" s="13"/>
      <c r="E30" s="8"/>
      <c r="F30" s="13"/>
      <c r="G30" s="8"/>
      <c r="H30" s="13"/>
      <c r="I30" s="13"/>
      <c r="J30" s="24"/>
      <c r="L30" s="12"/>
      <c r="M30" s="13"/>
      <c r="N30" s="13"/>
      <c r="O30" s="13"/>
      <c r="P30" s="13"/>
      <c r="Q30" s="13"/>
      <c r="R30" s="14"/>
    </row>
    <row r="31" spans="2:18">
      <c r="B31" s="23"/>
      <c r="C31" s="8"/>
      <c r="D31" s="8" t="s">
        <v>27</v>
      </c>
      <c r="E31" s="13"/>
      <c r="F31" s="8" t="s">
        <v>28</v>
      </c>
      <c r="G31" s="13"/>
      <c r="H31" s="13"/>
      <c r="I31" s="13"/>
      <c r="J31" s="24"/>
      <c r="L31" s="12"/>
      <c r="M31" s="13"/>
      <c r="N31" s="13"/>
      <c r="O31" s="13"/>
      <c r="P31" s="13"/>
      <c r="Q31" s="13"/>
      <c r="R31" s="14"/>
    </row>
    <row r="32" spans="2:18">
      <c r="B32" s="23"/>
      <c r="C32" s="8"/>
      <c r="D32" s="13"/>
      <c r="E32" s="13"/>
      <c r="F32" s="8"/>
      <c r="G32" s="13"/>
      <c r="H32" s="13"/>
      <c r="I32" s="13"/>
      <c r="J32" s="24"/>
      <c r="L32" s="12"/>
      <c r="M32" s="13"/>
      <c r="N32" s="13"/>
      <c r="O32" s="13"/>
      <c r="P32" s="13"/>
      <c r="Q32" s="13"/>
      <c r="R32" s="14"/>
    </row>
    <row r="33" spans="2:18">
      <c r="B33" s="23"/>
      <c r="C33" s="8"/>
      <c r="D33" s="13"/>
      <c r="E33" s="13"/>
      <c r="F33" s="13"/>
      <c r="G33" s="13"/>
      <c r="H33" s="13"/>
      <c r="I33" s="13"/>
      <c r="J33" s="24"/>
      <c r="L33" s="12"/>
      <c r="M33" s="13"/>
      <c r="N33" s="13"/>
      <c r="O33" s="13"/>
      <c r="P33" s="13"/>
      <c r="Q33" s="13"/>
      <c r="R33" s="14"/>
    </row>
    <row r="34" spans="2:18">
      <c r="B34" s="23"/>
      <c r="C34" s="8"/>
      <c r="D34" s="13"/>
      <c r="E34" s="13"/>
      <c r="F34" s="13"/>
      <c r="G34" s="13"/>
      <c r="H34" s="13"/>
      <c r="I34" s="13"/>
      <c r="J34" s="24"/>
      <c r="L34" s="12"/>
      <c r="M34" s="13"/>
      <c r="N34" s="13"/>
      <c r="O34" s="13"/>
      <c r="P34" s="13"/>
      <c r="Q34" s="13"/>
      <c r="R34" s="14"/>
    </row>
    <row r="35" spans="2:18">
      <c r="B35" s="23"/>
      <c r="C35" s="8"/>
      <c r="D35" s="13"/>
      <c r="E35" s="13"/>
      <c r="F35" s="13"/>
      <c r="G35" s="13"/>
      <c r="H35" s="13"/>
      <c r="I35" s="13"/>
      <c r="J35" s="24"/>
      <c r="L35" s="12"/>
      <c r="M35" s="13"/>
      <c r="N35" s="13"/>
      <c r="O35" s="13"/>
      <c r="P35" s="13"/>
      <c r="Q35" s="13"/>
      <c r="R35" s="14"/>
    </row>
    <row r="36" spans="2:18">
      <c r="B36" s="23"/>
      <c r="C36" s="13"/>
      <c r="D36" s="13"/>
      <c r="E36" s="13"/>
      <c r="F36" s="13"/>
      <c r="G36" s="13"/>
      <c r="H36" s="13"/>
      <c r="I36" s="13"/>
      <c r="J36" s="24"/>
      <c r="L36" s="12"/>
      <c r="M36" s="13"/>
      <c r="N36" s="13"/>
      <c r="O36" s="13"/>
      <c r="P36" s="13"/>
      <c r="Q36" s="13"/>
      <c r="R36" s="14"/>
    </row>
    <row r="37" spans="2:18">
      <c r="B37" s="23"/>
      <c r="C37" s="13"/>
      <c r="D37" s="13"/>
      <c r="E37" s="18"/>
      <c r="F37" s="18"/>
      <c r="G37" s="18"/>
      <c r="H37" s="13"/>
      <c r="I37" s="13"/>
      <c r="J37" s="24"/>
      <c r="L37" s="12"/>
      <c r="M37" s="13"/>
      <c r="N37" s="13"/>
      <c r="O37" s="13"/>
      <c r="P37" s="13"/>
      <c r="Q37" s="13"/>
      <c r="R37" s="14"/>
    </row>
    <row r="38" spans="2:18">
      <c r="B38" s="23"/>
      <c r="C38" s="13"/>
      <c r="D38" s="13"/>
      <c r="E38" s="18"/>
      <c r="F38" s="18"/>
      <c r="G38" s="18"/>
      <c r="H38" s="13"/>
      <c r="I38" s="13"/>
      <c r="J38" s="24"/>
      <c r="L38" s="12"/>
      <c r="M38" s="13"/>
      <c r="N38" s="13"/>
      <c r="O38" s="13"/>
      <c r="P38" s="13"/>
      <c r="Q38" s="13"/>
      <c r="R38" s="14"/>
    </row>
    <row r="39" spans="2:18">
      <c r="B39" s="23"/>
      <c r="C39" s="13"/>
      <c r="D39" s="13"/>
      <c r="E39" s="18"/>
      <c r="F39" s="18"/>
      <c r="G39" s="18"/>
      <c r="H39" s="13"/>
      <c r="I39" s="13"/>
      <c r="J39" s="24"/>
      <c r="L39" s="12"/>
      <c r="M39" s="13"/>
      <c r="N39" s="13"/>
      <c r="O39" s="13"/>
      <c r="P39" s="13"/>
      <c r="Q39" s="13"/>
      <c r="R39" s="14"/>
    </row>
    <row r="40" spans="2:18">
      <c r="B40" s="23"/>
      <c r="C40" s="13"/>
      <c r="D40" s="13"/>
      <c r="E40" s="18"/>
      <c r="F40" s="18"/>
      <c r="G40" s="18"/>
      <c r="H40" s="13"/>
      <c r="I40" s="13"/>
      <c r="J40" s="24"/>
      <c r="L40" s="12"/>
      <c r="M40" s="13"/>
      <c r="N40" s="13"/>
      <c r="O40" s="13"/>
      <c r="P40" s="13"/>
      <c r="Q40" s="13"/>
      <c r="R40" s="14"/>
    </row>
    <row r="41" spans="2:18">
      <c r="B41" s="23"/>
      <c r="C41" s="13"/>
      <c r="D41" s="13"/>
      <c r="E41" s="18"/>
      <c r="F41" s="18"/>
      <c r="G41" s="18"/>
      <c r="H41" s="13"/>
      <c r="I41" s="13"/>
      <c r="J41" s="24"/>
      <c r="L41" s="12"/>
      <c r="M41" s="13"/>
      <c r="N41" s="13"/>
      <c r="O41" s="13"/>
      <c r="P41" s="13"/>
      <c r="Q41" s="13"/>
      <c r="R41" s="14"/>
    </row>
    <row r="42" spans="2:18" ht="15.75" thickBot="1">
      <c r="B42" s="25"/>
      <c r="C42" s="20"/>
      <c r="D42" s="20"/>
      <c r="E42" s="20"/>
      <c r="F42" s="20"/>
      <c r="G42" s="20"/>
      <c r="H42" s="20"/>
      <c r="I42" s="20"/>
      <c r="J42" s="26"/>
      <c r="L42" s="15"/>
      <c r="M42" s="16"/>
      <c r="N42" s="16"/>
      <c r="O42" s="16"/>
      <c r="P42" s="16"/>
      <c r="Q42" s="16"/>
      <c r="R42" s="17"/>
    </row>
    <row r="43" spans="2:18" ht="15.75" thickTop="1"/>
    <row r="44" spans="2:18" s="32" customFormat="1"/>
    <row r="45" spans="2:18" s="32" customFormat="1"/>
    <row r="46" spans="2:18" hidden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8"/>
  <sheetViews>
    <sheetView topLeftCell="A28" workbookViewId="0">
      <selection activeCell="F47" sqref="F47"/>
    </sheetView>
  </sheetViews>
  <sheetFormatPr defaultRowHeight="15"/>
  <cols>
    <col min="2" max="2" width="20.85546875" bestFit="1" customWidth="1"/>
    <col min="3" max="3" width="15.28515625" bestFit="1" customWidth="1"/>
    <col min="4" max="4" width="16" bestFit="1" customWidth="1"/>
    <col min="5" max="5" width="15" bestFit="1" customWidth="1"/>
    <col min="6" max="7" width="14.28515625" bestFit="1" customWidth="1"/>
    <col min="8" max="8" width="18.28515625" bestFit="1" customWidth="1"/>
  </cols>
  <sheetData>
    <row r="2" spans="2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>
      <c r="B3" t="s">
        <v>7</v>
      </c>
    </row>
    <row r="4" spans="2:9">
      <c r="B4" t="s">
        <v>7</v>
      </c>
      <c r="C4" s="1">
        <v>11749549</v>
      </c>
      <c r="D4" s="1">
        <v>13329963</v>
      </c>
      <c r="E4" s="1">
        <f>C4-D4</f>
        <v>-1580414</v>
      </c>
      <c r="F4" s="1">
        <v>20138727</v>
      </c>
      <c r="G4" s="1">
        <v>25400905</v>
      </c>
      <c r="H4" s="1">
        <f>F4-G4</f>
        <v>-5262178</v>
      </c>
      <c r="I4" s="1"/>
    </row>
    <row r="5" spans="2:9">
      <c r="B5" t="s">
        <v>9</v>
      </c>
      <c r="C5" s="1"/>
      <c r="D5" s="1"/>
      <c r="E5" s="1"/>
      <c r="F5" s="1"/>
      <c r="G5" s="1"/>
      <c r="H5" s="1"/>
      <c r="I5" s="1"/>
    </row>
    <row r="6" spans="2:9">
      <c r="B6" t="s">
        <v>8</v>
      </c>
      <c r="C6" s="1">
        <v>769804</v>
      </c>
      <c r="D6" s="1">
        <v>957932</v>
      </c>
      <c r="E6" s="1">
        <v>-188128</v>
      </c>
      <c r="F6" s="1">
        <v>1319443</v>
      </c>
      <c r="G6" s="1">
        <v>1918360</v>
      </c>
      <c r="H6" s="1">
        <v>-598917</v>
      </c>
      <c r="I6" s="1"/>
    </row>
    <row r="7" spans="2:9">
      <c r="B7" t="s">
        <v>10</v>
      </c>
      <c r="C7" s="1">
        <v>1661631</v>
      </c>
      <c r="D7" s="1">
        <v>1238285</v>
      </c>
      <c r="E7" s="1">
        <v>423546</v>
      </c>
      <c r="F7" s="1">
        <v>2848378</v>
      </c>
      <c r="G7" s="1">
        <v>4019161</v>
      </c>
      <c r="H7" s="1">
        <v>-1170783</v>
      </c>
      <c r="I7" s="1"/>
    </row>
    <row r="8" spans="2:9">
      <c r="B8" t="s">
        <v>11</v>
      </c>
      <c r="C8" s="1">
        <v>6062689</v>
      </c>
      <c r="D8" s="1">
        <v>6771135</v>
      </c>
      <c r="E8" s="1">
        <v>-708446</v>
      </c>
      <c r="F8" s="1">
        <v>10391449</v>
      </c>
      <c r="G8" s="1">
        <v>11290572</v>
      </c>
      <c r="H8" s="1">
        <v>-899123</v>
      </c>
      <c r="I8" s="1"/>
    </row>
    <row r="9" spans="2:9">
      <c r="B9" t="s">
        <v>12</v>
      </c>
      <c r="C9" s="1">
        <v>4242687</v>
      </c>
      <c r="D9" s="1">
        <v>5231261</v>
      </c>
      <c r="E9" s="1">
        <v>-988574</v>
      </c>
      <c r="F9" s="1">
        <v>7271966</v>
      </c>
      <c r="G9" s="1">
        <v>7888492</v>
      </c>
      <c r="H9" s="1">
        <v>-616526</v>
      </c>
      <c r="I9" s="1"/>
    </row>
    <row r="10" spans="2:9">
      <c r="B10" t="s">
        <v>13</v>
      </c>
      <c r="C10" s="1">
        <v>4070</v>
      </c>
      <c r="D10" s="1">
        <v>-55466</v>
      </c>
      <c r="E10" s="1">
        <v>59536</v>
      </c>
      <c r="F10" s="1">
        <v>6976</v>
      </c>
      <c r="G10" s="1">
        <v>4</v>
      </c>
      <c r="H10" s="1">
        <v>6972</v>
      </c>
      <c r="I10" s="1"/>
    </row>
    <row r="11" spans="2:9">
      <c r="B11" t="s">
        <v>14</v>
      </c>
      <c r="C11" s="4">
        <f>SUM(C6:C10)</f>
        <v>12740881</v>
      </c>
      <c r="D11" s="4">
        <f t="shared" ref="D11:H11" si="0">SUM(D6:D10)</f>
        <v>14143147</v>
      </c>
      <c r="E11" s="4">
        <f t="shared" si="0"/>
        <v>-1402066</v>
      </c>
      <c r="F11" s="4">
        <f t="shared" si="0"/>
        <v>21838212</v>
      </c>
      <c r="G11" s="4">
        <f t="shared" si="0"/>
        <v>25116589</v>
      </c>
      <c r="H11" s="4">
        <f t="shared" si="0"/>
        <v>-3278377</v>
      </c>
      <c r="I11" s="1"/>
    </row>
    <row r="12" spans="2:9" ht="15.75" thickBot="1">
      <c r="B12" t="s">
        <v>15</v>
      </c>
      <c r="C12" s="3">
        <f>C4-C11</f>
        <v>-991332</v>
      </c>
      <c r="D12" s="3">
        <f>D4-D11</f>
        <v>-813184</v>
      </c>
      <c r="E12" s="3">
        <f t="shared" ref="E12:H12" si="1">E4-E11</f>
        <v>-178348</v>
      </c>
      <c r="F12" s="3">
        <f t="shared" si="1"/>
        <v>-1699485</v>
      </c>
      <c r="G12" s="3">
        <f t="shared" si="1"/>
        <v>284316</v>
      </c>
      <c r="H12" s="3">
        <f t="shared" si="1"/>
        <v>-1983801</v>
      </c>
    </row>
    <row r="13" spans="2:9" ht="15.75" thickTop="1"/>
    <row r="15" spans="2:9">
      <c r="B15" t="s">
        <v>16</v>
      </c>
      <c r="C15" s="5">
        <f ca="1">RANDBETWEEN(C16*50%,C16*80%)</f>
        <v>18720588</v>
      </c>
    </row>
    <row r="16" spans="2:9">
      <c r="B16" t="s">
        <v>17</v>
      </c>
      <c r="C16" s="5">
        <v>25000000</v>
      </c>
      <c r="E16" s="6">
        <f ca="1">C15-C16</f>
        <v>-6279412</v>
      </c>
    </row>
    <row r="19" spans="2:4">
      <c r="D19">
        <v>15000000</v>
      </c>
    </row>
    <row r="20" spans="2:4">
      <c r="B20" t="s">
        <v>19</v>
      </c>
    </row>
    <row r="21" spans="2:4">
      <c r="B21" t="s">
        <v>20</v>
      </c>
      <c r="C21">
        <f ca="1">RANDBETWEEN($D$19*40%,$D$19)</f>
        <v>12143434</v>
      </c>
    </row>
    <row r="22" spans="2:4">
      <c r="B22" t="s">
        <v>21</v>
      </c>
      <c r="C22">
        <f t="shared" ref="C22:C24" ca="1" si="2">RANDBETWEEN($D$19*40%,$D$19)</f>
        <v>12059040</v>
      </c>
    </row>
    <row r="23" spans="2:4">
      <c r="B23" t="s">
        <v>22</v>
      </c>
      <c r="C23">
        <f t="shared" ca="1" si="2"/>
        <v>14793666</v>
      </c>
    </row>
    <row r="24" spans="2:4">
      <c r="B24" t="s">
        <v>23</v>
      </c>
      <c r="C24">
        <f t="shared" ca="1" si="2"/>
        <v>14664271</v>
      </c>
    </row>
    <row r="28" spans="2:4">
      <c r="B28" t="s">
        <v>24</v>
      </c>
      <c r="C28" s="2">
        <f ca="1">RANDBETWEEN($D$19*RANDBETWEEN(30,60)/100,$D$19)</f>
        <v>12845064</v>
      </c>
    </row>
    <row r="29" spans="2:4">
      <c r="B29" t="s">
        <v>25</v>
      </c>
      <c r="C29" s="2">
        <f t="shared" ref="C29:C32" ca="1" si="3">RANDBETWEEN($D$19*RANDBETWEEN(30,60)/100,$D$19)</f>
        <v>10541348</v>
      </c>
    </row>
    <row r="30" spans="2:4">
      <c r="B30" t="s">
        <v>26</v>
      </c>
      <c r="C30" s="2">
        <f t="shared" ca="1" si="3"/>
        <v>4525320</v>
      </c>
    </row>
    <row r="31" spans="2:4">
      <c r="B31" t="s">
        <v>27</v>
      </c>
      <c r="C31" s="2">
        <f t="shared" ca="1" si="3"/>
        <v>11806575</v>
      </c>
    </row>
    <row r="32" spans="2:4">
      <c r="B32" t="s">
        <v>28</v>
      </c>
      <c r="C32" s="2">
        <f t="shared" ca="1" si="3"/>
        <v>14158175</v>
      </c>
    </row>
    <row r="35" spans="2:5">
      <c r="B35" t="s">
        <v>29</v>
      </c>
      <c r="D35" s="6">
        <v>4000000</v>
      </c>
    </row>
    <row r="36" spans="2:5">
      <c r="C36" t="s">
        <v>16</v>
      </c>
      <c r="D36" t="s">
        <v>30</v>
      </c>
      <c r="E36" t="s">
        <v>5</v>
      </c>
    </row>
    <row r="37" spans="2:5">
      <c r="B37" t="s">
        <v>35</v>
      </c>
      <c r="C37" s="5">
        <f t="shared" ref="C37:E48" ca="1" si="4">RANDBETWEEN($D$35*70%,$D$35)</f>
        <v>3305117</v>
      </c>
      <c r="D37" s="5">
        <f t="shared" ca="1" si="4"/>
        <v>2869036</v>
      </c>
      <c r="E37" s="5">
        <f t="shared" ca="1" si="4"/>
        <v>3900811</v>
      </c>
    </row>
    <row r="38" spans="2:5">
      <c r="B38" t="s">
        <v>36</v>
      </c>
      <c r="C38" s="5">
        <f t="shared" ca="1" si="4"/>
        <v>3074399</v>
      </c>
      <c r="D38" s="5">
        <f t="shared" ca="1" si="4"/>
        <v>3181608</v>
      </c>
      <c r="E38" s="5">
        <f t="shared" ca="1" si="4"/>
        <v>3321289</v>
      </c>
    </row>
    <row r="39" spans="2:5">
      <c r="B39" t="s">
        <v>37</v>
      </c>
      <c r="C39" s="5">
        <f t="shared" ca="1" si="4"/>
        <v>3210617</v>
      </c>
      <c r="D39" s="5">
        <f t="shared" ca="1" si="4"/>
        <v>3747433</v>
      </c>
      <c r="E39" s="5">
        <f t="shared" ca="1" si="4"/>
        <v>3256047</v>
      </c>
    </row>
    <row r="40" spans="2:5">
      <c r="B40" t="s">
        <v>38</v>
      </c>
      <c r="C40" s="5">
        <f t="shared" ca="1" si="4"/>
        <v>3519417</v>
      </c>
      <c r="D40" s="5">
        <f t="shared" ca="1" si="4"/>
        <v>3342775</v>
      </c>
      <c r="E40" s="5">
        <f t="shared" ca="1" si="4"/>
        <v>3944137</v>
      </c>
    </row>
    <row r="41" spans="2:5">
      <c r="B41" t="s">
        <v>34</v>
      </c>
      <c r="C41" s="5">
        <f t="shared" ca="1" si="4"/>
        <v>3929555</v>
      </c>
      <c r="D41" s="5">
        <f t="shared" ca="1" si="4"/>
        <v>3765069</v>
      </c>
      <c r="E41" s="5">
        <f t="shared" ca="1" si="4"/>
        <v>3385823</v>
      </c>
    </row>
    <row r="42" spans="2:5">
      <c r="B42" t="s">
        <v>39</v>
      </c>
      <c r="C42" s="5">
        <f t="shared" ca="1" si="4"/>
        <v>3754197</v>
      </c>
      <c r="D42" s="5">
        <f t="shared" ca="1" si="4"/>
        <v>3178598</v>
      </c>
      <c r="E42" s="5">
        <f t="shared" ca="1" si="4"/>
        <v>3196698</v>
      </c>
    </row>
    <row r="43" spans="2:5">
      <c r="B43" t="s">
        <v>40</v>
      </c>
      <c r="C43" s="5">
        <f t="shared" ca="1" si="4"/>
        <v>3271184</v>
      </c>
      <c r="D43" s="5">
        <f t="shared" ca="1" si="4"/>
        <v>3339259</v>
      </c>
      <c r="E43" s="5">
        <f t="shared" ca="1" si="4"/>
        <v>3829073</v>
      </c>
    </row>
    <row r="44" spans="2:5">
      <c r="B44" t="s">
        <v>41</v>
      </c>
      <c r="C44" s="5">
        <f t="shared" ca="1" si="4"/>
        <v>3866864</v>
      </c>
      <c r="D44" s="5">
        <f t="shared" ca="1" si="4"/>
        <v>3928365</v>
      </c>
      <c r="E44" s="5">
        <f t="shared" ca="1" si="4"/>
        <v>3367842</v>
      </c>
    </row>
    <row r="45" spans="2:5">
      <c r="B45" t="s">
        <v>42</v>
      </c>
      <c r="C45" s="5">
        <f t="shared" ca="1" si="4"/>
        <v>3435485</v>
      </c>
      <c r="D45" s="5">
        <f t="shared" ca="1" si="4"/>
        <v>3001282</v>
      </c>
      <c r="E45" s="5">
        <f t="shared" ca="1" si="4"/>
        <v>3644681</v>
      </c>
    </row>
    <row r="46" spans="2:5">
      <c r="B46" t="s">
        <v>43</v>
      </c>
      <c r="C46" s="5">
        <f t="shared" ca="1" si="4"/>
        <v>3670343</v>
      </c>
      <c r="D46" s="5">
        <f t="shared" ca="1" si="4"/>
        <v>3649391</v>
      </c>
      <c r="E46" s="5">
        <f t="shared" ca="1" si="4"/>
        <v>2869886</v>
      </c>
    </row>
    <row r="47" spans="2:5">
      <c r="B47" t="s">
        <v>44</v>
      </c>
      <c r="C47" s="5">
        <f t="shared" ca="1" si="4"/>
        <v>3708643</v>
      </c>
      <c r="D47" s="5">
        <f t="shared" ca="1" si="4"/>
        <v>3763130</v>
      </c>
      <c r="E47" s="5">
        <f t="shared" ca="1" si="4"/>
        <v>3556285</v>
      </c>
    </row>
    <row r="48" spans="2:5">
      <c r="B48" t="s">
        <v>45</v>
      </c>
      <c r="C48" s="5">
        <f t="shared" ca="1" si="4"/>
        <v>3441713</v>
      </c>
      <c r="D48" s="5">
        <f t="shared" ca="1" si="4"/>
        <v>3878906</v>
      </c>
      <c r="E48" s="5">
        <f t="shared" ca="1" si="4"/>
        <v>3072580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2012-11-15T14:47:41Z</dcterms:created>
  <dcterms:modified xsi:type="dcterms:W3CDTF">2013-02-18T10:20:03Z</dcterms:modified>
</cp:coreProperties>
</file>