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11.08.2022\"/>
    </mc:Choice>
  </mc:AlternateContent>
  <bookViews>
    <workbookView xWindow="-120" yWindow="-120" windowWidth="20730" windowHeight="11310" tabRatio="599" activeTab="3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6" i="14" l="1"/>
  <c r="E18" i="10" l="1"/>
  <c r="B11" i="10" l="1"/>
  <c r="B18" i="10" l="1"/>
  <c r="B13" i="10"/>
  <c r="C117" i="14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Chaskoir Market Somiti Gift
50KG Rice
Symphony=1600
Realme=1500
Total=3100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Mobile Rapping 8pcs</t>
        </r>
      </text>
    </comment>
  </commentList>
</comments>
</file>

<file path=xl/sharedStrings.xml><?xml version="1.0" encoding="utf-8"?>
<sst xmlns="http://schemas.openxmlformats.org/spreadsheetml/2006/main" count="147" uniqueCount="108">
  <si>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</si>
  <si>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</si>
  <si>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</si>
  <si>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</si>
  <si>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</si>
  <si>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</si>
  <si>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</si>
  <si>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</si>
  <si>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</si>
  <si>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</si>
  <si>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</si>
  <si>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</si>
  <si>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</si>
  <si>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</si>
  <si>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</si>
  <si>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</si>
  <si>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</si>
  <si>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</si>
  <si>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</si>
  <si>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</si>
  <si>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</si>
  <si>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</si>
  <si>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</si>
  <si>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</si>
  <si>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</si>
  <si>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</si>
  <si>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</si>
  <si>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</si>
  <si>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</si>
  <si>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</si>
  <si>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</si>
  <si>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</si>
  <si>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</si>
  <si>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</si>
  <si>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</si>
  <si>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</si>
  <si>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</si>
  <si>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</si>
  <si>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</si>
  <si>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</si>
  <si>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</si>
  <si>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</si>
  <si>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</si>
  <si>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</si>
  <si>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</si>
  <si>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</si>
  <si>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</si>
  <si>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</si>
  <si>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</si>
  <si>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</si>
  <si>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</si>
  <si>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</si>
  <si>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</si>
  <si>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</si>
  <si>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Current Bill</t>
  </si>
  <si>
    <t>Realme Adjustment Due</t>
  </si>
  <si>
    <t xml:space="preserve">Total = </t>
  </si>
  <si>
    <t>Chandon Dada SMS Due</t>
  </si>
  <si>
    <t xml:space="preserve">Market Branding </t>
  </si>
  <si>
    <t>Jafar Bhai (C25s)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</si>
  <si>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</si>
  <si>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</si>
  <si>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</si>
  <si>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</si>
  <si>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</si>
  <si>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</si>
  <si>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</si>
  <si>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</si>
  <si>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</si>
  <si>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</si>
  <si>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</si>
  <si>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</si>
  <si>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</si>
  <si>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</si>
  <si>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</si>
  <si>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</si>
  <si>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</si>
  <si>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01.08.2022</t>
  </si>
  <si>
    <t>Boss(+) 20 Lac</t>
  </si>
  <si>
    <t>Bank Statement Aug-2022</t>
  </si>
  <si>
    <t>Month : Aug - 2022</t>
  </si>
  <si>
    <t>02.08.2022</t>
  </si>
  <si>
    <t>03.08.2022</t>
  </si>
  <si>
    <t>04.08.2022</t>
  </si>
  <si>
    <t>06.08.2022</t>
  </si>
  <si>
    <t>07.08.2022</t>
  </si>
  <si>
    <t>Price Increase Profit</t>
  </si>
  <si>
    <t>Net Profit</t>
  </si>
  <si>
    <t>Rofiqul</t>
  </si>
  <si>
    <t>N=Roushon Mobile</t>
  </si>
  <si>
    <t>Noyon Lalpur</t>
  </si>
  <si>
    <t>08.08.2022</t>
  </si>
  <si>
    <t>Jafor Bhai</t>
  </si>
  <si>
    <t>Jilani GT</t>
  </si>
  <si>
    <t>Roushon Mobile</t>
  </si>
  <si>
    <t>GT, 9pro &amp; 9pro+</t>
  </si>
  <si>
    <t>9pro &amp; 9pro+</t>
  </si>
  <si>
    <t>GT Master(08.08.2022) 8*1490</t>
  </si>
  <si>
    <t>O=Shakil(C35)</t>
  </si>
  <si>
    <t>09.08.2022</t>
  </si>
  <si>
    <t>Saha Enterprise</t>
  </si>
  <si>
    <t>N=Saha Realme Showroom</t>
  </si>
  <si>
    <t>10.08.2022</t>
  </si>
  <si>
    <t>GT+9pro&amp;9pro+</t>
  </si>
  <si>
    <t>11.08.2022</t>
  </si>
  <si>
    <t>Date:11.08.2022</t>
  </si>
  <si>
    <t>Sohan</t>
  </si>
  <si>
    <t>DSR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</si>
</sst>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0" fillId="41" borderId="2" xfId="0" applyFill="1" applyBorder="1" applyAlignment="1">
      <alignment horizontal="center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0" fontId="3" fillId="41" borderId="2" xfId="0" applyFont="1" applyFill="1" applyBorder="1" applyAlignment="1">
      <alignment horizontal="left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left" vertical="center"/>
    </xf>
    <xf numFmtId="0" fontId="3" fillId="41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19" sqref="E19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12</v>
      </c>
      <c r="C2" s="225"/>
      <c r="D2" s="225"/>
      <c r="E2" s="225"/>
    </row>
    <row r="3" spans="1:11" ht="16.5" customHeight="1">
      <c r="A3" s="15"/>
      <c r="B3" s="226" t="s">
        <v>79</v>
      </c>
      <c r="C3" s="226"/>
      <c r="D3" s="226"/>
      <c r="E3" s="226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77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77</v>
      </c>
      <c r="C9" s="19">
        <v>2000000</v>
      </c>
      <c r="D9" s="19">
        <v>2505000</v>
      </c>
      <c r="E9" s="21">
        <f t="shared" si="0"/>
        <v>19807</v>
      </c>
      <c r="F9" s="209" t="s">
        <v>78</v>
      </c>
      <c r="G9" s="1"/>
      <c r="H9" s="1"/>
      <c r="I9" s="15"/>
      <c r="J9" s="15"/>
    </row>
    <row r="10" spans="1:11">
      <c r="A10" s="15"/>
      <c r="B10" s="20" t="s">
        <v>81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 t="s">
        <v>82</v>
      </c>
      <c r="C11" s="19">
        <v>400000</v>
      </c>
      <c r="D11" s="19">
        <v>400000</v>
      </c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 t="s">
        <v>83</v>
      </c>
      <c r="C12" s="19">
        <v>1080000</v>
      </c>
      <c r="D12" s="19">
        <v>1075000</v>
      </c>
      <c r="E12" s="21">
        <f t="shared" si="0"/>
        <v>24807</v>
      </c>
      <c r="F12" s="23"/>
      <c r="G12" s="24"/>
      <c r="H12" s="1"/>
      <c r="I12" s="15"/>
      <c r="J12" s="15"/>
    </row>
    <row r="13" spans="1:11">
      <c r="A13" s="15"/>
      <c r="B13" s="20" t="s">
        <v>84</v>
      </c>
      <c r="C13" s="19">
        <v>0</v>
      </c>
      <c r="D13" s="19">
        <v>0</v>
      </c>
      <c r="E13" s="21">
        <f t="shared" si="0"/>
        <v>24807</v>
      </c>
      <c r="F13" s="1"/>
      <c r="G13" s="15"/>
      <c r="H13" s="1"/>
      <c r="I13" s="15"/>
      <c r="J13" s="15"/>
    </row>
    <row r="14" spans="1:11">
      <c r="A14" s="15"/>
      <c r="B14" s="20" t="s">
        <v>85</v>
      </c>
      <c r="C14" s="19">
        <v>670000</v>
      </c>
      <c r="D14" s="19">
        <v>660000</v>
      </c>
      <c r="E14" s="21">
        <f t="shared" si="0"/>
        <v>34807</v>
      </c>
      <c r="F14" s="1"/>
      <c r="G14" s="1"/>
      <c r="H14" s="1"/>
      <c r="I14" s="15"/>
      <c r="J14" s="15"/>
    </row>
    <row r="15" spans="1:11">
      <c r="A15" s="15"/>
      <c r="B15" s="20" t="s">
        <v>85</v>
      </c>
      <c r="C15" s="19">
        <v>130000</v>
      </c>
      <c r="D15" s="19">
        <v>0</v>
      </c>
      <c r="E15" s="21">
        <f t="shared" si="0"/>
        <v>164807</v>
      </c>
      <c r="F15" s="1"/>
      <c r="G15" s="8"/>
      <c r="H15" s="1"/>
      <c r="I15" s="15"/>
      <c r="J15" s="15"/>
    </row>
    <row r="16" spans="1:11">
      <c r="A16" s="15"/>
      <c r="B16" s="20" t="s">
        <v>91</v>
      </c>
      <c r="C16" s="19">
        <v>0</v>
      </c>
      <c r="D16" s="19">
        <v>120000</v>
      </c>
      <c r="E16" s="21">
        <f t="shared" si="0"/>
        <v>44807</v>
      </c>
      <c r="F16" s="14"/>
      <c r="G16" s="1"/>
      <c r="H16" s="1"/>
      <c r="I16" s="15"/>
      <c r="J16" s="15"/>
    </row>
    <row r="17" spans="1:10">
      <c r="A17" s="15"/>
      <c r="B17" s="20" t="s">
        <v>99</v>
      </c>
      <c r="C17" s="19">
        <v>0</v>
      </c>
      <c r="D17" s="19">
        <v>0</v>
      </c>
      <c r="E17" s="21">
        <f t="shared" si="0"/>
        <v>44807</v>
      </c>
      <c r="F17" s="1"/>
      <c r="G17" s="1"/>
      <c r="H17" s="1"/>
      <c r="I17" s="15"/>
      <c r="J17" s="15"/>
    </row>
    <row r="18" spans="1:10">
      <c r="A18" s="15"/>
      <c r="B18" s="20" t="s">
        <v>102</v>
      </c>
      <c r="C18" s="19">
        <v>1040000</v>
      </c>
      <c r="D18" s="19">
        <v>1040000</v>
      </c>
      <c r="E18" s="21">
        <f>E17+C18-D18</f>
        <v>44807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104</v>
      </c>
      <c r="C19" s="19">
        <v>440000</v>
      </c>
      <c r="D19" s="19">
        <v>435000</v>
      </c>
      <c r="E19" s="21">
        <f t="shared" si="0"/>
        <v>49807</v>
      </c>
      <c r="F19" s="1"/>
      <c r="G19" s="23"/>
      <c r="H19" s="1"/>
      <c r="I19" s="15"/>
      <c r="J19" s="15"/>
    </row>
    <row r="20" spans="1:10">
      <c r="A20" s="15"/>
      <c r="B20" s="20"/>
      <c r="C20" s="19"/>
      <c r="D20" s="19"/>
      <c r="E20" s="21">
        <f t="shared" si="0"/>
        <v>49807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49807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49807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49807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49807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49807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49807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49807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49807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49807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49807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49807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49807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49807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49807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49807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49807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49807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49807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49807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49807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49807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49807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49807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49807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49807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49807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49807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49807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49807</v>
      </c>
      <c r="F49" s="1"/>
      <c r="G49" s="15"/>
    </row>
    <row r="50" spans="2:7">
      <c r="B50" s="20"/>
      <c r="C50" s="19"/>
      <c r="D50" s="19"/>
      <c r="E50" s="21">
        <f t="shared" si="0"/>
        <v>49807</v>
      </c>
      <c r="F50" s="1"/>
      <c r="G50" s="15"/>
    </row>
    <row r="51" spans="2:7">
      <c r="B51" s="20"/>
      <c r="C51" s="19"/>
      <c r="D51" s="19"/>
      <c r="E51" s="21">
        <f t="shared" si="0"/>
        <v>49807</v>
      </c>
      <c r="F51" s="1"/>
      <c r="G51" s="15"/>
    </row>
    <row r="52" spans="2:7">
      <c r="B52" s="25"/>
      <c r="C52" s="21">
        <f>SUM(C6:C51)</f>
        <v>6284807</v>
      </c>
      <c r="D52" s="21">
        <f>SUM(D6:D51)</f>
        <v>6235000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E26" sqref="E26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2" t="s">
        <v>12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</row>
    <row r="2" spans="1:24" s="59" customFormat="1" ht="18">
      <c r="A2" s="233" t="s">
        <v>33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</row>
    <row r="3" spans="1:24" s="60" customFormat="1" ht="16.5" thickBot="1">
      <c r="A3" s="234" t="s">
        <v>80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6"/>
      <c r="S3" s="42"/>
      <c r="T3" s="5"/>
      <c r="U3" s="5"/>
      <c r="V3" s="5"/>
      <c r="W3" s="5"/>
      <c r="X3" s="11"/>
    </row>
    <row r="4" spans="1:24" s="62" customFormat="1">
      <c r="A4" s="237" t="s">
        <v>21</v>
      </c>
      <c r="B4" s="239" t="s">
        <v>22</v>
      </c>
      <c r="C4" s="228" t="s">
        <v>23</v>
      </c>
      <c r="D4" s="228" t="s">
        <v>24</v>
      </c>
      <c r="E4" s="228" t="s">
        <v>25</v>
      </c>
      <c r="F4" s="228" t="s">
        <v>50</v>
      </c>
      <c r="G4" s="228" t="s">
        <v>26</v>
      </c>
      <c r="H4" s="228" t="s">
        <v>68</v>
      </c>
      <c r="I4" s="228" t="s">
        <v>27</v>
      </c>
      <c r="J4" s="228" t="s">
        <v>28</v>
      </c>
      <c r="K4" s="228" t="s">
        <v>54</v>
      </c>
      <c r="L4" s="228" t="s">
        <v>53</v>
      </c>
      <c r="M4" s="228" t="s">
        <v>52</v>
      </c>
      <c r="N4" s="230" t="s">
        <v>69</v>
      </c>
      <c r="O4" s="243" t="s">
        <v>13</v>
      </c>
      <c r="P4" s="241" t="s">
        <v>29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38"/>
      <c r="B5" s="240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31"/>
      <c r="O5" s="244"/>
      <c r="P5" s="242"/>
      <c r="Q5" s="66" t="s">
        <v>30</v>
      </c>
      <c r="S5" s="67"/>
      <c r="T5" s="68"/>
      <c r="U5" s="68"/>
      <c r="V5" s="68"/>
      <c r="W5" s="68"/>
      <c r="X5" s="69"/>
    </row>
    <row r="6" spans="1:24" s="9" customFormat="1">
      <c r="A6" s="70" t="s">
        <v>77</v>
      </c>
      <c r="B6" s="71"/>
      <c r="C6" s="71"/>
      <c r="D6" s="72"/>
      <c r="E6" s="72"/>
      <c r="F6" s="72"/>
      <c r="G6" s="72">
        <v>400</v>
      </c>
      <c r="H6" s="72"/>
      <c r="I6" s="73">
        <v>30</v>
      </c>
      <c r="J6" s="72">
        <v>80</v>
      </c>
      <c r="K6" s="72"/>
      <c r="L6" s="72"/>
      <c r="M6" s="108"/>
      <c r="N6" s="72"/>
      <c r="O6" s="72"/>
      <c r="P6" s="74"/>
      <c r="Q6" s="75">
        <f t="shared" ref="Q6:Q36" si="0">SUM(B6:P6)</f>
        <v>510</v>
      </c>
      <c r="R6" s="76"/>
      <c r="S6" s="77"/>
      <c r="T6" s="26"/>
      <c r="U6" s="3"/>
      <c r="V6" s="26"/>
      <c r="W6" s="3"/>
    </row>
    <row r="7" spans="1:24" s="9" customFormat="1">
      <c r="A7" s="70" t="s">
        <v>81</v>
      </c>
      <c r="B7" s="71">
        <v>500</v>
      </c>
      <c r="C7" s="71"/>
      <c r="D7" s="72">
        <v>130</v>
      </c>
      <c r="E7" s="72">
        <v>220</v>
      </c>
      <c r="F7" s="72"/>
      <c r="G7" s="72">
        <v>70</v>
      </c>
      <c r="H7" s="72"/>
      <c r="I7" s="73">
        <v>170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1250</v>
      </c>
      <c r="R7" s="76"/>
      <c r="S7" s="26"/>
      <c r="T7" s="26"/>
      <c r="U7" s="26"/>
      <c r="V7" s="26"/>
      <c r="W7" s="26"/>
    </row>
    <row r="8" spans="1:24" s="9" customFormat="1">
      <c r="A8" s="70" t="s">
        <v>82</v>
      </c>
      <c r="B8" s="78"/>
      <c r="C8" s="71"/>
      <c r="D8" s="79"/>
      <c r="E8" s="79"/>
      <c r="F8" s="79"/>
      <c r="G8" s="79">
        <v>50</v>
      </c>
      <c r="H8" s="79"/>
      <c r="I8" s="80">
        <v>180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390</v>
      </c>
      <c r="R8" s="76"/>
      <c r="S8" s="6"/>
      <c r="T8" s="6"/>
      <c r="U8" s="3" t="s">
        <v>31</v>
      </c>
      <c r="V8" s="26"/>
      <c r="W8" s="3"/>
    </row>
    <row r="9" spans="1:24" s="9" customFormat="1">
      <c r="A9" s="70" t="s">
        <v>83</v>
      </c>
      <c r="B9" s="78"/>
      <c r="C9" s="71"/>
      <c r="D9" s="79"/>
      <c r="E9" s="79"/>
      <c r="F9" s="79"/>
      <c r="G9" s="79"/>
      <c r="H9" s="79">
        <v>1500</v>
      </c>
      <c r="I9" s="80">
        <v>290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1950</v>
      </c>
      <c r="R9" s="76"/>
      <c r="S9" s="6"/>
      <c r="T9" s="6"/>
      <c r="U9" s="26"/>
      <c r="V9" s="26"/>
      <c r="W9" s="26"/>
    </row>
    <row r="10" spans="1:24" s="9" customFormat="1">
      <c r="A10" s="70" t="s">
        <v>84</v>
      </c>
      <c r="B10" s="78">
        <v>500</v>
      </c>
      <c r="C10" s="71"/>
      <c r="D10" s="79"/>
      <c r="E10" s="79"/>
      <c r="F10" s="79"/>
      <c r="G10" s="79">
        <v>300</v>
      </c>
      <c r="H10" s="79"/>
      <c r="I10" s="79">
        <v>225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1185</v>
      </c>
      <c r="R10" s="76"/>
      <c r="S10" s="26"/>
      <c r="T10" s="26"/>
      <c r="U10" s="3"/>
      <c r="V10" s="26"/>
      <c r="W10" s="3"/>
    </row>
    <row r="11" spans="1:24" s="9" customFormat="1">
      <c r="A11" s="70" t="s">
        <v>85</v>
      </c>
      <c r="B11" s="78">
        <v>600</v>
      </c>
      <c r="C11" s="71"/>
      <c r="D11" s="79"/>
      <c r="E11" s="79"/>
      <c r="F11" s="79"/>
      <c r="G11" s="79">
        <v>70</v>
      </c>
      <c r="H11" s="79"/>
      <c r="I11" s="79">
        <v>30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860</v>
      </c>
      <c r="R11" s="76"/>
      <c r="S11" s="26"/>
      <c r="T11" s="26"/>
      <c r="U11" s="26"/>
      <c r="V11" s="26"/>
      <c r="W11" s="26"/>
    </row>
    <row r="12" spans="1:24" s="9" customFormat="1">
      <c r="A12" s="70" t="s">
        <v>91</v>
      </c>
      <c r="B12" s="78"/>
      <c r="C12" s="71"/>
      <c r="D12" s="79"/>
      <c r="E12" s="79">
        <v>600</v>
      </c>
      <c r="F12" s="79"/>
      <c r="G12" s="79">
        <v>50</v>
      </c>
      <c r="H12" s="79"/>
      <c r="I12" s="79">
        <v>30</v>
      </c>
      <c r="J12" s="79">
        <v>160</v>
      </c>
      <c r="K12" s="79"/>
      <c r="L12" s="79"/>
      <c r="M12" s="109"/>
      <c r="N12" s="79"/>
      <c r="O12" s="79"/>
      <c r="P12" s="81"/>
      <c r="Q12" s="75">
        <f t="shared" si="0"/>
        <v>840</v>
      </c>
      <c r="R12" s="76"/>
      <c r="S12" s="26"/>
      <c r="T12" s="26"/>
      <c r="U12" s="3"/>
      <c r="V12" s="26"/>
      <c r="W12" s="3"/>
    </row>
    <row r="13" spans="1:24" s="9" customFormat="1">
      <c r="A13" s="70" t="s">
        <v>99</v>
      </c>
      <c r="B13" s="78">
        <v>650</v>
      </c>
      <c r="C13" s="71"/>
      <c r="D13" s="79"/>
      <c r="E13" s="79"/>
      <c r="F13" s="79"/>
      <c r="G13" s="79">
        <v>70</v>
      </c>
      <c r="H13" s="79"/>
      <c r="I13" s="79">
        <v>20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900</v>
      </c>
      <c r="R13" s="76"/>
      <c r="S13" s="77"/>
      <c r="T13" s="26"/>
      <c r="U13" s="26"/>
      <c r="V13" s="26"/>
      <c r="W13" s="26"/>
    </row>
    <row r="14" spans="1:24" s="9" customFormat="1">
      <c r="A14" s="70" t="s">
        <v>102</v>
      </c>
      <c r="B14" s="78">
        <v>600</v>
      </c>
      <c r="C14" s="71"/>
      <c r="D14" s="79"/>
      <c r="E14" s="79"/>
      <c r="F14" s="79"/>
      <c r="G14" s="79"/>
      <c r="H14" s="79"/>
      <c r="I14" s="79">
        <v>50</v>
      </c>
      <c r="J14" s="79">
        <v>160</v>
      </c>
      <c r="K14" s="83"/>
      <c r="L14" s="79"/>
      <c r="M14" s="109"/>
      <c r="N14" s="79"/>
      <c r="O14" s="79"/>
      <c r="P14" s="81"/>
      <c r="Q14" s="75">
        <f t="shared" si="0"/>
        <v>810</v>
      </c>
      <c r="R14" s="76"/>
      <c r="S14" s="84"/>
      <c r="T14" s="26"/>
      <c r="U14" s="3"/>
      <c r="V14" s="26"/>
      <c r="W14" s="3"/>
    </row>
    <row r="15" spans="1:24" s="9" customFormat="1">
      <c r="A15" s="70" t="s">
        <v>104</v>
      </c>
      <c r="B15" s="78">
        <v>70</v>
      </c>
      <c r="C15" s="71"/>
      <c r="D15" s="79">
        <v>240</v>
      </c>
      <c r="E15" s="79"/>
      <c r="F15" s="79"/>
      <c r="G15" s="79"/>
      <c r="H15" s="79"/>
      <c r="I15" s="79">
        <v>80</v>
      </c>
      <c r="J15" s="79">
        <v>160</v>
      </c>
      <c r="K15" s="72"/>
      <c r="L15" s="79"/>
      <c r="M15" s="109"/>
      <c r="N15" s="79"/>
      <c r="O15" s="79"/>
      <c r="P15" s="81"/>
      <c r="Q15" s="75">
        <f t="shared" si="0"/>
        <v>550</v>
      </c>
      <c r="R15" s="76"/>
      <c r="S15" s="4"/>
      <c r="T15" s="26"/>
      <c r="U15" s="26"/>
      <c r="V15" s="26"/>
      <c r="W15" s="26"/>
    </row>
    <row r="16" spans="1:24" s="9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109"/>
      <c r="N16" s="79"/>
      <c r="O16" s="79"/>
      <c r="P16" s="81"/>
      <c r="Q16" s="75">
        <f t="shared" si="0"/>
        <v>0</v>
      </c>
      <c r="R16" s="76"/>
      <c r="S16" s="4"/>
      <c r="T16" s="26"/>
      <c r="U16" s="3"/>
      <c r="V16" s="26"/>
      <c r="W16" s="3"/>
    </row>
    <row r="17" spans="1:23" s="9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109"/>
      <c r="N17" s="81"/>
      <c r="O17" s="79"/>
      <c r="P17" s="81"/>
      <c r="Q17" s="75">
        <f t="shared" si="0"/>
        <v>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32</v>
      </c>
      <c r="B37" s="96">
        <f>SUM(B6:B36)</f>
        <v>2920</v>
      </c>
      <c r="C37" s="97">
        <f t="shared" ref="C37:P37" si="1">SUM(C6:C36)</f>
        <v>0</v>
      </c>
      <c r="D37" s="97">
        <f t="shared" si="1"/>
        <v>370</v>
      </c>
      <c r="E37" s="97">
        <f t="shared" si="1"/>
        <v>820</v>
      </c>
      <c r="F37" s="97">
        <f t="shared" si="1"/>
        <v>0</v>
      </c>
      <c r="G37" s="97">
        <f>SUM(G6:G36)</f>
        <v>1010</v>
      </c>
      <c r="H37" s="97">
        <f t="shared" si="1"/>
        <v>1500</v>
      </c>
      <c r="I37" s="97">
        <f t="shared" si="1"/>
        <v>1105</v>
      </c>
      <c r="J37" s="97">
        <f t="shared" si="1"/>
        <v>1520</v>
      </c>
      <c r="K37" s="97">
        <f t="shared" si="1"/>
        <v>0</v>
      </c>
      <c r="L37" s="97">
        <f t="shared" si="1"/>
        <v>0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0</v>
      </c>
      <c r="Q37" s="99">
        <f>SUM(Q6:Q36)</f>
        <v>9245</v>
      </c>
    </row>
    <row r="38" spans="1:18">
      <c r="A38" s="100" t="s">
        <v>10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10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9" zoomScale="120" zoomScaleNormal="120" workbookViewId="0">
      <selection activeCell="C119" sqref="C119"/>
    </sheetView>
  </sheetViews>
  <sheetFormatPr defaultColWidth="9.140625" defaultRowHeight="12.75"/>
  <cols>
    <col min="1" max="1" width="28.42578125" style="56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4" t="s">
        <v>12</v>
      </c>
      <c r="B1" s="255"/>
      <c r="C1" s="255"/>
      <c r="D1" s="255"/>
      <c r="E1" s="255"/>
      <c r="F1" s="256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7" t="s">
        <v>51</v>
      </c>
      <c r="B2" s="258"/>
      <c r="C2" s="258"/>
      <c r="D2" s="258"/>
      <c r="E2" s="258"/>
      <c r="F2" s="259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60" t="s">
        <v>34</v>
      </c>
      <c r="B3" s="261"/>
      <c r="C3" s="261"/>
      <c r="D3" s="261"/>
      <c r="E3" s="261"/>
      <c r="F3" s="262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14</v>
      </c>
      <c r="C4" s="135" t="s">
        <v>15</v>
      </c>
      <c r="D4" s="134" t="s">
        <v>16</v>
      </c>
      <c r="E4" s="134" t="s">
        <v>17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>
        <v>-1025820</v>
      </c>
      <c r="D31" s="39"/>
      <c r="E31" s="176">
        <f t="shared" si="0"/>
        <v>-1025820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/>
      <c r="D32" s="39"/>
      <c r="E32" s="176">
        <f t="shared" si="0"/>
        <v>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-1025820</v>
      </c>
      <c r="F33" s="188">
        <f>B33-E33</f>
        <v>1025820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4" t="s">
        <v>18</v>
      </c>
      <c r="B35" s="265"/>
      <c r="C35" s="265"/>
      <c r="D35" s="265"/>
      <c r="E35" s="266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52" t="s">
        <v>11</v>
      </c>
      <c r="B36" s="263"/>
      <c r="C36" s="263"/>
      <c r="D36" s="253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37</v>
      </c>
      <c r="B37" s="169" t="s">
        <v>38</v>
      </c>
      <c r="C37" s="170">
        <v>35000</v>
      </c>
      <c r="D37" s="217" t="s">
        <v>82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42</v>
      </c>
      <c r="B38" s="165" t="s">
        <v>38</v>
      </c>
      <c r="C38" s="166">
        <v>220000</v>
      </c>
      <c r="D38" s="168" t="s">
        <v>102</v>
      </c>
      <c r="E38" s="41"/>
      <c r="F38" s="41"/>
      <c r="G38" s="245" t="s">
        <v>55</v>
      </c>
      <c r="H38" s="245"/>
      <c r="I38" s="245"/>
      <c r="J38" s="245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49</v>
      </c>
      <c r="B39" s="165" t="s">
        <v>70</v>
      </c>
      <c r="C39" s="166">
        <v>126645</v>
      </c>
      <c r="D39" s="172" t="s">
        <v>102</v>
      </c>
      <c r="E39" s="41"/>
      <c r="F39" s="42"/>
      <c r="G39" s="249" t="s">
        <v>88</v>
      </c>
      <c r="H39" s="249"/>
      <c r="I39" s="249"/>
      <c r="J39" s="147">
        <v>500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100</v>
      </c>
      <c r="B40" s="165"/>
      <c r="C40" s="166">
        <v>15000</v>
      </c>
      <c r="D40" s="168" t="s">
        <v>104</v>
      </c>
      <c r="E40" s="41"/>
      <c r="F40" s="42"/>
      <c r="G40" s="247" t="s">
        <v>58</v>
      </c>
      <c r="H40" s="247"/>
      <c r="I40" s="247"/>
      <c r="J40" s="147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47</v>
      </c>
      <c r="B41" s="165" t="s">
        <v>71</v>
      </c>
      <c r="C41" s="166">
        <v>241495</v>
      </c>
      <c r="D41" s="167" t="s">
        <v>104</v>
      </c>
      <c r="E41" s="52"/>
      <c r="F41" s="42"/>
      <c r="G41" s="248" t="s">
        <v>57</v>
      </c>
      <c r="H41" s="248"/>
      <c r="I41" s="248"/>
      <c r="J41" s="147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/>
      <c r="B42" s="165"/>
      <c r="C42" s="166"/>
      <c r="D42" s="168"/>
      <c r="F42" s="42"/>
      <c r="G42" s="248" t="s">
        <v>59</v>
      </c>
      <c r="H42" s="248"/>
      <c r="I42" s="248"/>
      <c r="J42" s="147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/>
      <c r="B43" s="165"/>
      <c r="C43" s="166"/>
      <c r="D43" s="167"/>
      <c r="E43" s="42" t="s">
        <v>10</v>
      </c>
      <c r="F43" s="113"/>
      <c r="G43" s="248" t="s">
        <v>90</v>
      </c>
      <c r="H43" s="248"/>
      <c r="I43" s="248"/>
      <c r="J43" s="147">
        <v>4460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63</v>
      </c>
      <c r="B44" s="165" t="s">
        <v>95</v>
      </c>
      <c r="C44" s="166">
        <v>101970</v>
      </c>
      <c r="D44" s="167" t="s">
        <v>83</v>
      </c>
      <c r="E44" s="41"/>
      <c r="G44" s="248" t="s">
        <v>92</v>
      </c>
      <c r="H44" s="248"/>
      <c r="I44" s="248"/>
      <c r="J44" s="147">
        <v>500</v>
      </c>
      <c r="K44" s="218" t="s">
        <v>91</v>
      </c>
      <c r="L44" s="218" t="s">
        <v>93</v>
      </c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73</v>
      </c>
      <c r="B45" s="165" t="s">
        <v>103</v>
      </c>
      <c r="C45" s="166">
        <v>101970</v>
      </c>
      <c r="D45" s="167" t="s">
        <v>91</v>
      </c>
      <c r="E45" s="41"/>
      <c r="G45" s="248" t="s">
        <v>97</v>
      </c>
      <c r="H45" s="248"/>
      <c r="I45" s="248"/>
      <c r="J45" s="147">
        <v>11920</v>
      </c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94</v>
      </c>
      <c r="B46" s="165" t="s">
        <v>96</v>
      </c>
      <c r="C46" s="166">
        <v>66980</v>
      </c>
      <c r="D46" s="167" t="s">
        <v>91</v>
      </c>
      <c r="E46" s="41"/>
      <c r="F46" s="189"/>
      <c r="G46" s="246" t="s">
        <v>56</v>
      </c>
      <c r="H46" s="246"/>
      <c r="I46" s="246"/>
      <c r="J46" s="212">
        <f>SUM(J39:J45)</f>
        <v>23680</v>
      </c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64</v>
      </c>
      <c r="B47" s="165" t="s">
        <v>95</v>
      </c>
      <c r="C47" s="166">
        <v>101970</v>
      </c>
      <c r="D47" s="167" t="s">
        <v>91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66</v>
      </c>
      <c r="B48" s="165" t="s">
        <v>72</v>
      </c>
      <c r="C48" s="166">
        <v>14590</v>
      </c>
      <c r="D48" s="167" t="s">
        <v>84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106</v>
      </c>
      <c r="B49" s="165" t="s">
        <v>107</v>
      </c>
      <c r="C49" s="166">
        <v>200</v>
      </c>
      <c r="D49" s="167" t="s">
        <v>104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19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210"/>
      <c r="C51" s="166"/>
      <c r="D51" s="211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50" t="s">
        <v>19</v>
      </c>
      <c r="B117" s="251"/>
      <c r="C117" s="163">
        <f>SUM(C37:C116)</f>
        <v>1025820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52" t="s">
        <v>20</v>
      </c>
      <c r="B119" s="253"/>
      <c r="C119" s="130">
        <f>C117</f>
        <v>1025820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8:D43">
    <sortCondition ref="A37"/>
  </sortState>
  <mergeCells count="16">
    <mergeCell ref="A117:B117"/>
    <mergeCell ref="A119:B119"/>
    <mergeCell ref="A1:F1"/>
    <mergeCell ref="A2:F2"/>
    <mergeCell ref="A3:F3"/>
    <mergeCell ref="A36:D36"/>
    <mergeCell ref="A35:E35"/>
    <mergeCell ref="G38:J38"/>
    <mergeCell ref="G46:I46"/>
    <mergeCell ref="G40:I40"/>
    <mergeCell ref="G41:I41"/>
    <mergeCell ref="G42:I42"/>
    <mergeCell ref="G39:I39"/>
    <mergeCell ref="G43:I43"/>
    <mergeCell ref="G44:I44"/>
    <mergeCell ref="G45:I4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2"/>
  <sheetViews>
    <sheetView tabSelected="1" zoomScaleNormal="100" workbookViewId="0">
      <selection activeCell="D11" sqref="D11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9"/>
      <c r="G1" s="1"/>
    </row>
    <row r="2" spans="1:28" ht="21.75">
      <c r="A2" s="276" t="s">
        <v>46</v>
      </c>
      <c r="B2" s="277"/>
      <c r="C2" s="277"/>
      <c r="D2" s="277"/>
      <c r="E2" s="278"/>
      <c r="F2" s="139"/>
      <c r="G2" s="1"/>
    </row>
    <row r="3" spans="1:28" ht="24" thickBot="1">
      <c r="A3" s="270" t="s">
        <v>105</v>
      </c>
      <c r="B3" s="271"/>
      <c r="C3" s="271"/>
      <c r="D3" s="271"/>
      <c r="E3" s="272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45</v>
      </c>
      <c r="B5" s="141">
        <v>9000000</v>
      </c>
      <c r="C5" s="126"/>
      <c r="D5" s="127" t="s">
        <v>9</v>
      </c>
      <c r="E5" s="137">
        <v>6868765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102427.65</v>
      </c>
      <c r="C6" s="34"/>
      <c r="D6" s="117" t="s">
        <v>44</v>
      </c>
      <c r="E6" s="121">
        <v>49807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43</v>
      </c>
      <c r="E7" s="138">
        <v>683345.65000000037</v>
      </c>
      <c r="F7" s="139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20">
        <v>8695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20">
        <v>0</v>
      </c>
      <c r="C10" s="32"/>
      <c r="D10" s="117" t="s">
        <v>11</v>
      </c>
      <c r="E10" s="121">
        <v>1025820</v>
      </c>
      <c r="F10" s="139"/>
      <c r="G10" s="28"/>
      <c r="H10" s="20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13" t="s">
        <v>65</v>
      </c>
      <c r="B11" s="214">
        <f>B6-B9-B10</f>
        <v>93732.65</v>
      </c>
      <c r="C11" s="32"/>
      <c r="D11" s="117" t="s">
        <v>48</v>
      </c>
      <c r="E11" s="121">
        <v>23680</v>
      </c>
      <c r="F11" s="139"/>
      <c r="G11" s="8"/>
      <c r="H11" s="207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86</v>
      </c>
      <c r="B12" s="120">
        <v>36790</v>
      </c>
      <c r="C12" s="32"/>
      <c r="D12" s="117" t="s">
        <v>36</v>
      </c>
      <c r="E12" s="121">
        <v>442315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2" t="s">
        <v>87</v>
      </c>
      <c r="B13" s="193">
        <f>B11+B12</f>
        <v>130522.65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0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0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B5+B11+B15</f>
        <v>9093732.6500000004</v>
      </c>
      <c r="C18" s="32"/>
      <c r="D18" s="117" t="s">
        <v>6</v>
      </c>
      <c r="E18" s="121">
        <f>SUM(E5:E17)</f>
        <v>9093732.6500000004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10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5" t="s">
        <v>60</v>
      </c>
      <c r="B21" s="216">
        <v>35000</v>
      </c>
      <c r="C21" s="195"/>
      <c r="D21" s="201" t="s">
        <v>75</v>
      </c>
      <c r="E21" s="196">
        <v>101970</v>
      </c>
      <c r="F21" s="139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7" t="s">
        <v>61</v>
      </c>
      <c r="B22" s="198">
        <v>220000</v>
      </c>
      <c r="C22" s="199"/>
      <c r="D22" s="208" t="s">
        <v>74</v>
      </c>
      <c r="E22" s="200">
        <v>101970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02" t="s">
        <v>98</v>
      </c>
      <c r="B23" s="203">
        <v>14590</v>
      </c>
      <c r="C23" s="204"/>
      <c r="D23" s="206" t="s">
        <v>76</v>
      </c>
      <c r="E23" s="205">
        <v>101970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02" t="s">
        <v>101</v>
      </c>
      <c r="B24" s="203">
        <v>15000</v>
      </c>
      <c r="C24" s="204"/>
      <c r="D24" s="206" t="s">
        <v>89</v>
      </c>
      <c r="E24" s="205">
        <v>101970</v>
      </c>
      <c r="F24" s="139"/>
      <c r="G24" s="22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4" thickBot="1">
      <c r="A25" s="219" t="s">
        <v>67</v>
      </c>
      <c r="B25" s="220">
        <v>241495</v>
      </c>
      <c r="C25" s="221"/>
      <c r="D25" s="222" t="s">
        <v>62</v>
      </c>
      <c r="E25" s="223">
        <v>126645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E27" s="2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</sheetData>
  <sortState ref="D21:E24">
    <sortCondition ref="D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2022-08-11T19:41:59Z</dcterms:modified>
</cp:coreProperties>
</file>