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31.08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17" i="10"/>
  <c r="B13" i="10"/>
  <c r="B11" i="10"/>
  <c r="G47" i="19" l="1"/>
  <c r="G30" i="19" l="1"/>
  <c r="E17" i="10" l="1"/>
  <c r="G10" i="19" l="1"/>
  <c r="L35" i="10" l="1"/>
  <c r="G13" i="19" l="1"/>
  <c r="E9" i="14" l="1"/>
  <c r="A4" i="21" l="1"/>
  <c r="A6" i="21" s="1"/>
  <c r="A8" i="21" s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16800 bill
6600 retail 33*200
23400 Total Cost
10200 company adjusted
13200 Mugdho Corporation cost
8400 aug dekhano hoyese
4800 sep dekhano hobe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bKash Office TAB cost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<sst xmlns="http://schemas.openxmlformats.org/spreadsheetml/2006/main" count="609" uniqueCount="312">
  <si>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</si>
  <si>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</si>
  <si>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</si>
  <si>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</si>
  <si>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</si>
  <si>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</si>
  <si>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</si>
  <si>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</si>
  <si>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</si>
  <si>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</si>
  <si>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</si>
  <si>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</si>
  <si>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</si>
  <si>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</si>
  <si>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</si>
  <si>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</si>
  <si>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</si>
  <si>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</si>
  <si>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</si>
  <si>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</si>
  <si>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</si>
  <si>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</si>
  <si>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</si>
  <si>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</si>
  <si>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</si>
  <si>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</si>
  <si>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</si>
  <si>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</si>
  <si>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</si>
  <si>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</si>
  <si>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</si>
  <si>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</si>
  <si>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</si>
  <si>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</si>
  <si>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</si>
  <si>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</si>
  <si>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</si>
  <si>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</si>
  <si>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</si>
  <si>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</si>
  <si>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</si>
  <si>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</si>
  <si>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</si>
  <si>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</si>
  <si>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</si>
  <si>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</si>
  <si>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</si>
  <si>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</si>
  <si>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</si>
  <si>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</si>
  <si>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</si>
  <si>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</si>
  <si>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</si>
  <si>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</si>
  <si>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</si>
  <si>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</si>
  <si>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</si>
  <si>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</si>
  <si>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</si>
  <si>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</si>
  <si>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</si>
  <si>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</si>
  <si>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</si>
  <si>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</si>
  <si>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</si>
  <si>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</si>
  <si>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</si>
  <si>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</si>
  <si>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</si>
  <si>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</si>
  <si>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</si>
  <si>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</si>
  <si>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</si>
  <si>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</si>
  <si>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</si>
  <si>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</si>
  <si>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</si>
  <si>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</si>
  <si>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</si>
  <si>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</si>
  <si>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</si>
  <si>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</si>
  <si>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</si>
  <si>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</si>
  <si>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</si>
  <si>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</si>
  <si>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</si>
  <si>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</si>
  <si>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</si>
  <si>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</si>
  <si>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</si>
  <si>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</si>
  <si>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</si>
  <si>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</si>
  <si>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</si>
  <si>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</si>
  <si>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</si>
  <si>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</si>
  <si>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</si>
  <si>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</si>
  <si>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</si>
  <si>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</si>
  <si>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</si>
  <si>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</si>
  <si>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</si>
  <si>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</si>
  <si>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</si>
  <si>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</si>
  <si>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</si>
  <si>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</si>
  <si>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</si>
  <si>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</si>
  <si>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</si>
  <si>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</si>
  <si>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</si>
  <si>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</si>
  <si>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</si>
  <si>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</si>
  <si>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</si>
  <si>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</si>
  <si>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</si>
  <si>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</si>
  <si>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</si>
  <si>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</si>
  <si>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</si>
  <si>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</si>
  <si>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</si>
  <si>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</si>
  <si>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</si>
  <si>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</si>
  <si>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</si>
  <si>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</si>
  <si>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</si>
  <si>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</si>
  <si>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</si>
  <si>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</si>
  <si>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</si>
  <si>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</si>
  <si>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</si>
  <si>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</si>
  <si>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</si>
  <si>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</si>
  <si>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</si>
  <si>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</si>
  <si>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</si>
  <si>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</si>
  <si>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</si>
  <si>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</si>
  <si>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</si>
  <si>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</si>
  <si>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</si>
  <si>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</si>
  <si>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</si>
  <si>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</si>
  <si>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</si>
  <si>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</si>
  <si>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</si>
  <si>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</si>
  <si>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</si>
  <si>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</si>
  <si>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</si>
  <si>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</si>
  <si>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</si>
  <si>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</si>
  <si>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</si>
  <si>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</si>
  <si>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</si>
  <si>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</si>
  <si>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</si>
  <si>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</si>
  <si>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</si>
  <si>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</si>
  <si>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</si>
  <si>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</si>
  <si>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</si>
  <si>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</si>
  <si>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</si>
  <si>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</si>
  <si>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</si>
  <si>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</si>
  <si>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</si>
  <si>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</si>
  <si>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</si>
  <si>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</si>
  <si>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Symphony Office</t>
  </si>
  <si>
    <t>Hirok Bhai</t>
  </si>
  <si>
    <t>Bariola Sele</t>
  </si>
  <si>
    <t>16.07.2022</t>
  </si>
  <si>
    <t>17.07.2022</t>
  </si>
  <si>
    <t>20.07.2022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</si>
  <si>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</si>
  <si>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</si>
  <si>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</si>
  <si>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</si>
  <si>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</si>
  <si>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</si>
  <si>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</si>
  <si>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</si>
  <si>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</si>
  <si>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</si>
  <si>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</si>
  <si>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</si>
  <si>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</si>
  <si>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</si>
  <si>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</si>
  <si>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</si>
  <si>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</si>
  <si>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</si>
  <si>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</si>
  <si>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</si>
  <si>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</si>
  <si>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</si>
  <si>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</si>
  <si>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</si>
  <si>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</si>
  <si>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</si>
  <si>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</si>
  <si>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</si>
  <si>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</si>
  <si>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</si>
  <si>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</si>
  <si>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</si>
  <si>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</si>
  <si>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</si>
  <si>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</si>
  <si>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</si>
  <si>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</si>
  <si>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</si>
  <si>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</si>
  <si>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</si>
  <si>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</si>
  <si>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</si>
  <si>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</si>
  <si>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</si>
  <si>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</si>
  <si>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</si>
  <si>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</si>
  <si>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</si>
  <si>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</si>
  <si>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</si>
  <si>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</si>
  <si>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</si>
  <si>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</si>
  <si>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</si>
  <si>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</si>
  <si>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</si>
  <si>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</si>
  <si>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</si>
  <si>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</si>
  <si>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</si>
  <si>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</si>
  <si>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</si>
  <si>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</si>
  <si>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</si>
  <si>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</si>
  <si>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</si>
  <si>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</si>
  <si>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</si>
  <si>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</si>
  <si>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</si>
  <si>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</si>
  <si>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</si>
  <si>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</si>
  <si>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</si>
  <si>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</si>
  <si>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</si>
  <si>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</si>
  <si>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</si>
  <si>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</si>
  <si>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</si>
  <si>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</si>
  <si>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</si>
  <si>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</si>
  <si>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</si>
  <si>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</si>
  <si>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</si>
  <si>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</si>
  <si>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</si>
  <si>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</si>
  <si>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</si>
  <si>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</si>
  <si>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</si>
  <si>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</si>
  <si>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</si>
  <si>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</si>
  <si>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</si>
  <si>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</si>
  <si>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</si>
  <si>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</si>
  <si>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</si>
  <si>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</si>
  <si>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</si>
  <si>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Back Margin</t>
  </si>
  <si>
    <t>Net Profit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</si>
  <si>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</si>
  <si>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</si>
  <si>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</si>
  <si>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</si>
  <si>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</si>
  <si>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</si>
  <si>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</si>
  <si>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</si>
  <si>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Date:31.08.2022</t>
  </si>
  <si>
    <t>A.M Tipu Boss(+)</t>
  </si>
  <si>
    <t>BP+Office Staff Salary</t>
  </si>
  <si>
    <t>Galaxy+Gstore+ Mum Sec</t>
  </si>
  <si>
    <t>company adjusted</t>
  </si>
  <si>
    <t>aug dekhano hoyese</t>
  </si>
  <si>
    <t>sep dekhano hobe</t>
  </si>
  <si>
    <t>Total Cost</t>
  </si>
  <si>
    <t>retail 33*200</t>
  </si>
  <si>
    <t>Mugdho Corporation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</si>
</sst>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30" sqref="H3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202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5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5"/>
      <c r="B6" s="26" t="s">
        <v>203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5"/>
      <c r="B7" s="26" t="s">
        <v>206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5"/>
      <c r="B8" s="26" t="s">
        <v>210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5"/>
      <c r="B9" s="26" t="s">
        <v>213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5"/>
      <c r="B10" s="26" t="s">
        <v>217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5"/>
      <c r="B11" s="26" t="s">
        <v>218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5"/>
      <c r="B12" s="26" t="s">
        <v>221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5"/>
      <c r="B13" s="26" t="s">
        <v>226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5"/>
      <c r="B14" s="26" t="s">
        <v>228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5"/>
      <c r="B15" s="26" t="s">
        <v>231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5"/>
      <c r="B16" s="26" t="s">
        <v>237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5"/>
      <c r="B17" s="26" t="s">
        <v>240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5"/>
      <c r="B18" s="26" t="s">
        <v>245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246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5"/>
      <c r="B20" s="26" t="s">
        <v>248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5"/>
      <c r="B21" s="26" t="s">
        <v>255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5"/>
      <c r="B22" s="26" t="s">
        <v>257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5"/>
      <c r="B23" s="26" t="s">
        <v>260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5"/>
      <c r="B24" s="26" t="s">
        <v>261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5"/>
      <c r="B25" s="26" t="s">
        <v>267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5"/>
      <c r="B26" s="26" t="s">
        <v>269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5"/>
      <c r="B27" s="26" t="s">
        <v>281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05"/>
      <c r="B28" s="26" t="s">
        <v>282</v>
      </c>
      <c r="C28" s="224">
        <v>1200000</v>
      </c>
      <c r="D28" s="226">
        <v>1200000</v>
      </c>
      <c r="E28" s="225">
        <f>E27+C28-D28</f>
        <v>0</v>
      </c>
      <c r="F28" s="29"/>
      <c r="G28" s="21"/>
      <c r="H28" s="21"/>
      <c r="I28" s="21"/>
    </row>
    <row r="29" spans="1:9">
      <c r="A29" s="405"/>
      <c r="B29" s="26" t="s">
        <v>282</v>
      </c>
      <c r="C29" s="224">
        <v>0</v>
      </c>
      <c r="D29" s="224">
        <v>0</v>
      </c>
      <c r="E29" s="225">
        <f t="shared" si="0"/>
        <v>0</v>
      </c>
      <c r="F29" s="406"/>
      <c r="G29" s="407"/>
      <c r="H29" s="21"/>
      <c r="I29" s="21"/>
    </row>
    <row r="30" spans="1:9">
      <c r="A30" s="405"/>
      <c r="B30" s="26" t="s">
        <v>291</v>
      </c>
      <c r="C30" s="224">
        <v>500000</v>
      </c>
      <c r="D30" s="224">
        <v>500000</v>
      </c>
      <c r="E30" s="225">
        <f t="shared" si="0"/>
        <v>0</v>
      </c>
      <c r="F30" s="2"/>
      <c r="G30" s="21"/>
      <c r="H30" s="21"/>
      <c r="I30" s="21"/>
    </row>
    <row r="31" spans="1:9">
      <c r="A31" s="405"/>
      <c r="B31" s="26" t="s">
        <v>294</v>
      </c>
      <c r="C31" s="224">
        <v>600000</v>
      </c>
      <c r="D31" s="224">
        <v>600000</v>
      </c>
      <c r="E31" s="225">
        <f t="shared" si="0"/>
        <v>0</v>
      </c>
      <c r="F31" s="2"/>
      <c r="G31" s="21"/>
      <c r="H31" s="21"/>
      <c r="I31" s="21"/>
    </row>
    <row r="32" spans="1:9">
      <c r="A32" s="405"/>
      <c r="B32" s="26" t="s">
        <v>301</v>
      </c>
      <c r="C32" s="224">
        <v>700000</v>
      </c>
      <c r="D32" s="224">
        <v>0</v>
      </c>
      <c r="E32" s="225">
        <f>E31+C32-D32</f>
        <v>700000</v>
      </c>
      <c r="F32" s="2"/>
      <c r="G32" s="21"/>
      <c r="H32" s="21"/>
      <c r="I32" s="21"/>
    </row>
    <row r="33" spans="1:9">
      <c r="A33" s="405"/>
      <c r="B33" s="26" t="s">
        <v>301</v>
      </c>
      <c r="C33" s="224">
        <v>1010000</v>
      </c>
      <c r="D33" s="226">
        <v>1710000</v>
      </c>
      <c r="E33" s="225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4"/>
      <c r="D57" s="224"/>
      <c r="E57" s="225">
        <f t="shared" si="0"/>
        <v>0</v>
      </c>
      <c r="F57" s="2"/>
    </row>
    <row r="58" spans="1:9">
      <c r="A58" s="405"/>
      <c r="B58" s="26"/>
      <c r="C58" s="224"/>
      <c r="D58" s="224"/>
      <c r="E58" s="225">
        <f t="shared" si="0"/>
        <v>0</v>
      </c>
      <c r="F58" s="2"/>
    </row>
    <row r="59" spans="1:9">
      <c r="A59" s="405"/>
      <c r="B59" s="26"/>
      <c r="C59" s="224"/>
      <c r="D59" s="224"/>
      <c r="E59" s="225">
        <f t="shared" si="0"/>
        <v>0</v>
      </c>
      <c r="F59" s="2"/>
    </row>
    <row r="60" spans="1:9">
      <c r="A60" s="405"/>
      <c r="B60" s="26"/>
      <c r="C60" s="224"/>
      <c r="D60" s="224"/>
      <c r="E60" s="225">
        <f t="shared" si="0"/>
        <v>0</v>
      </c>
      <c r="F60" s="2"/>
    </row>
    <row r="61" spans="1:9">
      <c r="A61" s="405"/>
      <c r="B61" s="26"/>
      <c r="C61" s="224"/>
      <c r="D61" s="224"/>
      <c r="E61" s="225">
        <f t="shared" si="0"/>
        <v>0</v>
      </c>
      <c r="F61" s="2"/>
    </row>
    <row r="62" spans="1:9">
      <c r="A62" s="405"/>
      <c r="B62" s="26"/>
      <c r="C62" s="224"/>
      <c r="D62" s="224"/>
      <c r="E62" s="225">
        <f t="shared" si="0"/>
        <v>0</v>
      </c>
      <c r="F62" s="2"/>
    </row>
    <row r="63" spans="1:9">
      <c r="A63" s="405"/>
      <c r="B63" s="26"/>
      <c r="C63" s="224"/>
      <c r="D63" s="224"/>
      <c r="E63" s="225">
        <f t="shared" si="0"/>
        <v>0</v>
      </c>
      <c r="F63" s="2"/>
    </row>
    <row r="64" spans="1:9">
      <c r="A64" s="405"/>
      <c r="B64" s="26"/>
      <c r="C64" s="224"/>
      <c r="D64" s="224"/>
      <c r="E64" s="225">
        <f t="shared" si="0"/>
        <v>0</v>
      </c>
      <c r="F64" s="2"/>
    </row>
    <row r="65" spans="1:7">
      <c r="A65" s="405"/>
      <c r="B65" s="26"/>
      <c r="C65" s="224"/>
      <c r="D65" s="224"/>
      <c r="E65" s="225">
        <f t="shared" si="0"/>
        <v>0</v>
      </c>
      <c r="F65" s="2"/>
    </row>
    <row r="66" spans="1:7">
      <c r="A66" s="405"/>
      <c r="B66" s="26"/>
      <c r="C66" s="224"/>
      <c r="D66" s="224"/>
      <c r="E66" s="225">
        <f t="shared" si="0"/>
        <v>0</v>
      </c>
      <c r="F66" s="2"/>
    </row>
    <row r="67" spans="1:7">
      <c r="A67" s="405"/>
      <c r="B67" s="26"/>
      <c r="C67" s="224"/>
      <c r="D67" s="224"/>
      <c r="E67" s="225">
        <f t="shared" si="0"/>
        <v>0</v>
      </c>
      <c r="F67" s="2"/>
    </row>
    <row r="68" spans="1:7">
      <c r="A68" s="405"/>
      <c r="B68" s="26"/>
      <c r="C68" s="224"/>
      <c r="D68" s="224"/>
      <c r="E68" s="225">
        <f t="shared" si="0"/>
        <v>0</v>
      </c>
      <c r="F68" s="2"/>
    </row>
    <row r="69" spans="1:7">
      <c r="A69" s="405"/>
      <c r="B69" s="26"/>
      <c r="C69" s="224"/>
      <c r="D69" s="224"/>
      <c r="E69" s="225">
        <f t="shared" si="0"/>
        <v>0</v>
      </c>
      <c r="F69" s="2"/>
    </row>
    <row r="70" spans="1:7">
      <c r="A70" s="405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5"/>
      <c r="B71" s="26"/>
      <c r="C71" s="224"/>
      <c r="D71" s="224"/>
      <c r="E71" s="225">
        <f t="shared" si="1"/>
        <v>0</v>
      </c>
      <c r="F71" s="2"/>
    </row>
    <row r="72" spans="1:7">
      <c r="A72" s="405"/>
      <c r="B72" s="26"/>
      <c r="C72" s="224"/>
      <c r="D72" s="224"/>
      <c r="E72" s="225">
        <f t="shared" si="1"/>
        <v>0</v>
      </c>
      <c r="F72" s="2"/>
    </row>
    <row r="73" spans="1:7">
      <c r="A73" s="405"/>
      <c r="B73" s="26"/>
      <c r="C73" s="224"/>
      <c r="D73" s="224"/>
      <c r="E73" s="225">
        <f t="shared" si="1"/>
        <v>0</v>
      </c>
      <c r="F73" s="2"/>
    </row>
    <row r="74" spans="1:7">
      <c r="A74" s="405"/>
      <c r="B74" s="26"/>
      <c r="C74" s="224"/>
      <c r="D74" s="224"/>
      <c r="E74" s="225">
        <f t="shared" si="1"/>
        <v>0</v>
      </c>
      <c r="F74" s="2"/>
    </row>
    <row r="75" spans="1:7">
      <c r="A75" s="405"/>
      <c r="B75" s="26"/>
      <c r="C75" s="224"/>
      <c r="D75" s="224"/>
      <c r="E75" s="225">
        <f t="shared" si="1"/>
        <v>0</v>
      </c>
      <c r="F75" s="2"/>
    </row>
    <row r="76" spans="1:7">
      <c r="A76" s="405"/>
      <c r="B76" s="26"/>
      <c r="C76" s="224"/>
      <c r="D76" s="224"/>
      <c r="E76" s="225">
        <f t="shared" si="1"/>
        <v>0</v>
      </c>
      <c r="F76" s="2"/>
    </row>
    <row r="77" spans="1:7">
      <c r="A77" s="405"/>
      <c r="B77" s="26"/>
      <c r="C77" s="224"/>
      <c r="D77" s="224"/>
      <c r="E77" s="225">
        <f t="shared" si="1"/>
        <v>0</v>
      </c>
      <c r="F77" s="2"/>
    </row>
    <row r="78" spans="1:7">
      <c r="A78" s="405"/>
      <c r="B78" s="26"/>
      <c r="C78" s="224"/>
      <c r="D78" s="224"/>
      <c r="E78" s="225">
        <f t="shared" si="1"/>
        <v>0</v>
      </c>
      <c r="F78" s="2"/>
    </row>
    <row r="79" spans="1:7">
      <c r="A79" s="405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5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5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5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5"/>
      <c r="B83" s="31"/>
      <c r="C83" s="225">
        <f>SUM(C5:C72)</f>
        <v>5510000</v>
      </c>
      <c r="D83" s="225">
        <f>SUM(D5:D77)</f>
        <v>5510000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3" activePane="bottomLeft" state="frozen"/>
      <selection pane="bottomLeft" activeCell="N40" sqref="N40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2" t="s">
        <v>14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4" s="60" customFormat="1" ht="18">
      <c r="A2" s="413" t="s">
        <v>62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24" s="61" customFormat="1" ht="16.5" thickBot="1">
      <c r="A3" s="414" t="s">
        <v>204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6"/>
      <c r="S3" s="45"/>
      <c r="T3" s="7"/>
      <c r="U3" s="7"/>
      <c r="V3" s="7"/>
      <c r="W3" s="7"/>
      <c r="X3" s="16"/>
    </row>
    <row r="4" spans="1:24" s="62" customFormat="1" ht="12.75" customHeight="1">
      <c r="A4" s="417" t="s">
        <v>27</v>
      </c>
      <c r="B4" s="419" t="s">
        <v>28</v>
      </c>
      <c r="C4" s="408" t="s">
        <v>29</v>
      </c>
      <c r="D4" s="408" t="s">
        <v>30</v>
      </c>
      <c r="E4" s="408" t="s">
        <v>31</v>
      </c>
      <c r="F4" s="408" t="s">
        <v>239</v>
      </c>
      <c r="G4" s="408" t="s">
        <v>32</v>
      </c>
      <c r="H4" s="408" t="s">
        <v>151</v>
      </c>
      <c r="I4" s="408" t="s">
        <v>150</v>
      </c>
      <c r="J4" s="408" t="s">
        <v>33</v>
      </c>
      <c r="K4" s="408" t="s">
        <v>34</v>
      </c>
      <c r="L4" s="408" t="s">
        <v>102</v>
      </c>
      <c r="M4" s="408" t="s">
        <v>212</v>
      </c>
      <c r="N4" s="408" t="s">
        <v>35</v>
      </c>
      <c r="O4" s="410" t="s">
        <v>111</v>
      </c>
      <c r="P4" s="421" t="s">
        <v>249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8"/>
      <c r="B5" s="420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11"/>
      <c r="P5" s="42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213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>
        <v>8400</v>
      </c>
      <c r="N9" s="107"/>
      <c r="O9" s="78">
        <v>350</v>
      </c>
      <c r="P9" s="80"/>
      <c r="Q9" s="74">
        <f t="shared" si="0"/>
        <v>8870</v>
      </c>
      <c r="R9" s="75"/>
      <c r="S9" s="9"/>
      <c r="T9" s="9"/>
      <c r="U9" s="32"/>
      <c r="V9" s="32"/>
      <c r="W9" s="32"/>
    </row>
    <row r="10" spans="1:24" s="13" customFormat="1">
      <c r="A10" s="69" t="s">
        <v>217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218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221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226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228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231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237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238</v>
      </c>
      <c r="B17" s="77">
        <v>500</v>
      </c>
      <c r="C17" s="70"/>
      <c r="D17" s="78"/>
      <c r="E17" s="78"/>
      <c r="F17" s="78">
        <v>12800</v>
      </c>
      <c r="G17" s="78"/>
      <c r="H17" s="78"/>
      <c r="I17" s="78"/>
      <c r="J17" s="78">
        <v>30</v>
      </c>
      <c r="K17" s="78"/>
      <c r="L17" s="78"/>
      <c r="M17" s="78"/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240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245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246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248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255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257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260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261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267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269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281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 t="s">
        <v>282</v>
      </c>
      <c r="B29" s="77"/>
      <c r="C29" s="70"/>
      <c r="D29" s="78"/>
      <c r="E29" s="78"/>
      <c r="F29" s="78"/>
      <c r="G29" s="78"/>
      <c r="H29" s="78">
        <v>800</v>
      </c>
      <c r="I29" s="78"/>
      <c r="J29" s="78">
        <v>130</v>
      </c>
      <c r="K29" s="78"/>
      <c r="L29" s="78"/>
      <c r="M29" s="78"/>
      <c r="N29" s="107"/>
      <c r="O29" s="78"/>
      <c r="P29" s="80"/>
      <c r="Q29" s="74">
        <f t="shared" si="0"/>
        <v>930</v>
      </c>
      <c r="R29" s="75"/>
    </row>
    <row r="30" spans="1:23" s="13" customFormat="1">
      <c r="A30" s="69" t="s">
        <v>291</v>
      </c>
      <c r="B30" s="77"/>
      <c r="C30" s="70"/>
      <c r="D30" s="78"/>
      <c r="E30" s="78"/>
      <c r="F30" s="78"/>
      <c r="G30" s="78"/>
      <c r="H30" s="78"/>
      <c r="I30" s="78"/>
      <c r="J30" s="78">
        <v>50</v>
      </c>
      <c r="K30" s="78"/>
      <c r="L30" s="78"/>
      <c r="M30" s="78"/>
      <c r="N30" s="107"/>
      <c r="O30" s="78"/>
      <c r="P30" s="80"/>
      <c r="Q30" s="74">
        <f t="shared" si="0"/>
        <v>50</v>
      </c>
      <c r="R30" s="75"/>
      <c r="S30" s="217" t="s">
        <v>39</v>
      </c>
      <c r="T30" s="60"/>
      <c r="U30" s="60"/>
      <c r="V30" s="60"/>
    </row>
    <row r="31" spans="1:23" s="13" customFormat="1">
      <c r="A31" s="69" t="s">
        <v>294</v>
      </c>
      <c r="B31" s="77">
        <v>1200</v>
      </c>
      <c r="C31" s="70"/>
      <c r="D31" s="78"/>
      <c r="E31" s="78"/>
      <c r="F31" s="78"/>
      <c r="G31" s="78"/>
      <c r="H31" s="78"/>
      <c r="I31" s="78"/>
      <c r="J31" s="87">
        <v>50</v>
      </c>
      <c r="K31" s="78"/>
      <c r="L31" s="78"/>
      <c r="M31" s="78"/>
      <c r="N31" s="107"/>
      <c r="O31" s="78"/>
      <c r="P31" s="80"/>
      <c r="Q31" s="74">
        <f t="shared" si="0"/>
        <v>1250</v>
      </c>
      <c r="R31" s="75"/>
      <c r="S31"/>
      <c r="T31"/>
      <c r="U31"/>
      <c r="V31"/>
    </row>
    <row r="32" spans="1:23" s="85" customFormat="1">
      <c r="A32" s="69" t="s">
        <v>301</v>
      </c>
      <c r="B32" s="77"/>
      <c r="C32" s="70"/>
      <c r="D32" s="78"/>
      <c r="E32" s="78"/>
      <c r="F32" s="78"/>
      <c r="G32" s="78"/>
      <c r="H32" s="78">
        <v>90</v>
      </c>
      <c r="I32" s="78"/>
      <c r="J32" s="78"/>
      <c r="K32" s="78"/>
      <c r="L32" s="78"/>
      <c r="M32" s="78"/>
      <c r="N32" s="107">
        <v>60</v>
      </c>
      <c r="O32" s="78">
        <v>17500</v>
      </c>
      <c r="P32" s="80"/>
      <c r="Q32" s="74">
        <f t="shared" si="0"/>
        <v>17650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10550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12800</v>
      </c>
      <c r="G37" s="94">
        <f>SUM(G6:G36)</f>
        <v>300</v>
      </c>
      <c r="H37" s="94">
        <f t="shared" si="1"/>
        <v>1010</v>
      </c>
      <c r="I37" s="94">
        <f t="shared" si="1"/>
        <v>0</v>
      </c>
      <c r="J37" s="94">
        <f t="shared" si="1"/>
        <v>1835</v>
      </c>
      <c r="K37" s="94">
        <f t="shared" si="1"/>
        <v>700</v>
      </c>
      <c r="L37" s="94">
        <f t="shared" si="1"/>
        <v>1290</v>
      </c>
      <c r="M37" s="94">
        <f t="shared" si="1"/>
        <v>8400</v>
      </c>
      <c r="N37" s="110">
        <f t="shared" si="1"/>
        <v>555</v>
      </c>
      <c r="O37" s="94">
        <f t="shared" si="1"/>
        <v>17850</v>
      </c>
      <c r="P37" s="95">
        <f t="shared" si="1"/>
        <v>480</v>
      </c>
      <c r="Q37" s="96">
        <f>SUM(Q6:Q36)</f>
        <v>61676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99" zoomScale="130" zoomScaleNormal="130" workbookViewId="0">
      <selection activeCell="D61" sqref="D6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205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5" t="s">
        <v>0</v>
      </c>
      <c r="B4" s="176" t="s">
        <v>15</v>
      </c>
      <c r="C4" s="326" t="s">
        <v>16</v>
      </c>
      <c r="D4" s="176" t="s">
        <v>17</v>
      </c>
      <c r="E4" s="176" t="s">
        <v>18</v>
      </c>
      <c r="F4" s="327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3" t="s">
        <v>203</v>
      </c>
      <c r="B5" s="324">
        <v>30188</v>
      </c>
      <c r="C5" s="183">
        <v>1091665</v>
      </c>
      <c r="D5" s="324">
        <v>2100</v>
      </c>
      <c r="E5" s="324">
        <f>C5+D5</f>
        <v>1093765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213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18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217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19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218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0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221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18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226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18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228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0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231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19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237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18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238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18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240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245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0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246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19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248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255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257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260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261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267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19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269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1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281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19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 t="s">
        <v>282</v>
      </c>
      <c r="B28" s="44">
        <v>353420</v>
      </c>
      <c r="C28" s="47">
        <v>594365</v>
      </c>
      <c r="D28" s="44">
        <v>830</v>
      </c>
      <c r="E28" s="44">
        <f t="shared" si="0"/>
        <v>595195</v>
      </c>
      <c r="F28" s="319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 t="s">
        <v>291</v>
      </c>
      <c r="B29" s="44">
        <v>280243</v>
      </c>
      <c r="C29" s="47">
        <v>110903</v>
      </c>
      <c r="D29" s="44">
        <v>30</v>
      </c>
      <c r="E29" s="44">
        <f t="shared" si="0"/>
        <v>110933</v>
      </c>
      <c r="F29" s="319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 t="s">
        <v>294</v>
      </c>
      <c r="B30" s="44">
        <v>202424</v>
      </c>
      <c r="C30" s="47">
        <v>316844</v>
      </c>
      <c r="D30" s="44">
        <v>50</v>
      </c>
      <c r="E30" s="44">
        <f t="shared" si="0"/>
        <v>316894</v>
      </c>
      <c r="F30" s="318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 t="s">
        <v>294</v>
      </c>
      <c r="B31" s="44">
        <v>36819</v>
      </c>
      <c r="C31" s="47">
        <v>88793</v>
      </c>
      <c r="D31" s="44">
        <v>17650</v>
      </c>
      <c r="E31" s="44">
        <f t="shared" si="0"/>
        <v>106443</v>
      </c>
      <c r="F31" s="318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2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8150389</v>
      </c>
      <c r="C33" s="229">
        <f>SUM(C5:C32)</f>
        <v>6361787</v>
      </c>
      <c r="D33" s="228">
        <f>SUM(D5:D32)</f>
        <v>55382</v>
      </c>
      <c r="E33" s="228">
        <f>SUM(E5:E32)</f>
        <v>6417169</v>
      </c>
      <c r="F33" s="228">
        <f>B33-E33</f>
        <v>1733220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0" t="s">
        <v>99</v>
      </c>
      <c r="C37" s="119" t="s">
        <v>100</v>
      </c>
      <c r="D37" s="360">
        <v>16000</v>
      </c>
      <c r="E37" s="291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248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213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201</v>
      </c>
      <c r="D41" s="197">
        <v>6230</v>
      </c>
      <c r="E41" s="168" t="s">
        <v>200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184</v>
      </c>
      <c r="B42" s="52" t="s">
        <v>185</v>
      </c>
      <c r="C42" s="361" t="s">
        <v>186</v>
      </c>
      <c r="D42" s="197">
        <v>20000</v>
      </c>
      <c r="E42" s="167" t="s">
        <v>282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267</v>
      </c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247</v>
      </c>
      <c r="D44" s="197">
        <v>3500</v>
      </c>
      <c r="E44" s="167" t="s">
        <v>260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7" t="s">
        <v>106</v>
      </c>
      <c r="C46" s="280"/>
      <c r="D46" s="338">
        <v>85100</v>
      </c>
      <c r="E46" s="281" t="s">
        <v>240</v>
      </c>
      <c r="F46" s="122"/>
      <c r="G46" s="181" t="s">
        <v>67</v>
      </c>
      <c r="H46" s="182"/>
      <c r="I46" s="183">
        <v>30000</v>
      </c>
      <c r="J46" s="119" t="s">
        <v>187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122560</v>
      </c>
      <c r="E47" s="285" t="s">
        <v>301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270</v>
      </c>
      <c r="B48" s="286" t="s">
        <v>192</v>
      </c>
      <c r="C48" s="283"/>
      <c r="D48" s="284">
        <v>146300</v>
      </c>
      <c r="E48" s="288" t="s">
        <v>269</v>
      </c>
      <c r="F48" s="123"/>
      <c r="G48" s="178" t="s">
        <v>77</v>
      </c>
      <c r="H48" s="50"/>
      <c r="I48" s="47">
        <v>223715</v>
      </c>
      <c r="J48" s="162" t="s">
        <v>200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207</v>
      </c>
      <c r="B49" s="287" t="s">
        <v>208</v>
      </c>
      <c r="C49" s="283"/>
      <c r="D49" s="284">
        <v>76566</v>
      </c>
      <c r="E49" s="285" t="s">
        <v>291</v>
      </c>
      <c r="F49" s="123"/>
      <c r="G49" s="178" t="s">
        <v>192</v>
      </c>
      <c r="H49" s="50"/>
      <c r="I49" s="47">
        <v>20900</v>
      </c>
      <c r="J49" s="162" t="s">
        <v>191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207</v>
      </c>
      <c r="B50" s="286" t="s">
        <v>70</v>
      </c>
      <c r="C50" s="283"/>
      <c r="D50" s="284">
        <v>99850</v>
      </c>
      <c r="E50" s="285" t="s">
        <v>291</v>
      </c>
      <c r="F50" s="123"/>
      <c r="G50" s="166" t="s">
        <v>70</v>
      </c>
      <c r="H50" s="51"/>
      <c r="I50" s="160">
        <v>135000</v>
      </c>
      <c r="J50" s="161" t="s">
        <v>190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83</v>
      </c>
      <c r="C51" s="283"/>
      <c r="D51" s="284">
        <v>298379</v>
      </c>
      <c r="E51" s="285" t="s">
        <v>294</v>
      </c>
      <c r="F51" s="123"/>
      <c r="G51" s="178" t="s">
        <v>83</v>
      </c>
      <c r="H51" s="50"/>
      <c r="I51" s="47">
        <v>338280</v>
      </c>
      <c r="J51" s="162" t="s">
        <v>199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79</v>
      </c>
      <c r="B52" s="286" t="s">
        <v>214</v>
      </c>
      <c r="C52" s="283"/>
      <c r="D52" s="284">
        <v>87193</v>
      </c>
      <c r="E52" s="285" t="s">
        <v>294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282</v>
      </c>
      <c r="F57" s="123"/>
      <c r="G57" s="178" t="s">
        <v>75</v>
      </c>
      <c r="H57" s="50"/>
      <c r="I57" s="47">
        <v>300000</v>
      </c>
      <c r="J57" s="162" t="s">
        <v>200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167</v>
      </c>
      <c r="C58" s="266"/>
      <c r="D58" s="267">
        <v>310000</v>
      </c>
      <c r="E58" s="269" t="s">
        <v>281</v>
      </c>
      <c r="F58" s="123"/>
      <c r="G58" s="178" t="s">
        <v>84</v>
      </c>
      <c r="H58" s="50"/>
      <c r="I58" s="47">
        <v>40000</v>
      </c>
      <c r="J58" s="162" t="s">
        <v>200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94</v>
      </c>
      <c r="C59" s="266"/>
      <c r="D59" s="267">
        <v>245000</v>
      </c>
      <c r="E59" s="269" t="s">
        <v>291</v>
      </c>
      <c r="F59" s="123"/>
      <c r="G59" s="178" t="s">
        <v>118</v>
      </c>
      <c r="H59" s="50"/>
      <c r="I59" s="47">
        <v>95000</v>
      </c>
      <c r="J59" s="162" t="s">
        <v>200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229</v>
      </c>
      <c r="B60" s="271" t="s">
        <v>230</v>
      </c>
      <c r="C60" s="266"/>
      <c r="D60" s="267">
        <v>70000</v>
      </c>
      <c r="E60" s="268" t="s">
        <v>282</v>
      </c>
      <c r="F60" s="123"/>
      <c r="G60" s="166" t="s">
        <v>80</v>
      </c>
      <c r="H60" s="51"/>
      <c r="I60" s="160">
        <v>40000</v>
      </c>
      <c r="J60" s="161" t="s">
        <v>189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281</v>
      </c>
      <c r="F61" s="125"/>
      <c r="G61" s="178" t="s">
        <v>94</v>
      </c>
      <c r="H61" s="50"/>
      <c r="I61" s="47">
        <v>350680</v>
      </c>
      <c r="J61" s="162" t="s">
        <v>200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258</v>
      </c>
      <c r="C62" s="266"/>
      <c r="D62" s="267">
        <v>40000</v>
      </c>
      <c r="E62" s="278" t="s">
        <v>257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229</v>
      </c>
      <c r="B63" s="265" t="s">
        <v>284</v>
      </c>
      <c r="C63" s="266"/>
      <c r="D63" s="267">
        <v>110000</v>
      </c>
      <c r="E63" s="269" t="s">
        <v>282</v>
      </c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4">
        <v>289103</v>
      </c>
      <c r="E68" s="263" t="s">
        <v>294</v>
      </c>
      <c r="F68" s="123"/>
      <c r="G68" s="178" t="s">
        <v>69</v>
      </c>
      <c r="H68" s="50"/>
      <c r="I68" s="47">
        <v>331480</v>
      </c>
      <c r="J68" s="47" t="s">
        <v>191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4">
        <v>366037</v>
      </c>
      <c r="E69" s="263" t="s">
        <v>269</v>
      </c>
      <c r="F69" s="55"/>
      <c r="G69" s="178" t="s">
        <v>66</v>
      </c>
      <c r="H69" s="50"/>
      <c r="I69" s="47">
        <v>259160</v>
      </c>
      <c r="J69" s="111" t="s">
        <v>200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4">
        <v>569228</v>
      </c>
      <c r="E70" s="263" t="s">
        <v>294</v>
      </c>
      <c r="F70" s="294"/>
      <c r="G70" s="166" t="s">
        <v>78</v>
      </c>
      <c r="H70" s="51"/>
      <c r="I70" s="160">
        <v>327740</v>
      </c>
      <c r="J70" s="161" t="s">
        <v>200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105</v>
      </c>
      <c r="C71" s="260"/>
      <c r="D71" s="334">
        <v>95565</v>
      </c>
      <c r="E71" s="272" t="s">
        <v>294</v>
      </c>
      <c r="F71" s="294"/>
      <c r="G71" s="299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101</v>
      </c>
      <c r="C72" s="260"/>
      <c r="D72" s="334">
        <v>445304</v>
      </c>
      <c r="E72" s="262" t="s">
        <v>301</v>
      </c>
      <c r="F72" s="125"/>
      <c r="G72" s="166" t="s">
        <v>101</v>
      </c>
      <c r="H72" s="51"/>
      <c r="I72" s="160">
        <v>291330</v>
      </c>
      <c r="J72" s="161" t="s">
        <v>199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4">
        <v>433882</v>
      </c>
      <c r="E73" s="263" t="s">
        <v>301</v>
      </c>
      <c r="F73" s="125"/>
      <c r="G73" s="178" t="s">
        <v>82</v>
      </c>
      <c r="H73" s="50"/>
      <c r="I73" s="47">
        <v>227650</v>
      </c>
      <c r="J73" s="162" t="s">
        <v>200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234</v>
      </c>
      <c r="C74" s="260"/>
      <c r="D74" s="334">
        <v>61308</v>
      </c>
      <c r="E74" s="263" t="s">
        <v>231</v>
      </c>
      <c r="F74" s="294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/>
      <c r="B75" s="259"/>
      <c r="C75" s="260"/>
      <c r="D75" s="334"/>
      <c r="E75" s="263"/>
      <c r="F75" s="294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119</v>
      </c>
      <c r="H78" s="50" t="s">
        <v>149</v>
      </c>
      <c r="I78" s="47">
        <v>3840</v>
      </c>
      <c r="J78" s="162" t="s">
        <v>195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 t="s">
        <v>123</v>
      </c>
      <c r="H79" s="50" t="s">
        <v>201</v>
      </c>
      <c r="I79" s="47">
        <v>6230</v>
      </c>
      <c r="J79" s="162" t="s">
        <v>200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 t="s">
        <v>185</v>
      </c>
      <c r="H80" s="50" t="s">
        <v>186</v>
      </c>
      <c r="I80" s="47">
        <v>8000</v>
      </c>
      <c r="J80" s="162" t="s">
        <v>188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193</v>
      </c>
      <c r="H81" s="50" t="s">
        <v>194</v>
      </c>
      <c r="I81" s="47">
        <v>2000</v>
      </c>
      <c r="J81" s="162" t="s">
        <v>191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285</v>
      </c>
      <c r="B82" s="49" t="s">
        <v>286</v>
      </c>
      <c r="C82" s="111" t="s">
        <v>287</v>
      </c>
      <c r="D82" s="199">
        <v>9000</v>
      </c>
      <c r="E82" s="169" t="s">
        <v>282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75"/>
      <c r="B84" s="380" t="s">
        <v>253</v>
      </c>
      <c r="C84" s="377"/>
      <c r="D84" s="378">
        <v>496960</v>
      </c>
      <c r="E84" s="379" t="s">
        <v>248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75" t="s">
        <v>265</v>
      </c>
      <c r="B85" s="376" t="s">
        <v>305</v>
      </c>
      <c r="C85" s="377" t="s">
        <v>262</v>
      </c>
      <c r="D85" s="378">
        <v>12100</v>
      </c>
      <c r="E85" s="379" t="s">
        <v>282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87" t="s">
        <v>264</v>
      </c>
      <c r="B88" s="388" t="s">
        <v>263</v>
      </c>
      <c r="C88" s="377" t="s">
        <v>262</v>
      </c>
      <c r="D88" s="378">
        <v>17000</v>
      </c>
      <c r="E88" s="379" t="s">
        <v>301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1" t="s">
        <v>272</v>
      </c>
      <c r="B90" s="259" t="s">
        <v>273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1" t="s">
        <v>274</v>
      </c>
      <c r="B91" s="259" t="s">
        <v>275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273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276</v>
      </c>
      <c r="B93" s="259" t="s">
        <v>277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278</v>
      </c>
      <c r="B94" s="392" t="s">
        <v>279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5264505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5264505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4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zoomScaleNormal="100" workbookViewId="0">
      <selection activeCell="E9" sqref="E9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7" t="s">
        <v>85</v>
      </c>
      <c r="B1" s="458"/>
      <c r="C1" s="458"/>
      <c r="D1" s="458"/>
      <c r="E1" s="459"/>
      <c r="F1" s="5"/>
      <c r="G1" s="5"/>
      <c r="H1" s="5"/>
      <c r="I1" s="452"/>
      <c r="J1" s="452"/>
      <c r="K1" s="452"/>
    </row>
    <row r="2" spans="1:18" ht="20.25">
      <c r="A2" s="466" t="s">
        <v>60</v>
      </c>
      <c r="B2" s="467"/>
      <c r="C2" s="467"/>
      <c r="D2" s="467"/>
      <c r="E2" s="468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60" t="s">
        <v>302</v>
      </c>
      <c r="B3" s="461"/>
      <c r="C3" s="461"/>
      <c r="D3" s="461"/>
      <c r="E3" s="462"/>
      <c r="F3" s="5"/>
      <c r="G3" s="10"/>
      <c r="H3" s="10"/>
      <c r="I3" s="24" t="s">
        <v>90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9" t="s">
        <v>63</v>
      </c>
      <c r="B4" s="470"/>
      <c r="C4" s="470"/>
      <c r="D4" s="470"/>
      <c r="E4" s="471"/>
      <c r="F4" s="5"/>
      <c r="G4" s="40"/>
      <c r="H4" s="40"/>
      <c r="I4" s="24" t="s">
        <v>91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f>13219972-25000</f>
        <v>13194972</v>
      </c>
      <c r="F5" s="33"/>
      <c r="G5" s="234"/>
      <c r="H5" s="234"/>
      <c r="I5" s="24" t="s">
        <v>86</v>
      </c>
      <c r="J5" s="300">
        <v>24500</v>
      </c>
      <c r="K5" s="293">
        <v>10000</v>
      </c>
      <c r="L5" s="300">
        <f t="shared" si="0"/>
        <v>34500</v>
      </c>
      <c r="M5" s="24" t="s">
        <v>92</v>
      </c>
      <c r="O5" s="7"/>
      <c r="P5" s="7"/>
      <c r="Q5" s="335">
        <v>40500</v>
      </c>
      <c r="R5" s="335" t="s">
        <v>196</v>
      </c>
    </row>
    <row r="6" spans="1:18" ht="21.75">
      <c r="A6" s="237" t="s">
        <v>6</v>
      </c>
      <c r="B6" s="222">
        <v>154524</v>
      </c>
      <c r="C6" s="39"/>
      <c r="D6" s="37" t="s">
        <v>181</v>
      </c>
      <c r="E6" s="238">
        <v>48780</v>
      </c>
      <c r="F6" s="7"/>
      <c r="G6" s="277"/>
      <c r="H6" s="231"/>
      <c r="I6" s="24" t="s">
        <v>86</v>
      </c>
      <c r="J6" s="300">
        <v>29500</v>
      </c>
      <c r="K6" s="293">
        <v>10000</v>
      </c>
      <c r="L6" s="300">
        <f t="shared" si="0"/>
        <v>39500</v>
      </c>
      <c r="M6" s="24" t="s">
        <v>92</v>
      </c>
      <c r="N6" s="7"/>
      <c r="P6" s="7"/>
      <c r="Q6" s="335">
        <v>35000</v>
      </c>
      <c r="R6" s="335" t="s">
        <v>197</v>
      </c>
    </row>
    <row r="7" spans="1:18" ht="21.75">
      <c r="A7" s="239"/>
      <c r="B7" s="222"/>
      <c r="C7" s="39"/>
      <c r="D7" s="37" t="s">
        <v>64</v>
      </c>
      <c r="E7" s="238">
        <v>1051</v>
      </c>
      <c r="F7" s="7"/>
      <c r="G7" s="276"/>
      <c r="H7" s="231"/>
      <c r="I7" s="300" t="s">
        <v>86</v>
      </c>
      <c r="J7" s="300">
        <v>35000</v>
      </c>
      <c r="K7" s="300">
        <v>10000</v>
      </c>
      <c r="L7" s="300">
        <f t="shared" si="0"/>
        <v>45000</v>
      </c>
      <c r="M7" s="300" t="s">
        <v>92</v>
      </c>
      <c r="N7" s="301" t="s">
        <v>98</v>
      </c>
      <c r="P7" s="7"/>
      <c r="Q7" s="335">
        <v>28100</v>
      </c>
      <c r="R7" s="335" t="s">
        <v>198</v>
      </c>
    </row>
    <row r="8" spans="1:18" ht="21.75">
      <c r="A8" s="237"/>
      <c r="B8" s="222"/>
      <c r="C8" s="37"/>
      <c r="D8" s="346"/>
      <c r="E8" s="238"/>
      <c r="F8" s="7"/>
      <c r="G8" s="218"/>
      <c r="H8" s="218"/>
      <c r="I8" s="300" t="s">
        <v>86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103</v>
      </c>
      <c r="O8" s="7"/>
      <c r="P8" s="7"/>
      <c r="Q8" s="336">
        <f>SUM(Q5:Q7)</f>
        <v>103600</v>
      </c>
      <c r="R8" s="293" t="s">
        <v>4</v>
      </c>
    </row>
    <row r="9" spans="1:18" ht="23.25">
      <c r="A9" s="237" t="s">
        <v>81</v>
      </c>
      <c r="B9" s="222">
        <v>61676</v>
      </c>
      <c r="C9" s="38"/>
      <c r="D9" s="346" t="s">
        <v>11</v>
      </c>
      <c r="E9" s="255">
        <v>5264505</v>
      </c>
      <c r="F9" s="7"/>
      <c r="G9" s="219" t="s">
        <v>271</v>
      </c>
      <c r="H9" s="104"/>
      <c r="I9" s="300" t="s">
        <v>110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109</v>
      </c>
      <c r="O9" s="7"/>
      <c r="P9" s="7"/>
      <c r="Q9" s="7"/>
      <c r="R9" s="7"/>
    </row>
    <row r="10" spans="1:18" ht="23.25">
      <c r="A10" s="237" t="s">
        <v>304</v>
      </c>
      <c r="B10" s="222">
        <v>64600</v>
      </c>
      <c r="C10" s="38"/>
      <c r="D10" s="346" t="s">
        <v>232</v>
      </c>
      <c r="E10" s="333">
        <v>-3383230</v>
      </c>
      <c r="F10" s="7"/>
      <c r="G10" s="218"/>
      <c r="H10" s="218"/>
      <c r="I10" s="24" t="s">
        <v>114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99" t="s">
        <v>104</v>
      </c>
      <c r="B11" s="400">
        <f>B6-B9-B10</f>
        <v>28248</v>
      </c>
      <c r="C11" s="38"/>
      <c r="D11" s="37"/>
      <c r="E11" s="240"/>
      <c r="F11" s="7"/>
      <c r="G11" s="218"/>
      <c r="H11" s="218"/>
      <c r="I11" s="292" t="s">
        <v>86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134</v>
      </c>
      <c r="O11" s="7"/>
      <c r="P11" s="7"/>
      <c r="Q11" s="7"/>
      <c r="R11" s="7"/>
    </row>
    <row r="12" spans="1:18" ht="21.75">
      <c r="A12" s="239" t="s">
        <v>292</v>
      </c>
      <c r="B12" s="222">
        <v>220999</v>
      </c>
      <c r="C12" s="38"/>
      <c r="D12" s="297" t="s">
        <v>137</v>
      </c>
      <c r="E12" s="298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3">
        <v>10000</v>
      </c>
      <c r="L12" s="300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11" t="s">
        <v>293</v>
      </c>
      <c r="B13" s="307">
        <f>B11+B12</f>
        <v>249247</v>
      </c>
      <c r="C13" s="38"/>
      <c r="D13" s="297" t="s">
        <v>126</v>
      </c>
      <c r="E13" s="298">
        <v>36170</v>
      </c>
      <c r="F13" s="7"/>
      <c r="G13" s="218"/>
      <c r="H13" s="219"/>
      <c r="I13" s="292" t="s">
        <v>132</v>
      </c>
      <c r="J13" s="31"/>
      <c r="K13" s="293">
        <v>10000</v>
      </c>
      <c r="L13" s="300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112</v>
      </c>
      <c r="E14" s="298">
        <v>179300</v>
      </c>
      <c r="F14" s="7"/>
      <c r="G14" s="247" t="s">
        <v>12</v>
      </c>
      <c r="H14" s="220"/>
      <c r="I14" s="292" t="s">
        <v>131</v>
      </c>
      <c r="J14" s="31"/>
      <c r="K14" s="31">
        <v>10000</v>
      </c>
      <c r="L14" s="300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 t="s">
        <v>303</v>
      </c>
      <c r="B15" s="222">
        <v>700000</v>
      </c>
      <c r="C15" s="38"/>
      <c r="D15" s="297" t="s">
        <v>283</v>
      </c>
      <c r="E15" s="298">
        <v>229549</v>
      </c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290</v>
      </c>
      <c r="B16" s="222">
        <v>1700000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B5+B13+B15+B16</f>
        <v>15649247</v>
      </c>
      <c r="C17" s="38"/>
      <c r="D17" s="38" t="s">
        <v>7</v>
      </c>
      <c r="E17" s="240">
        <f>SUM(E5:E16)</f>
        <v>15649247</v>
      </c>
      <c r="F17" s="5"/>
      <c r="G17" s="105">
        <f>B17-E17</f>
        <v>0</v>
      </c>
      <c r="H17" s="275"/>
      <c r="I17" s="443" t="s">
        <v>135</v>
      </c>
      <c r="J17" s="443"/>
      <c r="K17" s="443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3" t="s">
        <v>96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3" t="s">
        <v>13</v>
      </c>
      <c r="B19" s="464"/>
      <c r="C19" s="464"/>
      <c r="D19" s="464"/>
      <c r="E19" s="465"/>
      <c r="F19" s="5"/>
      <c r="G19" s="8"/>
      <c r="H19" s="8"/>
      <c r="I19" s="448" t="s">
        <v>159</v>
      </c>
      <c r="J19" s="448"/>
      <c r="K19" s="44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8" t="s">
        <v>259</v>
      </c>
      <c r="B20" s="330">
        <v>40000</v>
      </c>
      <c r="C20" s="244"/>
      <c r="D20" s="256" t="s">
        <v>171</v>
      </c>
      <c r="E20" s="257">
        <v>569228</v>
      </c>
      <c r="F20" s="5"/>
      <c r="G20" s="16"/>
      <c r="H20" s="16"/>
      <c r="I20" s="445" t="s">
        <v>139</v>
      </c>
      <c r="J20" s="445"/>
      <c r="K20" s="44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176</v>
      </c>
      <c r="B21" s="113">
        <v>590615</v>
      </c>
      <c r="C21" s="37"/>
      <c r="D21" s="233" t="s">
        <v>169</v>
      </c>
      <c r="E21" s="242">
        <v>289103</v>
      </c>
      <c r="G21" s="17"/>
      <c r="H21" s="17"/>
      <c r="I21" s="454" t="s">
        <v>158</v>
      </c>
      <c r="J21" s="455"/>
      <c r="K21" s="45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220</v>
      </c>
      <c r="B22" s="113">
        <v>122560</v>
      </c>
      <c r="C22" s="37"/>
      <c r="D22" s="233" t="s">
        <v>170</v>
      </c>
      <c r="E22" s="242">
        <v>366037</v>
      </c>
      <c r="I22" s="448" t="s">
        <v>161</v>
      </c>
      <c r="J22" s="448"/>
      <c r="K22" s="448"/>
      <c r="L22" s="332">
        <v>20000</v>
      </c>
      <c r="M22" s="332"/>
      <c r="N22" s="7"/>
      <c r="O22" s="7"/>
      <c r="P22" s="7"/>
      <c r="Q22" s="7"/>
      <c r="R22" s="7"/>
    </row>
    <row r="23" spans="1:18" ht="21.75" customHeight="1">
      <c r="A23" s="243" t="s">
        <v>235</v>
      </c>
      <c r="B23" s="113">
        <v>15312</v>
      </c>
      <c r="C23" s="37"/>
      <c r="D23" s="233" t="s">
        <v>173</v>
      </c>
      <c r="E23" s="242">
        <v>445304</v>
      </c>
      <c r="I23" s="440" t="s">
        <v>182</v>
      </c>
      <c r="J23" s="441"/>
      <c r="K23" s="442"/>
      <c r="L23" s="332">
        <v>40000</v>
      </c>
      <c r="M23" s="332"/>
      <c r="N23" s="7"/>
      <c r="O23" s="7"/>
      <c r="P23" s="7"/>
      <c r="Q23" s="7"/>
      <c r="R23" s="7"/>
    </row>
    <row r="24" spans="1:18" ht="21.75" customHeight="1">
      <c r="A24" s="243" t="s">
        <v>178</v>
      </c>
      <c r="B24" s="113">
        <v>85100</v>
      </c>
      <c r="C24" s="37"/>
      <c r="D24" s="295" t="s">
        <v>174</v>
      </c>
      <c r="E24" s="296">
        <v>433882</v>
      </c>
      <c r="I24" s="448" t="s">
        <v>216</v>
      </c>
      <c r="J24" s="448"/>
      <c r="K24" s="448"/>
      <c r="L24" s="317">
        <v>30000</v>
      </c>
      <c r="M24" s="317"/>
      <c r="N24" s="7"/>
      <c r="O24" s="7"/>
      <c r="P24" s="7"/>
      <c r="Q24" s="7"/>
      <c r="R24" s="7"/>
    </row>
    <row r="25" spans="1:18" ht="21.75">
      <c r="A25" s="329" t="s">
        <v>280</v>
      </c>
      <c r="B25" s="331">
        <v>146300</v>
      </c>
      <c r="C25" s="114"/>
      <c r="D25" s="233" t="s">
        <v>172</v>
      </c>
      <c r="E25" s="242">
        <v>95565</v>
      </c>
      <c r="I25" s="448" t="s">
        <v>268</v>
      </c>
      <c r="J25" s="448"/>
      <c r="K25" s="448"/>
      <c r="L25" s="317">
        <v>20000</v>
      </c>
      <c r="M25" s="317"/>
      <c r="N25" s="7"/>
      <c r="O25" s="7"/>
      <c r="P25" s="7"/>
      <c r="Q25" s="7"/>
      <c r="R25" s="7"/>
    </row>
    <row r="26" spans="1:18" ht="21.75">
      <c r="A26" s="341" t="s">
        <v>209</v>
      </c>
      <c r="B26" s="342">
        <v>76566</v>
      </c>
      <c r="C26" s="343"/>
      <c r="D26" s="344" t="s">
        <v>236</v>
      </c>
      <c r="E26" s="345">
        <v>61308</v>
      </c>
      <c r="I26" s="443" t="s">
        <v>162</v>
      </c>
      <c r="J26" s="443"/>
      <c r="K26" s="443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41" t="s">
        <v>219</v>
      </c>
      <c r="B27" s="342">
        <v>70000</v>
      </c>
      <c r="C27" s="343"/>
      <c r="D27" s="344" t="s">
        <v>175</v>
      </c>
      <c r="E27" s="345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289</v>
      </c>
      <c r="B28" s="113">
        <v>70000</v>
      </c>
      <c r="C28" s="114"/>
      <c r="D28" s="233" t="s">
        <v>227</v>
      </c>
      <c r="E28" s="242">
        <v>245000</v>
      </c>
      <c r="I28" s="449" t="s">
        <v>224</v>
      </c>
      <c r="J28" s="450"/>
      <c r="K28" s="450"/>
      <c r="L28" s="450"/>
      <c r="M28" s="451"/>
    </row>
    <row r="29" spans="1:18" ht="20.100000000000001" customHeight="1">
      <c r="A29" s="243" t="s">
        <v>288</v>
      </c>
      <c r="B29" s="113">
        <v>110000</v>
      </c>
      <c r="C29" s="114"/>
      <c r="D29" s="233" t="s">
        <v>244</v>
      </c>
      <c r="E29" s="242">
        <v>69500</v>
      </c>
      <c r="I29" s="446" t="s">
        <v>126</v>
      </c>
      <c r="J29" s="446"/>
      <c r="K29" s="447"/>
      <c r="L29" s="351">
        <v>213170</v>
      </c>
      <c r="M29" s="352"/>
      <c r="N29" s="7"/>
      <c r="O29" s="7"/>
      <c r="P29" s="7"/>
      <c r="Q29" s="7"/>
      <c r="R29" s="7"/>
    </row>
    <row r="30" spans="1:18" s="254" customFormat="1" ht="20.100000000000001" customHeight="1">
      <c r="A30" s="341" t="s">
        <v>177</v>
      </c>
      <c r="B30" s="342">
        <v>298379</v>
      </c>
      <c r="C30" s="343"/>
      <c r="D30" s="344" t="s">
        <v>168</v>
      </c>
      <c r="E30" s="345">
        <v>310000</v>
      </c>
      <c r="I30" s="389"/>
      <c r="J30" s="389"/>
      <c r="K30" s="390"/>
      <c r="L30" s="351"/>
      <c r="M30" s="352"/>
      <c r="N30" s="7"/>
      <c r="O30" s="7"/>
      <c r="P30" s="7"/>
      <c r="Q30" s="7"/>
      <c r="R30" s="7"/>
    </row>
    <row r="31" spans="1:18" ht="21.75">
      <c r="A31" s="243" t="s">
        <v>215</v>
      </c>
      <c r="B31" s="113">
        <v>87193</v>
      </c>
      <c r="C31" s="114"/>
      <c r="D31" s="233" t="s">
        <v>266</v>
      </c>
      <c r="E31" s="242">
        <v>29100</v>
      </c>
      <c r="I31" s="444" t="s">
        <v>153</v>
      </c>
      <c r="J31" s="445"/>
      <c r="K31" s="445"/>
      <c r="L31" s="349">
        <v>79500</v>
      </c>
      <c r="M31" s="349" t="s">
        <v>225</v>
      </c>
      <c r="N31" s="7"/>
      <c r="O31" s="7"/>
      <c r="P31" s="7"/>
      <c r="Q31" s="7"/>
      <c r="R31" s="7"/>
    </row>
    <row r="32" spans="1:18" ht="22.5" thickBot="1">
      <c r="A32" s="394" t="s">
        <v>164</v>
      </c>
      <c r="B32" s="395">
        <v>44100</v>
      </c>
      <c r="C32" s="396"/>
      <c r="D32" s="397" t="s">
        <v>254</v>
      </c>
      <c r="E32" s="398">
        <v>496960</v>
      </c>
      <c r="I32" s="444" t="s">
        <v>153</v>
      </c>
      <c r="J32" s="445"/>
      <c r="K32" s="445"/>
      <c r="L32" s="349">
        <v>47500</v>
      </c>
      <c r="M32" s="349" t="s">
        <v>154</v>
      </c>
      <c r="N32" s="7"/>
      <c r="O32" s="7"/>
      <c r="P32" s="7"/>
      <c r="Q32" s="7"/>
      <c r="R32" s="7"/>
    </row>
    <row r="33" spans="2:18">
      <c r="I33" s="437" t="s">
        <v>153</v>
      </c>
      <c r="J33" s="438"/>
      <c r="K33" s="439"/>
      <c r="L33" s="349">
        <v>50000</v>
      </c>
      <c r="M33" s="349" t="s">
        <v>155</v>
      </c>
      <c r="N33" s="7"/>
      <c r="O33" s="7"/>
      <c r="P33" s="7"/>
      <c r="Q33" s="7"/>
      <c r="R33" s="7"/>
    </row>
    <row r="34" spans="2:18">
      <c r="I34" s="440"/>
      <c r="J34" s="441"/>
      <c r="K34" s="442"/>
      <c r="L34" s="349"/>
      <c r="M34" s="349"/>
      <c r="N34" s="7"/>
      <c r="O34" s="7"/>
      <c r="P34" s="7"/>
      <c r="Q34" s="7"/>
      <c r="R34" s="7"/>
    </row>
    <row r="35" spans="2:18" ht="15.75">
      <c r="I35" s="443" t="s">
        <v>97</v>
      </c>
      <c r="J35" s="443"/>
      <c r="K35" s="443"/>
      <c r="L35" s="348">
        <f>L29-L31-L32-L33-L34</f>
        <v>36170</v>
      </c>
      <c r="M35" s="348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E6" sqref="E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2" t="s">
        <v>148</v>
      </c>
      <c r="B1" s="473"/>
      <c r="C1" s="246">
        <f>C73+G13+E1</f>
        <v>179300</v>
      </c>
      <c r="D1" s="250"/>
      <c r="E1" s="249"/>
    </row>
    <row r="2" spans="1:12" ht="15">
      <c r="A2" s="249"/>
      <c r="B2" s="249"/>
      <c r="C2" s="249"/>
      <c r="D2" s="249"/>
      <c r="E2" s="249"/>
      <c r="F2" s="382" t="s">
        <v>212</v>
      </c>
      <c r="G2" s="383">
        <v>12400</v>
      </c>
      <c r="H2" s="384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64"/>
      <c r="G3" s="314"/>
      <c r="H3" s="365"/>
      <c r="J3" s="476" t="s">
        <v>156</v>
      </c>
      <c r="K3" s="476"/>
      <c r="L3" s="476"/>
    </row>
    <row r="4" spans="1:12">
      <c r="A4" s="24" t="s">
        <v>206</v>
      </c>
      <c r="B4" s="24" t="s">
        <v>165</v>
      </c>
      <c r="C4" s="316">
        <v>4400</v>
      </c>
      <c r="D4" s="24"/>
      <c r="E4" s="60"/>
      <c r="F4" s="385"/>
      <c r="G4" s="381"/>
      <c r="H4" s="386"/>
      <c r="I4" s="312"/>
      <c r="J4" s="305" t="s">
        <v>124</v>
      </c>
      <c r="K4" s="306">
        <v>5000</v>
      </c>
      <c r="L4" s="305" t="s">
        <v>122</v>
      </c>
    </row>
    <row r="5" spans="1:12" ht="15">
      <c r="A5" s="24" t="s">
        <v>210</v>
      </c>
      <c r="B5" s="24" t="s">
        <v>165</v>
      </c>
      <c r="C5" s="340">
        <v>1000</v>
      </c>
      <c r="D5" s="24"/>
      <c r="E5" s="60"/>
      <c r="F5" s="364"/>
      <c r="G5" s="314"/>
      <c r="H5" s="365"/>
      <c r="I5" s="312"/>
      <c r="J5" s="305" t="s">
        <v>123</v>
      </c>
      <c r="K5" s="306">
        <v>5000</v>
      </c>
      <c r="L5" s="305" t="s">
        <v>122</v>
      </c>
    </row>
    <row r="6" spans="1:12" ht="15">
      <c r="A6" s="24" t="s">
        <v>213</v>
      </c>
      <c r="B6" s="24" t="s">
        <v>165</v>
      </c>
      <c r="C6" s="339">
        <v>8400</v>
      </c>
      <c r="D6" s="24"/>
      <c r="E6" s="60"/>
      <c r="F6" s="364"/>
      <c r="G6" s="314"/>
      <c r="H6" s="365"/>
      <c r="I6" s="312"/>
      <c r="J6" s="306" t="s">
        <v>124</v>
      </c>
      <c r="K6" s="306">
        <v>8000</v>
      </c>
      <c r="L6" s="306" t="s">
        <v>125</v>
      </c>
    </row>
    <row r="7" spans="1:12" ht="15">
      <c r="A7" s="24" t="s">
        <v>217</v>
      </c>
      <c r="B7" s="24" t="s">
        <v>165</v>
      </c>
      <c r="C7" s="339">
        <v>6000</v>
      </c>
      <c r="D7" s="24"/>
      <c r="E7" s="60"/>
      <c r="F7" s="364"/>
      <c r="G7" s="314"/>
      <c r="H7" s="365"/>
      <c r="I7" s="313"/>
      <c r="J7" s="306" t="s">
        <v>123</v>
      </c>
      <c r="K7" s="306">
        <v>6000</v>
      </c>
      <c r="L7" s="306" t="s">
        <v>127</v>
      </c>
    </row>
    <row r="8" spans="1:12" ht="15">
      <c r="A8" s="24" t="s">
        <v>218</v>
      </c>
      <c r="B8" s="24" t="s">
        <v>165</v>
      </c>
      <c r="C8" s="339">
        <v>4000</v>
      </c>
      <c r="D8" s="24"/>
      <c r="E8" s="60"/>
      <c r="F8" s="364"/>
      <c r="G8" s="314"/>
      <c r="H8" s="365"/>
      <c r="J8" s="306" t="s">
        <v>123</v>
      </c>
      <c r="K8" s="306">
        <v>7000</v>
      </c>
      <c r="L8" s="306" t="s">
        <v>128</v>
      </c>
    </row>
    <row r="9" spans="1:12" ht="15">
      <c r="A9" s="350" t="s">
        <v>221</v>
      </c>
      <c r="B9" s="350" t="s">
        <v>222</v>
      </c>
      <c r="C9" s="293">
        <v>3000</v>
      </c>
      <c r="D9" s="350"/>
      <c r="E9" s="60"/>
      <c r="F9" s="364"/>
      <c r="G9" s="314"/>
      <c r="H9" s="365"/>
      <c r="J9" s="305" t="s">
        <v>119</v>
      </c>
      <c r="K9" s="306">
        <v>2000</v>
      </c>
      <c r="L9" s="305" t="s">
        <v>130</v>
      </c>
    </row>
    <row r="10" spans="1:12" ht="15">
      <c r="A10" s="24" t="s">
        <v>226</v>
      </c>
      <c r="B10" s="24" t="s">
        <v>165</v>
      </c>
      <c r="C10" s="339">
        <v>8000</v>
      </c>
      <c r="D10" s="24"/>
      <c r="E10" s="60"/>
      <c r="F10" s="366" t="s">
        <v>157</v>
      </c>
      <c r="G10" s="315">
        <f>SUM(G2:G9)</f>
        <v>12400</v>
      </c>
      <c r="H10" s="367"/>
      <c r="J10" s="305" t="s">
        <v>124</v>
      </c>
      <c r="K10" s="306">
        <v>7500</v>
      </c>
      <c r="L10" s="305" t="s">
        <v>136</v>
      </c>
    </row>
    <row r="11" spans="1:12">
      <c r="A11" s="24" t="s">
        <v>228</v>
      </c>
      <c r="B11" s="24" t="s">
        <v>165</v>
      </c>
      <c r="C11" s="339">
        <v>3200</v>
      </c>
      <c r="D11" s="24"/>
      <c r="E11" s="60"/>
      <c r="F11" s="368"/>
      <c r="G11" s="317"/>
      <c r="H11" s="369"/>
      <c r="J11" s="305" t="s">
        <v>123</v>
      </c>
      <c r="K11" s="306">
        <v>20500</v>
      </c>
      <c r="L11" s="305" t="s">
        <v>136</v>
      </c>
    </row>
    <row r="12" spans="1:12">
      <c r="A12" s="24" t="s">
        <v>231</v>
      </c>
      <c r="B12" s="24" t="s">
        <v>165</v>
      </c>
      <c r="C12" s="339">
        <v>5300</v>
      </c>
      <c r="D12" s="24"/>
      <c r="E12" s="60"/>
      <c r="F12" s="370"/>
      <c r="G12" s="302"/>
      <c r="H12" s="371"/>
      <c r="J12" s="306" t="s">
        <v>123</v>
      </c>
      <c r="K12" s="306">
        <v>9000</v>
      </c>
      <c r="L12" s="306" t="s">
        <v>138</v>
      </c>
    </row>
    <row r="13" spans="1:12" ht="15.75" thickBot="1">
      <c r="A13" s="350" t="s">
        <v>231</v>
      </c>
      <c r="B13" s="350" t="s">
        <v>233</v>
      </c>
      <c r="C13" s="293">
        <v>6000</v>
      </c>
      <c r="D13" s="350"/>
      <c r="E13" s="60"/>
      <c r="F13" s="372"/>
      <c r="G13" s="373">
        <f>G10-G11</f>
        <v>12400</v>
      </c>
      <c r="H13" s="374"/>
      <c r="J13" s="306" t="s">
        <v>140</v>
      </c>
      <c r="K13" s="306">
        <v>13500</v>
      </c>
      <c r="L13" s="306" t="s">
        <v>138</v>
      </c>
    </row>
    <row r="14" spans="1:12">
      <c r="A14" s="24" t="s">
        <v>237</v>
      </c>
      <c r="B14" s="24" t="s">
        <v>165</v>
      </c>
      <c r="C14" s="353">
        <v>1000</v>
      </c>
      <c r="D14" s="24"/>
      <c r="E14" s="60"/>
      <c r="J14" s="306" t="s">
        <v>123</v>
      </c>
      <c r="K14" s="306">
        <v>1000</v>
      </c>
      <c r="L14" s="306" t="s">
        <v>141</v>
      </c>
    </row>
    <row r="15" spans="1:12" ht="13.5" thickBot="1">
      <c r="A15" s="24" t="s">
        <v>238</v>
      </c>
      <c r="B15" s="24" t="s">
        <v>165</v>
      </c>
      <c r="C15" s="339">
        <v>10500</v>
      </c>
      <c r="D15" s="24"/>
      <c r="E15" s="60"/>
      <c r="J15" s="306" t="s">
        <v>140</v>
      </c>
      <c r="K15" s="306">
        <v>34500</v>
      </c>
      <c r="L15" s="306" t="s">
        <v>141</v>
      </c>
    </row>
    <row r="16" spans="1:12" ht="15.75">
      <c r="A16" s="24" t="s">
        <v>240</v>
      </c>
      <c r="B16" s="24" t="s">
        <v>165</v>
      </c>
      <c r="C16" s="354">
        <v>4500</v>
      </c>
      <c r="D16" s="24"/>
      <c r="E16" s="60"/>
      <c r="F16" s="480" t="s">
        <v>252</v>
      </c>
      <c r="G16" s="481"/>
      <c r="H16" s="482"/>
      <c r="J16" s="306" t="s">
        <v>124</v>
      </c>
      <c r="K16" s="306">
        <v>500</v>
      </c>
      <c r="L16" s="306" t="s">
        <v>141</v>
      </c>
    </row>
    <row r="17" spans="1:12" ht="15" thickBot="1">
      <c r="A17" s="24" t="s">
        <v>245</v>
      </c>
      <c r="B17" s="24" t="s">
        <v>165</v>
      </c>
      <c r="C17" s="359">
        <v>5400</v>
      </c>
      <c r="D17" s="24"/>
      <c r="E17" s="217"/>
      <c r="F17" s="477" t="s">
        <v>223</v>
      </c>
      <c r="G17" s="478"/>
      <c r="H17" s="479"/>
      <c r="J17" s="306" t="s">
        <v>123</v>
      </c>
      <c r="K17" s="306">
        <v>6500</v>
      </c>
      <c r="L17" s="306" t="s">
        <v>142</v>
      </c>
    </row>
    <row r="18" spans="1:12">
      <c r="A18" s="24" t="s">
        <v>246</v>
      </c>
      <c r="B18" s="24" t="s">
        <v>165</v>
      </c>
      <c r="C18" s="339">
        <v>2400</v>
      </c>
      <c r="D18" s="24"/>
      <c r="E18" s="217"/>
      <c r="F18" s="355" t="s">
        <v>124</v>
      </c>
      <c r="G18" s="356">
        <v>16500</v>
      </c>
      <c r="H18" s="355" t="s">
        <v>218</v>
      </c>
      <c r="J18" s="306" t="s">
        <v>143</v>
      </c>
      <c r="K18" s="306">
        <v>2500</v>
      </c>
      <c r="L18" s="306" t="s">
        <v>142</v>
      </c>
    </row>
    <row r="19" spans="1:12">
      <c r="A19" s="24" t="s">
        <v>248</v>
      </c>
      <c r="B19" s="24" t="s">
        <v>165</v>
      </c>
      <c r="C19" s="362">
        <v>8600</v>
      </c>
      <c r="D19" s="24"/>
      <c r="E19" s="217"/>
      <c r="F19" s="317" t="s">
        <v>123</v>
      </c>
      <c r="G19" s="317">
        <v>15000</v>
      </c>
      <c r="H19" s="317" t="s">
        <v>221</v>
      </c>
      <c r="J19" s="305" t="s">
        <v>124</v>
      </c>
      <c r="K19" s="306">
        <v>4000</v>
      </c>
      <c r="L19" s="306" t="s">
        <v>142</v>
      </c>
    </row>
    <row r="20" spans="1:12">
      <c r="A20" s="350" t="s">
        <v>248</v>
      </c>
      <c r="B20" s="350" t="s">
        <v>250</v>
      </c>
      <c r="C20" s="293">
        <v>40000</v>
      </c>
      <c r="D20" s="350"/>
      <c r="E20" s="217"/>
      <c r="F20" s="317" t="s">
        <v>124</v>
      </c>
      <c r="G20" s="317">
        <v>27700</v>
      </c>
      <c r="H20" s="317" t="s">
        <v>221</v>
      </c>
      <c r="J20" s="308" t="s">
        <v>143</v>
      </c>
      <c r="K20" s="308">
        <v>23000</v>
      </c>
      <c r="L20" s="308" t="s">
        <v>144</v>
      </c>
    </row>
    <row r="21" spans="1:12">
      <c r="A21" s="24" t="s">
        <v>255</v>
      </c>
      <c r="B21" s="24" t="s">
        <v>165</v>
      </c>
      <c r="C21" s="339">
        <v>10900</v>
      </c>
      <c r="D21" s="24"/>
      <c r="E21" s="217"/>
      <c r="F21" s="317" t="s">
        <v>123</v>
      </c>
      <c r="G21" s="317">
        <v>34500</v>
      </c>
      <c r="H21" s="317" t="s">
        <v>226</v>
      </c>
      <c r="J21" s="309" t="s">
        <v>123</v>
      </c>
      <c r="K21" s="309">
        <v>6500</v>
      </c>
      <c r="L21" s="309" t="s">
        <v>145</v>
      </c>
    </row>
    <row r="22" spans="1:12">
      <c r="A22" s="24" t="s">
        <v>257</v>
      </c>
      <c r="B22" s="24" t="s">
        <v>165</v>
      </c>
      <c r="C22" s="381">
        <v>2900</v>
      </c>
      <c r="D22" s="24"/>
      <c r="E22" s="217"/>
      <c r="F22" s="317" t="s">
        <v>124</v>
      </c>
      <c r="G22" s="317">
        <v>17600</v>
      </c>
      <c r="H22" s="317" t="s">
        <v>226</v>
      </c>
      <c r="J22" s="306" t="s">
        <v>123</v>
      </c>
      <c r="K22" s="306">
        <v>2000</v>
      </c>
      <c r="L22" s="306" t="s">
        <v>146</v>
      </c>
    </row>
    <row r="23" spans="1:12">
      <c r="A23" s="350" t="s">
        <v>260</v>
      </c>
      <c r="B23" s="350" t="s">
        <v>222</v>
      </c>
      <c r="C23" s="293">
        <v>2000</v>
      </c>
      <c r="D23" s="350"/>
      <c r="E23" s="217"/>
      <c r="F23" s="317" t="s">
        <v>124</v>
      </c>
      <c r="G23" s="317">
        <v>6000</v>
      </c>
      <c r="H23" s="317" t="s">
        <v>228</v>
      </c>
      <c r="J23" s="310" t="s">
        <v>123</v>
      </c>
      <c r="K23" s="310">
        <v>9500</v>
      </c>
      <c r="L23" s="310" t="s">
        <v>147</v>
      </c>
    </row>
    <row r="24" spans="1:12">
      <c r="A24" s="24" t="s">
        <v>260</v>
      </c>
      <c r="B24" s="24" t="s">
        <v>165</v>
      </c>
      <c r="C24" s="339">
        <v>5000</v>
      </c>
      <c r="D24" s="24"/>
      <c r="E24" s="217"/>
      <c r="F24" s="317" t="s">
        <v>123</v>
      </c>
      <c r="G24" s="317">
        <v>13600</v>
      </c>
      <c r="H24" s="317" t="s">
        <v>231</v>
      </c>
      <c r="J24" s="306"/>
      <c r="K24" s="306"/>
      <c r="L24" s="306"/>
    </row>
    <row r="25" spans="1:12" ht="15">
      <c r="A25" s="24" t="s">
        <v>267</v>
      </c>
      <c r="B25" s="24" t="s">
        <v>165</v>
      </c>
      <c r="C25" s="339">
        <v>1600</v>
      </c>
      <c r="D25" s="24"/>
      <c r="E25" s="217"/>
      <c r="F25" s="317" t="s">
        <v>124</v>
      </c>
      <c r="G25" s="317">
        <v>12000</v>
      </c>
      <c r="H25" s="347" t="s">
        <v>240</v>
      </c>
      <c r="J25" s="304" t="s">
        <v>4</v>
      </c>
      <c r="K25" s="304">
        <f>SUM(K4:K24)</f>
        <v>173500</v>
      </c>
      <c r="L25" s="304"/>
    </row>
    <row r="26" spans="1:12">
      <c r="A26" s="24" t="s">
        <v>269</v>
      </c>
      <c r="B26" s="24" t="s">
        <v>165</v>
      </c>
      <c r="C26" s="339">
        <v>2000</v>
      </c>
      <c r="D26" s="24"/>
      <c r="E26" s="217"/>
      <c r="F26" s="317" t="s">
        <v>256</v>
      </c>
      <c r="G26" s="317">
        <v>3500</v>
      </c>
      <c r="H26" s="347" t="s">
        <v>255</v>
      </c>
    </row>
    <row r="27" spans="1:12">
      <c r="A27" s="24" t="s">
        <v>281</v>
      </c>
      <c r="B27" s="24" t="s">
        <v>165</v>
      </c>
      <c r="C27" s="393">
        <v>5700</v>
      </c>
      <c r="D27" s="24"/>
      <c r="E27" s="217"/>
      <c r="F27" s="317" t="s">
        <v>123</v>
      </c>
      <c r="G27" s="317">
        <v>2000</v>
      </c>
      <c r="H27" s="317" t="s">
        <v>257</v>
      </c>
    </row>
    <row r="28" spans="1:12">
      <c r="A28" s="24" t="s">
        <v>282</v>
      </c>
      <c r="B28" s="24" t="s">
        <v>165</v>
      </c>
      <c r="C28" s="339">
        <v>5000</v>
      </c>
      <c r="D28" s="24"/>
      <c r="E28" s="217"/>
      <c r="F28" s="357" t="s">
        <v>241</v>
      </c>
      <c r="G28" s="358">
        <v>100000</v>
      </c>
      <c r="H28" s="357" t="s">
        <v>242</v>
      </c>
    </row>
    <row r="29" spans="1:12">
      <c r="A29" s="24" t="s">
        <v>291</v>
      </c>
      <c r="B29" s="24" t="s">
        <v>165</v>
      </c>
      <c r="C29" s="339">
        <v>0</v>
      </c>
      <c r="D29" s="24"/>
      <c r="E29" s="217"/>
      <c r="F29" s="357" t="s">
        <v>243</v>
      </c>
      <c r="G29" s="358">
        <v>23800</v>
      </c>
      <c r="H29" s="357" t="s">
        <v>242</v>
      </c>
    </row>
    <row r="30" spans="1:12" ht="15">
      <c r="A30" s="24" t="s">
        <v>294</v>
      </c>
      <c r="B30" s="24" t="s">
        <v>165</v>
      </c>
      <c r="C30" s="339">
        <v>9100</v>
      </c>
      <c r="D30" s="24"/>
      <c r="E30" s="217"/>
      <c r="F30" s="363" t="s">
        <v>251</v>
      </c>
      <c r="G30" s="363">
        <f>SUM(G18:G29)</f>
        <v>272200</v>
      </c>
      <c r="H30" s="363"/>
    </row>
    <row r="31" spans="1:12">
      <c r="A31" s="24" t="s">
        <v>301</v>
      </c>
      <c r="B31" s="24" t="s">
        <v>165</v>
      </c>
      <c r="C31" s="401">
        <v>1000</v>
      </c>
      <c r="D31" s="24"/>
      <c r="E31" s="217"/>
      <c r="F31" s="7"/>
      <c r="G31" s="7"/>
      <c r="H31" s="7"/>
    </row>
    <row r="32" spans="1:12" ht="13.5" thickBot="1">
      <c r="A32" s="24"/>
      <c r="B32" s="24"/>
      <c r="C32" s="339"/>
      <c r="D32" s="24"/>
      <c r="E32" s="217"/>
      <c r="F32" s="7"/>
      <c r="G32" s="7"/>
      <c r="H32" s="7"/>
    </row>
    <row r="33" spans="1:8" ht="15.75">
      <c r="A33" s="24"/>
      <c r="B33" s="24"/>
      <c r="C33" s="339"/>
      <c r="D33" s="24"/>
      <c r="E33" s="217"/>
      <c r="F33" s="480" t="s">
        <v>295</v>
      </c>
      <c r="G33" s="481"/>
      <c r="H33" s="482"/>
    </row>
    <row r="34" spans="1:8" ht="15" thickBot="1">
      <c r="A34" s="24"/>
      <c r="B34" s="24"/>
      <c r="C34" s="316"/>
      <c r="D34" s="24"/>
      <c r="E34" s="217"/>
      <c r="F34" s="477" t="s">
        <v>296</v>
      </c>
      <c r="G34" s="478"/>
      <c r="H34" s="479"/>
    </row>
    <row r="35" spans="1:8">
      <c r="A35" s="24"/>
      <c r="B35" s="24"/>
      <c r="C35" s="316"/>
      <c r="D35" s="24"/>
      <c r="E35" s="60"/>
      <c r="F35" s="355" t="s">
        <v>124</v>
      </c>
      <c r="G35" s="356">
        <v>26500</v>
      </c>
      <c r="H35" s="355" t="s">
        <v>294</v>
      </c>
    </row>
    <row r="36" spans="1:8">
      <c r="A36" s="24"/>
      <c r="B36" s="24"/>
      <c r="C36" s="316"/>
      <c r="D36" s="24"/>
      <c r="E36" s="217"/>
      <c r="F36" s="317" t="s">
        <v>123</v>
      </c>
      <c r="G36" s="317">
        <v>39500</v>
      </c>
      <c r="H36" s="317" t="s">
        <v>294</v>
      </c>
    </row>
    <row r="37" spans="1:8">
      <c r="A37" s="24"/>
      <c r="B37" s="24"/>
      <c r="C37" s="316"/>
      <c r="D37" s="24"/>
      <c r="E37" s="60"/>
      <c r="F37" s="317"/>
      <c r="G37" s="317"/>
      <c r="H37" s="317"/>
    </row>
    <row r="38" spans="1:8">
      <c r="A38" s="24"/>
      <c r="B38" s="24"/>
      <c r="C38" s="316"/>
      <c r="D38" s="24"/>
      <c r="E38" s="217"/>
      <c r="F38" s="317"/>
      <c r="G38" s="317"/>
      <c r="H38" s="317"/>
    </row>
    <row r="39" spans="1:8">
      <c r="A39" s="24"/>
      <c r="B39" s="24"/>
      <c r="C39" s="316"/>
      <c r="D39" s="24"/>
      <c r="E39" s="217"/>
      <c r="F39" s="317"/>
      <c r="G39" s="317"/>
      <c r="H39" s="317"/>
    </row>
    <row r="40" spans="1:8">
      <c r="A40" s="24"/>
      <c r="B40" s="24"/>
      <c r="C40" s="316"/>
      <c r="D40" s="24"/>
      <c r="E40" s="217"/>
      <c r="F40" s="317"/>
      <c r="G40" s="317"/>
      <c r="H40" s="317"/>
    </row>
    <row r="41" spans="1:8">
      <c r="A41" s="24"/>
      <c r="B41" s="24"/>
      <c r="C41" s="316"/>
      <c r="D41" s="24"/>
      <c r="E41" s="217"/>
      <c r="F41" s="317"/>
      <c r="G41" s="317"/>
      <c r="H41" s="317"/>
    </row>
    <row r="42" spans="1:8">
      <c r="A42" s="24"/>
      <c r="B42" s="24"/>
      <c r="C42" s="316"/>
      <c r="D42" s="24"/>
      <c r="E42" s="217"/>
      <c r="F42" s="317"/>
      <c r="G42" s="317"/>
      <c r="H42" s="347"/>
    </row>
    <row r="43" spans="1:8">
      <c r="A43" s="24"/>
      <c r="B43" s="24"/>
      <c r="C43" s="316"/>
      <c r="D43" s="24"/>
      <c r="E43" s="289"/>
      <c r="F43" s="317"/>
      <c r="G43" s="317"/>
      <c r="H43" s="347"/>
    </row>
    <row r="44" spans="1:8">
      <c r="A44" s="24"/>
      <c r="B44" s="24"/>
      <c r="C44" s="316"/>
      <c r="D44" s="24"/>
      <c r="E44" s="289"/>
      <c r="F44" s="357" t="s">
        <v>300</v>
      </c>
      <c r="G44" s="358">
        <v>1600</v>
      </c>
      <c r="H44" s="357" t="s">
        <v>298</v>
      </c>
    </row>
    <row r="45" spans="1:8">
      <c r="A45" s="24"/>
      <c r="B45" s="24"/>
      <c r="C45" s="316"/>
      <c r="D45" s="24"/>
      <c r="E45" s="289"/>
      <c r="F45" s="357" t="s">
        <v>297</v>
      </c>
      <c r="G45" s="358">
        <v>182000</v>
      </c>
      <c r="H45" s="357" t="s">
        <v>298</v>
      </c>
    </row>
    <row r="46" spans="1:8">
      <c r="A46" s="24"/>
      <c r="B46" s="24"/>
      <c r="C46" s="316"/>
      <c r="D46" s="24"/>
      <c r="E46" s="289"/>
      <c r="F46" s="357" t="s">
        <v>299</v>
      </c>
      <c r="G46" s="358">
        <v>3600</v>
      </c>
      <c r="H46" s="357" t="s">
        <v>298</v>
      </c>
    </row>
    <row r="47" spans="1:8" ht="15">
      <c r="A47" s="24"/>
      <c r="B47" s="24"/>
      <c r="C47" s="316"/>
      <c r="D47" s="24"/>
      <c r="E47" s="289"/>
      <c r="F47" s="363" t="s">
        <v>251</v>
      </c>
      <c r="G47" s="363">
        <f>SUM(G35:G46)</f>
        <v>253200</v>
      </c>
      <c r="H47" s="363"/>
    </row>
    <row r="48" spans="1:8">
      <c r="A48" s="24"/>
      <c r="B48" s="24"/>
      <c r="C48" s="316"/>
      <c r="D48" s="24"/>
      <c r="E48" s="289"/>
    </row>
    <row r="49" spans="1:5">
      <c r="A49" s="24"/>
      <c r="B49" s="24"/>
      <c r="C49" s="316"/>
      <c r="D49" s="24"/>
      <c r="E49" s="289"/>
    </row>
    <row r="50" spans="1:5">
      <c r="A50" s="24"/>
      <c r="B50" s="24"/>
      <c r="C50" s="316"/>
      <c r="D50" s="24"/>
      <c r="E50" s="289"/>
    </row>
    <row r="51" spans="1:5">
      <c r="A51" s="24"/>
      <c r="B51" s="24"/>
      <c r="C51" s="316"/>
      <c r="D51" s="24"/>
      <c r="E51" s="289"/>
    </row>
    <row r="52" spans="1:5">
      <c r="A52" s="24"/>
      <c r="B52" s="24"/>
      <c r="C52" s="316"/>
      <c r="D52" s="24"/>
      <c r="E52" s="289"/>
    </row>
    <row r="53" spans="1:5">
      <c r="A53" s="24"/>
      <c r="B53" s="24"/>
      <c r="C53" s="316"/>
      <c r="D53" s="24"/>
      <c r="E53" s="289"/>
    </row>
    <row r="54" spans="1:5">
      <c r="A54" s="24"/>
      <c r="B54" s="24"/>
      <c r="C54" s="316"/>
      <c r="D54" s="24"/>
      <c r="E54" s="289"/>
    </row>
    <row r="55" spans="1:5">
      <c r="A55" s="24"/>
      <c r="B55" s="24"/>
      <c r="C55" s="316"/>
      <c r="D55" s="24"/>
      <c r="E55" s="289"/>
    </row>
    <row r="56" spans="1:5">
      <c r="A56" s="24"/>
      <c r="B56" s="24"/>
      <c r="C56" s="316"/>
      <c r="D56" s="24"/>
      <c r="E56" s="289"/>
    </row>
    <row r="57" spans="1:5">
      <c r="A57" s="24"/>
      <c r="B57" s="24"/>
      <c r="C57" s="316"/>
      <c r="D57" s="24"/>
      <c r="E57" s="289"/>
    </row>
    <row r="58" spans="1:5">
      <c r="A58" s="24"/>
      <c r="B58" s="24"/>
      <c r="C58" s="316"/>
      <c r="D58" s="24"/>
      <c r="E58" s="289"/>
    </row>
    <row r="59" spans="1:5">
      <c r="A59" s="24"/>
      <c r="B59" s="24"/>
      <c r="C59" s="316"/>
      <c r="D59" s="24"/>
      <c r="E59" s="289"/>
    </row>
    <row r="60" spans="1:5">
      <c r="A60" s="24"/>
      <c r="B60" s="24"/>
      <c r="C60" s="316"/>
      <c r="D60" s="24"/>
      <c r="E60" s="289"/>
    </row>
    <row r="61" spans="1:5">
      <c r="A61" s="24"/>
      <c r="B61" s="24"/>
      <c r="C61" s="316"/>
      <c r="D61" s="24"/>
      <c r="E61" s="289"/>
    </row>
    <row r="62" spans="1:5">
      <c r="A62" s="24"/>
      <c r="B62" s="24"/>
      <c r="C62" s="316"/>
      <c r="D62" s="24"/>
      <c r="E62" s="289"/>
    </row>
    <row r="63" spans="1:5">
      <c r="A63" s="24"/>
      <c r="B63" s="24"/>
      <c r="C63" s="316"/>
      <c r="D63" s="24"/>
      <c r="E63" s="289"/>
    </row>
    <row r="64" spans="1:5">
      <c r="A64" s="24"/>
      <c r="B64" s="24"/>
      <c r="C64" s="316"/>
      <c r="D64" s="24"/>
      <c r="E64" s="289"/>
    </row>
    <row r="65" spans="1:5">
      <c r="A65" s="24"/>
      <c r="B65" s="24"/>
      <c r="C65" s="316"/>
      <c r="D65" s="24"/>
      <c r="E65" s="289"/>
    </row>
    <row r="66" spans="1:5">
      <c r="A66" s="24"/>
      <c r="B66" s="24"/>
      <c r="C66" s="316"/>
      <c r="D66" s="24"/>
      <c r="E66" s="289"/>
    </row>
    <row r="67" spans="1:5">
      <c r="A67" s="24"/>
      <c r="B67" s="24"/>
      <c r="C67" s="316"/>
      <c r="D67" s="24"/>
      <c r="E67" s="289"/>
    </row>
    <row r="68" spans="1:5">
      <c r="A68" s="24"/>
      <c r="B68" s="24"/>
      <c r="C68" s="316"/>
      <c r="D68" s="24"/>
      <c r="E68" s="289"/>
    </row>
    <row r="69" spans="1:5">
      <c r="A69" s="24"/>
      <c r="B69" s="24"/>
      <c r="C69" s="316"/>
      <c r="D69" s="24"/>
      <c r="E69" s="289"/>
    </row>
    <row r="70" spans="1:5">
      <c r="A70" s="24"/>
      <c r="B70" s="24"/>
      <c r="C70" s="316"/>
      <c r="D70" s="24"/>
      <c r="E70" s="289"/>
    </row>
    <row r="71" spans="1:5">
      <c r="A71" s="24"/>
      <c r="B71" s="24"/>
      <c r="C71" s="316"/>
      <c r="D71" s="24"/>
      <c r="E71" s="289"/>
    </row>
    <row r="72" spans="1:5">
      <c r="A72" s="24"/>
      <c r="B72" s="24"/>
      <c r="C72" s="316"/>
      <c r="D72" s="24"/>
      <c r="E72" s="289"/>
    </row>
    <row r="73" spans="1:5">
      <c r="A73" s="474" t="s">
        <v>73</v>
      </c>
      <c r="B73" s="475"/>
      <c r="C73" s="273">
        <f>SUM(C4:C72)</f>
        <v>166900</v>
      </c>
      <c r="D73" s="274"/>
      <c r="E73" s="289"/>
    </row>
  </sheetData>
  <sortState ref="F2:H10">
    <sortCondition ref="F2"/>
  </sortState>
  <mergeCells count="7">
    <mergeCell ref="A1:B1"/>
    <mergeCell ref="A73:B73"/>
    <mergeCell ref="J3:L3"/>
    <mergeCell ref="F17:H17"/>
    <mergeCell ref="F16:H16"/>
    <mergeCell ref="F33:H33"/>
    <mergeCell ref="F34:H3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20" sqref="H20"/>
    </sheetView>
  </sheetViews>
  <sheetFormatPr defaultRowHeight="12.75"/>
  <cols>
    <col min="2" max="2" width="22.140625" bestFit="1" customWidth="1"/>
  </cols>
  <sheetData>
    <row r="1" spans="1:2">
      <c r="A1">
        <v>16800</v>
      </c>
      <c r="B1" t="s">
        <v>211</v>
      </c>
    </row>
    <row r="2" spans="1:2">
      <c r="A2">
        <v>6600</v>
      </c>
      <c r="B2" t="s">
        <v>310</v>
      </c>
    </row>
    <row r="4" spans="1:2">
      <c r="A4">
        <f>SUM(A1:A3)</f>
        <v>23400</v>
      </c>
      <c r="B4" t="s">
        <v>309</v>
      </c>
    </row>
    <row r="5" spans="1:2">
      <c r="A5">
        <v>10200</v>
      </c>
      <c r="B5" t="s">
        <v>306</v>
      </c>
    </row>
    <row r="6" spans="1:2">
      <c r="A6">
        <f>A4-A5</f>
        <v>13200</v>
      </c>
      <c r="B6" t="s">
        <v>311</v>
      </c>
    </row>
    <row r="7" spans="1:2">
      <c r="A7">
        <v>8400</v>
      </c>
      <c r="B7" t="s">
        <v>307</v>
      </c>
    </row>
    <row r="8" spans="1:2">
      <c r="A8">
        <f>A6-A7</f>
        <v>4800</v>
      </c>
      <c r="B8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2022-09-12T04:59:20Z</dcterms:modified>
</cp:coreProperties>
</file>