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thers\ROI\"/>
    </mc:Choice>
  </mc:AlternateContent>
  <bookViews>
    <workbookView xWindow="0" yWindow="0" windowWidth="19890" windowHeight="7425" activeTab="1"/>
  </bookViews>
  <sheets>
    <sheet name="ROI" sheetId="5" r:id="rId1"/>
    <sheet name="Details" sheetId="3" r:id="rId2"/>
  </sheets>
  <calcPr calcId="162913"/>
</workbook>
</file>

<file path=xl/calcChain.xml><?xml version="1.0" encoding="utf-8"?>
<calcChain xmlns="http://schemas.openxmlformats.org/spreadsheetml/2006/main">
  <c r="I16" i="3" l="1"/>
  <c r="D68" i="3" l="1"/>
  <c r="D73" i="3" l="1"/>
  <c r="N30" i="3" s="1"/>
  <c r="I31" i="5" s="1"/>
  <c r="N29" i="3"/>
  <c r="I30" i="5" s="1"/>
  <c r="D56" i="3"/>
  <c r="N28" i="3" s="1"/>
  <c r="I29" i="5" s="1"/>
  <c r="I55" i="3"/>
  <c r="I51" i="3"/>
  <c r="D49" i="3"/>
  <c r="N27" i="3" s="1"/>
  <c r="I28" i="5" s="1"/>
  <c r="D44" i="3"/>
  <c r="N26" i="3" s="1"/>
  <c r="I27" i="5" s="1"/>
  <c r="D39" i="3"/>
  <c r="N25" i="3" s="1"/>
  <c r="I26" i="5" s="1"/>
  <c r="I36" i="3"/>
  <c r="I31" i="3"/>
  <c r="D31" i="3"/>
  <c r="N24" i="3" s="1"/>
  <c r="I25" i="5" s="1"/>
  <c r="M29" i="3"/>
  <c r="M28" i="3"/>
  <c r="M27" i="3"/>
  <c r="M26" i="3"/>
  <c r="M25" i="3"/>
  <c r="M24" i="3"/>
  <c r="M23" i="3"/>
  <c r="I21" i="3"/>
  <c r="N19" i="3" s="1"/>
  <c r="I20" i="5" s="1"/>
  <c r="D21" i="3"/>
  <c r="N23" i="3" s="1"/>
  <c r="I15" i="5"/>
  <c r="H8" i="5"/>
  <c r="C8" i="5"/>
  <c r="C7" i="5"/>
  <c r="C6" i="5"/>
  <c r="C5" i="5"/>
  <c r="C4" i="5"/>
  <c r="C3" i="5"/>
  <c r="I56" i="3" l="1"/>
  <c r="I57" i="3" s="1"/>
  <c r="I58" i="3" s="1"/>
  <c r="D50" i="3"/>
  <c r="D57" i="3" s="1"/>
  <c r="D75" i="3" s="1"/>
  <c r="D13" i="5" s="1"/>
  <c r="I23" i="3"/>
  <c r="D38" i="5" s="1"/>
  <c r="I37" i="3"/>
  <c r="N18" i="3"/>
  <c r="I19" i="5" s="1"/>
  <c r="I21" i="5" s="1"/>
  <c r="N31" i="3"/>
  <c r="N33" i="3" s="1"/>
  <c r="I24" i="5"/>
  <c r="I32" i="5" s="1"/>
  <c r="I34" i="5" s="1"/>
  <c r="I60" i="3" l="1"/>
  <c r="D25" i="5" s="1"/>
  <c r="I14" i="5" s="1"/>
  <c r="I16" i="5" s="1"/>
  <c r="I36" i="5"/>
  <c r="N20" i="3"/>
  <c r="N35" i="3" s="1"/>
  <c r="N38" i="3" s="1"/>
  <c r="N13" i="3" l="1"/>
  <c r="N15" i="3" s="1"/>
  <c r="N37" i="3" s="1"/>
  <c r="I39" i="5"/>
  <c r="I38" i="5"/>
</calcChain>
</file>

<file path=xl/sharedStrings.xml><?xml version="1.0" encoding="utf-8"?>
<sst xmlns="http://schemas.openxmlformats.org/spreadsheetml/2006/main" count="173" uniqueCount="132">
  <si>
    <t>Monthly RD ROI</t>
  </si>
  <si>
    <t>Total Expense</t>
  </si>
  <si>
    <t>Distributor's Financial Summary</t>
  </si>
  <si>
    <t>Total Expense as Opex</t>
  </si>
  <si>
    <t>Investment + Working capital</t>
  </si>
  <si>
    <t>Amount</t>
  </si>
  <si>
    <t>Investment</t>
  </si>
  <si>
    <t>Excel Support</t>
  </si>
  <si>
    <t>Actual Investment</t>
  </si>
  <si>
    <t>Total Earnings</t>
  </si>
  <si>
    <t>Direct Earning</t>
  </si>
  <si>
    <t>Incentive Earnings</t>
  </si>
  <si>
    <t>Total Investment</t>
  </si>
  <si>
    <t>Operational Expenditure</t>
  </si>
  <si>
    <t>Total salary</t>
  </si>
  <si>
    <t>Total incentive/bonus</t>
  </si>
  <si>
    <t>Total phone bill</t>
  </si>
  <si>
    <t>Total conveyance</t>
  </si>
  <si>
    <t>Total daily allowance</t>
  </si>
  <si>
    <t>Total vehicle related cost</t>
  </si>
  <si>
    <t>Total office expense</t>
  </si>
  <si>
    <t>Total Market Development Expense</t>
  </si>
  <si>
    <t>Total Operational Expenditure</t>
  </si>
  <si>
    <t>Revenue</t>
  </si>
  <si>
    <t>Net Income</t>
  </si>
  <si>
    <t>Total earning</t>
  </si>
  <si>
    <t>ROI</t>
  </si>
  <si>
    <t>Monthly</t>
  </si>
  <si>
    <t>Annualized</t>
  </si>
  <si>
    <t>* Any authorized scheme approved from Head Office</t>
  </si>
  <si>
    <t>DOM salary</t>
  </si>
  <si>
    <t>Earning</t>
  </si>
  <si>
    <t>Supervisor salary (if Any)</t>
  </si>
  <si>
    <t>Total Revenue (DMS value)</t>
  </si>
  <si>
    <t xml:space="preserve">SO salary </t>
  </si>
  <si>
    <t>Cost of Goods sold (RD purchased value)</t>
  </si>
  <si>
    <t>Excel support</t>
  </si>
  <si>
    <t>MIS salary</t>
  </si>
  <si>
    <t xml:space="preserve">Discount (Authorized*) </t>
  </si>
  <si>
    <t>Merchandizer salary</t>
  </si>
  <si>
    <t>Upfront margin</t>
  </si>
  <si>
    <t>Accounts &amp; credit management officer salary</t>
  </si>
  <si>
    <t>Office Assistant</t>
  </si>
  <si>
    <t>KPI Incentives</t>
  </si>
  <si>
    <t>Guard salary</t>
  </si>
  <si>
    <t>Exclusivity margin</t>
  </si>
  <si>
    <t>Incentive earnings</t>
  </si>
  <si>
    <t>Cleaner salary</t>
  </si>
  <si>
    <t>Other Incentives</t>
  </si>
  <si>
    <t>Total Incentive Earnings</t>
  </si>
  <si>
    <t>DOM incentive/bonus</t>
  </si>
  <si>
    <t>Supervisor incentive/bonus</t>
  </si>
  <si>
    <t>SO incentive/bonus</t>
  </si>
  <si>
    <t>MIS incentive/bonus</t>
  </si>
  <si>
    <t>Merchandizer incentive/bonus</t>
  </si>
  <si>
    <t>Accounts &amp; credit management officer incentive/bonus</t>
  </si>
  <si>
    <t>Peon incentive/bonus</t>
  </si>
  <si>
    <t xml:space="preserve">Asset &amp; Investment </t>
  </si>
  <si>
    <t>Guard incentive/bonus</t>
  </si>
  <si>
    <t xml:space="preserve">Distribution house advance </t>
  </si>
  <si>
    <t>Cleaner incentive/bonus</t>
  </si>
  <si>
    <t>Security deposit to Excel Telecom Ltd.</t>
  </si>
  <si>
    <t>Total Advance &amp; security deposit</t>
  </si>
  <si>
    <t>DOM phone bill</t>
  </si>
  <si>
    <t xml:space="preserve">Stock in hand </t>
  </si>
  <si>
    <t>Supervisor phone bill</t>
  </si>
  <si>
    <t xml:space="preserve">Pending claim </t>
  </si>
  <si>
    <t>SO phone bill (Internet)</t>
  </si>
  <si>
    <t>Market credit</t>
  </si>
  <si>
    <t>MIS phone bill</t>
  </si>
  <si>
    <t>Stock in transit</t>
  </si>
  <si>
    <t>Merchandizer phone bill</t>
  </si>
  <si>
    <t>Total Investment on Stock</t>
  </si>
  <si>
    <t>Accounts &amp; credit management officer phone bill</t>
  </si>
  <si>
    <t>Total Working Capital</t>
  </si>
  <si>
    <t>RD owners Phone bill</t>
  </si>
  <si>
    <t xml:space="preserve">Furniture </t>
  </si>
  <si>
    <t>DOM conveyance</t>
  </si>
  <si>
    <t>Air conditioner</t>
  </si>
  <si>
    <t>Supervisor conveyance</t>
  </si>
  <si>
    <t>IPS/Generator</t>
  </si>
  <si>
    <t>SO conveyance</t>
  </si>
  <si>
    <t>Computer</t>
  </si>
  <si>
    <t>Merchandizer conveyence</t>
  </si>
  <si>
    <t>Printer</t>
  </si>
  <si>
    <t>Scanner</t>
  </si>
  <si>
    <t>DOM &amp; Office Employee daily allowance</t>
  </si>
  <si>
    <t>Bar Code Scanner</t>
  </si>
  <si>
    <t>Supervisor daily allowance</t>
  </si>
  <si>
    <t>Projector</t>
  </si>
  <si>
    <t>SO daily allowance</t>
  </si>
  <si>
    <t>Pendrive</t>
  </si>
  <si>
    <t>Merchandizer allowance</t>
  </si>
  <si>
    <t>Handset for SO/DOM/MIS</t>
  </si>
  <si>
    <t>Internet setup</t>
  </si>
  <si>
    <t>Distribution expense</t>
  </si>
  <si>
    <t>Other electronic goods</t>
  </si>
  <si>
    <t>Repair, maintenance of vehicles</t>
  </si>
  <si>
    <t>Total cost of furniture &amp; electronic goods</t>
  </si>
  <si>
    <t>Fuel for vehicle</t>
  </si>
  <si>
    <t>Motor cycle</t>
  </si>
  <si>
    <t>Driver Salary (if Any)</t>
  </si>
  <si>
    <t>Car/Micro</t>
  </si>
  <si>
    <t>Rental of Transport</t>
  </si>
  <si>
    <t>Non motorized vehicle</t>
  </si>
  <si>
    <t>Total cost on vehicle</t>
  </si>
  <si>
    <t>Total Capex</t>
  </si>
  <si>
    <t>Total distribution cost</t>
  </si>
  <si>
    <t>Depreciation on Capex</t>
  </si>
  <si>
    <t>Office rent</t>
  </si>
  <si>
    <t>Capex after decpreciation</t>
  </si>
  <si>
    <t>Stationary</t>
  </si>
  <si>
    <t>Photocopy</t>
  </si>
  <si>
    <t>Electricity bill</t>
  </si>
  <si>
    <t xml:space="preserve">Entertainment </t>
  </si>
  <si>
    <t>Courier service charge</t>
  </si>
  <si>
    <t>DD/TT charge</t>
  </si>
  <si>
    <t>By Rikshaw</t>
  </si>
  <si>
    <t>Internet bill</t>
  </si>
  <si>
    <t>Local Initiative Campaign</t>
  </si>
  <si>
    <t>Special Incentive for RT</t>
  </si>
  <si>
    <t>TM Contact Number: 01713377956</t>
  </si>
  <si>
    <t>Territory: Natore</t>
  </si>
  <si>
    <t>Other MDF fund (Tax)</t>
  </si>
  <si>
    <t>Others (specify) Loss</t>
  </si>
  <si>
    <t>TM Name: Md. Shamim Ahmed</t>
  </si>
  <si>
    <t>AM Name: Mr. Whed</t>
  </si>
  <si>
    <t>Cleaner(A03s Activation)</t>
  </si>
  <si>
    <t>Special Incentive for team(SEC Salary)</t>
  </si>
  <si>
    <t>RD Name: Mugdho Corporation</t>
  </si>
  <si>
    <t>Month: June' 2022</t>
  </si>
  <si>
    <t>Date: 04/07/2022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</si>
</sst>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charset val="134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u/>
      <sz val="20"/>
      <color rgb="FF0070C0"/>
      <name val="Tahoma"/>
      <family val="2"/>
    </font>
    <font>
      <b/>
      <sz val="13"/>
      <color theme="0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theme="1"/>
      <name val="Tahoma"/>
      <family val="2"/>
    </font>
    <font>
      <b/>
      <u/>
      <sz val="22"/>
      <color rgb="FF0070C0"/>
      <name val="Tahoma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B05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medium">
        <color rgb="FF00B050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3" tint="-0.249977111117893"/>
      </right>
      <top style="thin">
        <color auto="1"/>
      </top>
      <bottom style="thin">
        <color auto="1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Border="1" applyProtection="1"/>
    <xf numFmtId="0" fontId="1" fillId="0" borderId="1" xfId="0" applyFont="1" applyBorder="1" applyProtection="1"/>
    <xf numFmtId="0" fontId="1" fillId="0" borderId="0" xfId="0" applyFont="1" applyBorder="1" applyAlignment="1" applyProtection="1">
      <alignment vertical="center"/>
    </xf>
    <xf numFmtId="0" fontId="1" fillId="0" borderId="7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2" fillId="0" borderId="12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</xf>
    <xf numFmtId="0" fontId="5" fillId="4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9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5" borderId="12" xfId="0" applyFont="1" applyFill="1" applyBorder="1" applyAlignment="1" applyProtection="1">
      <alignment vertical="center"/>
    </xf>
    <xf numFmtId="0" fontId="2" fillId="6" borderId="12" xfId="0" applyFont="1" applyFill="1" applyBorder="1" applyAlignment="1" applyProtection="1">
      <alignment vertical="center"/>
    </xf>
    <xf numFmtId="164" fontId="2" fillId="6" borderId="12" xfId="1" applyNumberFormat="1" applyFont="1" applyFill="1" applyBorder="1" applyAlignment="1" applyProtection="1">
      <alignment vertical="center"/>
    </xf>
    <xf numFmtId="0" fontId="2" fillId="0" borderId="14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15" xfId="0" applyFont="1" applyBorder="1" applyAlignment="1" applyProtection="1">
      <alignment vertical="center"/>
    </xf>
    <xf numFmtId="0" fontId="5" fillId="4" borderId="16" xfId="0" applyFont="1" applyFill="1" applyBorder="1" applyAlignment="1" applyProtection="1">
      <alignment horizontal="center" vertical="center"/>
    </xf>
    <xf numFmtId="0" fontId="2" fillId="8" borderId="16" xfId="0" applyFont="1" applyFill="1" applyBorder="1" applyAlignment="1" applyProtection="1">
      <alignment vertical="center"/>
    </xf>
    <xf numFmtId="0" fontId="2" fillId="8" borderId="12" xfId="0" applyFont="1" applyFill="1" applyBorder="1" applyAlignment="1" applyProtection="1">
      <alignment vertical="center"/>
    </xf>
    <xf numFmtId="0" fontId="2" fillId="6" borderId="17" xfId="0" applyFont="1" applyFill="1" applyBorder="1" applyAlignment="1" applyProtection="1">
      <alignment vertical="center"/>
    </xf>
    <xf numFmtId="0" fontId="6" fillId="4" borderId="17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6" fillId="4" borderId="12" xfId="0" applyFont="1" applyFill="1" applyBorder="1" applyAlignment="1" applyProtection="1">
      <alignment vertical="center"/>
    </xf>
    <xf numFmtId="164" fontId="2" fillId="8" borderId="12" xfId="1" applyNumberFormat="1" applyFont="1" applyFill="1" applyBorder="1" applyAlignment="1" applyProtection="1">
      <alignment vertical="center"/>
      <protection locked="0"/>
    </xf>
    <xf numFmtId="0" fontId="5" fillId="4" borderId="12" xfId="0" applyFont="1" applyFill="1" applyBorder="1" applyAlignment="1" applyProtection="1">
      <alignment vertical="center"/>
    </xf>
    <xf numFmtId="0" fontId="2" fillId="0" borderId="18" xfId="0" applyFont="1" applyBorder="1" applyAlignment="1" applyProtection="1">
      <alignment vertical="center"/>
    </xf>
    <xf numFmtId="0" fontId="2" fillId="0" borderId="19" xfId="0" applyFont="1" applyBorder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1" fillId="0" borderId="24" xfId="0" applyFont="1" applyBorder="1" applyAlignment="1" applyProtection="1">
      <alignment vertical="center"/>
    </xf>
    <xf numFmtId="0" fontId="1" fillId="0" borderId="25" xfId="0" applyFont="1" applyBorder="1" applyAlignment="1" applyProtection="1">
      <alignment vertical="center"/>
    </xf>
    <xf numFmtId="0" fontId="1" fillId="0" borderId="26" xfId="0" applyFont="1" applyBorder="1" applyAlignment="1" applyProtection="1">
      <alignment vertical="center"/>
    </xf>
    <xf numFmtId="0" fontId="5" fillId="4" borderId="12" xfId="0" applyFont="1" applyFill="1" applyBorder="1" applyAlignment="1" applyProtection="1">
      <alignment horizontal="center" vertical="center"/>
    </xf>
    <xf numFmtId="164" fontId="2" fillId="0" borderId="12" xfId="0" applyNumberFormat="1" applyFont="1" applyBorder="1" applyAlignment="1" applyProtection="1">
      <alignment vertical="center"/>
    </xf>
    <xf numFmtId="164" fontId="2" fillId="0" borderId="12" xfId="0" applyNumberFormat="1" applyFont="1" applyFill="1" applyBorder="1" applyAlignment="1" applyProtection="1">
      <alignment vertical="center"/>
      <protection locked="0"/>
    </xf>
    <xf numFmtId="164" fontId="2" fillId="6" borderId="12" xfId="0" applyNumberFormat="1" applyFont="1" applyFill="1" applyBorder="1" applyAlignment="1" applyProtection="1">
      <alignment vertical="center"/>
    </xf>
    <xf numFmtId="164" fontId="2" fillId="5" borderId="12" xfId="0" applyNumberFormat="1" applyFont="1" applyFill="1" applyBorder="1" applyAlignment="1" applyProtection="1">
      <alignment vertical="center"/>
    </xf>
    <xf numFmtId="0" fontId="2" fillId="0" borderId="24" xfId="0" applyFont="1" applyBorder="1" applyAlignment="1" applyProtection="1">
      <alignment vertical="center"/>
    </xf>
    <xf numFmtId="0" fontId="2" fillId="0" borderId="25" xfId="0" applyFont="1" applyBorder="1" applyAlignment="1" applyProtection="1">
      <alignment vertical="center"/>
    </xf>
    <xf numFmtId="0" fontId="2" fillId="0" borderId="26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</xf>
    <xf numFmtId="0" fontId="2" fillId="0" borderId="27" xfId="0" applyFont="1" applyBorder="1" applyAlignment="1" applyProtection="1">
      <alignment vertical="center"/>
    </xf>
    <xf numFmtId="0" fontId="2" fillId="0" borderId="28" xfId="0" applyFont="1" applyBorder="1" applyAlignment="1" applyProtection="1">
      <alignment vertical="center"/>
    </xf>
    <xf numFmtId="164" fontId="2" fillId="0" borderId="29" xfId="1" applyNumberFormat="1" applyFont="1" applyBorder="1" applyAlignment="1" applyProtection="1">
      <alignment vertical="center"/>
      <protection locked="0"/>
    </xf>
    <xf numFmtId="164" fontId="2" fillId="6" borderId="30" xfId="1" applyNumberFormat="1" applyFont="1" applyFill="1" applyBorder="1" applyAlignment="1" applyProtection="1">
      <alignment vertical="center"/>
    </xf>
    <xf numFmtId="164" fontId="5" fillId="4" borderId="12" xfId="1" applyNumberFormat="1" applyFont="1" applyFill="1" applyBorder="1" applyAlignment="1" applyProtection="1">
      <alignment horizontal="center" vertical="center"/>
    </xf>
    <xf numFmtId="164" fontId="6" fillId="4" borderId="30" xfId="1" applyNumberFormat="1" applyFont="1" applyFill="1" applyBorder="1" applyAlignment="1" applyProtection="1">
      <alignment vertical="center"/>
    </xf>
    <xf numFmtId="9" fontId="7" fillId="11" borderId="12" xfId="2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vertical="center"/>
    </xf>
    <xf numFmtId="9" fontId="7" fillId="12" borderId="12" xfId="2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2" fillId="0" borderId="33" xfId="0" applyFont="1" applyBorder="1" applyAlignment="1" applyProtection="1">
      <alignment vertical="center"/>
    </xf>
    <xf numFmtId="0" fontId="2" fillId="0" borderId="34" xfId="0" applyFont="1" applyBorder="1" applyAlignment="1" applyProtection="1">
      <alignment vertical="center"/>
    </xf>
    <xf numFmtId="164" fontId="6" fillId="4" borderId="12" xfId="1" applyNumberFormat="1" applyFont="1" applyFill="1" applyBorder="1" applyAlignment="1" applyProtection="1">
      <alignment vertical="center"/>
    </xf>
    <xf numFmtId="43" fontId="2" fillId="0" borderId="12" xfId="1" applyNumberFormat="1" applyFont="1" applyBorder="1" applyAlignment="1" applyProtection="1">
      <alignment vertical="center"/>
    </xf>
    <xf numFmtId="164" fontId="5" fillId="4" borderId="12" xfId="0" applyNumberFormat="1" applyFont="1" applyFill="1" applyBorder="1" applyAlignment="1" applyProtection="1">
      <alignment vertical="center"/>
    </xf>
    <xf numFmtId="0" fontId="2" fillId="0" borderId="35" xfId="0" applyFont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164" fontId="5" fillId="2" borderId="0" xfId="0" applyNumberFormat="1" applyFont="1" applyFill="1" applyBorder="1" applyAlignment="1" applyProtection="1">
      <alignment vertical="center"/>
    </xf>
    <xf numFmtId="0" fontId="2" fillId="0" borderId="0" xfId="0" applyFont="1" applyBorder="1" applyProtection="1"/>
    <xf numFmtId="0" fontId="2" fillId="0" borderId="36" xfId="0" applyFont="1" applyBorder="1" applyProtection="1"/>
    <xf numFmtId="0" fontId="2" fillId="0" borderId="37" xfId="0" applyFont="1" applyBorder="1" applyProtection="1"/>
    <xf numFmtId="0" fontId="2" fillId="0" borderId="38" xfId="0" applyFont="1" applyBorder="1" applyProtection="1"/>
    <xf numFmtId="0" fontId="2" fillId="0" borderId="3" xfId="0" applyFont="1" applyBorder="1" applyProtection="1"/>
    <xf numFmtId="0" fontId="4" fillId="0" borderId="7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25" xfId="0" applyFont="1" applyFill="1" applyBorder="1" applyAlignment="1" applyProtection="1">
      <alignment horizontal="center" vertical="center"/>
    </xf>
    <xf numFmtId="0" fontId="1" fillId="0" borderId="36" xfId="0" applyFont="1" applyBorder="1" applyAlignment="1" applyProtection="1">
      <alignment vertical="center"/>
    </xf>
    <xf numFmtId="0" fontId="2" fillId="0" borderId="37" xfId="0" applyFont="1" applyFill="1" applyBorder="1" applyAlignment="1" applyProtection="1">
      <alignment vertical="center"/>
    </xf>
    <xf numFmtId="164" fontId="2" fillId="0" borderId="37" xfId="1" applyNumberFormat="1" applyFont="1" applyFill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vertical="center"/>
    </xf>
    <xf numFmtId="0" fontId="2" fillId="0" borderId="42" xfId="0" applyFont="1" applyBorder="1" applyAlignment="1" applyProtection="1">
      <alignment vertical="center"/>
    </xf>
    <xf numFmtId="0" fontId="2" fillId="0" borderId="43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7" borderId="0" xfId="0" applyFont="1" applyFill="1" applyBorder="1" applyAlignment="1" applyProtection="1">
      <alignment vertical="center"/>
    </xf>
    <xf numFmtId="164" fontId="5" fillId="7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44" xfId="0" applyFont="1" applyBorder="1" applyAlignment="1" applyProtection="1">
      <alignment vertical="center"/>
    </xf>
    <xf numFmtId="0" fontId="2" fillId="0" borderId="45" xfId="0" applyFont="1" applyFill="1" applyBorder="1" applyAlignment="1" applyProtection="1">
      <alignment vertical="center"/>
    </xf>
    <xf numFmtId="164" fontId="2" fillId="0" borderId="45" xfId="1" applyNumberFormat="1" applyFont="1" applyFill="1" applyBorder="1" applyAlignment="1" applyProtection="1">
      <alignment vertical="center"/>
    </xf>
    <xf numFmtId="0" fontId="2" fillId="0" borderId="46" xfId="0" applyFont="1" applyBorder="1" applyAlignment="1" applyProtection="1">
      <alignment vertical="center"/>
    </xf>
    <xf numFmtId="0" fontId="4" fillId="0" borderId="10" xfId="0" applyFont="1" applyFill="1" applyBorder="1" applyAlignment="1" applyProtection="1">
      <alignment horizontal="center" vertical="center"/>
    </xf>
    <xf numFmtId="0" fontId="4" fillId="0" borderId="24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vertical="center"/>
    </xf>
    <xf numFmtId="164" fontId="5" fillId="3" borderId="0" xfId="0" applyNumberFormat="1" applyFont="1" applyFill="1" applyBorder="1" applyAlignment="1" applyProtection="1">
      <alignment vertical="center"/>
    </xf>
    <xf numFmtId="0" fontId="1" fillId="0" borderId="14" xfId="0" applyFont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164" fontId="2" fillId="0" borderId="1" xfId="1" applyNumberFormat="1" applyFont="1" applyFill="1" applyBorder="1" applyAlignment="1" applyProtection="1">
      <alignment vertical="center"/>
      <protection locked="0"/>
    </xf>
    <xf numFmtId="0" fontId="1" fillId="0" borderId="27" xfId="0" applyFont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26" xfId="0" applyFont="1" applyFill="1" applyBorder="1" applyAlignment="1" applyProtection="1">
      <alignment horizontal="center" vertical="center"/>
    </xf>
    <xf numFmtId="0" fontId="2" fillId="11" borderId="12" xfId="0" applyFont="1" applyFill="1" applyBorder="1" applyAlignment="1" applyProtection="1">
      <alignment vertical="center"/>
    </xf>
    <xf numFmtId="0" fontId="2" fillId="12" borderId="12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7" fillId="10" borderId="12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9" borderId="21" xfId="0" applyFont="1" applyFill="1" applyBorder="1" applyAlignment="1" applyProtection="1">
      <alignment horizontal="center" vertical="center"/>
    </xf>
    <xf numFmtId="0" fontId="4" fillId="9" borderId="22" xfId="0" applyFont="1" applyFill="1" applyBorder="1" applyAlignment="1" applyProtection="1">
      <alignment horizontal="center" vertical="center"/>
    </xf>
    <xf numFmtId="0" fontId="4" fillId="9" borderId="23" xfId="0" applyFont="1" applyFill="1" applyBorder="1" applyAlignment="1" applyProtection="1">
      <alignment horizontal="center" vertical="center"/>
    </xf>
    <xf numFmtId="0" fontId="4" fillId="7" borderId="39" xfId="0" applyFont="1" applyFill="1" applyBorder="1" applyAlignment="1" applyProtection="1">
      <alignment horizontal="center" vertical="center"/>
    </xf>
    <xf numFmtId="0" fontId="4" fillId="7" borderId="40" xfId="0" applyFont="1" applyFill="1" applyBorder="1" applyAlignment="1" applyProtection="1">
      <alignment horizontal="center" vertical="center"/>
    </xf>
    <xf numFmtId="0" fontId="4" fillId="7" borderId="41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7" borderId="15" xfId="0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98534</xdr:colOff>
      <xdr:row>53</xdr:row>
      <xdr:rowOff>185245</xdr:rowOff>
    </xdr:from>
    <xdr:to>
      <xdr:col>8</xdr:col>
      <xdr:colOff>590333</xdr:colOff>
      <xdr:row>55</xdr:row>
      <xdr:rowOff>164223</xdr:rowOff>
    </xdr:to>
    <xdr:grpSp>
      <xdr:nvGrpSpPr>
        <xdr:cNvPr id="11" name="Group 10"/>
        <xdr:cNvGrpSpPr/>
      </xdr:nvGrpSpPr>
      <xdr:grpSpPr>
        <a:xfrm>
          <a:off x="722586" y="10826969"/>
          <a:ext cx="8013264" cy="351220"/>
          <a:chOff x="722586" y="9973003"/>
          <a:chExt cx="7925678" cy="351220"/>
        </a:xfrm>
      </xdr:grpSpPr>
      <xdr:sp macro="" textlink="">
        <xdr:nvSpPr>
          <xdr:cNvPr id="2" name="TextBox 1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3" name="TextBox 2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426983</xdr:colOff>
      <xdr:row>83</xdr:row>
      <xdr:rowOff>87584</xdr:rowOff>
    </xdr:from>
    <xdr:to>
      <xdr:col>14</xdr:col>
      <xdr:colOff>328448</xdr:colOff>
      <xdr:row>85</xdr:row>
      <xdr:rowOff>66563</xdr:rowOff>
    </xdr:to>
    <xdr:grpSp>
      <xdr:nvGrpSpPr>
        <xdr:cNvPr id="2" name="Group 1"/>
        <xdr:cNvGrpSpPr/>
      </xdr:nvGrpSpPr>
      <xdr:grpSpPr>
        <a:xfrm>
          <a:off x="919655" y="14517412"/>
          <a:ext cx="13335000" cy="351220"/>
          <a:chOff x="722586" y="9973003"/>
          <a:chExt cx="7925678" cy="351220"/>
        </a:xfrm>
      </xdr:grpSpPr>
      <xdr:sp macro="" textlink="">
        <xdr:nvSpPr>
          <xdr:cNvPr id="3" name="TextBox 2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6" name="Straight Connector 5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4506668294322"/>
  </sheetPr>
  <dimension ref="A1:Q77"/>
  <sheetViews>
    <sheetView showGridLines="0" zoomScale="87" zoomScaleNormal="87" workbookViewId="0">
      <selection activeCell="M16" sqref="M16"/>
    </sheetView>
  </sheetViews>
  <sheetFormatPr defaultColWidth="9.140625" defaultRowHeight="15" customHeight="1"/>
  <cols>
    <col min="1" max="1" width="4.7109375" style="4" customWidth="1"/>
    <col min="2" max="2" width="4.5703125" style="4" customWidth="1"/>
    <col min="3" max="3" width="49.28515625" style="4" customWidth="1"/>
    <col min="4" max="4" width="14.5703125" style="4" customWidth="1"/>
    <col min="5" max="5" width="4.5703125" style="4" customWidth="1"/>
    <col min="6" max="6" width="4.7109375" style="4" customWidth="1"/>
    <col min="7" max="7" width="5.42578125" style="4" customWidth="1"/>
    <col min="8" max="8" width="34.140625" style="4" customWidth="1"/>
    <col min="9" max="9" width="13.28515625" style="4" customWidth="1"/>
    <col min="10" max="10" width="11.28515625" style="4" customWidth="1"/>
    <col min="11" max="11" width="4.7109375" style="4" customWidth="1"/>
    <col min="12" max="12" width="35.28515625" style="4" customWidth="1"/>
    <col min="13" max="13" width="13.140625" style="4" customWidth="1"/>
    <col min="14" max="14" width="10.42578125" style="4" customWidth="1"/>
    <col min="15" max="15" width="5" style="4" customWidth="1"/>
    <col min="16" max="16384" width="9.140625" style="4"/>
  </cols>
  <sheetData>
    <row r="1" spans="1:17" ht="42" customHeight="1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05"/>
      <c r="M1" s="105"/>
      <c r="N1" s="105"/>
    </row>
    <row r="3" spans="1:17" ht="15" customHeight="1">
      <c r="C3" s="5" t="str">
        <f>Details!C3</f>
        <v>RD Name: Mugdho Corporation</v>
      </c>
    </row>
    <row r="4" spans="1:17" ht="15" customHeight="1">
      <c r="C4" s="5" t="str">
        <f>Details!C4</f>
        <v>Territory: Natore</v>
      </c>
    </row>
    <row r="5" spans="1:17" ht="15" customHeight="1">
      <c r="C5" s="5" t="str">
        <f>Details!C5</f>
        <v>Month: June' 2022</v>
      </c>
    </row>
    <row r="6" spans="1:17" ht="15" customHeight="1">
      <c r="C6" s="5" t="str">
        <f>Details!C6</f>
        <v>TM Name: Md. Shamim Ahmed</v>
      </c>
    </row>
    <row r="7" spans="1:17" ht="15" customHeight="1">
      <c r="C7" s="5" t="str">
        <f>Details!C7</f>
        <v>TM Contact Number: 01713377956</v>
      </c>
    </row>
    <row r="8" spans="1:17" ht="15" customHeight="1">
      <c r="C8" s="5" t="str">
        <f>Details!C8</f>
        <v>AM Name: Mr. Whed</v>
      </c>
      <c r="H8" s="40" t="str">
        <f>Details!M8</f>
        <v>Date: 04/07/2022</v>
      </c>
    </row>
    <row r="9" spans="1:17" ht="15" customHeight="1">
      <c r="B9" s="6"/>
      <c r="C9" s="6"/>
      <c r="D9" s="6"/>
      <c r="E9" s="6"/>
    </row>
    <row r="10" spans="1:17" s="1" customFormat="1" ht="26.1" customHeight="1">
      <c r="B10" s="112" t="s">
        <v>1</v>
      </c>
      <c r="C10" s="113"/>
      <c r="D10" s="113"/>
      <c r="E10" s="114"/>
      <c r="F10" s="8"/>
      <c r="G10" s="115" t="s">
        <v>2</v>
      </c>
      <c r="H10" s="116"/>
      <c r="I10" s="116"/>
      <c r="J10" s="117"/>
    </row>
    <row r="11" spans="1:17" s="1" customFormat="1" ht="15" customHeight="1">
      <c r="B11" s="77"/>
      <c r="C11" s="78"/>
      <c r="D11" s="78"/>
      <c r="E11" s="79"/>
      <c r="F11" s="8"/>
      <c r="G11" s="80"/>
      <c r="H11" s="78"/>
      <c r="I11" s="78"/>
      <c r="J11" s="106"/>
    </row>
    <row r="12" spans="1:17" s="1" customFormat="1" ht="15" customHeight="1">
      <c r="A12" s="8"/>
      <c r="B12" s="9"/>
      <c r="C12" s="8"/>
      <c r="D12" s="8"/>
      <c r="E12" s="11"/>
      <c r="F12" s="8"/>
      <c r="G12" s="42"/>
      <c r="H12" s="8"/>
      <c r="I12" s="8"/>
      <c r="J12" s="43"/>
    </row>
    <row r="13" spans="1:17" s="1" customFormat="1" ht="15" customHeight="1">
      <c r="A13" s="8"/>
      <c r="B13" s="9"/>
      <c r="C13" s="70" t="s">
        <v>3</v>
      </c>
      <c r="D13" s="71">
        <f>Details!D75</f>
        <v>206699</v>
      </c>
      <c r="E13" s="11"/>
      <c r="F13" s="8"/>
      <c r="G13" s="42"/>
      <c r="H13" s="44" t="s">
        <v>4</v>
      </c>
      <c r="I13" s="44" t="s">
        <v>5</v>
      </c>
      <c r="J13" s="43"/>
      <c r="O13" s="8"/>
      <c r="P13" s="8"/>
      <c r="Q13" s="8"/>
    </row>
    <row r="14" spans="1:17" s="1" customFormat="1" ht="15" customHeight="1">
      <c r="A14" s="8"/>
      <c r="B14" s="9"/>
      <c r="C14" s="8"/>
      <c r="D14" s="8"/>
      <c r="E14" s="11"/>
      <c r="F14" s="8"/>
      <c r="G14" s="42"/>
      <c r="H14" s="14" t="s">
        <v>6</v>
      </c>
      <c r="I14" s="45">
        <f>D25</f>
        <v>13356991.538461538</v>
      </c>
      <c r="J14" s="43"/>
      <c r="O14" s="8"/>
      <c r="P14" s="8"/>
      <c r="Q14" s="8"/>
    </row>
    <row r="15" spans="1:17" s="1" customFormat="1" ht="15" customHeight="1">
      <c r="A15" s="8"/>
      <c r="B15" s="81"/>
      <c r="C15" s="82"/>
      <c r="D15" s="83"/>
      <c r="E15" s="84"/>
      <c r="F15" s="8"/>
      <c r="G15" s="42"/>
      <c r="H15" s="14" t="s">
        <v>7</v>
      </c>
      <c r="I15" s="46">
        <f>Details!N14</f>
        <v>0</v>
      </c>
      <c r="J15" s="43"/>
      <c r="O15" s="8"/>
      <c r="P15" s="8"/>
      <c r="Q15" s="8"/>
    </row>
    <row r="16" spans="1:17" s="1" customFormat="1" ht="15" customHeight="1">
      <c r="A16" s="8"/>
      <c r="F16" s="8"/>
      <c r="G16" s="42"/>
      <c r="H16" s="23" t="s">
        <v>8</v>
      </c>
      <c r="I16" s="47">
        <f>I14-I15</f>
        <v>13356991.538461538</v>
      </c>
      <c r="J16" s="43"/>
      <c r="O16" s="8"/>
      <c r="P16" s="8"/>
      <c r="Q16" s="8"/>
    </row>
    <row r="17" spans="1:17" s="2" customFormat="1" ht="15" customHeight="1">
      <c r="A17" s="18"/>
      <c r="F17" s="18"/>
      <c r="G17" s="50"/>
      <c r="H17" s="8"/>
      <c r="I17" s="8"/>
      <c r="J17" s="51"/>
      <c r="O17" s="18"/>
      <c r="P17" s="18"/>
      <c r="Q17" s="18"/>
    </row>
    <row r="18" spans="1:17" s="2" customFormat="1" ht="15" customHeight="1">
      <c r="A18" s="18"/>
      <c r="F18" s="18"/>
      <c r="G18" s="50"/>
      <c r="H18" s="44" t="s">
        <v>9</v>
      </c>
      <c r="I18" s="44" t="s">
        <v>5</v>
      </c>
      <c r="J18" s="51"/>
      <c r="O18" s="18"/>
      <c r="P18" s="18"/>
      <c r="Q18" s="18"/>
    </row>
    <row r="19" spans="1:17" s="2" customFormat="1" ht="15" customHeight="1">
      <c r="A19" s="18"/>
      <c r="F19" s="18"/>
      <c r="G19" s="50"/>
      <c r="H19" s="14" t="s">
        <v>10</v>
      </c>
      <c r="I19" s="45">
        <f>Details!N18</f>
        <v>287567</v>
      </c>
      <c r="J19" s="51"/>
      <c r="O19" s="18"/>
      <c r="P19" s="18"/>
      <c r="Q19" s="18"/>
    </row>
    <row r="20" spans="1:17" s="2" customFormat="1" ht="15" customHeight="1">
      <c r="A20" s="18"/>
      <c r="F20" s="18"/>
      <c r="G20" s="50"/>
      <c r="H20" s="14" t="s">
        <v>11</v>
      </c>
      <c r="I20" s="45">
        <f>Details!N19</f>
        <v>0</v>
      </c>
      <c r="J20" s="51"/>
      <c r="O20" s="18"/>
      <c r="P20" s="18"/>
      <c r="Q20" s="18"/>
    </row>
    <row r="21" spans="1:17" s="2" customFormat="1" ht="15" customHeight="1">
      <c r="A21" s="18"/>
      <c r="F21" s="18"/>
      <c r="G21" s="50"/>
      <c r="H21" s="23" t="s">
        <v>9</v>
      </c>
      <c r="I21" s="47">
        <f>I19+I20</f>
        <v>287567</v>
      </c>
      <c r="J21" s="51"/>
      <c r="O21" s="18"/>
      <c r="P21" s="18"/>
      <c r="Q21" s="18"/>
    </row>
    <row r="22" spans="1:17" s="2" customFormat="1" ht="26.1" customHeight="1">
      <c r="A22" s="18"/>
      <c r="B22" s="118" t="s">
        <v>12</v>
      </c>
      <c r="C22" s="119"/>
      <c r="D22" s="119"/>
      <c r="E22" s="120"/>
      <c r="F22" s="18"/>
      <c r="G22" s="50"/>
      <c r="H22" s="18"/>
      <c r="I22" s="18"/>
      <c r="J22" s="51"/>
      <c r="O22" s="18"/>
      <c r="P22" s="18"/>
      <c r="Q22" s="18"/>
    </row>
    <row r="23" spans="1:17" s="2" customFormat="1" ht="15" customHeight="1">
      <c r="A23" s="18"/>
      <c r="B23" s="85"/>
      <c r="C23" s="18"/>
      <c r="D23" s="18"/>
      <c r="E23" s="86"/>
      <c r="F23" s="18"/>
      <c r="G23" s="50"/>
      <c r="H23" s="44" t="s">
        <v>13</v>
      </c>
      <c r="I23" s="44" t="s">
        <v>5</v>
      </c>
      <c r="J23" s="51"/>
      <c r="O23" s="18"/>
      <c r="P23" s="18"/>
      <c r="Q23" s="18"/>
    </row>
    <row r="24" spans="1:17" s="2" customFormat="1" ht="15" customHeight="1">
      <c r="A24" s="18"/>
      <c r="B24" s="85"/>
      <c r="C24" s="87"/>
      <c r="D24" s="87"/>
      <c r="E24" s="86"/>
      <c r="F24" s="18"/>
      <c r="G24" s="50"/>
      <c r="H24" s="14" t="s">
        <v>14</v>
      </c>
      <c r="I24" s="45">
        <f>Details!N23</f>
        <v>125500</v>
      </c>
      <c r="J24" s="51"/>
      <c r="O24" s="18"/>
      <c r="P24" s="18"/>
      <c r="Q24" s="18"/>
    </row>
    <row r="25" spans="1:17" s="2" customFormat="1" ht="15" customHeight="1">
      <c r="A25" s="18"/>
      <c r="B25" s="85"/>
      <c r="C25" s="88" t="s">
        <v>12</v>
      </c>
      <c r="D25" s="89">
        <f>Details!I60</f>
        <v>13356991.538461538</v>
      </c>
      <c r="E25" s="86"/>
      <c r="F25" s="18"/>
      <c r="G25" s="50"/>
      <c r="H25" s="14" t="s">
        <v>15</v>
      </c>
      <c r="I25" s="45">
        <f>Details!N24</f>
        <v>0</v>
      </c>
      <c r="J25" s="51"/>
      <c r="O25" s="18"/>
      <c r="P25" s="18"/>
      <c r="Q25" s="18"/>
    </row>
    <row r="26" spans="1:17" s="2" customFormat="1" ht="15" customHeight="1">
      <c r="A26" s="18"/>
      <c r="B26" s="85"/>
      <c r="C26" s="90"/>
      <c r="D26" s="91"/>
      <c r="E26" s="86"/>
      <c r="F26" s="18"/>
      <c r="G26" s="50"/>
      <c r="H26" s="14" t="s">
        <v>16</v>
      </c>
      <c r="I26" s="45">
        <f>Details!N25</f>
        <v>1400</v>
      </c>
      <c r="J26" s="51"/>
      <c r="O26" s="18"/>
      <c r="P26" s="18"/>
      <c r="Q26" s="18"/>
    </row>
    <row r="27" spans="1:17" s="2" customFormat="1" ht="15" customHeight="1">
      <c r="A27" s="18"/>
      <c r="B27" s="92"/>
      <c r="C27" s="93"/>
      <c r="D27" s="94"/>
      <c r="E27" s="95"/>
      <c r="F27" s="18"/>
      <c r="G27" s="50"/>
      <c r="H27" s="14" t="s">
        <v>17</v>
      </c>
      <c r="I27" s="45">
        <f>Details!N26</f>
        <v>3605</v>
      </c>
      <c r="J27" s="51"/>
      <c r="O27" s="18"/>
      <c r="P27" s="18"/>
      <c r="Q27" s="18"/>
    </row>
    <row r="28" spans="1:17" s="2" customFormat="1" ht="15" customHeight="1">
      <c r="A28" s="18"/>
      <c r="F28" s="18"/>
      <c r="G28" s="50"/>
      <c r="H28" s="14" t="s">
        <v>18</v>
      </c>
      <c r="I28" s="45">
        <f>Details!N27</f>
        <v>5120</v>
      </c>
      <c r="J28" s="51"/>
      <c r="O28" s="18"/>
      <c r="P28" s="18"/>
      <c r="Q28" s="18"/>
    </row>
    <row r="29" spans="1:17" s="2" customFormat="1" ht="15" customHeight="1">
      <c r="A29" s="18"/>
      <c r="F29" s="18"/>
      <c r="G29" s="50"/>
      <c r="H29" s="14" t="s">
        <v>19</v>
      </c>
      <c r="I29" s="45">
        <f>Details!N28</f>
        <v>14900</v>
      </c>
      <c r="J29" s="51"/>
      <c r="O29" s="18"/>
      <c r="P29" s="18"/>
      <c r="Q29" s="18"/>
    </row>
    <row r="30" spans="1:17" s="2" customFormat="1" ht="15" customHeight="1">
      <c r="A30" s="18"/>
      <c r="F30" s="18"/>
      <c r="G30" s="50"/>
      <c r="H30" s="14" t="s">
        <v>20</v>
      </c>
      <c r="I30" s="45">
        <f>Details!N29</f>
        <v>42674</v>
      </c>
      <c r="J30" s="51"/>
      <c r="O30" s="18"/>
      <c r="P30" s="18"/>
      <c r="Q30" s="18"/>
    </row>
    <row r="31" spans="1:17" s="2" customFormat="1" ht="15" customHeight="1">
      <c r="A31" s="18"/>
      <c r="F31" s="18"/>
      <c r="G31" s="50"/>
      <c r="H31" s="14" t="s">
        <v>21</v>
      </c>
      <c r="I31" s="45">
        <f>Details!N30</f>
        <v>13500</v>
      </c>
      <c r="J31" s="51"/>
      <c r="O31" s="18"/>
      <c r="P31" s="18"/>
      <c r="Q31" s="18"/>
    </row>
    <row r="32" spans="1:17" s="2" customFormat="1" ht="15" customHeight="1">
      <c r="A32" s="18"/>
      <c r="F32" s="18"/>
      <c r="G32" s="50"/>
      <c r="H32" s="23" t="s">
        <v>22</v>
      </c>
      <c r="I32" s="47">
        <f>SUM(I24:I31)</f>
        <v>206699</v>
      </c>
      <c r="J32" s="51"/>
      <c r="O32" s="18"/>
      <c r="P32" s="18"/>
      <c r="Q32" s="18"/>
    </row>
    <row r="33" spans="1:17" s="2" customFormat="1" ht="15" customHeight="1">
      <c r="A33" s="18"/>
      <c r="F33" s="18"/>
      <c r="G33" s="50"/>
      <c r="H33" s="18"/>
      <c r="I33" s="18"/>
      <c r="J33" s="51"/>
      <c r="O33" s="18"/>
      <c r="P33" s="18"/>
      <c r="Q33" s="18"/>
    </row>
    <row r="34" spans="1:17" s="2" customFormat="1" ht="15" customHeight="1">
      <c r="A34" s="18"/>
      <c r="F34" s="18"/>
      <c r="G34" s="50"/>
      <c r="H34" s="44" t="s">
        <v>1</v>
      </c>
      <c r="I34" s="57">
        <f>I32</f>
        <v>206699</v>
      </c>
      <c r="J34" s="51"/>
      <c r="O34" s="18"/>
      <c r="P34" s="18"/>
      <c r="Q34" s="18"/>
    </row>
    <row r="35" spans="1:17" s="2" customFormat="1" ht="26.1" customHeight="1">
      <c r="A35" s="18"/>
      <c r="B35" s="121" t="s">
        <v>23</v>
      </c>
      <c r="C35" s="122"/>
      <c r="D35" s="122"/>
      <c r="E35" s="123"/>
      <c r="F35" s="18"/>
      <c r="G35" s="50"/>
      <c r="H35" s="18"/>
      <c r="I35" s="18"/>
      <c r="J35" s="51"/>
      <c r="O35" s="18"/>
      <c r="P35" s="18"/>
      <c r="Q35" s="18"/>
    </row>
    <row r="36" spans="1:17" s="2" customFormat="1" ht="15" customHeight="1">
      <c r="A36" s="18"/>
      <c r="B36" s="96"/>
      <c r="C36" s="78"/>
      <c r="D36" s="78"/>
      <c r="E36" s="97"/>
      <c r="F36" s="18"/>
      <c r="G36" s="50"/>
      <c r="H36" s="44" t="s">
        <v>24</v>
      </c>
      <c r="I36" s="57">
        <f>I21-I34</f>
        <v>80868</v>
      </c>
      <c r="J36" s="51"/>
      <c r="O36" s="18"/>
      <c r="P36" s="18"/>
      <c r="Q36" s="18"/>
    </row>
    <row r="37" spans="1:17" s="2" customFormat="1" ht="15" customHeight="1">
      <c r="A37" s="18"/>
      <c r="B37" s="12"/>
      <c r="C37" s="8"/>
      <c r="D37" s="8"/>
      <c r="E37" s="41"/>
      <c r="F37" s="18"/>
      <c r="G37" s="50"/>
      <c r="H37" s="18"/>
      <c r="I37" s="18"/>
      <c r="J37" s="51"/>
      <c r="O37" s="18"/>
      <c r="P37" s="18"/>
      <c r="Q37" s="18"/>
    </row>
    <row r="38" spans="1:17" s="2" customFormat="1" ht="15" customHeight="1">
      <c r="A38" s="18"/>
      <c r="B38" s="12"/>
      <c r="C38" s="98" t="s">
        <v>25</v>
      </c>
      <c r="D38" s="99">
        <f>Details!I23</f>
        <v>287567</v>
      </c>
      <c r="E38" s="41"/>
      <c r="F38" s="18"/>
      <c r="G38" s="50"/>
      <c r="H38" s="110" t="s">
        <v>26</v>
      </c>
      <c r="I38" s="59">
        <f>I36/I16</f>
        <v>6.0543573578780898E-3</v>
      </c>
      <c r="J38" s="107" t="s">
        <v>27</v>
      </c>
      <c r="O38" s="18"/>
      <c r="P38" s="18"/>
      <c r="Q38" s="18"/>
    </row>
    <row r="39" spans="1:17" s="2" customFormat="1" ht="15" customHeight="1">
      <c r="A39" s="18"/>
      <c r="B39" s="12"/>
      <c r="C39" s="90"/>
      <c r="D39" s="91"/>
      <c r="E39" s="41"/>
      <c r="F39" s="18"/>
      <c r="G39" s="50"/>
      <c r="H39" s="110"/>
      <c r="I39" s="61">
        <f>(I36*12)/I16</f>
        <v>7.2652288294537085E-2</v>
      </c>
      <c r="J39" s="108" t="s">
        <v>28</v>
      </c>
      <c r="O39" s="18"/>
      <c r="P39" s="18"/>
      <c r="Q39" s="18"/>
    </row>
    <row r="40" spans="1:17" s="2" customFormat="1" ht="15" customHeight="1">
      <c r="A40" s="18"/>
      <c r="B40" s="100"/>
      <c r="C40" s="101"/>
      <c r="D40" s="102"/>
      <c r="E40" s="103"/>
      <c r="F40" s="18"/>
      <c r="G40" s="63"/>
      <c r="H40" s="64"/>
      <c r="I40" s="64"/>
      <c r="J40" s="65"/>
      <c r="K40" s="18"/>
      <c r="L40" s="18"/>
      <c r="M40" s="18"/>
      <c r="N40" s="18"/>
      <c r="O40" s="18"/>
      <c r="P40" s="18"/>
      <c r="Q40" s="18"/>
    </row>
    <row r="41" spans="1:17" s="2" customFormat="1" ht="15" customHeight="1">
      <c r="A41" s="18"/>
      <c r="B41" s="18"/>
      <c r="C41" s="90"/>
      <c r="D41" s="91"/>
      <c r="E41" s="18"/>
      <c r="F41" s="18"/>
      <c r="J41" s="18"/>
      <c r="K41" s="18"/>
      <c r="L41" s="18"/>
      <c r="M41" s="18"/>
      <c r="N41" s="18"/>
      <c r="O41" s="18"/>
      <c r="P41" s="18"/>
      <c r="Q41" s="18"/>
    </row>
    <row r="42" spans="1:17" s="2" customFormat="1" ht="15" customHeight="1">
      <c r="A42" s="18"/>
      <c r="B42" s="18"/>
      <c r="C42" s="90"/>
      <c r="D42" s="104"/>
      <c r="E42" s="18"/>
      <c r="F42" s="18"/>
      <c r="J42" s="18"/>
      <c r="K42" s="18"/>
      <c r="L42" s="18"/>
      <c r="M42" s="18"/>
      <c r="N42" s="18"/>
      <c r="O42" s="18"/>
      <c r="P42" s="18"/>
      <c r="Q42" s="18"/>
    </row>
    <row r="43" spans="1:17" s="2" customFormat="1" ht="15" customHeight="1">
      <c r="A43" s="18"/>
      <c r="B43" s="109" t="s">
        <v>29</v>
      </c>
      <c r="C43" s="109"/>
      <c r="D43" s="109"/>
      <c r="E43" s="109"/>
      <c r="F43" s="109"/>
      <c r="G43" s="109"/>
      <c r="H43" s="109"/>
      <c r="I43" s="109"/>
      <c r="J43" s="109"/>
      <c r="K43" s="18"/>
      <c r="L43" s="18"/>
      <c r="M43" s="18"/>
      <c r="N43" s="18"/>
      <c r="O43" s="18"/>
      <c r="P43" s="18"/>
      <c r="Q43" s="18"/>
    </row>
    <row r="44" spans="1:17" s="2" customFormat="1" ht="15" customHeight="1">
      <c r="A44" s="18"/>
      <c r="B44" s="18"/>
      <c r="C44" s="90"/>
      <c r="D44" s="104"/>
      <c r="E44" s="18"/>
      <c r="F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2" customFormat="1" ht="15" customHeight="1">
      <c r="A45" s="18"/>
      <c r="B45" s="18"/>
      <c r="C45" s="18"/>
      <c r="D45" s="18"/>
      <c r="E45" s="18"/>
      <c r="F45" s="18"/>
      <c r="I45" s="18"/>
      <c r="J45" s="18"/>
      <c r="K45" s="18"/>
      <c r="L45" s="18"/>
      <c r="M45" s="18"/>
      <c r="N45" s="18"/>
      <c r="O45" s="18"/>
      <c r="P45" s="18"/>
      <c r="Q45" s="18"/>
    </row>
    <row r="46" spans="1:17" s="2" customFormat="1" ht="15" customHeight="1">
      <c r="A46" s="18"/>
      <c r="B46" s="18"/>
      <c r="C46" s="18"/>
      <c r="D46" s="18"/>
      <c r="E46" s="18"/>
      <c r="F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s="3" customFormat="1" ht="15" customHeight="1">
      <c r="A47" s="72"/>
      <c r="B47" s="72"/>
      <c r="C47" s="72"/>
      <c r="D47" s="72"/>
      <c r="E47" s="72"/>
      <c r="F47" s="72"/>
      <c r="H47" s="2"/>
      <c r="I47" s="18"/>
      <c r="J47" s="72"/>
      <c r="K47" s="72"/>
      <c r="L47" s="72"/>
      <c r="M47" s="72"/>
      <c r="N47" s="72"/>
      <c r="O47" s="72"/>
      <c r="P47" s="72"/>
      <c r="Q47" s="72"/>
    </row>
    <row r="48" spans="1:17" s="3" customFormat="1" ht="15" customHeight="1">
      <c r="A48" s="72"/>
      <c r="B48" s="72"/>
      <c r="C48" s="72"/>
      <c r="D48" s="72"/>
      <c r="E48" s="72"/>
      <c r="F48" s="72"/>
      <c r="I48" s="72"/>
      <c r="J48" s="72"/>
      <c r="K48" s="72"/>
      <c r="L48" s="72"/>
      <c r="M48" s="72"/>
      <c r="N48" s="72"/>
      <c r="O48" s="72"/>
      <c r="P48" s="72"/>
      <c r="Q48" s="72"/>
    </row>
    <row r="49" spans="1:17" s="3" customFormat="1" ht="15" customHeight="1">
      <c r="A49" s="72"/>
      <c r="B49" s="72"/>
      <c r="C49" s="72"/>
      <c r="D49" s="72"/>
      <c r="E49" s="72"/>
      <c r="F49" s="72"/>
      <c r="I49" s="72"/>
      <c r="J49" s="72"/>
      <c r="K49" s="72"/>
      <c r="L49" s="72"/>
      <c r="M49" s="72"/>
      <c r="N49" s="72"/>
      <c r="O49" s="72"/>
      <c r="P49" s="72"/>
      <c r="Q49" s="72"/>
    </row>
    <row r="50" spans="1:17" s="3" customFormat="1" ht="15" customHeight="1">
      <c r="A50" s="72"/>
      <c r="B50" s="72"/>
      <c r="C50" s="72"/>
      <c r="D50" s="72"/>
      <c r="E50" s="72"/>
      <c r="F50" s="72"/>
      <c r="I50" s="72"/>
      <c r="J50" s="72"/>
      <c r="K50" s="72"/>
      <c r="L50" s="72"/>
      <c r="M50" s="72"/>
      <c r="N50" s="72"/>
      <c r="O50" s="72"/>
      <c r="P50" s="72"/>
      <c r="Q50" s="72"/>
    </row>
    <row r="51" spans="1:17" s="3" customFormat="1" ht="15" customHeight="1">
      <c r="A51" s="72"/>
      <c r="B51" s="72"/>
      <c r="C51" s="72"/>
      <c r="D51" s="72"/>
      <c r="E51" s="72"/>
      <c r="F51" s="72"/>
      <c r="I51" s="72"/>
      <c r="J51" s="72"/>
      <c r="K51" s="72"/>
      <c r="L51" s="72"/>
      <c r="M51" s="72"/>
      <c r="N51" s="72"/>
      <c r="O51" s="72"/>
      <c r="P51" s="72"/>
      <c r="Q51" s="72"/>
    </row>
    <row r="52" spans="1:17" s="3" customFormat="1" ht="15" customHeight="1">
      <c r="A52" s="72"/>
      <c r="B52" s="72"/>
      <c r="C52" s="72"/>
      <c r="D52" s="72"/>
      <c r="E52" s="72"/>
      <c r="F52" s="72"/>
      <c r="I52" s="72"/>
      <c r="J52" s="72"/>
      <c r="K52" s="72"/>
      <c r="L52" s="72"/>
      <c r="M52" s="72"/>
      <c r="N52" s="72"/>
      <c r="O52" s="72"/>
      <c r="P52" s="72"/>
      <c r="Q52" s="72"/>
    </row>
    <row r="53" spans="1:17" s="3" customFormat="1" ht="15" customHeight="1">
      <c r="A53" s="72"/>
      <c r="B53" s="72"/>
      <c r="C53" s="72"/>
      <c r="D53" s="72"/>
      <c r="E53" s="72"/>
      <c r="F53" s="72"/>
      <c r="I53" s="72"/>
      <c r="J53" s="72"/>
      <c r="K53" s="72"/>
      <c r="L53" s="72"/>
      <c r="M53" s="72"/>
      <c r="N53" s="72"/>
      <c r="O53" s="72"/>
      <c r="P53" s="72"/>
      <c r="Q53" s="72"/>
    </row>
    <row r="54" spans="1:17" s="3" customFormat="1" ht="15" customHeight="1">
      <c r="A54" s="72"/>
      <c r="B54" s="72"/>
      <c r="C54" s="6"/>
      <c r="D54" s="6"/>
      <c r="E54" s="72"/>
      <c r="F54" s="72"/>
      <c r="I54" s="72"/>
      <c r="J54" s="72"/>
      <c r="K54" s="72"/>
      <c r="L54" s="72"/>
      <c r="M54" s="72"/>
      <c r="N54" s="72"/>
      <c r="O54" s="72"/>
      <c r="P54" s="72"/>
      <c r="Q54" s="72"/>
    </row>
    <row r="55" spans="1:17" s="3" customFormat="1" ht="15" customHeight="1">
      <c r="A55" s="72"/>
      <c r="B55" s="72"/>
      <c r="C55" s="6"/>
      <c r="D55" s="6"/>
      <c r="E55" s="72"/>
      <c r="F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 s="3" customFormat="1" ht="15" customHeight="1">
      <c r="A56" s="72"/>
      <c r="B56" s="72"/>
      <c r="C56" s="6"/>
      <c r="D56" s="6"/>
      <c r="E56" s="72"/>
      <c r="F56" s="72"/>
      <c r="I56" s="72"/>
      <c r="J56" s="72"/>
      <c r="K56" s="72"/>
      <c r="L56" s="72"/>
      <c r="M56" s="72"/>
      <c r="N56" s="72"/>
      <c r="O56" s="72"/>
      <c r="P56" s="72"/>
      <c r="Q56" s="72"/>
    </row>
    <row r="57" spans="1:17" s="3" customFormat="1" ht="15" customHeight="1">
      <c r="A57" s="72"/>
      <c r="B57" s="72"/>
      <c r="C57" s="6"/>
      <c r="D57" s="6"/>
      <c r="E57" s="72"/>
      <c r="F57" s="72"/>
      <c r="G57" s="72"/>
      <c r="I57" s="72"/>
      <c r="J57" s="72"/>
      <c r="K57" s="72"/>
      <c r="L57" s="72"/>
      <c r="M57" s="72"/>
      <c r="N57" s="72"/>
      <c r="O57" s="72"/>
      <c r="P57" s="72"/>
      <c r="Q57" s="72"/>
    </row>
    <row r="58" spans="1:17" s="3" customFormat="1" ht="15" customHeight="1">
      <c r="A58" s="72"/>
      <c r="B58" s="72"/>
      <c r="C58" s="6"/>
      <c r="D58" s="6"/>
      <c r="E58" s="72"/>
      <c r="F58" s="72"/>
      <c r="I58" s="72"/>
      <c r="J58" s="72"/>
      <c r="K58" s="72"/>
      <c r="L58" s="72"/>
      <c r="M58" s="72"/>
      <c r="N58" s="72"/>
      <c r="O58" s="72"/>
      <c r="P58" s="72"/>
      <c r="Q58" s="72"/>
    </row>
    <row r="59" spans="1:17" s="3" customFormat="1" ht="15" customHeight="1">
      <c r="A59" s="72"/>
      <c r="B59" s="72"/>
      <c r="C59" s="6"/>
      <c r="D59" s="6"/>
      <c r="E59" s="72"/>
      <c r="F59" s="72"/>
      <c r="J59" s="72"/>
      <c r="K59" s="72"/>
      <c r="L59" s="72"/>
      <c r="M59" s="72"/>
      <c r="N59" s="72"/>
      <c r="O59" s="72"/>
      <c r="P59" s="72"/>
      <c r="Q59" s="72"/>
    </row>
    <row r="60" spans="1:17" s="3" customFormat="1" ht="15" customHeight="1">
      <c r="A60" s="72"/>
      <c r="B60" s="72"/>
      <c r="C60" s="6"/>
      <c r="D60" s="6"/>
      <c r="E60" s="72"/>
      <c r="F60" s="72"/>
      <c r="J60" s="72"/>
      <c r="K60" s="72"/>
      <c r="L60" s="72"/>
      <c r="M60" s="72"/>
      <c r="N60" s="72"/>
      <c r="O60" s="72"/>
      <c r="P60" s="72"/>
      <c r="Q60" s="72"/>
    </row>
    <row r="61" spans="1:17" s="3" customFormat="1" ht="15" customHeight="1">
      <c r="A61" s="72"/>
      <c r="B61" s="72"/>
      <c r="C61" s="6"/>
      <c r="D61" s="6"/>
      <c r="E61" s="72"/>
      <c r="F61" s="72"/>
      <c r="J61" s="72"/>
      <c r="L61" s="72"/>
      <c r="M61" s="72"/>
      <c r="O61" s="72"/>
      <c r="P61" s="72"/>
      <c r="Q61" s="72"/>
    </row>
    <row r="62" spans="1:17" s="3" customFormat="1" ht="15" customHeight="1">
      <c r="A62" s="72"/>
      <c r="B62" s="72"/>
      <c r="C62" s="6"/>
      <c r="D62" s="6"/>
      <c r="E62" s="72"/>
      <c r="F62" s="72"/>
      <c r="J62" s="72"/>
      <c r="L62" s="72"/>
      <c r="M62" s="72"/>
      <c r="O62" s="72"/>
      <c r="P62" s="72"/>
      <c r="Q62" s="72"/>
    </row>
    <row r="63" spans="1:17" s="3" customFormat="1" ht="15" customHeight="1">
      <c r="A63" s="72"/>
      <c r="B63" s="72"/>
      <c r="C63" s="6"/>
      <c r="D63" s="6"/>
      <c r="E63" s="72"/>
      <c r="F63" s="72"/>
      <c r="J63" s="72"/>
      <c r="L63" s="72"/>
      <c r="M63" s="72"/>
      <c r="O63" s="72"/>
      <c r="P63" s="72"/>
      <c r="Q63" s="72"/>
    </row>
    <row r="64" spans="1:17" s="3" customFormat="1" ht="15" customHeight="1">
      <c r="B64" s="72"/>
      <c r="C64" s="6"/>
      <c r="D64" s="6"/>
      <c r="E64" s="72"/>
      <c r="J64" s="72"/>
      <c r="L64" s="72"/>
      <c r="M64" s="72"/>
      <c r="O64" s="72"/>
      <c r="P64" s="72"/>
    </row>
    <row r="65" spans="2:14" s="3" customFormat="1" ht="15" customHeight="1">
      <c r="B65" s="72"/>
      <c r="C65" s="6"/>
      <c r="D65" s="6"/>
      <c r="E65" s="72"/>
      <c r="L65" s="72"/>
      <c r="M65" s="72"/>
    </row>
    <row r="66" spans="2:14" s="3" customFormat="1" ht="15" customHeight="1">
      <c r="B66" s="72"/>
      <c r="C66" s="6"/>
      <c r="D66" s="6"/>
      <c r="E66" s="72"/>
      <c r="G66" s="4"/>
      <c r="I66" s="4"/>
      <c r="L66" s="72"/>
      <c r="M66" s="72"/>
    </row>
    <row r="67" spans="2:14" s="3" customFormat="1" ht="15" customHeight="1">
      <c r="B67" s="72"/>
      <c r="C67" s="72"/>
      <c r="D67" s="72"/>
      <c r="E67" s="72"/>
      <c r="G67" s="4"/>
      <c r="H67" s="4"/>
      <c r="I67" s="4"/>
      <c r="L67" s="72"/>
      <c r="M67" s="72"/>
    </row>
    <row r="68" spans="2:14" s="3" customFormat="1" ht="15" customHeight="1">
      <c r="B68" s="72"/>
      <c r="C68" s="6"/>
      <c r="D68" s="6"/>
      <c r="E68" s="72"/>
      <c r="G68" s="4"/>
      <c r="H68" s="4"/>
      <c r="I68" s="4"/>
      <c r="K68" s="4"/>
      <c r="L68" s="72"/>
      <c r="M68" s="72"/>
      <c r="N68" s="4"/>
    </row>
    <row r="69" spans="2:14" s="3" customFormat="1" ht="15" customHeight="1">
      <c r="B69" s="72"/>
      <c r="C69" s="6"/>
      <c r="D69" s="6"/>
      <c r="E69" s="72"/>
      <c r="G69" s="4"/>
      <c r="H69" s="4"/>
      <c r="I69" s="4"/>
      <c r="K69" s="4"/>
      <c r="L69" s="72"/>
      <c r="M69" s="72"/>
      <c r="N69" s="4"/>
    </row>
    <row r="70" spans="2:14" s="3" customFormat="1" ht="15" customHeight="1">
      <c r="B70" s="72"/>
      <c r="C70" s="6"/>
      <c r="D70" s="6"/>
      <c r="E70" s="72"/>
      <c r="G70" s="4"/>
      <c r="H70" s="4"/>
      <c r="I70" s="4"/>
      <c r="K70" s="4"/>
      <c r="N70" s="4"/>
    </row>
    <row r="71" spans="2:14" s="3" customFormat="1" ht="15" customHeight="1">
      <c r="C71" s="4"/>
      <c r="D71" s="4"/>
      <c r="G71" s="4"/>
      <c r="H71" s="4"/>
      <c r="I71" s="4"/>
      <c r="K71" s="4"/>
      <c r="N71" s="4"/>
    </row>
    <row r="72" spans="2:14" ht="15" customHeight="1">
      <c r="B72" s="3"/>
      <c r="E72" s="3"/>
      <c r="L72" s="3"/>
      <c r="M72" s="3"/>
    </row>
    <row r="73" spans="2:14" ht="15" customHeight="1">
      <c r="B73" s="3"/>
      <c r="E73" s="3"/>
      <c r="L73" s="3"/>
      <c r="M73" s="3"/>
    </row>
    <row r="74" spans="2:14" ht="15" customHeight="1">
      <c r="B74" s="3"/>
      <c r="E74" s="3"/>
      <c r="L74" s="3"/>
      <c r="M74" s="3"/>
    </row>
    <row r="75" spans="2:14" ht="15" customHeight="1">
      <c r="B75" s="3"/>
      <c r="E75" s="3"/>
      <c r="L75" s="3"/>
      <c r="M75" s="3"/>
    </row>
    <row r="76" spans="2:14" ht="15" customHeight="1">
      <c r="B76" s="3"/>
      <c r="E76" s="3"/>
      <c r="L76" s="3"/>
      <c r="M76" s="3"/>
    </row>
    <row r="77" spans="2:14" ht="15" customHeight="1">
      <c r="B77" s="3"/>
      <c r="E77" s="3"/>
    </row>
  </sheetData>
  <mergeCells count="7">
    <mergeCell ref="B43:J43"/>
    <mergeCell ref="H38:H39"/>
    <mergeCell ref="A1:K1"/>
    <mergeCell ref="B10:E10"/>
    <mergeCell ref="G10:J10"/>
    <mergeCell ref="B22:E22"/>
    <mergeCell ref="B35:E35"/>
  </mergeCells>
  <pageMargins left="0.35" right="0.5" top="1" bottom="0.5" header="0.25" footer="0.25"/>
  <pageSetup paperSize="9" scale="6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6"/>
  <sheetViews>
    <sheetView showGridLines="0" tabSelected="1" topLeftCell="B52" zoomScale="87" zoomScaleNormal="87" workbookViewId="0">
      <selection activeCell="N68" sqref="N68"/>
    </sheetView>
  </sheetViews>
  <sheetFormatPr defaultColWidth="9.140625" defaultRowHeight="14.25"/>
  <cols>
    <col min="1" max="1" width="2.7109375" style="4" customWidth="1"/>
    <col min="2" max="2" width="4.5703125" style="4" customWidth="1"/>
    <col min="3" max="3" width="52.140625" style="4" bestFit="1" customWidth="1"/>
    <col min="4" max="4" width="11.28515625" style="4" customWidth="1"/>
    <col min="5" max="5" width="4.5703125" style="4" customWidth="1"/>
    <col min="6" max="6" width="2.85546875" style="4" customWidth="1"/>
    <col min="7" max="7" width="4.5703125" style="4" customWidth="1"/>
    <col min="8" max="8" width="50.28515625" style="4" customWidth="1"/>
    <col min="9" max="9" width="16" style="4" customWidth="1"/>
    <col min="10" max="10" width="4.5703125" style="4" customWidth="1"/>
    <col min="11" max="11" width="2.140625" style="4" customWidth="1"/>
    <col min="12" max="12" width="4.5703125" style="4" customWidth="1"/>
    <col min="13" max="13" width="35.28515625" style="4" customWidth="1"/>
    <col min="14" max="14" width="13.140625" style="4" customWidth="1"/>
    <col min="15" max="15" width="10.42578125" style="4" customWidth="1"/>
    <col min="16" max="16" width="5" style="4" customWidth="1"/>
    <col min="17" max="16384" width="9.140625" style="4"/>
  </cols>
  <sheetData>
    <row r="1" spans="1:18" ht="28.5" customHeight="1">
      <c r="B1" s="124" t="s">
        <v>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</row>
    <row r="3" spans="1:18">
      <c r="C3" s="5" t="s">
        <v>129</v>
      </c>
    </row>
    <row r="4" spans="1:18">
      <c r="C4" s="5" t="s">
        <v>122</v>
      </c>
    </row>
    <row r="5" spans="1:18">
      <c r="C5" s="5" t="s">
        <v>130</v>
      </c>
    </row>
    <row r="6" spans="1:18">
      <c r="C6" s="5" t="s">
        <v>125</v>
      </c>
    </row>
    <row r="7" spans="1:18">
      <c r="C7" s="5" t="s">
        <v>121</v>
      </c>
    </row>
    <row r="8" spans="1:18">
      <c r="C8" s="5" t="s">
        <v>126</v>
      </c>
      <c r="M8" s="40" t="s">
        <v>131</v>
      </c>
    </row>
    <row r="9" spans="1:18" ht="10.5" customHeight="1">
      <c r="B9" s="6"/>
      <c r="C9" s="6"/>
      <c r="D9" s="6"/>
      <c r="E9" s="6"/>
      <c r="G9" s="7"/>
      <c r="H9" s="7"/>
      <c r="I9" s="7"/>
      <c r="J9" s="7"/>
    </row>
    <row r="10" spans="1:18" s="1" customFormat="1" ht="25.5" customHeight="1">
      <c r="B10" s="112" t="s">
        <v>13</v>
      </c>
      <c r="C10" s="113"/>
      <c r="D10" s="113"/>
      <c r="E10" s="114"/>
      <c r="F10" s="8"/>
      <c r="G10" s="121" t="s">
        <v>23</v>
      </c>
      <c r="H10" s="122"/>
      <c r="I10" s="122"/>
      <c r="J10" s="123"/>
      <c r="K10" s="8"/>
      <c r="L10" s="115" t="s">
        <v>2</v>
      </c>
      <c r="M10" s="116"/>
      <c r="N10" s="116"/>
      <c r="O10" s="117"/>
    </row>
    <row r="11" spans="1:18" s="1" customFormat="1" ht="11.25" customHeight="1">
      <c r="A11" s="8"/>
      <c r="B11" s="9"/>
      <c r="C11" s="10"/>
      <c r="D11" s="10"/>
      <c r="E11" s="11"/>
      <c r="F11" s="8"/>
      <c r="G11" s="12"/>
      <c r="H11" s="8"/>
      <c r="I11" s="8"/>
      <c r="J11" s="41"/>
      <c r="K11" s="8"/>
      <c r="L11" s="42"/>
      <c r="M11" s="8"/>
      <c r="N11" s="8"/>
      <c r="O11" s="43"/>
    </row>
    <row r="12" spans="1:18" s="1" customFormat="1">
      <c r="A12" s="8"/>
      <c r="B12" s="13"/>
      <c r="C12" s="14" t="s">
        <v>30</v>
      </c>
      <c r="D12" s="15">
        <v>30000</v>
      </c>
      <c r="E12" s="16"/>
      <c r="F12" s="8"/>
      <c r="G12" s="12"/>
      <c r="H12" s="17" t="s">
        <v>31</v>
      </c>
      <c r="I12" s="17" t="s">
        <v>5</v>
      </c>
      <c r="J12" s="41"/>
      <c r="K12" s="8"/>
      <c r="L12" s="42"/>
      <c r="M12" s="44" t="s">
        <v>4</v>
      </c>
      <c r="N12" s="44" t="s">
        <v>5</v>
      </c>
      <c r="O12" s="43"/>
      <c r="P12" s="8"/>
      <c r="Q12" s="8"/>
      <c r="R12" s="8"/>
    </row>
    <row r="13" spans="1:18" s="1" customFormat="1">
      <c r="A13" s="8"/>
      <c r="B13" s="13"/>
      <c r="C13" s="14" t="s">
        <v>32</v>
      </c>
      <c r="D13" s="15">
        <v>0</v>
      </c>
      <c r="E13" s="11"/>
      <c r="F13" s="8"/>
      <c r="G13" s="12"/>
      <c r="H13" s="14" t="s">
        <v>33</v>
      </c>
      <c r="I13" s="15">
        <v>11502650</v>
      </c>
      <c r="J13" s="41"/>
      <c r="K13" s="8"/>
      <c r="L13" s="42"/>
      <c r="M13" s="14" t="s">
        <v>6</v>
      </c>
      <c r="N13" s="45">
        <f>I60</f>
        <v>13356991.538461538</v>
      </c>
      <c r="O13" s="43"/>
      <c r="P13" s="8"/>
      <c r="Q13" s="8"/>
      <c r="R13" s="8"/>
    </row>
    <row r="14" spans="1:18" s="1" customFormat="1">
      <c r="A14" s="8"/>
      <c r="B14" s="13"/>
      <c r="C14" s="14" t="s">
        <v>34</v>
      </c>
      <c r="D14" s="15">
        <v>54000</v>
      </c>
      <c r="E14" s="11"/>
      <c r="F14" s="8"/>
      <c r="G14" s="12"/>
      <c r="H14" s="14" t="s">
        <v>35</v>
      </c>
      <c r="I14" s="15">
        <v>11215083</v>
      </c>
      <c r="J14" s="41"/>
      <c r="K14" s="8"/>
      <c r="L14" s="42"/>
      <c r="M14" s="14" t="s">
        <v>36</v>
      </c>
      <c r="N14" s="46">
        <v>0</v>
      </c>
      <c r="O14" s="43"/>
      <c r="P14" s="8"/>
      <c r="Q14" s="8"/>
      <c r="R14" s="8"/>
    </row>
    <row r="15" spans="1:18" s="1" customFormat="1">
      <c r="A15" s="8"/>
      <c r="B15" s="13"/>
      <c r="C15" s="14" t="s">
        <v>37</v>
      </c>
      <c r="D15" s="15">
        <v>24000</v>
      </c>
      <c r="E15" s="11"/>
      <c r="F15" s="8"/>
      <c r="G15" s="12"/>
      <c r="H15" s="14" t="s">
        <v>38</v>
      </c>
      <c r="I15" s="15"/>
      <c r="J15" s="41"/>
      <c r="K15" s="8"/>
      <c r="L15" s="42"/>
      <c r="M15" s="23" t="s">
        <v>8</v>
      </c>
      <c r="N15" s="47">
        <f>N13-N14</f>
        <v>13356991.538461538</v>
      </c>
      <c r="O15" s="43"/>
      <c r="P15" s="8"/>
      <c r="Q15" s="8"/>
      <c r="R15" s="8"/>
    </row>
    <row r="16" spans="1:18" s="2" customFormat="1">
      <c r="A16" s="18"/>
      <c r="B16" s="19"/>
      <c r="C16" s="14" t="s">
        <v>39</v>
      </c>
      <c r="D16" s="15">
        <v>0</v>
      </c>
      <c r="E16" s="20"/>
      <c r="F16" s="18"/>
      <c r="G16" s="21"/>
      <c r="H16" s="22" t="s">
        <v>40</v>
      </c>
      <c r="I16" s="48">
        <f>I13-I14</f>
        <v>287567</v>
      </c>
      <c r="J16" s="49"/>
      <c r="K16" s="18"/>
      <c r="L16" s="50"/>
      <c r="M16" s="8"/>
      <c r="N16" s="8"/>
      <c r="O16" s="51"/>
      <c r="P16" s="18"/>
      <c r="Q16" s="18"/>
      <c r="R16" s="18"/>
    </row>
    <row r="17" spans="1:18" s="2" customFormat="1" ht="12.75">
      <c r="A17" s="18"/>
      <c r="B17" s="19"/>
      <c r="C17" s="14" t="s">
        <v>41</v>
      </c>
      <c r="D17" s="15">
        <v>0</v>
      </c>
      <c r="E17" s="20"/>
      <c r="F17" s="18"/>
      <c r="G17" s="21"/>
      <c r="H17" s="18"/>
      <c r="I17" s="18"/>
      <c r="J17" s="49"/>
      <c r="K17" s="18"/>
      <c r="L17" s="50"/>
      <c r="M17" s="44" t="s">
        <v>9</v>
      </c>
      <c r="N17" s="44" t="s">
        <v>5</v>
      </c>
      <c r="O17" s="51"/>
      <c r="P17" s="18"/>
      <c r="Q17" s="18"/>
      <c r="R17" s="18"/>
    </row>
    <row r="18" spans="1:18" s="2" customFormat="1" ht="12.75">
      <c r="A18" s="18"/>
      <c r="B18" s="19"/>
      <c r="C18" s="14" t="s">
        <v>42</v>
      </c>
      <c r="D18" s="15">
        <v>17500</v>
      </c>
      <c r="E18" s="20"/>
      <c r="F18" s="18"/>
      <c r="G18" s="21"/>
      <c r="H18" s="14" t="s">
        <v>43</v>
      </c>
      <c r="I18" s="52">
        <v>0</v>
      </c>
      <c r="J18" s="49"/>
      <c r="K18" s="18"/>
      <c r="L18" s="50"/>
      <c r="M18" s="14" t="s">
        <v>10</v>
      </c>
      <c r="N18" s="45">
        <f>I16</f>
        <v>287567</v>
      </c>
      <c r="O18" s="51"/>
      <c r="P18" s="18"/>
      <c r="Q18" s="18"/>
      <c r="R18" s="18"/>
    </row>
    <row r="19" spans="1:18" s="2" customFormat="1" ht="12.75">
      <c r="A19" s="18"/>
      <c r="B19" s="19"/>
      <c r="C19" s="14" t="s">
        <v>44</v>
      </c>
      <c r="D19" s="15"/>
      <c r="E19" s="20"/>
      <c r="F19" s="18"/>
      <c r="G19" s="21"/>
      <c r="H19" s="14" t="s">
        <v>45</v>
      </c>
      <c r="I19" s="15">
        <v>0</v>
      </c>
      <c r="J19" s="49"/>
      <c r="K19" s="18"/>
      <c r="L19" s="50"/>
      <c r="M19" s="14" t="s">
        <v>46</v>
      </c>
      <c r="N19" s="45">
        <f>I21</f>
        <v>0</v>
      </c>
      <c r="O19" s="51"/>
      <c r="P19" s="18"/>
      <c r="Q19" s="18"/>
      <c r="R19" s="18"/>
    </row>
    <row r="20" spans="1:18" s="2" customFormat="1" ht="12.75">
      <c r="A20" s="18"/>
      <c r="B20" s="19"/>
      <c r="C20" s="14" t="s">
        <v>47</v>
      </c>
      <c r="D20" s="15"/>
      <c r="E20" s="20"/>
      <c r="F20" s="18"/>
      <c r="G20" s="21"/>
      <c r="H20" s="14" t="s">
        <v>48</v>
      </c>
      <c r="I20" s="15">
        <v>0</v>
      </c>
      <c r="J20" s="49"/>
      <c r="K20" s="18"/>
      <c r="L20" s="50"/>
      <c r="M20" s="23" t="s">
        <v>9</v>
      </c>
      <c r="N20" s="47">
        <f>N18+N19</f>
        <v>287567</v>
      </c>
      <c r="O20" s="51"/>
      <c r="P20" s="18"/>
      <c r="Q20" s="18"/>
      <c r="R20" s="18"/>
    </row>
    <row r="21" spans="1:18" s="2" customFormat="1" ht="15" customHeight="1">
      <c r="A21" s="18"/>
      <c r="B21" s="19"/>
      <c r="C21" s="23" t="s">
        <v>14</v>
      </c>
      <c r="D21" s="24">
        <f>SUM(D12:D20)</f>
        <v>125500</v>
      </c>
      <c r="E21" s="20"/>
      <c r="F21" s="18"/>
      <c r="G21" s="21"/>
      <c r="H21" s="22" t="s">
        <v>49</v>
      </c>
      <c r="I21" s="48">
        <f>I18+I19+I20</f>
        <v>0</v>
      </c>
      <c r="J21" s="49"/>
      <c r="K21" s="18"/>
      <c r="L21" s="50"/>
      <c r="M21" s="18"/>
      <c r="N21" s="18"/>
      <c r="O21" s="51"/>
      <c r="P21" s="18"/>
      <c r="Q21" s="18"/>
      <c r="R21" s="18"/>
    </row>
    <row r="22" spans="1:18" s="2" customFormat="1" ht="12.75">
      <c r="A22" s="18"/>
      <c r="B22" s="19"/>
      <c r="C22" s="14" t="s">
        <v>50</v>
      </c>
      <c r="D22" s="15"/>
      <c r="E22" s="20"/>
      <c r="F22" s="18"/>
      <c r="G22" s="21"/>
      <c r="H22" s="18"/>
      <c r="I22" s="18"/>
      <c r="J22" s="49"/>
      <c r="K22" s="18"/>
      <c r="L22" s="50"/>
      <c r="M22" s="44" t="s">
        <v>13</v>
      </c>
      <c r="N22" s="44" t="s">
        <v>5</v>
      </c>
      <c r="O22" s="51"/>
      <c r="P22" s="18"/>
      <c r="Q22" s="18"/>
      <c r="R22" s="18"/>
    </row>
    <row r="23" spans="1:18" s="2" customFormat="1" ht="12.75">
      <c r="A23" s="18"/>
      <c r="B23" s="19"/>
      <c r="C23" s="14" t="s">
        <v>51</v>
      </c>
      <c r="D23" s="15"/>
      <c r="E23" s="20"/>
      <c r="F23" s="18"/>
      <c r="G23" s="21"/>
      <c r="H23" s="23" t="s">
        <v>25</v>
      </c>
      <c r="I23" s="47">
        <f>I16+I21</f>
        <v>287567</v>
      </c>
      <c r="J23" s="49"/>
      <c r="K23" s="18"/>
      <c r="L23" s="50"/>
      <c r="M23" s="14" t="str">
        <f>C21</f>
        <v>Total salary</v>
      </c>
      <c r="N23" s="45">
        <f>D21</f>
        <v>125500</v>
      </c>
      <c r="O23" s="51"/>
      <c r="P23" s="18"/>
      <c r="Q23" s="18"/>
      <c r="R23" s="18"/>
    </row>
    <row r="24" spans="1:18" s="2" customFormat="1" ht="12.75">
      <c r="A24" s="18"/>
      <c r="B24" s="19"/>
      <c r="C24" s="14" t="s">
        <v>52</v>
      </c>
      <c r="D24" s="15"/>
      <c r="E24" s="20"/>
      <c r="F24" s="18"/>
      <c r="G24" s="25"/>
      <c r="H24" s="26"/>
      <c r="I24" s="26"/>
      <c r="J24" s="53"/>
      <c r="K24" s="18"/>
      <c r="L24" s="50"/>
      <c r="M24" s="14" t="str">
        <f>C31</f>
        <v>Total incentive/bonus</v>
      </c>
      <c r="N24" s="45">
        <f>D31</f>
        <v>0</v>
      </c>
      <c r="O24" s="51"/>
      <c r="P24" s="18"/>
      <c r="Q24" s="18"/>
      <c r="R24" s="18"/>
    </row>
    <row r="25" spans="1:18" s="2" customFormat="1" ht="12.75">
      <c r="A25" s="18"/>
      <c r="B25" s="19"/>
      <c r="C25" s="14" t="s">
        <v>53</v>
      </c>
      <c r="D25" s="15"/>
      <c r="E25" s="20"/>
      <c r="F25" s="18"/>
      <c r="K25" s="18"/>
      <c r="L25" s="50"/>
      <c r="M25" s="14" t="str">
        <f>C39</f>
        <v>Total phone bill</v>
      </c>
      <c r="N25" s="45">
        <f>D39</f>
        <v>1400</v>
      </c>
      <c r="O25" s="51"/>
      <c r="P25" s="18"/>
      <c r="Q25" s="18"/>
      <c r="R25" s="18"/>
    </row>
    <row r="26" spans="1:18" s="2" customFormat="1" ht="17.25" customHeight="1">
      <c r="A26" s="18"/>
      <c r="B26" s="19"/>
      <c r="C26" s="14" t="s">
        <v>54</v>
      </c>
      <c r="D26" s="15"/>
      <c r="E26" s="20"/>
      <c r="F26" s="18"/>
      <c r="G26" s="125" t="s">
        <v>6</v>
      </c>
      <c r="H26" s="126"/>
      <c r="I26" s="126"/>
      <c r="J26" s="127"/>
      <c r="K26" s="18"/>
      <c r="L26" s="50"/>
      <c r="M26" s="14" t="str">
        <f>C44</f>
        <v>Total conveyance</v>
      </c>
      <c r="N26" s="45">
        <f>D44</f>
        <v>3605</v>
      </c>
      <c r="O26" s="51"/>
      <c r="P26" s="18"/>
      <c r="Q26" s="18"/>
      <c r="R26" s="18"/>
    </row>
    <row r="27" spans="1:18" s="2" customFormat="1" ht="12.75">
      <c r="A27" s="18"/>
      <c r="B27" s="19"/>
      <c r="C27" s="14" t="s">
        <v>55</v>
      </c>
      <c r="D27" s="15">
        <v>0</v>
      </c>
      <c r="E27" s="20"/>
      <c r="F27" s="18"/>
      <c r="G27" s="27"/>
      <c r="H27" s="18"/>
      <c r="I27" s="18"/>
      <c r="J27" s="54"/>
      <c r="K27" s="18"/>
      <c r="L27" s="50"/>
      <c r="M27" s="14" t="str">
        <f>C49</f>
        <v>Total daily allowance</v>
      </c>
      <c r="N27" s="45">
        <f>D49</f>
        <v>5120</v>
      </c>
      <c r="O27" s="51"/>
      <c r="P27" s="18"/>
      <c r="Q27" s="18"/>
      <c r="R27" s="18"/>
    </row>
    <row r="28" spans="1:18" s="2" customFormat="1" ht="12.75">
      <c r="A28" s="18"/>
      <c r="B28" s="19"/>
      <c r="C28" s="14" t="s">
        <v>56</v>
      </c>
      <c r="D28" s="15">
        <v>0</v>
      </c>
      <c r="E28" s="20"/>
      <c r="F28" s="18"/>
      <c r="G28" s="27"/>
      <c r="H28" s="28" t="s">
        <v>57</v>
      </c>
      <c r="I28" s="44" t="s">
        <v>5</v>
      </c>
      <c r="J28" s="54"/>
      <c r="K28" s="18"/>
      <c r="L28" s="50"/>
      <c r="M28" s="14" t="str">
        <f>C56</f>
        <v>Total vehicle related cost</v>
      </c>
      <c r="N28" s="45">
        <f>D56</f>
        <v>14900</v>
      </c>
      <c r="O28" s="51"/>
      <c r="P28" s="18"/>
      <c r="Q28" s="18"/>
      <c r="R28" s="18"/>
    </row>
    <row r="29" spans="1:18" s="2" customFormat="1" ht="12.75">
      <c r="A29" s="18"/>
      <c r="B29" s="19"/>
      <c r="C29" s="14" t="s">
        <v>58</v>
      </c>
      <c r="D29" s="15">
        <v>0</v>
      </c>
      <c r="E29" s="20"/>
      <c r="F29" s="18"/>
      <c r="G29" s="27"/>
      <c r="H29" s="29" t="s">
        <v>59</v>
      </c>
      <c r="I29" s="36">
        <v>200000</v>
      </c>
      <c r="J29" s="54"/>
      <c r="K29" s="18"/>
      <c r="L29" s="50"/>
      <c r="M29" s="14" t="str">
        <f>C68</f>
        <v>Total office expense</v>
      </c>
      <c r="N29" s="45">
        <f>D68</f>
        <v>42674</v>
      </c>
      <c r="O29" s="51"/>
      <c r="P29" s="18"/>
      <c r="Q29" s="18"/>
      <c r="R29" s="18"/>
    </row>
    <row r="30" spans="1:18" s="2" customFormat="1" ht="12.75">
      <c r="A30" s="18"/>
      <c r="B30" s="19"/>
      <c r="C30" s="14" t="s">
        <v>60</v>
      </c>
      <c r="D30" s="15"/>
      <c r="E30" s="20"/>
      <c r="F30" s="18"/>
      <c r="G30" s="27"/>
      <c r="H30" s="30" t="s">
        <v>61</v>
      </c>
      <c r="I30" s="55">
        <v>0</v>
      </c>
      <c r="J30" s="54"/>
      <c r="K30" s="18"/>
      <c r="L30" s="50"/>
      <c r="M30" s="14" t="s">
        <v>21</v>
      </c>
      <c r="N30" s="45">
        <f>D73</f>
        <v>13500</v>
      </c>
      <c r="O30" s="51"/>
      <c r="P30" s="18"/>
      <c r="Q30" s="18"/>
      <c r="R30" s="18"/>
    </row>
    <row r="31" spans="1:18" s="2" customFormat="1" ht="12.75">
      <c r="A31" s="18"/>
      <c r="B31" s="19"/>
      <c r="C31" s="23" t="s">
        <v>15</v>
      </c>
      <c r="D31" s="24">
        <f>SUM(D22:D30)</f>
        <v>0</v>
      </c>
      <c r="E31" s="20"/>
      <c r="F31" s="18"/>
      <c r="G31" s="27"/>
      <c r="H31" s="31" t="s">
        <v>62</v>
      </c>
      <c r="I31" s="56">
        <f>SUM(I29:I30)</f>
        <v>200000</v>
      </c>
      <c r="J31" s="54"/>
      <c r="K31" s="18"/>
      <c r="L31" s="50"/>
      <c r="M31" s="23" t="s">
        <v>22</v>
      </c>
      <c r="N31" s="47">
        <f>SUM(N23:N30)</f>
        <v>206699</v>
      </c>
      <c r="O31" s="51"/>
      <c r="P31" s="18"/>
      <c r="Q31" s="18"/>
      <c r="R31" s="18"/>
    </row>
    <row r="32" spans="1:18" s="2" customFormat="1" ht="12.75">
      <c r="A32" s="18"/>
      <c r="B32" s="19"/>
      <c r="C32" s="14" t="s">
        <v>63</v>
      </c>
      <c r="D32" s="15">
        <v>500</v>
      </c>
      <c r="E32" s="20"/>
      <c r="F32" s="18"/>
      <c r="G32" s="27"/>
      <c r="H32" s="30" t="s">
        <v>64</v>
      </c>
      <c r="I32" s="36">
        <v>8019080</v>
      </c>
      <c r="J32" s="54"/>
      <c r="K32" s="18"/>
      <c r="L32" s="50"/>
      <c r="M32" s="18"/>
      <c r="N32" s="18"/>
      <c r="O32" s="51"/>
      <c r="P32" s="18"/>
      <c r="Q32" s="18"/>
      <c r="R32" s="18"/>
    </row>
    <row r="33" spans="1:18" s="2" customFormat="1" ht="12.75">
      <c r="A33" s="18"/>
      <c r="B33" s="19"/>
      <c r="C33" s="14" t="s">
        <v>65</v>
      </c>
      <c r="D33" s="15">
        <v>0</v>
      </c>
      <c r="E33" s="20"/>
      <c r="F33" s="18"/>
      <c r="G33" s="27"/>
      <c r="H33" s="30" t="s">
        <v>66</v>
      </c>
      <c r="I33" s="36">
        <v>168150</v>
      </c>
      <c r="J33" s="54"/>
      <c r="K33" s="18"/>
      <c r="L33" s="50"/>
      <c r="M33" s="44" t="s">
        <v>1</v>
      </c>
      <c r="N33" s="57">
        <f>N31</f>
        <v>206699</v>
      </c>
      <c r="O33" s="51"/>
      <c r="P33" s="18"/>
      <c r="Q33" s="18"/>
      <c r="R33" s="18"/>
    </row>
    <row r="34" spans="1:18" s="2" customFormat="1" ht="12.75">
      <c r="A34" s="18"/>
      <c r="B34" s="19"/>
      <c r="C34" s="14" t="s">
        <v>67</v>
      </c>
      <c r="D34" s="15">
        <v>900</v>
      </c>
      <c r="E34" s="20"/>
      <c r="F34" s="18"/>
      <c r="G34" s="27"/>
      <c r="H34" s="30" t="s">
        <v>68</v>
      </c>
      <c r="I34" s="36">
        <v>3582200</v>
      </c>
      <c r="J34" s="54"/>
      <c r="K34" s="18"/>
      <c r="L34" s="50"/>
      <c r="M34" s="18"/>
      <c r="N34" s="18"/>
      <c r="O34" s="51"/>
      <c r="P34" s="18"/>
      <c r="Q34" s="18"/>
      <c r="R34" s="18"/>
    </row>
    <row r="35" spans="1:18" s="2" customFormat="1" ht="12.75">
      <c r="A35" s="18"/>
      <c r="B35" s="19"/>
      <c r="C35" s="14" t="s">
        <v>69</v>
      </c>
      <c r="D35" s="15">
        <v>0</v>
      </c>
      <c r="E35" s="20"/>
      <c r="F35" s="18"/>
      <c r="G35" s="27"/>
      <c r="H35" s="30" t="s">
        <v>70</v>
      </c>
      <c r="I35" s="15">
        <v>692000</v>
      </c>
      <c r="J35" s="54"/>
      <c r="K35" s="18"/>
      <c r="L35" s="50"/>
      <c r="M35" s="44" t="s">
        <v>24</v>
      </c>
      <c r="N35" s="57">
        <f>N20-N33</f>
        <v>80868</v>
      </c>
      <c r="O35" s="51"/>
      <c r="P35" s="18"/>
      <c r="Q35" s="18"/>
      <c r="R35" s="18"/>
    </row>
    <row r="36" spans="1:18" s="2" customFormat="1" ht="12.75">
      <c r="A36" s="18"/>
      <c r="B36" s="19"/>
      <c r="C36" s="14" t="s">
        <v>71</v>
      </c>
      <c r="D36" s="15"/>
      <c r="E36" s="20"/>
      <c r="F36" s="18"/>
      <c r="G36" s="27"/>
      <c r="H36" s="23" t="s">
        <v>72</v>
      </c>
      <c r="I36" s="24">
        <f>SUM(I32:I35)</f>
        <v>12461430</v>
      </c>
      <c r="J36" s="54"/>
      <c r="K36" s="18"/>
      <c r="L36" s="50"/>
      <c r="M36" s="18"/>
      <c r="N36" s="18"/>
      <c r="O36" s="51"/>
      <c r="P36" s="18"/>
      <c r="Q36" s="18"/>
      <c r="R36" s="18"/>
    </row>
    <row r="37" spans="1:18" s="2" customFormat="1" ht="12.75">
      <c r="A37" s="18"/>
      <c r="B37" s="19"/>
      <c r="C37" s="14" t="s">
        <v>73</v>
      </c>
      <c r="D37" s="15">
        <v>0</v>
      </c>
      <c r="E37" s="20"/>
      <c r="F37" s="18"/>
      <c r="G37" s="27"/>
      <c r="H37" s="32" t="s">
        <v>74</v>
      </c>
      <c r="I37" s="58">
        <f>I31+I36</f>
        <v>12661430</v>
      </c>
      <c r="J37" s="54"/>
      <c r="K37" s="18"/>
      <c r="L37" s="50"/>
      <c r="M37" s="110" t="s">
        <v>26</v>
      </c>
      <c r="N37" s="59">
        <f>N35/N15</f>
        <v>6.0543573578780898E-3</v>
      </c>
      <c r="O37" s="60" t="s">
        <v>27</v>
      </c>
      <c r="P37" s="18"/>
      <c r="Q37" s="18"/>
      <c r="R37" s="18"/>
    </row>
    <row r="38" spans="1:18" s="2" customFormat="1" ht="12.75">
      <c r="A38" s="18"/>
      <c r="B38" s="19"/>
      <c r="C38" s="14" t="s">
        <v>75</v>
      </c>
      <c r="D38" s="15">
        <v>0</v>
      </c>
      <c r="E38" s="20"/>
      <c r="F38" s="18"/>
      <c r="G38" s="27"/>
      <c r="H38" s="18"/>
      <c r="I38" s="18"/>
      <c r="J38" s="54"/>
      <c r="K38" s="18"/>
      <c r="L38" s="50"/>
      <c r="M38" s="110"/>
      <c r="N38" s="61">
        <f>(N35*12)/N15</f>
        <v>7.2652288294537085E-2</v>
      </c>
      <c r="O38" s="62" t="s">
        <v>28</v>
      </c>
      <c r="P38" s="18"/>
      <c r="Q38" s="18"/>
      <c r="R38" s="18"/>
    </row>
    <row r="39" spans="1:18" s="2" customFormat="1" ht="12.75">
      <c r="A39" s="18"/>
      <c r="B39" s="19"/>
      <c r="C39" s="23" t="s">
        <v>16</v>
      </c>
      <c r="D39" s="24">
        <f>SUM(D32:D38)</f>
        <v>1400</v>
      </c>
      <c r="E39" s="20"/>
      <c r="F39" s="18"/>
      <c r="G39" s="27"/>
      <c r="H39" s="30" t="s">
        <v>76</v>
      </c>
      <c r="I39" s="15">
        <v>400000</v>
      </c>
      <c r="J39" s="54"/>
      <c r="K39" s="18"/>
      <c r="L39" s="63"/>
      <c r="M39" s="64"/>
      <c r="N39" s="64"/>
      <c r="O39" s="65"/>
      <c r="P39" s="18"/>
      <c r="Q39" s="18"/>
      <c r="R39" s="18"/>
    </row>
    <row r="40" spans="1:18" s="2" customFormat="1" ht="12.75">
      <c r="A40" s="18"/>
      <c r="B40" s="19"/>
      <c r="C40" s="14" t="s">
        <v>77</v>
      </c>
      <c r="D40" s="15">
        <v>605</v>
      </c>
      <c r="E40" s="20"/>
      <c r="F40" s="18"/>
      <c r="G40" s="27"/>
      <c r="H40" s="30" t="s">
        <v>78</v>
      </c>
      <c r="I40" s="15"/>
      <c r="J40" s="54"/>
      <c r="K40" s="18"/>
      <c r="L40" s="18"/>
      <c r="O40" s="18"/>
      <c r="P40" s="18"/>
      <c r="Q40" s="18"/>
      <c r="R40" s="18"/>
    </row>
    <row r="41" spans="1:18" s="2" customFormat="1" ht="12.75">
      <c r="A41" s="18"/>
      <c r="B41" s="19"/>
      <c r="C41" s="14" t="s">
        <v>79</v>
      </c>
      <c r="D41" s="15">
        <v>0</v>
      </c>
      <c r="E41" s="20"/>
      <c r="F41" s="18"/>
      <c r="G41" s="27"/>
      <c r="H41" s="30" t="s">
        <v>80</v>
      </c>
      <c r="I41" s="15">
        <v>30000</v>
      </c>
      <c r="J41" s="54"/>
      <c r="K41" s="18"/>
      <c r="L41" s="18"/>
      <c r="O41" s="18"/>
      <c r="P41" s="18"/>
      <c r="Q41" s="18"/>
      <c r="R41" s="18"/>
    </row>
    <row r="42" spans="1:18" s="2" customFormat="1" ht="12.75">
      <c r="A42" s="18"/>
      <c r="B42" s="19"/>
      <c r="C42" s="14" t="s">
        <v>81</v>
      </c>
      <c r="D42" s="15">
        <v>3000</v>
      </c>
      <c r="E42" s="20"/>
      <c r="F42" s="18"/>
      <c r="G42" s="27"/>
      <c r="H42" s="30" t="s">
        <v>82</v>
      </c>
      <c r="I42" s="15">
        <v>80000</v>
      </c>
      <c r="J42" s="54"/>
      <c r="K42" s="18"/>
      <c r="L42" s="18"/>
      <c r="O42" s="18"/>
      <c r="P42" s="18"/>
      <c r="Q42" s="18"/>
      <c r="R42" s="18"/>
    </row>
    <row r="43" spans="1:18" s="2" customFormat="1" ht="12.75">
      <c r="A43" s="18"/>
      <c r="B43" s="19"/>
      <c r="C43" s="14" t="s">
        <v>83</v>
      </c>
      <c r="D43" s="15">
        <v>0</v>
      </c>
      <c r="E43" s="20"/>
      <c r="F43" s="18"/>
      <c r="G43" s="27"/>
      <c r="H43" s="30" t="s">
        <v>84</v>
      </c>
      <c r="I43" s="15">
        <v>12000</v>
      </c>
      <c r="J43" s="54"/>
      <c r="K43" s="18"/>
      <c r="L43" s="18"/>
      <c r="O43" s="18"/>
      <c r="P43" s="18"/>
      <c r="Q43" s="18"/>
      <c r="R43" s="18"/>
    </row>
    <row r="44" spans="1:18" s="2" customFormat="1" ht="12.75">
      <c r="A44" s="18"/>
      <c r="B44" s="19"/>
      <c r="C44" s="23" t="s">
        <v>17</v>
      </c>
      <c r="D44" s="24">
        <f>SUM(D40:D43)</f>
        <v>3605</v>
      </c>
      <c r="E44" s="20"/>
      <c r="F44" s="18"/>
      <c r="G44" s="27"/>
      <c r="H44" s="30" t="s">
        <v>85</v>
      </c>
      <c r="I44" s="15"/>
      <c r="J44" s="54"/>
      <c r="K44" s="18"/>
      <c r="L44" s="18"/>
      <c r="O44" s="18"/>
      <c r="P44" s="18"/>
      <c r="Q44" s="18"/>
      <c r="R44" s="18"/>
    </row>
    <row r="45" spans="1:18" s="2" customFormat="1" ht="12.75">
      <c r="A45" s="18"/>
      <c r="B45" s="19"/>
      <c r="C45" s="14" t="s">
        <v>86</v>
      </c>
      <c r="D45" s="15">
        <v>620</v>
      </c>
      <c r="E45" s="20"/>
      <c r="F45" s="18"/>
      <c r="G45" s="27"/>
      <c r="H45" s="30" t="s">
        <v>87</v>
      </c>
      <c r="I45" s="15">
        <v>3000</v>
      </c>
      <c r="J45" s="54"/>
      <c r="K45" s="18"/>
      <c r="L45" s="18"/>
      <c r="M45" s="18"/>
      <c r="N45" s="18"/>
      <c r="O45" s="18"/>
      <c r="P45" s="18"/>
      <c r="Q45" s="18"/>
      <c r="R45" s="18"/>
    </row>
    <row r="46" spans="1:18" s="2" customFormat="1" ht="12.75">
      <c r="A46" s="18"/>
      <c r="B46" s="19"/>
      <c r="C46" s="14" t="s">
        <v>88</v>
      </c>
      <c r="D46" s="15"/>
      <c r="E46" s="20"/>
      <c r="F46" s="18"/>
      <c r="G46" s="27"/>
      <c r="H46" s="30" t="s">
        <v>89</v>
      </c>
      <c r="I46" s="15">
        <v>0</v>
      </c>
      <c r="J46" s="54"/>
      <c r="K46" s="18"/>
      <c r="L46" s="18"/>
      <c r="M46" s="18"/>
      <c r="N46" s="18"/>
      <c r="O46" s="18"/>
      <c r="P46" s="18"/>
      <c r="Q46" s="18"/>
      <c r="R46" s="18"/>
    </row>
    <row r="47" spans="1:18" s="2" customFormat="1" ht="12.75">
      <c r="A47" s="18"/>
      <c r="B47" s="19"/>
      <c r="C47" s="14" t="s">
        <v>90</v>
      </c>
      <c r="D47" s="15">
        <v>4500</v>
      </c>
      <c r="E47" s="20"/>
      <c r="F47" s="18"/>
      <c r="G47" s="27"/>
      <c r="H47" s="30" t="s">
        <v>91</v>
      </c>
      <c r="I47" s="15"/>
      <c r="J47" s="54"/>
      <c r="K47" s="18"/>
      <c r="L47" s="18"/>
      <c r="M47" s="18"/>
      <c r="N47" s="18"/>
      <c r="O47" s="18"/>
      <c r="P47" s="18"/>
      <c r="Q47" s="18"/>
      <c r="R47" s="18"/>
    </row>
    <row r="48" spans="1:18" s="2" customFormat="1" ht="12.75">
      <c r="A48" s="18"/>
      <c r="B48" s="19"/>
      <c r="C48" s="14" t="s">
        <v>92</v>
      </c>
      <c r="D48" s="15">
        <v>0</v>
      </c>
      <c r="E48" s="20"/>
      <c r="F48" s="18"/>
      <c r="G48" s="27"/>
      <c r="H48" s="30" t="s">
        <v>93</v>
      </c>
      <c r="I48" s="15">
        <v>1200</v>
      </c>
      <c r="J48" s="54"/>
      <c r="K48" s="18"/>
      <c r="L48" s="18"/>
      <c r="M48" s="18"/>
      <c r="N48" s="18"/>
      <c r="O48" s="18"/>
      <c r="P48" s="18"/>
      <c r="Q48" s="18"/>
      <c r="R48" s="18"/>
    </row>
    <row r="49" spans="1:18" s="2" customFormat="1" ht="12.75">
      <c r="A49" s="18"/>
      <c r="B49" s="19"/>
      <c r="C49" s="23" t="s">
        <v>18</v>
      </c>
      <c r="D49" s="24">
        <f>SUM(D45:D48)</f>
        <v>5120</v>
      </c>
      <c r="E49" s="20"/>
      <c r="F49" s="18"/>
      <c r="G49" s="27"/>
      <c r="H49" s="30" t="s">
        <v>94</v>
      </c>
      <c r="I49" s="15">
        <v>3000</v>
      </c>
      <c r="J49" s="54"/>
      <c r="K49" s="18"/>
      <c r="L49" s="18"/>
      <c r="M49" s="18"/>
      <c r="N49" s="18"/>
      <c r="O49" s="18"/>
      <c r="P49" s="18"/>
      <c r="Q49" s="18"/>
      <c r="R49" s="18"/>
    </row>
    <row r="50" spans="1:18" s="2" customFormat="1" ht="12.75">
      <c r="A50" s="18"/>
      <c r="B50" s="19"/>
      <c r="C50" s="23" t="s">
        <v>95</v>
      </c>
      <c r="D50" s="24">
        <f>D21+D31+D39+D44+D49</f>
        <v>135625</v>
      </c>
      <c r="E50" s="20"/>
      <c r="F50" s="18"/>
      <c r="G50" s="27"/>
      <c r="H50" s="30" t="s">
        <v>96</v>
      </c>
      <c r="I50" s="34"/>
      <c r="J50" s="54"/>
      <c r="K50" s="18"/>
      <c r="L50" s="18"/>
      <c r="M50" s="18"/>
      <c r="N50" s="18"/>
      <c r="O50" s="18"/>
      <c r="P50" s="18"/>
      <c r="Q50" s="18"/>
      <c r="R50" s="18"/>
    </row>
    <row r="51" spans="1:18" s="2" customFormat="1" ht="12.75">
      <c r="A51" s="18"/>
      <c r="B51" s="19"/>
      <c r="C51" s="33" t="s">
        <v>97</v>
      </c>
      <c r="D51" s="34">
        <v>6920</v>
      </c>
      <c r="E51" s="20"/>
      <c r="F51" s="18"/>
      <c r="G51" s="27"/>
      <c r="H51" s="23" t="s">
        <v>98</v>
      </c>
      <c r="I51" s="24">
        <f>SUM(I39:I50)</f>
        <v>529200</v>
      </c>
      <c r="J51" s="54"/>
      <c r="K51" s="18"/>
      <c r="L51" s="18"/>
      <c r="M51" s="18"/>
      <c r="N51" s="18"/>
      <c r="O51" s="18"/>
      <c r="P51" s="18"/>
      <c r="Q51" s="18"/>
      <c r="R51" s="18"/>
    </row>
    <row r="52" spans="1:18" s="2" customFormat="1" ht="12.75">
      <c r="A52" s="18"/>
      <c r="B52" s="19"/>
      <c r="C52" s="33" t="s">
        <v>99</v>
      </c>
      <c r="D52" s="34">
        <v>7980</v>
      </c>
      <c r="E52" s="20"/>
      <c r="F52" s="18"/>
      <c r="G52" s="27"/>
      <c r="H52" s="30" t="s">
        <v>100</v>
      </c>
      <c r="I52" s="15">
        <v>180000</v>
      </c>
      <c r="J52" s="54"/>
      <c r="K52" s="18"/>
      <c r="L52" s="18"/>
      <c r="M52" s="18"/>
      <c r="N52" s="18"/>
      <c r="O52" s="18"/>
      <c r="P52" s="18"/>
      <c r="Q52" s="18"/>
      <c r="R52" s="18"/>
    </row>
    <row r="53" spans="1:18" s="2" customFormat="1" ht="12.75">
      <c r="A53" s="18"/>
      <c r="B53" s="19"/>
      <c r="C53" s="33" t="s">
        <v>101</v>
      </c>
      <c r="D53" s="34">
        <v>0</v>
      </c>
      <c r="E53" s="20"/>
      <c r="F53" s="18"/>
      <c r="G53" s="27"/>
      <c r="H53" s="30" t="s">
        <v>102</v>
      </c>
      <c r="I53" s="15">
        <v>0</v>
      </c>
      <c r="J53" s="54"/>
      <c r="K53" s="18"/>
      <c r="L53" s="18"/>
      <c r="M53" s="18"/>
      <c r="N53" s="18"/>
      <c r="O53" s="18"/>
      <c r="P53" s="18"/>
      <c r="Q53" s="18"/>
      <c r="R53" s="18"/>
    </row>
    <row r="54" spans="1:18" s="2" customFormat="1" ht="12.75">
      <c r="A54" s="18"/>
      <c r="B54" s="19"/>
      <c r="C54" s="33" t="s">
        <v>103</v>
      </c>
      <c r="D54" s="34"/>
      <c r="E54" s="20"/>
      <c r="F54" s="18"/>
      <c r="G54" s="27"/>
      <c r="H54" s="30" t="s">
        <v>104</v>
      </c>
      <c r="I54" s="15">
        <v>0</v>
      </c>
      <c r="J54" s="54"/>
      <c r="K54" s="18"/>
      <c r="L54" s="18"/>
      <c r="M54" s="18"/>
      <c r="N54" s="18"/>
      <c r="O54" s="18"/>
      <c r="P54" s="18"/>
      <c r="Q54" s="18"/>
      <c r="R54" s="18"/>
    </row>
    <row r="55" spans="1:18" s="2" customFormat="1" ht="12.75">
      <c r="A55" s="18"/>
      <c r="B55" s="19"/>
      <c r="C55" s="33" t="s">
        <v>124</v>
      </c>
      <c r="D55" s="34">
        <v>0</v>
      </c>
      <c r="E55" s="20"/>
      <c r="F55" s="18"/>
      <c r="G55" s="27"/>
      <c r="H55" s="23" t="s">
        <v>105</v>
      </c>
      <c r="I55" s="24">
        <f>SUM(I52:I54)</f>
        <v>180000</v>
      </c>
      <c r="J55" s="54"/>
      <c r="K55" s="18"/>
      <c r="L55" s="18"/>
      <c r="M55" s="18"/>
      <c r="N55" s="18"/>
      <c r="O55" s="18"/>
      <c r="P55" s="18"/>
      <c r="Q55" s="18"/>
      <c r="R55" s="18"/>
    </row>
    <row r="56" spans="1:18" s="2" customFormat="1" ht="12.75">
      <c r="A56" s="18"/>
      <c r="B56" s="19"/>
      <c r="C56" s="23" t="s">
        <v>19</v>
      </c>
      <c r="D56" s="24">
        <f>SUM(D51:D55)</f>
        <v>14900</v>
      </c>
      <c r="E56" s="20"/>
      <c r="F56" s="18"/>
      <c r="G56" s="27"/>
      <c r="H56" s="35" t="s">
        <v>106</v>
      </c>
      <c r="I56" s="66">
        <f>I51+I55</f>
        <v>709200</v>
      </c>
      <c r="J56" s="54"/>
      <c r="K56" s="18"/>
      <c r="L56" s="18"/>
      <c r="M56" s="18"/>
      <c r="N56" s="18"/>
      <c r="O56" s="18"/>
      <c r="P56" s="18"/>
      <c r="Q56" s="18"/>
      <c r="R56" s="18"/>
    </row>
    <row r="57" spans="1:18" s="2" customFormat="1" ht="12.75">
      <c r="A57" s="18"/>
      <c r="B57" s="19"/>
      <c r="C57" s="23" t="s">
        <v>107</v>
      </c>
      <c r="D57" s="24">
        <f>SUM(D56,D50)</f>
        <v>150525</v>
      </c>
      <c r="E57" s="20"/>
      <c r="F57" s="18"/>
      <c r="G57" s="27"/>
      <c r="H57" s="30" t="s">
        <v>108</v>
      </c>
      <c r="I57" s="67">
        <f>I56/52</f>
        <v>13638.461538461539</v>
      </c>
      <c r="J57" s="54"/>
      <c r="K57" s="18"/>
      <c r="L57" s="18"/>
      <c r="M57" s="18"/>
      <c r="N57" s="18"/>
      <c r="O57" s="18"/>
      <c r="P57" s="18"/>
      <c r="Q57" s="18"/>
      <c r="R57" s="18"/>
    </row>
    <row r="58" spans="1:18" s="2" customFormat="1" ht="12.75">
      <c r="A58" s="18"/>
      <c r="B58" s="19"/>
      <c r="C58" s="33" t="s">
        <v>109</v>
      </c>
      <c r="D58" s="36">
        <v>17500</v>
      </c>
      <c r="E58" s="20"/>
      <c r="F58" s="18"/>
      <c r="G58" s="27"/>
      <c r="H58" s="35" t="s">
        <v>110</v>
      </c>
      <c r="I58" s="66">
        <f>I56-I57</f>
        <v>695561.5384615385</v>
      </c>
      <c r="J58" s="54"/>
      <c r="K58" s="18"/>
      <c r="L58" s="18"/>
      <c r="M58" s="18"/>
      <c r="N58" s="18"/>
      <c r="O58" s="18"/>
      <c r="P58" s="18"/>
      <c r="Q58" s="18"/>
      <c r="R58" s="18"/>
    </row>
    <row r="59" spans="1:18" s="2" customFormat="1" ht="12.75">
      <c r="A59" s="18"/>
      <c r="B59" s="19"/>
      <c r="C59" s="33" t="s">
        <v>111</v>
      </c>
      <c r="D59" s="36">
        <v>6515</v>
      </c>
      <c r="E59" s="20"/>
      <c r="F59" s="18"/>
      <c r="G59" s="27"/>
      <c r="H59" s="18"/>
      <c r="I59" s="18"/>
      <c r="J59" s="54"/>
      <c r="K59" s="18"/>
      <c r="L59" s="18"/>
      <c r="M59" s="18"/>
      <c r="N59" s="18"/>
      <c r="O59" s="18"/>
      <c r="P59" s="18"/>
      <c r="Q59" s="18"/>
      <c r="R59" s="18"/>
    </row>
    <row r="60" spans="1:18" s="2" customFormat="1" ht="12.75">
      <c r="A60" s="18"/>
      <c r="B60" s="19"/>
      <c r="C60" s="33" t="s">
        <v>112</v>
      </c>
      <c r="D60" s="36"/>
      <c r="E60" s="20"/>
      <c r="F60" s="18"/>
      <c r="G60" s="27"/>
      <c r="H60" s="37" t="s">
        <v>12</v>
      </c>
      <c r="I60" s="68">
        <f>I37+I58</f>
        <v>13356991.538461538</v>
      </c>
      <c r="J60" s="54"/>
      <c r="K60" s="18"/>
      <c r="L60" s="18"/>
      <c r="M60" s="18"/>
      <c r="N60" s="18"/>
      <c r="O60" s="18"/>
      <c r="P60" s="18"/>
      <c r="Q60" s="18"/>
      <c r="R60" s="18"/>
    </row>
    <row r="61" spans="1:18" s="2" customFormat="1" ht="12.75">
      <c r="A61" s="18"/>
      <c r="B61" s="19"/>
      <c r="C61" s="33" t="s">
        <v>113</v>
      </c>
      <c r="D61" s="36"/>
      <c r="E61" s="20"/>
      <c r="F61" s="18"/>
      <c r="G61" s="38"/>
      <c r="H61" s="39"/>
      <c r="I61" s="39"/>
      <c r="J61" s="69"/>
      <c r="K61" s="18"/>
      <c r="L61" s="18"/>
      <c r="M61" s="18"/>
      <c r="N61" s="18"/>
      <c r="O61" s="18"/>
      <c r="P61" s="18"/>
      <c r="Q61" s="18"/>
      <c r="R61" s="18"/>
    </row>
    <row r="62" spans="1:18" s="2" customFormat="1" ht="12.75">
      <c r="A62" s="18"/>
      <c r="B62" s="19"/>
      <c r="C62" s="33" t="s">
        <v>114</v>
      </c>
      <c r="D62" s="36">
        <v>16819</v>
      </c>
      <c r="E62" s="20"/>
      <c r="F62" s="18"/>
      <c r="G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s="2" customFormat="1" ht="12.75">
      <c r="A63" s="18"/>
      <c r="B63" s="19"/>
      <c r="C63" s="33" t="s">
        <v>115</v>
      </c>
      <c r="D63" s="36">
        <v>550</v>
      </c>
      <c r="E63" s="20"/>
      <c r="F63" s="18"/>
      <c r="G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2" customFormat="1" ht="12.75">
      <c r="A64" s="18"/>
      <c r="B64" s="19"/>
      <c r="C64" s="14" t="s">
        <v>116</v>
      </c>
      <c r="D64" s="36"/>
      <c r="E64" s="20"/>
      <c r="F64" s="18"/>
      <c r="G64" s="18"/>
      <c r="H64" s="2" t="s">
        <v>29</v>
      </c>
      <c r="J64" s="18"/>
      <c r="K64" s="18"/>
      <c r="L64" s="18"/>
      <c r="M64" s="18"/>
      <c r="N64" s="18"/>
      <c r="O64" s="18"/>
      <c r="P64" s="18"/>
      <c r="Q64" s="18"/>
      <c r="R64" s="18"/>
    </row>
    <row r="65" spans="1:18" s="2" customFormat="1" ht="12.75">
      <c r="A65" s="18"/>
      <c r="B65" s="19"/>
      <c r="C65" s="33" t="s">
        <v>117</v>
      </c>
      <c r="D65" s="36"/>
      <c r="E65" s="20"/>
      <c r="F65" s="18"/>
      <c r="G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s="2" customFormat="1" ht="12.75">
      <c r="A66" s="18"/>
      <c r="B66" s="19"/>
      <c r="C66" s="33" t="s">
        <v>127</v>
      </c>
      <c r="D66" s="36"/>
      <c r="E66" s="20"/>
      <c r="F66" s="18"/>
      <c r="G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s="2" customFormat="1" ht="12.75">
      <c r="A67" s="18"/>
      <c r="B67" s="19"/>
      <c r="C67" s="33" t="s">
        <v>118</v>
      </c>
      <c r="D67" s="36">
        <v>1290</v>
      </c>
      <c r="E67" s="20"/>
      <c r="F67" s="18"/>
      <c r="G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s="2" customFormat="1" ht="12.75">
      <c r="A68" s="18"/>
      <c r="B68" s="19"/>
      <c r="C68" s="23" t="s">
        <v>20</v>
      </c>
      <c r="D68" s="24">
        <f>SUM(D58:D67)</f>
        <v>42674</v>
      </c>
      <c r="E68" s="20"/>
      <c r="F68" s="18"/>
      <c r="G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s="2" customFormat="1" ht="12.75">
      <c r="A69" s="18"/>
      <c r="B69" s="19"/>
      <c r="C69" s="30" t="s">
        <v>119</v>
      </c>
      <c r="D69" s="36">
        <v>2500</v>
      </c>
      <c r="E69" s="20"/>
      <c r="F69" s="18"/>
      <c r="G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s="2" customFormat="1" ht="12.75">
      <c r="A70" s="18"/>
      <c r="B70" s="19"/>
      <c r="C70" s="30" t="s">
        <v>128</v>
      </c>
      <c r="D70" s="36">
        <v>0</v>
      </c>
      <c r="E70" s="20"/>
      <c r="F70" s="18"/>
      <c r="G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18" s="2" customFormat="1" ht="12.75">
      <c r="A71" s="18"/>
      <c r="B71" s="19"/>
      <c r="C71" s="30" t="s">
        <v>120</v>
      </c>
      <c r="D71" s="36">
        <v>11000</v>
      </c>
      <c r="E71" s="20"/>
      <c r="F71" s="18"/>
      <c r="G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s="2" customFormat="1" ht="12.75">
      <c r="A72" s="18"/>
      <c r="B72" s="19"/>
      <c r="C72" s="30" t="s">
        <v>123</v>
      </c>
      <c r="D72" s="36"/>
      <c r="E72" s="20"/>
      <c r="F72" s="18"/>
      <c r="G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s="2" customFormat="1" ht="12.75">
      <c r="A73" s="18"/>
      <c r="B73" s="19"/>
      <c r="C73" s="23" t="s">
        <v>21</v>
      </c>
      <c r="D73" s="24">
        <f>SUM(D69:D72)</f>
        <v>13500</v>
      </c>
      <c r="E73" s="20"/>
      <c r="F73" s="18"/>
      <c r="G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s="2" customFormat="1" ht="12.75">
      <c r="A74" s="18"/>
      <c r="B74" s="19"/>
      <c r="C74" s="18"/>
      <c r="D74" s="18"/>
      <c r="E74" s="20"/>
      <c r="F74" s="18"/>
      <c r="G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18" s="2" customFormat="1" ht="23.25" customHeight="1">
      <c r="A75" s="18"/>
      <c r="B75" s="19"/>
      <c r="C75" s="70" t="s">
        <v>3</v>
      </c>
      <c r="D75" s="71">
        <f>D57+D68+D73</f>
        <v>206699</v>
      </c>
      <c r="E75" s="20"/>
      <c r="F75" s="18"/>
      <c r="G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s="3" customFormat="1" ht="12.75">
      <c r="A76" s="72"/>
      <c r="B76" s="73"/>
      <c r="C76" s="74"/>
      <c r="D76" s="74"/>
      <c r="E76" s="75"/>
      <c r="F76" s="72"/>
      <c r="G76" s="72"/>
      <c r="J76" s="72"/>
      <c r="K76" s="72"/>
      <c r="L76" s="72"/>
      <c r="M76" s="18"/>
      <c r="N76" s="18"/>
      <c r="O76" s="72"/>
      <c r="P76" s="72"/>
      <c r="Q76" s="72"/>
      <c r="R76" s="72"/>
    </row>
    <row r="77" spans="1:18" s="3" customFormat="1" ht="12.75">
      <c r="A77" s="72"/>
      <c r="B77" s="76"/>
      <c r="C77" s="76"/>
      <c r="D77" s="76"/>
      <c r="E77" s="76"/>
      <c r="F77" s="72"/>
      <c r="G77" s="72"/>
      <c r="J77" s="72"/>
      <c r="K77" s="72"/>
      <c r="L77" s="72"/>
      <c r="M77" s="72"/>
      <c r="N77" s="72"/>
      <c r="O77" s="72"/>
      <c r="P77" s="72"/>
      <c r="Q77" s="72"/>
      <c r="R77" s="72"/>
    </row>
    <row r="78" spans="1:18" s="3" customFormat="1" ht="12.75">
      <c r="A78" s="72"/>
      <c r="B78" s="72"/>
      <c r="C78" s="72"/>
      <c r="D78" s="72"/>
      <c r="E78" s="72"/>
      <c r="F78" s="72"/>
      <c r="G78" s="72"/>
      <c r="J78" s="72"/>
      <c r="K78" s="72"/>
      <c r="L78" s="72"/>
      <c r="M78" s="72"/>
      <c r="N78" s="72"/>
      <c r="O78" s="72"/>
      <c r="P78" s="72"/>
      <c r="Q78" s="72"/>
      <c r="R78" s="72"/>
    </row>
    <row r="79" spans="1:18" s="3" customFormat="1" ht="12.75">
      <c r="A79" s="72"/>
      <c r="B79" s="72"/>
      <c r="C79" s="72"/>
      <c r="D79" s="72"/>
      <c r="E79" s="72"/>
      <c r="F79" s="72"/>
      <c r="G79" s="72"/>
      <c r="J79" s="72"/>
      <c r="K79" s="72"/>
      <c r="L79" s="72"/>
      <c r="M79" s="72"/>
      <c r="N79" s="72"/>
      <c r="O79" s="72"/>
      <c r="P79" s="72"/>
      <c r="Q79" s="72"/>
      <c r="R79" s="72"/>
    </row>
    <row r="80" spans="1:18" s="3" customFormat="1" ht="12.75">
      <c r="A80" s="72"/>
      <c r="B80" s="72"/>
      <c r="C80" s="72"/>
      <c r="D80" s="72"/>
      <c r="E80" s="72"/>
      <c r="F80" s="72"/>
      <c r="G80" s="72"/>
      <c r="J80" s="72"/>
      <c r="K80" s="72"/>
      <c r="L80" s="72"/>
      <c r="M80" s="72"/>
      <c r="N80" s="72"/>
      <c r="O80" s="72"/>
      <c r="P80" s="72"/>
      <c r="Q80" s="72"/>
      <c r="R80" s="72"/>
    </row>
    <row r="81" spans="1:18" s="3" customFormat="1" ht="12.75">
      <c r="A81" s="72"/>
      <c r="B81" s="72"/>
      <c r="C81" s="72"/>
      <c r="D81" s="72"/>
      <c r="E81" s="72"/>
      <c r="F81" s="72"/>
      <c r="G81" s="72"/>
      <c r="J81" s="72"/>
      <c r="K81" s="72"/>
      <c r="L81" s="72"/>
      <c r="M81" s="72"/>
      <c r="N81" s="72"/>
      <c r="O81" s="72"/>
      <c r="P81" s="72"/>
      <c r="Q81" s="72"/>
      <c r="R81" s="72"/>
    </row>
    <row r="82" spans="1:18" s="3" customFormat="1" ht="12.75">
      <c r="A82" s="72"/>
      <c r="B82" s="72"/>
      <c r="C82" s="72"/>
      <c r="D82" s="72"/>
      <c r="E82" s="72"/>
      <c r="F82" s="72"/>
      <c r="G82" s="72"/>
      <c r="J82" s="72"/>
      <c r="K82" s="72"/>
      <c r="L82" s="72"/>
      <c r="M82" s="72"/>
      <c r="N82" s="72"/>
      <c r="O82" s="72"/>
      <c r="P82" s="72"/>
      <c r="Q82" s="72"/>
      <c r="R82" s="72"/>
    </row>
    <row r="83" spans="1:18" s="3" customFormat="1">
      <c r="A83" s="72"/>
      <c r="B83" s="72"/>
      <c r="C83" s="6"/>
      <c r="D83" s="6"/>
      <c r="E83" s="72"/>
      <c r="F83" s="72"/>
      <c r="G83" s="72"/>
      <c r="J83" s="72"/>
      <c r="K83" s="72"/>
      <c r="L83" s="72"/>
      <c r="M83" s="72"/>
      <c r="N83" s="72"/>
      <c r="O83" s="72"/>
      <c r="P83" s="72"/>
      <c r="Q83" s="72"/>
      <c r="R83" s="72"/>
    </row>
    <row r="84" spans="1:18" s="3" customFormat="1">
      <c r="A84" s="72"/>
      <c r="B84" s="72"/>
      <c r="C84" s="6"/>
      <c r="D84" s="6"/>
      <c r="E84" s="72"/>
      <c r="F84" s="72"/>
      <c r="G84" s="72"/>
      <c r="J84" s="72"/>
      <c r="K84" s="72"/>
      <c r="L84" s="72"/>
      <c r="M84" s="72"/>
      <c r="N84" s="72"/>
      <c r="O84" s="72"/>
      <c r="P84" s="72"/>
      <c r="Q84" s="72"/>
      <c r="R84" s="72"/>
    </row>
    <row r="85" spans="1:18" s="3" customFormat="1">
      <c r="A85" s="72"/>
      <c r="B85" s="72"/>
      <c r="C85" s="6"/>
      <c r="D85" s="6"/>
      <c r="E85" s="72"/>
      <c r="F85" s="72"/>
      <c r="G85" s="72"/>
      <c r="J85" s="72"/>
      <c r="K85" s="72"/>
      <c r="L85" s="72"/>
      <c r="M85" s="72"/>
      <c r="N85" s="72"/>
      <c r="O85" s="72"/>
      <c r="P85" s="72"/>
      <c r="Q85" s="72"/>
      <c r="R85" s="72"/>
    </row>
    <row r="86" spans="1:18" s="3" customFormat="1">
      <c r="A86" s="72"/>
      <c r="B86" s="72"/>
      <c r="C86" s="6"/>
      <c r="D86" s="6"/>
      <c r="E86" s="72"/>
      <c r="F86" s="72"/>
      <c r="H86" s="72"/>
      <c r="J86" s="72"/>
      <c r="K86" s="72"/>
      <c r="L86" s="72"/>
      <c r="M86" s="72"/>
      <c r="N86" s="72"/>
      <c r="O86" s="72"/>
      <c r="P86" s="72"/>
      <c r="Q86" s="72"/>
      <c r="R86" s="72"/>
    </row>
    <row r="87" spans="1:18" s="3" customFormat="1">
      <c r="A87" s="72"/>
      <c r="B87" s="72"/>
      <c r="C87" s="6"/>
      <c r="D87" s="6"/>
      <c r="E87" s="72"/>
      <c r="F87" s="72"/>
      <c r="K87" s="72"/>
      <c r="L87" s="72"/>
      <c r="M87" s="72"/>
      <c r="N87" s="72"/>
      <c r="O87" s="72"/>
      <c r="P87" s="72"/>
      <c r="Q87" s="72"/>
      <c r="R87" s="72"/>
    </row>
    <row r="88" spans="1:18" s="3" customFormat="1">
      <c r="A88" s="72"/>
      <c r="B88" s="72"/>
      <c r="C88" s="6"/>
      <c r="D88" s="6"/>
      <c r="E88" s="72"/>
      <c r="F88" s="72"/>
      <c r="K88" s="72"/>
      <c r="L88" s="72"/>
      <c r="M88" s="72"/>
      <c r="N88" s="72"/>
      <c r="O88" s="72"/>
      <c r="P88" s="72"/>
      <c r="Q88" s="72"/>
      <c r="R88" s="72"/>
    </row>
    <row r="89" spans="1:18" s="3" customFormat="1">
      <c r="A89" s="72"/>
      <c r="B89" s="72"/>
      <c r="C89" s="6"/>
      <c r="D89" s="6"/>
      <c r="E89" s="72"/>
      <c r="F89" s="72"/>
      <c r="K89" s="72"/>
      <c r="L89" s="72"/>
      <c r="M89" s="72"/>
      <c r="N89" s="72"/>
      <c r="O89" s="72"/>
      <c r="P89" s="72"/>
      <c r="Q89" s="72"/>
      <c r="R89" s="72"/>
    </row>
    <row r="90" spans="1:18" s="3" customFormat="1">
      <c r="A90" s="72"/>
      <c r="B90" s="72"/>
      <c r="C90" s="6"/>
      <c r="D90" s="6"/>
      <c r="E90" s="72"/>
      <c r="F90" s="72"/>
      <c r="K90" s="72"/>
      <c r="M90" s="72"/>
      <c r="N90" s="72"/>
      <c r="P90" s="72"/>
      <c r="Q90" s="72"/>
      <c r="R90" s="72"/>
    </row>
    <row r="91" spans="1:18" s="3" customFormat="1">
      <c r="A91" s="72"/>
      <c r="B91" s="72"/>
      <c r="C91" s="6"/>
      <c r="D91" s="6"/>
      <c r="E91" s="72"/>
      <c r="F91" s="72"/>
      <c r="K91" s="72"/>
      <c r="M91" s="72"/>
      <c r="N91" s="72"/>
      <c r="P91" s="72"/>
      <c r="Q91" s="72"/>
      <c r="R91" s="72"/>
    </row>
    <row r="92" spans="1:18" s="3" customFormat="1">
      <c r="A92" s="72"/>
      <c r="B92" s="72"/>
      <c r="C92" s="6"/>
      <c r="D92" s="6"/>
      <c r="E92" s="72"/>
      <c r="F92" s="72"/>
      <c r="K92" s="72"/>
      <c r="M92" s="72"/>
      <c r="N92" s="72"/>
      <c r="P92" s="72"/>
      <c r="Q92" s="72"/>
      <c r="R92" s="72"/>
    </row>
    <row r="93" spans="1:18" s="3" customFormat="1">
      <c r="B93" s="72"/>
      <c r="C93" s="6"/>
      <c r="D93" s="6"/>
      <c r="E93" s="72"/>
      <c r="K93" s="72"/>
      <c r="M93" s="72"/>
      <c r="N93" s="72"/>
      <c r="P93" s="72"/>
      <c r="Q93" s="72"/>
    </row>
    <row r="94" spans="1:18" s="3" customFormat="1">
      <c r="B94" s="72"/>
      <c r="C94" s="6"/>
      <c r="D94" s="6"/>
      <c r="E94" s="72"/>
      <c r="G94" s="4"/>
      <c r="J94" s="4"/>
      <c r="M94" s="72"/>
      <c r="N94" s="72"/>
    </row>
    <row r="95" spans="1:18" s="3" customFormat="1">
      <c r="B95" s="72"/>
      <c r="C95" s="6"/>
      <c r="D95" s="6"/>
      <c r="E95" s="72"/>
      <c r="G95" s="4"/>
      <c r="H95" s="4"/>
      <c r="I95" s="4"/>
      <c r="J95" s="4"/>
      <c r="M95" s="72"/>
      <c r="N95" s="72"/>
    </row>
    <row r="96" spans="1:18" s="3" customFormat="1">
      <c r="B96" s="72"/>
      <c r="C96" s="72"/>
      <c r="D96" s="72"/>
      <c r="E96" s="72"/>
      <c r="G96" s="4"/>
      <c r="H96" s="4"/>
      <c r="I96" s="4"/>
      <c r="J96" s="4"/>
      <c r="M96" s="72"/>
      <c r="N96" s="72"/>
    </row>
    <row r="97" spans="2:15" s="3" customFormat="1">
      <c r="B97" s="72"/>
      <c r="C97" s="6"/>
      <c r="D97" s="6"/>
      <c r="E97" s="72"/>
      <c r="G97" s="4"/>
      <c r="H97" s="4"/>
      <c r="I97" s="4"/>
      <c r="J97" s="4"/>
      <c r="L97" s="4"/>
      <c r="M97" s="72"/>
      <c r="N97" s="72"/>
      <c r="O97" s="4"/>
    </row>
    <row r="98" spans="2:15" s="3" customFormat="1">
      <c r="B98" s="72"/>
      <c r="C98" s="6"/>
      <c r="D98" s="6"/>
      <c r="E98" s="72"/>
      <c r="G98" s="4"/>
      <c r="H98" s="4"/>
      <c r="I98" s="4"/>
      <c r="J98" s="4"/>
      <c r="L98" s="4"/>
      <c r="M98" s="72"/>
      <c r="N98" s="72"/>
      <c r="O98" s="4"/>
    </row>
    <row r="99" spans="2:15" s="3" customFormat="1">
      <c r="B99" s="72"/>
      <c r="C99" s="6"/>
      <c r="D99" s="6"/>
      <c r="E99" s="72"/>
      <c r="G99" s="4"/>
      <c r="H99" s="4"/>
      <c r="I99" s="4"/>
      <c r="J99" s="4"/>
      <c r="L99" s="4"/>
      <c r="M99" s="72"/>
      <c r="N99" s="72"/>
      <c r="O99" s="4"/>
    </row>
    <row r="100" spans="2:15" s="3" customFormat="1">
      <c r="C100" s="4"/>
      <c r="D100" s="4"/>
      <c r="G100" s="4"/>
      <c r="H100" s="4"/>
      <c r="I100" s="4"/>
      <c r="J100" s="4"/>
      <c r="L100" s="4"/>
      <c r="O100" s="4"/>
    </row>
    <row r="101" spans="2:15">
      <c r="B101" s="3"/>
      <c r="E101" s="3"/>
      <c r="M101" s="3"/>
      <c r="N101" s="3"/>
    </row>
    <row r="102" spans="2:15">
      <c r="B102" s="3"/>
      <c r="E102" s="3"/>
      <c r="M102" s="3"/>
      <c r="N102" s="3"/>
    </row>
    <row r="103" spans="2:15">
      <c r="B103" s="3"/>
      <c r="E103" s="3"/>
      <c r="M103" s="3"/>
      <c r="N103" s="3"/>
    </row>
    <row r="104" spans="2:15">
      <c r="B104" s="3"/>
      <c r="E104" s="3"/>
      <c r="M104" s="3"/>
      <c r="N104" s="3"/>
    </row>
    <row r="105" spans="2:15">
      <c r="B105" s="3"/>
      <c r="E105" s="3"/>
      <c r="M105" s="3"/>
      <c r="N105" s="3"/>
    </row>
    <row r="106" spans="2:15">
      <c r="B106" s="3"/>
      <c r="E106" s="3"/>
      <c r="M106" s="3"/>
      <c r="N106" s="3"/>
    </row>
  </sheetData>
  <mergeCells count="6">
    <mergeCell ref="M37:M38"/>
    <mergeCell ref="B1:O1"/>
    <mergeCell ref="B10:E10"/>
    <mergeCell ref="G10:J10"/>
    <mergeCell ref="L10:O10"/>
    <mergeCell ref="G26:J26"/>
  </mergeCells>
  <pageMargins left="1.03" right="0.16" top="0.24" bottom="0.16" header="0.23" footer="0.2"/>
  <pageSetup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8801715116767</cp:lastModifiedBy>
  <cp:lastPrinted>2021-03-13T06:37:45Z</cp:lastPrinted>
  <dcterms:created xsi:type="dcterms:W3CDTF">2017-02-12T08:56:00Z</dcterms:created>
  <dcterms:modified xsi:type="dcterms:W3CDTF">2022-09-12T05:16:52Z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