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2.06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10" l="1"/>
  <c r="H6" i="19" l="1"/>
  <c r="J12" i="19" l="1"/>
  <c r="H44" i="19"/>
  <c r="L23" i="10" l="1"/>
  <c r="B10" i="10" l="1"/>
  <c r="B12" i="10" s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<sst xmlns="http://schemas.openxmlformats.org/spreadsheetml/2006/main" count="496" uniqueCount="242">
  <si>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</si>
  <si>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</si>
  <si>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</si>
  <si>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</si>
  <si>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</si>
  <si>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</si>
  <si>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</si>
  <si>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</si>
  <si>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</si>
  <si>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</si>
  <si>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</si>
  <si>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</si>
  <si>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</si>
  <si>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</si>
  <si>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</si>
  <si>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</si>
  <si>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</si>
  <si>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</si>
  <si>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</si>
  <si>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</si>
  <si>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</si>
  <si>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</si>
  <si>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</si>
  <si>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</si>
  <si>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</si>
  <si>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</si>
  <si>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</si>
  <si>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</si>
  <si>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</si>
  <si>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</si>
  <si>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</si>
  <si>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</si>
  <si>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</si>
  <si>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</si>
  <si>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</si>
  <si>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</si>
  <si>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</si>
  <si>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</si>
  <si>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</si>
  <si>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</si>
  <si>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</si>
  <si>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</si>
  <si>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</si>
  <si>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</si>
  <si>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</si>
  <si>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</si>
  <si>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</si>
  <si>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</si>
  <si>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</si>
  <si>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</si>
  <si>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</si>
  <si>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</si>
  <si>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</si>
  <si>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</si>
  <si>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</si>
  <si>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</si>
  <si>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</si>
  <si>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</si>
  <si>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</si>
  <si>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</si>
  <si>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</si>
  <si>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</si>
  <si>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</si>
  <si>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</si>
  <si>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</si>
  <si>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</si>
  <si>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</si>
  <si>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</si>
  <si>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</si>
  <si>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</si>
  <si>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</si>
  <si>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</si>
  <si>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</si>
  <si>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</si>
  <si>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</si>
  <si>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</si>
  <si>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</si>
  <si>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</si>
  <si>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</si>
  <si>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</si>
  <si>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</si>
  <si>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</si>
  <si>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</si>
  <si>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</si>
  <si>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</si>
  <si>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</si>
  <si>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</si>
  <si>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</si>
  <si>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</si>
  <si>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</si>
  <si>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</si>
  <si>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</si>
  <si>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</si>
  <si>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</si>
  <si>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</si>
  <si>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</si>
  <si>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</si>
  <si>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</si>
  <si>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</si>
  <si>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</si>
  <si>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</si>
  <si>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</si>
  <si>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</si>
  <si>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</si>
  <si>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</si>
  <si>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</si>
  <si>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</si>
  <si>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</si>
  <si>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</si>
  <si>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</si>
  <si>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</si>
  <si>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</si>
  <si>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</si>
  <si>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</si>
  <si>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</si>
  <si>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</si>
  <si>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</si>
  <si>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</si>
  <si>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</si>
  <si>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</si>
  <si>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</si>
  <si>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</si>
  <si>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</si>
  <si>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</si>
  <si>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</si>
  <si>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</si>
  <si>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</si>
  <si>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</si>
  <si>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</si>
  <si>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</si>
  <si>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</si>
  <si>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</si>
  <si>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</si>
  <si>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</si>
  <si>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</si>
  <si>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</si>
  <si>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</si>
  <si>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</si>
  <si>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</si>
  <si>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</si>
  <si>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</si>
  <si>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</si>
  <si>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</si>
  <si>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</si>
  <si>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</si>
  <si>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</si>
  <si>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</si>
  <si>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</si>
  <si>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</si>
  <si>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</si>
  <si>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</si>
  <si>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</si>
  <si>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</si>
  <si>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</si>
  <si>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</si>
  <si>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</si>
  <si>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</si>
  <si>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</si>
  <si>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</si>
  <si>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</si>
  <si>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</si>
  <si>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</si>
  <si>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</si>
  <si>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</si>
  <si>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</si>
  <si>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</si>
  <si>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</si>
  <si>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</si>
  <si>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</si>
  <si>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</si>
  <si>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</si>
  <si>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</si>
  <si>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</si>
  <si>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</si>
  <si>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</si>
  <si>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</si>
  <si>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</si>
  <si>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</si>
  <si>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</si>
  <si>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</si>
  <si>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</si>
  <si>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</si>
  <si>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</si>
  <si>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</si>
  <si>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</si>
  <si>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</si>
  <si>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</si>
  <si>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</si>
  <si>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</si>
  <si>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</si>
  <si>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</si>
  <si>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</si>
  <si>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</si>
  <si>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</si>
  <si>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</si>
  <si>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</si>
  <si>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</si>
  <si>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</si>
  <si>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</si>
  <si>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</si>
  <si>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</si>
  <si>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</si>
  <si>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</si>
  <si>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</si>
  <si>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</si>
  <si>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</si>
  <si>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</si>
  <si>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</si>
  <si>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</si>
  <si>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</si>
  <si>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</si>
  <si>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</si>
  <si>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</si>
  <si>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</si>
  <si>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</si>
  <si>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</si>
  <si>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</si>
  <si>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</si>
  <si>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</si>
  <si>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</si>
  <si>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</si>
  <si>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</si>
  <si>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</si>
  <si>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</si>
  <si>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</si>
  <si>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</si>
  <si>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</si>
  <si>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Symphony (-)</t>
  </si>
  <si>
    <t>Mum Tel Return Stock</t>
  </si>
  <si>
    <t>18.06.2022</t>
  </si>
  <si>
    <t>19.06.2022</t>
  </si>
  <si>
    <t>Iffa Trading adjustment</t>
  </si>
  <si>
    <t>20.06.2022</t>
  </si>
  <si>
    <t>Cash Back S22ultra+S22+ March'22</t>
  </si>
  <si>
    <t>Back Margin May'22</t>
  </si>
  <si>
    <t>Net Profit</t>
  </si>
  <si>
    <t>21.06.2022</t>
  </si>
  <si>
    <t>Infiltaration Product</t>
  </si>
  <si>
    <t>Ripon RE HandCash given</t>
  </si>
  <si>
    <t>22.06.2022</t>
  </si>
  <si>
    <t>Date:22.06.2022</t>
  </si>
  <si>
    <t>D=Mum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</si>
</sst>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8" borderId="0" xfId="0" applyFont="1" applyFill="1" applyBorder="1" applyAlignment="1">
      <alignment horizontal="center"/>
    </xf>
    <xf numFmtId="0" fontId="11" fillId="4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8" borderId="53" xfId="0" applyFont="1" applyFill="1" applyBorder="1" applyAlignment="1">
      <alignment horizontal="center"/>
    </xf>
    <xf numFmtId="0" fontId="11" fillId="48" borderId="25" xfId="0" applyFont="1" applyFill="1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14</v>
      </c>
      <c r="C2" s="395"/>
      <c r="D2" s="395"/>
      <c r="E2" s="395"/>
    </row>
    <row r="3" spans="1:8" ht="16.5" customHeight="1">
      <c r="A3" s="398"/>
      <c r="B3" s="396" t="s">
        <v>42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4" sqref="G24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14</v>
      </c>
      <c r="C2" s="395"/>
      <c r="D2" s="395"/>
      <c r="E2" s="395"/>
    </row>
    <row r="3" spans="1:9" ht="16.5" customHeight="1">
      <c r="A3" s="398"/>
      <c r="B3" s="396" t="s">
        <v>143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8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8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8"/>
      <c r="B7" s="26" t="s">
        <v>190</v>
      </c>
      <c r="C7" s="240">
        <v>1200000</v>
      </c>
      <c r="D7" s="360">
        <v>1200000</v>
      </c>
      <c r="E7" s="241">
        <f t="shared" si="0"/>
        <v>0</v>
      </c>
      <c r="F7" s="2"/>
      <c r="G7" s="2"/>
      <c r="H7" s="21"/>
      <c r="I7" s="21"/>
    </row>
    <row r="8" spans="1:9">
      <c r="A8" s="398"/>
      <c r="B8" s="26" t="s">
        <v>200</v>
      </c>
      <c r="C8" s="240">
        <v>1200000</v>
      </c>
      <c r="D8" s="360">
        <v>1200000</v>
      </c>
      <c r="E8" s="241">
        <f>E7+C8-D8</f>
        <v>0</v>
      </c>
      <c r="F8" s="2"/>
      <c r="G8" s="2"/>
      <c r="H8" s="21"/>
      <c r="I8" s="21"/>
    </row>
    <row r="9" spans="1:9">
      <c r="A9" s="398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8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8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8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8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8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8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8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8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8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8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8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8"/>
      <c r="B21" s="26" t="s">
        <v>229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8"/>
      <c r="B22" s="26" t="s">
        <v>230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8"/>
      <c r="B23" s="26" t="s">
        <v>232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8"/>
      <c r="B24" s="26" t="s">
        <v>236</v>
      </c>
      <c r="C24" s="240">
        <v>0</v>
      </c>
      <c r="D24" s="242">
        <v>0</v>
      </c>
      <c r="E24" s="241">
        <f t="shared" si="0"/>
        <v>0</v>
      </c>
      <c r="F24" s="29"/>
      <c r="G24" s="2"/>
      <c r="H24" s="21"/>
      <c r="I24" s="21"/>
    </row>
    <row r="25" spans="1:9">
      <c r="A25" s="398"/>
      <c r="B25" s="26" t="s">
        <v>239</v>
      </c>
      <c r="C25" s="240">
        <v>1000000</v>
      </c>
      <c r="D25" s="240">
        <v>1000000</v>
      </c>
      <c r="E25" s="241">
        <f t="shared" si="0"/>
        <v>0</v>
      </c>
      <c r="F25" s="2"/>
      <c r="G25" s="2"/>
      <c r="H25" s="21"/>
      <c r="I25" s="21"/>
    </row>
    <row r="26" spans="1:9">
      <c r="A26" s="398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8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8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8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8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8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8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8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8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8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8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8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8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8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8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8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8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8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8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8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8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8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8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8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8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8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8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8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8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8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8"/>
      <c r="B57" s="26"/>
      <c r="C57" s="240"/>
      <c r="D57" s="240"/>
      <c r="E57" s="241">
        <f t="shared" si="0"/>
        <v>0</v>
      </c>
      <c r="F57" s="2"/>
    </row>
    <row r="58" spans="1:9">
      <c r="A58" s="398"/>
      <c r="B58" s="26"/>
      <c r="C58" s="240"/>
      <c r="D58" s="240"/>
      <c r="E58" s="241">
        <f t="shared" si="0"/>
        <v>0</v>
      </c>
      <c r="F58" s="2"/>
    </row>
    <row r="59" spans="1:9">
      <c r="A59" s="398"/>
      <c r="B59" s="26"/>
      <c r="C59" s="240"/>
      <c r="D59" s="240"/>
      <c r="E59" s="241">
        <f t="shared" si="0"/>
        <v>0</v>
      </c>
      <c r="F59" s="2"/>
    </row>
    <row r="60" spans="1:9">
      <c r="A60" s="398"/>
      <c r="B60" s="26"/>
      <c r="C60" s="240"/>
      <c r="D60" s="240"/>
      <c r="E60" s="241">
        <f t="shared" si="0"/>
        <v>0</v>
      </c>
      <c r="F60" s="2"/>
    </row>
    <row r="61" spans="1:9">
      <c r="A61" s="398"/>
      <c r="B61" s="26"/>
      <c r="C61" s="240"/>
      <c r="D61" s="240"/>
      <c r="E61" s="241">
        <f t="shared" si="0"/>
        <v>0</v>
      </c>
      <c r="F61" s="2"/>
    </row>
    <row r="62" spans="1:9">
      <c r="A62" s="398"/>
      <c r="B62" s="26"/>
      <c r="C62" s="240"/>
      <c r="D62" s="240"/>
      <c r="E62" s="241">
        <f t="shared" si="0"/>
        <v>0</v>
      </c>
      <c r="F62" s="2"/>
    </row>
    <row r="63" spans="1:9">
      <c r="A63" s="398"/>
      <c r="B63" s="26"/>
      <c r="C63" s="240"/>
      <c r="D63" s="240"/>
      <c r="E63" s="241">
        <f t="shared" si="0"/>
        <v>0</v>
      </c>
      <c r="F63" s="2"/>
    </row>
    <row r="64" spans="1:9">
      <c r="A64" s="398"/>
      <c r="B64" s="26"/>
      <c r="C64" s="240"/>
      <c r="D64" s="240"/>
      <c r="E64" s="241">
        <f t="shared" si="0"/>
        <v>0</v>
      </c>
      <c r="F64" s="2"/>
    </row>
    <row r="65" spans="1:7">
      <c r="A65" s="398"/>
      <c r="B65" s="26"/>
      <c r="C65" s="240"/>
      <c r="D65" s="240"/>
      <c r="E65" s="241">
        <f t="shared" si="0"/>
        <v>0</v>
      </c>
      <c r="F65" s="2"/>
    </row>
    <row r="66" spans="1:7">
      <c r="A66" s="398"/>
      <c r="B66" s="26"/>
      <c r="C66" s="240"/>
      <c r="D66" s="240"/>
      <c r="E66" s="241">
        <f t="shared" si="0"/>
        <v>0</v>
      </c>
      <c r="F66" s="2"/>
    </row>
    <row r="67" spans="1:7">
      <c r="A67" s="398"/>
      <c r="B67" s="26"/>
      <c r="C67" s="240"/>
      <c r="D67" s="240"/>
      <c r="E67" s="241">
        <f t="shared" si="0"/>
        <v>0</v>
      </c>
      <c r="F67" s="2"/>
    </row>
    <row r="68" spans="1:7">
      <c r="A68" s="398"/>
      <c r="B68" s="26"/>
      <c r="C68" s="240"/>
      <c r="D68" s="240"/>
      <c r="E68" s="241">
        <f t="shared" si="0"/>
        <v>0</v>
      </c>
      <c r="F68" s="2"/>
    </row>
    <row r="69" spans="1:7">
      <c r="A69" s="398"/>
      <c r="B69" s="26"/>
      <c r="C69" s="240"/>
      <c r="D69" s="240"/>
      <c r="E69" s="241">
        <f t="shared" si="0"/>
        <v>0</v>
      </c>
      <c r="F69" s="2"/>
    </row>
    <row r="70" spans="1:7">
      <c r="A70" s="398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8"/>
      <c r="B71" s="26"/>
      <c r="C71" s="240"/>
      <c r="D71" s="240"/>
      <c r="E71" s="241">
        <f t="shared" si="1"/>
        <v>0</v>
      </c>
      <c r="F71" s="2"/>
    </row>
    <row r="72" spans="1:7">
      <c r="A72" s="398"/>
      <c r="B72" s="26"/>
      <c r="C72" s="240"/>
      <c r="D72" s="240"/>
      <c r="E72" s="241">
        <f t="shared" si="1"/>
        <v>0</v>
      </c>
      <c r="F72" s="2"/>
    </row>
    <row r="73" spans="1:7">
      <c r="A73" s="398"/>
      <c r="B73" s="26"/>
      <c r="C73" s="240"/>
      <c r="D73" s="240"/>
      <c r="E73" s="241">
        <f t="shared" si="1"/>
        <v>0</v>
      </c>
      <c r="F73" s="2"/>
    </row>
    <row r="74" spans="1:7">
      <c r="A74" s="398"/>
      <c r="B74" s="26"/>
      <c r="C74" s="240"/>
      <c r="D74" s="240"/>
      <c r="E74" s="241">
        <f t="shared" si="1"/>
        <v>0</v>
      </c>
      <c r="F74" s="2"/>
    </row>
    <row r="75" spans="1:7">
      <c r="A75" s="398"/>
      <c r="B75" s="26"/>
      <c r="C75" s="240"/>
      <c r="D75" s="240"/>
      <c r="E75" s="241">
        <f t="shared" si="1"/>
        <v>0</v>
      </c>
      <c r="F75" s="2"/>
    </row>
    <row r="76" spans="1:7">
      <c r="A76" s="398"/>
      <c r="B76" s="26"/>
      <c r="C76" s="240"/>
      <c r="D76" s="240"/>
      <c r="E76" s="241">
        <f t="shared" si="1"/>
        <v>0</v>
      </c>
      <c r="F76" s="2"/>
    </row>
    <row r="77" spans="1:7">
      <c r="A77" s="398"/>
      <c r="B77" s="26"/>
      <c r="C77" s="240"/>
      <c r="D77" s="240"/>
      <c r="E77" s="241">
        <f t="shared" si="1"/>
        <v>0</v>
      </c>
      <c r="F77" s="2"/>
    </row>
    <row r="78" spans="1:7">
      <c r="A78" s="398"/>
      <c r="B78" s="26"/>
      <c r="C78" s="240"/>
      <c r="D78" s="240"/>
      <c r="E78" s="241">
        <f t="shared" si="1"/>
        <v>0</v>
      </c>
      <c r="F78" s="2"/>
    </row>
    <row r="79" spans="1:7">
      <c r="A79" s="398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8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8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8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8"/>
      <c r="B83" s="31"/>
      <c r="C83" s="241">
        <f>SUM(C5:C72)</f>
        <v>8900000</v>
      </c>
      <c r="D83" s="241">
        <f>SUM(D5:D77)</f>
        <v>8900000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9" t="s">
        <v>14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</row>
    <row r="2" spans="1:24" s="61" customFormat="1" ht="18">
      <c r="A2" s="400" t="s">
        <v>62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4" s="62" customFormat="1" ht="16.5" thickBot="1">
      <c r="A3" s="401" t="s">
        <v>191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3"/>
      <c r="S3" s="46"/>
      <c r="T3" s="7"/>
      <c r="U3" s="7"/>
      <c r="V3" s="7"/>
      <c r="W3" s="7"/>
      <c r="X3" s="16"/>
    </row>
    <row r="4" spans="1:24" s="63" customFormat="1" ht="12.75" customHeight="1">
      <c r="A4" s="404" t="s">
        <v>27</v>
      </c>
      <c r="B4" s="406" t="s">
        <v>28</v>
      </c>
      <c r="C4" s="408" t="s">
        <v>29</v>
      </c>
      <c r="D4" s="408" t="s">
        <v>30</v>
      </c>
      <c r="E4" s="408" t="s">
        <v>31</v>
      </c>
      <c r="F4" s="408" t="s">
        <v>104</v>
      </c>
      <c r="G4" s="408" t="s">
        <v>32</v>
      </c>
      <c r="H4" s="408" t="s">
        <v>225</v>
      </c>
      <c r="I4" s="408" t="s">
        <v>224</v>
      </c>
      <c r="J4" s="408" t="s">
        <v>33</v>
      </c>
      <c r="K4" s="408" t="s">
        <v>34</v>
      </c>
      <c r="L4" s="408" t="s">
        <v>128</v>
      </c>
      <c r="M4" s="408" t="s">
        <v>162</v>
      </c>
      <c r="N4" s="408" t="s">
        <v>35</v>
      </c>
      <c r="O4" s="416" t="s">
        <v>141</v>
      </c>
      <c r="P4" s="410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5"/>
      <c r="B5" s="407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17"/>
      <c r="P5" s="41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229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230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232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10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236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10"/>
      <c r="O23" s="79"/>
      <c r="P23" s="81"/>
      <c r="Q23" s="75">
        <f t="shared" si="0"/>
        <v>720</v>
      </c>
      <c r="R23" s="85"/>
      <c r="S23" s="6"/>
    </row>
    <row r="24" spans="1:23" s="13" customFormat="1" ht="15">
      <c r="A24" s="70" t="s">
        <v>239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10"/>
      <c r="O24" s="79"/>
      <c r="P24" s="81"/>
      <c r="Q24" s="75">
        <f t="shared" si="0"/>
        <v>710</v>
      </c>
      <c r="R24" s="76"/>
      <c r="S24" s="412" t="s">
        <v>186</v>
      </c>
      <c r="T24" s="412"/>
      <c r="U24" s="412"/>
      <c r="V24" s="412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49" t="s">
        <v>187</v>
      </c>
      <c r="T25" s="347">
        <v>9</v>
      </c>
      <c r="U25" s="347">
        <v>500</v>
      </c>
      <c r="V25" s="347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49" t="s">
        <v>188</v>
      </c>
      <c r="T26" s="347">
        <v>2</v>
      </c>
      <c r="U26" s="347">
        <v>200</v>
      </c>
      <c r="V26" s="347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13" t="s">
        <v>80</v>
      </c>
      <c r="T27" s="414"/>
      <c r="U27" s="415"/>
      <c r="V27" s="350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5000</v>
      </c>
      <c r="C37" s="97">
        <f t="shared" ref="C37:P37" si="1">SUM(C6:C36)</f>
        <v>480</v>
      </c>
      <c r="D37" s="97">
        <f t="shared" si="1"/>
        <v>2435</v>
      </c>
      <c r="E37" s="97">
        <f t="shared" si="1"/>
        <v>50</v>
      </c>
      <c r="F37" s="97">
        <f t="shared" si="1"/>
        <v>13520</v>
      </c>
      <c r="G37" s="97">
        <f>SUM(G6:G36)</f>
        <v>450</v>
      </c>
      <c r="H37" s="97">
        <f t="shared" si="1"/>
        <v>855</v>
      </c>
      <c r="I37" s="97">
        <f t="shared" si="1"/>
        <v>3600</v>
      </c>
      <c r="J37" s="97">
        <f t="shared" si="1"/>
        <v>2685</v>
      </c>
      <c r="K37" s="97">
        <f t="shared" si="1"/>
        <v>620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32705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0" zoomScale="130" zoomScaleNormal="130" workbookViewId="0">
      <selection activeCell="G54" sqref="G54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3" t="s">
        <v>14</v>
      </c>
      <c r="B1" s="423"/>
      <c r="C1" s="423"/>
      <c r="D1" s="423"/>
      <c r="E1" s="423"/>
      <c r="F1" s="423"/>
      <c r="G1" s="423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24" t="s">
        <v>144</v>
      </c>
      <c r="B2" s="424"/>
      <c r="C2" s="424"/>
      <c r="D2" s="424"/>
      <c r="E2" s="424"/>
      <c r="F2" s="424"/>
      <c r="G2" s="424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5" t="s">
        <v>61</v>
      </c>
      <c r="B3" s="425"/>
      <c r="C3" s="425"/>
      <c r="D3" s="425"/>
      <c r="E3" s="425"/>
      <c r="F3" s="425"/>
      <c r="G3" s="425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229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230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232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236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239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10375000</v>
      </c>
      <c r="C33" s="245">
        <f>SUM(C5:C32)</f>
        <v>10996891</v>
      </c>
      <c r="D33" s="244">
        <f>SUM(D5:D32)</f>
        <v>33705</v>
      </c>
      <c r="E33" s="244">
        <f>SUM(E5:E32)</f>
        <v>11030596</v>
      </c>
      <c r="F33" s="244">
        <f>B33-E33</f>
        <v>-655596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0" t="s">
        <v>19</v>
      </c>
      <c r="C35" s="420"/>
      <c r="D35" s="420"/>
      <c r="E35" s="420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6" t="s">
        <v>125</v>
      </c>
      <c r="C37" s="122" t="s">
        <v>126</v>
      </c>
      <c r="D37" s="200">
        <v>16000</v>
      </c>
      <c r="E37" s="327" t="s">
        <v>230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12490</v>
      </c>
      <c r="E38" s="170" t="s">
        <v>232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11130</v>
      </c>
      <c r="E42" s="170" t="s">
        <v>236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1"/>
      <c r="H43" s="421"/>
      <c r="I43" s="421"/>
      <c r="J43" s="421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1" t="s">
        <v>220</v>
      </c>
      <c r="B46" s="385" t="s">
        <v>67</v>
      </c>
      <c r="C46" s="312"/>
      <c r="D46" s="313">
        <v>50000</v>
      </c>
      <c r="E46" s="314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1" t="s">
        <v>85</v>
      </c>
      <c r="B47" s="322" t="s">
        <v>132</v>
      </c>
      <c r="C47" s="316"/>
      <c r="D47" s="323">
        <v>100000</v>
      </c>
      <c r="E47" s="318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1" t="s">
        <v>74</v>
      </c>
      <c r="B48" s="319" t="s">
        <v>76</v>
      </c>
      <c r="C48" s="316"/>
      <c r="D48" s="317">
        <v>240000</v>
      </c>
      <c r="E48" s="318" t="s">
        <v>230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1" t="s">
        <v>88</v>
      </c>
      <c r="B49" s="320" t="s">
        <v>89</v>
      </c>
      <c r="C49" s="316"/>
      <c r="D49" s="317">
        <v>170000</v>
      </c>
      <c r="E49" s="321" t="s">
        <v>212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1" t="s">
        <v>88</v>
      </c>
      <c r="B50" s="319" t="s">
        <v>99</v>
      </c>
      <c r="C50" s="316"/>
      <c r="D50" s="317">
        <v>250820</v>
      </c>
      <c r="E50" s="318" t="s">
        <v>236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1" t="s">
        <v>85</v>
      </c>
      <c r="B51" s="319" t="s">
        <v>86</v>
      </c>
      <c r="C51" s="316"/>
      <c r="D51" s="317">
        <v>147040</v>
      </c>
      <c r="E51" s="318" t="s">
        <v>239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1"/>
      <c r="B52" s="315"/>
      <c r="C52" s="316"/>
      <c r="D52" s="317"/>
      <c r="E52" s="318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1"/>
      <c r="B53" s="319"/>
      <c r="C53" s="316"/>
      <c r="D53" s="317"/>
      <c r="E53" s="321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1"/>
      <c r="B54" s="319"/>
      <c r="C54" s="316"/>
      <c r="D54" s="317"/>
      <c r="E54" s="321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1"/>
      <c r="B55" s="315"/>
      <c r="C55" s="316"/>
      <c r="D55" s="317"/>
      <c r="E55" s="321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4"/>
      <c r="B56" s="322"/>
      <c r="C56" s="316"/>
      <c r="D56" s="317"/>
      <c r="E56" s="321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4" t="s">
        <v>82</v>
      </c>
      <c r="B57" s="295" t="s">
        <v>83</v>
      </c>
      <c r="C57" s="296"/>
      <c r="D57" s="297">
        <v>216770</v>
      </c>
      <c r="E57" s="298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4" t="s">
        <v>82</v>
      </c>
      <c r="B58" s="295" t="s">
        <v>101</v>
      </c>
      <c r="C58" s="296"/>
      <c r="D58" s="297">
        <v>50000</v>
      </c>
      <c r="E58" s="299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4" t="s">
        <v>82</v>
      </c>
      <c r="B59" s="295" t="s">
        <v>108</v>
      </c>
      <c r="C59" s="296"/>
      <c r="D59" s="297">
        <v>50000</v>
      </c>
      <c r="E59" s="299" t="s">
        <v>230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4" t="s">
        <v>82</v>
      </c>
      <c r="B60" s="300" t="s">
        <v>154</v>
      </c>
      <c r="C60" s="296"/>
      <c r="D60" s="297">
        <v>107090</v>
      </c>
      <c r="E60" s="298" t="s">
        <v>230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4" t="s">
        <v>92</v>
      </c>
      <c r="B61" s="301" t="s">
        <v>93</v>
      </c>
      <c r="C61" s="296"/>
      <c r="D61" s="297">
        <v>50000</v>
      </c>
      <c r="E61" s="299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4" t="s">
        <v>69</v>
      </c>
      <c r="B62" s="295" t="s">
        <v>70</v>
      </c>
      <c r="C62" s="296"/>
      <c r="D62" s="297">
        <v>111000</v>
      </c>
      <c r="E62" s="299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4" t="s">
        <v>69</v>
      </c>
      <c r="B63" s="295" t="s">
        <v>95</v>
      </c>
      <c r="C63" s="296"/>
      <c r="D63" s="297">
        <v>40000</v>
      </c>
      <c r="E63" s="310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4" t="s">
        <v>69</v>
      </c>
      <c r="B64" s="301" t="s">
        <v>116</v>
      </c>
      <c r="C64" s="296"/>
      <c r="D64" s="297">
        <v>200000</v>
      </c>
      <c r="E64" s="298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4"/>
      <c r="B65" s="295"/>
      <c r="C65" s="296"/>
      <c r="D65" s="297"/>
      <c r="E65" s="299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4"/>
      <c r="B66" s="295"/>
      <c r="C66" s="296"/>
      <c r="D66" s="297"/>
      <c r="E66" s="298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4"/>
      <c r="B67" s="295"/>
      <c r="C67" s="296"/>
      <c r="D67" s="297"/>
      <c r="E67" s="299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89" t="s">
        <v>71</v>
      </c>
      <c r="C68" s="290"/>
      <c r="D68" s="291">
        <v>151820</v>
      </c>
      <c r="E68" s="293" t="s">
        <v>239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331080</v>
      </c>
      <c r="E69" s="293" t="s">
        <v>239</v>
      </c>
      <c r="F69" s="56"/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301370</v>
      </c>
      <c r="E70" s="293" t="s">
        <v>236</v>
      </c>
      <c r="F70" s="334"/>
      <c r="G70" s="340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67440</v>
      </c>
      <c r="E71" s="302" t="s">
        <v>229</v>
      </c>
      <c r="F71" s="334"/>
      <c r="G71" s="56"/>
      <c r="H71" s="344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242130</v>
      </c>
      <c r="E72" s="292" t="s">
        <v>239</v>
      </c>
      <c r="F72" s="128"/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264020</v>
      </c>
      <c r="E73" s="293" t="s">
        <v>239</v>
      </c>
      <c r="F73" s="128"/>
      <c r="G73" s="208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15090</v>
      </c>
      <c r="E74" s="293" t="s">
        <v>217</v>
      </c>
      <c r="F74" s="334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4"/>
      <c r="G75" s="340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2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8" t="s">
        <v>25</v>
      </c>
      <c r="B119" s="419"/>
      <c r="C119" s="422"/>
      <c r="D119" s="205">
        <f>SUM(D37:D118)</f>
        <v>3243210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8" t="s">
        <v>26</v>
      </c>
      <c r="B121" s="419"/>
      <c r="C121" s="419"/>
      <c r="D121" s="205">
        <f>D119+M121</f>
        <v>3243210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A19" zoomScaleNormal="100" workbookViewId="0">
      <selection activeCell="G33" sqref="G3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0" t="s">
        <v>103</v>
      </c>
      <c r="B1" s="431"/>
      <c r="C1" s="431"/>
      <c r="D1" s="431"/>
      <c r="E1" s="432"/>
      <c r="F1" s="5"/>
      <c r="G1" s="5"/>
      <c r="H1" s="5"/>
      <c r="I1" s="429"/>
      <c r="J1" s="429"/>
      <c r="K1" s="429"/>
    </row>
    <row r="2" spans="1:18" ht="20.25">
      <c r="A2" s="439" t="s">
        <v>60</v>
      </c>
      <c r="B2" s="440"/>
      <c r="C2" s="440"/>
      <c r="D2" s="440"/>
      <c r="E2" s="441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33" t="s">
        <v>240</v>
      </c>
      <c r="B3" s="434"/>
      <c r="C3" s="434"/>
      <c r="D3" s="434"/>
      <c r="E3" s="435"/>
      <c r="F3" s="5"/>
      <c r="G3" s="10"/>
      <c r="H3" s="10"/>
      <c r="I3" s="24" t="s">
        <v>112</v>
      </c>
      <c r="J3" s="345">
        <v>30000</v>
      </c>
      <c r="K3" s="330">
        <v>10000</v>
      </c>
      <c r="L3" s="345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2" t="s">
        <v>63</v>
      </c>
      <c r="B4" s="443"/>
      <c r="C4" s="443"/>
      <c r="D4" s="443"/>
      <c r="E4" s="444"/>
      <c r="F4" s="5"/>
      <c r="G4" s="41"/>
      <c r="H4" s="41"/>
      <c r="I4" s="24" t="s">
        <v>113</v>
      </c>
      <c r="J4" s="345">
        <v>9000</v>
      </c>
      <c r="K4" s="345">
        <v>5900</v>
      </c>
      <c r="L4" s="345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9323890</v>
      </c>
      <c r="F5" s="34"/>
      <c r="G5" s="251"/>
      <c r="H5" s="251"/>
      <c r="I5" s="24" t="s">
        <v>105</v>
      </c>
      <c r="J5" s="345">
        <v>24500</v>
      </c>
      <c r="K5" s="330">
        <v>10000</v>
      </c>
      <c r="L5" s="345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241850</v>
      </c>
      <c r="C6" s="40"/>
      <c r="D6" s="38" t="s">
        <v>228</v>
      </c>
      <c r="E6" s="259">
        <v>880310</v>
      </c>
      <c r="F6" s="7"/>
      <c r="G6" s="307"/>
      <c r="H6" s="248"/>
      <c r="I6" s="24" t="s">
        <v>105</v>
      </c>
      <c r="J6" s="345">
        <v>29500</v>
      </c>
      <c r="K6" s="330">
        <v>10000</v>
      </c>
      <c r="L6" s="345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399202</v>
      </c>
      <c r="F7" s="7"/>
      <c r="G7" s="306"/>
      <c r="H7" s="248"/>
      <c r="I7" s="345" t="s">
        <v>105</v>
      </c>
      <c r="J7" s="345">
        <v>35000</v>
      </c>
      <c r="K7" s="345">
        <v>10000</v>
      </c>
      <c r="L7" s="345">
        <f t="shared" si="0"/>
        <v>45000</v>
      </c>
      <c r="M7" s="345" t="s">
        <v>114</v>
      </c>
      <c r="N7" s="346" t="s">
        <v>123</v>
      </c>
      <c r="P7" s="7"/>
      <c r="Q7" s="7"/>
      <c r="R7" s="7"/>
    </row>
    <row r="8" spans="1:18" ht="21.75">
      <c r="A8" s="258" t="s">
        <v>97</v>
      </c>
      <c r="B8" s="237">
        <v>32705</v>
      </c>
      <c r="C8" s="38"/>
      <c r="D8" s="362"/>
      <c r="E8" s="259"/>
      <c r="F8" s="7"/>
      <c r="G8" s="229"/>
      <c r="H8" s="229"/>
      <c r="I8" s="345" t="s">
        <v>105</v>
      </c>
      <c r="J8" s="345"/>
      <c r="K8" s="345">
        <v>10000</v>
      </c>
      <c r="L8" s="345">
        <f t="shared" si="0"/>
        <v>10000</v>
      </c>
      <c r="M8" s="345" t="s">
        <v>87</v>
      </c>
      <c r="N8" s="346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2" t="s">
        <v>11</v>
      </c>
      <c r="E9" s="282">
        <v>3243210</v>
      </c>
      <c r="F9" s="7"/>
      <c r="G9" s="107"/>
      <c r="H9" s="107"/>
      <c r="I9" s="345" t="s">
        <v>140</v>
      </c>
      <c r="J9" s="345">
        <v>19250</v>
      </c>
      <c r="K9" s="345">
        <v>0</v>
      </c>
      <c r="L9" s="345">
        <f t="shared" si="0"/>
        <v>19250</v>
      </c>
      <c r="M9" s="24" t="s">
        <v>87</v>
      </c>
      <c r="N9" s="346" t="s">
        <v>139</v>
      </c>
      <c r="O9" s="7"/>
      <c r="P9" s="7"/>
      <c r="Q9" s="7"/>
      <c r="R9" s="7"/>
    </row>
    <row r="10" spans="1:18" ht="23.25">
      <c r="A10" s="387" t="s">
        <v>130</v>
      </c>
      <c r="B10" s="388">
        <f>B6-B8-B9</f>
        <v>209145</v>
      </c>
      <c r="C10" s="39"/>
      <c r="D10" s="362" t="s">
        <v>210</v>
      </c>
      <c r="E10" s="369">
        <v>-1953135</v>
      </c>
      <c r="F10" s="7"/>
      <c r="G10" s="229"/>
      <c r="H10" s="229"/>
      <c r="I10" s="24" t="s">
        <v>149</v>
      </c>
      <c r="J10" s="345">
        <v>16500</v>
      </c>
      <c r="K10" s="345">
        <v>0</v>
      </c>
      <c r="L10" s="345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8" t="s">
        <v>234</v>
      </c>
      <c r="B11" s="237">
        <v>2517</v>
      </c>
      <c r="C11" s="39"/>
      <c r="D11" s="38"/>
      <c r="E11" s="261"/>
      <c r="F11" s="7"/>
      <c r="G11" s="229" t="s">
        <v>12</v>
      </c>
      <c r="H11" s="229"/>
      <c r="I11" s="328" t="s">
        <v>105</v>
      </c>
      <c r="J11" s="31">
        <v>29500</v>
      </c>
      <c r="K11" s="31">
        <v>10000</v>
      </c>
      <c r="L11" s="345">
        <f t="shared" si="0"/>
        <v>39500</v>
      </c>
      <c r="M11" s="31" t="s">
        <v>99</v>
      </c>
      <c r="N11" s="328" t="s">
        <v>183</v>
      </c>
      <c r="O11" s="7"/>
      <c r="P11" s="7"/>
      <c r="Q11" s="7"/>
      <c r="R11" s="7"/>
    </row>
    <row r="12" spans="1:18" ht="21.75">
      <c r="A12" s="365" t="s">
        <v>235</v>
      </c>
      <c r="B12" s="366">
        <f>B10+B11</f>
        <v>211662</v>
      </c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30">
        <v>10000</v>
      </c>
      <c r="L12" s="345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7"/>
      <c r="B13" s="343"/>
      <c r="C13" s="39"/>
      <c r="D13" s="341" t="s">
        <v>189</v>
      </c>
      <c r="E13" s="342">
        <v>188150</v>
      </c>
      <c r="F13" s="7"/>
      <c r="G13" s="229"/>
      <c r="H13" s="230"/>
      <c r="I13" s="328" t="s">
        <v>181</v>
      </c>
      <c r="J13" s="31"/>
      <c r="K13" s="330">
        <v>10000</v>
      </c>
      <c r="L13" s="345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7" t="s">
        <v>227</v>
      </c>
      <c r="B14" s="343">
        <v>900000</v>
      </c>
      <c r="C14" s="39"/>
      <c r="D14" s="341" t="s">
        <v>172</v>
      </c>
      <c r="E14" s="342">
        <v>86170</v>
      </c>
      <c r="F14" s="7"/>
      <c r="G14" s="274" t="s">
        <v>12</v>
      </c>
      <c r="H14" s="231"/>
      <c r="I14" s="328" t="s">
        <v>180</v>
      </c>
      <c r="J14" s="31"/>
      <c r="K14" s="31">
        <v>10000</v>
      </c>
      <c r="L14" s="345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1" t="s">
        <v>142</v>
      </c>
      <c r="E15" s="342">
        <v>143865</v>
      </c>
      <c r="F15" s="7"/>
      <c r="G15" s="275"/>
      <c r="H15" s="231"/>
      <c r="I15" s="31"/>
      <c r="J15" s="31"/>
      <c r="K15" s="31"/>
      <c r="L15" s="345">
        <f t="shared" si="0"/>
        <v>0</v>
      </c>
      <c r="M15" s="31"/>
      <c r="N15" s="347"/>
      <c r="O15" s="7"/>
      <c r="P15" s="7"/>
      <c r="Q15" s="7"/>
      <c r="R15" s="7"/>
    </row>
    <row r="16" spans="1:18" ht="21.75">
      <c r="A16" s="260"/>
      <c r="B16" s="343"/>
      <c r="C16" s="39"/>
      <c r="D16" s="283"/>
      <c r="E16" s="284"/>
      <c r="F16" s="5"/>
      <c r="G16" s="12"/>
      <c r="H16" s="305"/>
      <c r="I16" s="31"/>
      <c r="J16" s="31"/>
      <c r="K16" s="31"/>
      <c r="L16" s="345">
        <f t="shared" si="0"/>
        <v>0</v>
      </c>
      <c r="M16" s="31"/>
      <c r="N16" s="347"/>
      <c r="O16" s="7"/>
      <c r="P16" s="7"/>
      <c r="Q16" s="7"/>
      <c r="R16" s="7"/>
    </row>
    <row r="17" spans="1:18" ht="21.75">
      <c r="A17" s="258" t="s">
        <v>5</v>
      </c>
      <c r="B17" s="238">
        <f>B5+B12-B14</f>
        <v>12311662</v>
      </c>
      <c r="C17" s="39"/>
      <c r="D17" s="39" t="s">
        <v>7</v>
      </c>
      <c r="E17" s="262">
        <f>SUM(E5:E16)</f>
        <v>12311662</v>
      </c>
      <c r="F17" s="5"/>
      <c r="G17" s="108">
        <f>B17-E17</f>
        <v>0</v>
      </c>
      <c r="H17" s="305"/>
      <c r="I17" s="426" t="s">
        <v>184</v>
      </c>
      <c r="J17" s="426"/>
      <c r="K17" s="426"/>
      <c r="L17" s="356">
        <f>SUM(L3:L16)</f>
        <v>311650</v>
      </c>
      <c r="M17" s="356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5"/>
      <c r="I18" s="445" t="s">
        <v>120</v>
      </c>
      <c r="J18" s="445"/>
      <c r="K18" s="44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6" t="s">
        <v>13</v>
      </c>
      <c r="B19" s="437"/>
      <c r="C19" s="437"/>
      <c r="D19" s="437"/>
      <c r="E19" s="438"/>
      <c r="F19" s="5"/>
      <c r="G19" s="8"/>
      <c r="H19" s="8"/>
      <c r="I19" s="427" t="s">
        <v>192</v>
      </c>
      <c r="J19" s="428"/>
      <c r="K19" s="42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7" t="s">
        <v>84</v>
      </c>
      <c r="B20" s="338">
        <v>256770</v>
      </c>
      <c r="C20" s="266"/>
      <c r="D20" s="286" t="s">
        <v>68</v>
      </c>
      <c r="E20" s="287">
        <v>333270</v>
      </c>
      <c r="F20" s="5"/>
      <c r="G20" s="16"/>
      <c r="H20" s="16"/>
      <c r="I20" s="428" t="s">
        <v>193</v>
      </c>
      <c r="J20" s="428"/>
      <c r="K20" s="42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120500</v>
      </c>
      <c r="C21" s="38"/>
      <c r="D21" s="250" t="s">
        <v>72</v>
      </c>
      <c r="E21" s="264">
        <v>151820</v>
      </c>
      <c r="G21" s="17"/>
      <c r="H21" s="17"/>
      <c r="I21" s="446" t="s">
        <v>233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301370</v>
      </c>
      <c r="I22" s="446" t="s">
        <v>12</v>
      </c>
      <c r="J22" s="447"/>
      <c r="K22" s="448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50000</v>
      </c>
      <c r="C23" s="38"/>
      <c r="D23" s="250" t="s">
        <v>134</v>
      </c>
      <c r="E23" s="264">
        <v>81590</v>
      </c>
      <c r="I23" s="426" t="s">
        <v>121</v>
      </c>
      <c r="J23" s="426"/>
      <c r="K23" s="426"/>
      <c r="L23" s="356">
        <f>L17-L18-L19-L20-L21-L22</f>
        <v>188150</v>
      </c>
      <c r="M23" s="356"/>
      <c r="N23" s="7"/>
      <c r="O23" s="7"/>
      <c r="P23" s="7"/>
      <c r="Q23" s="7"/>
      <c r="R23" s="7"/>
    </row>
    <row r="24" spans="1:18" ht="21.75">
      <c r="A24" s="265" t="s">
        <v>241</v>
      </c>
      <c r="B24" s="116">
        <v>147040</v>
      </c>
      <c r="C24" s="38"/>
      <c r="D24" s="250" t="s">
        <v>163</v>
      </c>
      <c r="E24" s="264">
        <v>242130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133</v>
      </c>
      <c r="B25" s="116">
        <v>100000</v>
      </c>
      <c r="C25" s="117"/>
      <c r="D25" s="250" t="s">
        <v>164</v>
      </c>
      <c r="E25" s="264">
        <v>264020</v>
      </c>
      <c r="J25" s="329"/>
      <c r="K25" s="329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216</v>
      </c>
      <c r="E26" s="264">
        <v>15090</v>
      </c>
      <c r="I26" s="449" t="s">
        <v>237</v>
      </c>
      <c r="J26" s="450"/>
      <c r="K26" s="450"/>
      <c r="L26" s="450"/>
      <c r="M26" s="451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5" t="s">
        <v>138</v>
      </c>
      <c r="E27" s="336">
        <v>25000</v>
      </c>
      <c r="I27" s="452" t="s">
        <v>172</v>
      </c>
      <c r="J27" s="452"/>
      <c r="K27" s="453"/>
      <c r="L27" s="391">
        <v>213170</v>
      </c>
      <c r="M27" s="392"/>
      <c r="N27" s="7"/>
      <c r="O27" s="7"/>
      <c r="P27" s="7"/>
      <c r="Q27" s="7"/>
      <c r="R27" s="7"/>
    </row>
    <row r="28" spans="1:18" ht="21.75">
      <c r="A28" s="267" t="s">
        <v>100</v>
      </c>
      <c r="B28" s="268">
        <v>250820</v>
      </c>
      <c r="C28" s="269"/>
      <c r="D28" s="270" t="s">
        <v>73</v>
      </c>
      <c r="E28" s="271">
        <v>111000</v>
      </c>
      <c r="I28" s="427" t="s">
        <v>238</v>
      </c>
      <c r="J28" s="428"/>
      <c r="K28" s="428"/>
      <c r="L28" s="390">
        <v>79500</v>
      </c>
      <c r="M28" s="390" t="s">
        <v>236</v>
      </c>
      <c r="N28" s="7"/>
      <c r="O28" s="7"/>
      <c r="P28" s="7"/>
      <c r="Q28" s="7"/>
      <c r="R28" s="7"/>
    </row>
    <row r="29" spans="1:18" s="308" customFormat="1" ht="21.75">
      <c r="A29" s="267" t="s">
        <v>90</v>
      </c>
      <c r="B29" s="268">
        <v>170000</v>
      </c>
      <c r="C29" s="269"/>
      <c r="D29" s="270" t="s">
        <v>117</v>
      </c>
      <c r="E29" s="271">
        <v>200000</v>
      </c>
      <c r="I29" s="427" t="s">
        <v>238</v>
      </c>
      <c r="J29" s="428"/>
      <c r="K29" s="428"/>
      <c r="L29" s="393">
        <v>47500</v>
      </c>
      <c r="M29" s="393" t="s">
        <v>239</v>
      </c>
      <c r="N29" s="7"/>
      <c r="O29" s="7"/>
      <c r="P29" s="7"/>
      <c r="Q29" s="7"/>
      <c r="R29" s="7"/>
    </row>
    <row r="30" spans="1:18" s="309" customFormat="1" ht="22.5" thickBot="1">
      <c r="A30" s="351" t="s">
        <v>177</v>
      </c>
      <c r="B30" s="352">
        <v>30920</v>
      </c>
      <c r="C30" s="353"/>
      <c r="D30" s="354" t="s">
        <v>96</v>
      </c>
      <c r="E30" s="355">
        <v>40000</v>
      </c>
      <c r="I30" s="446"/>
      <c r="J30" s="447"/>
      <c r="K30" s="448"/>
      <c r="L30" s="390"/>
      <c r="M30" s="390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46"/>
      <c r="J31" s="447"/>
      <c r="K31" s="448"/>
      <c r="L31" s="390"/>
      <c r="M31" s="390"/>
      <c r="N31" s="7"/>
      <c r="O31" s="7"/>
      <c r="P31" s="7"/>
      <c r="Q31" s="7"/>
      <c r="R31" s="7"/>
    </row>
    <row r="32" spans="1:18" ht="15.75">
      <c r="I32" s="426" t="s">
        <v>121</v>
      </c>
      <c r="J32" s="426"/>
      <c r="K32" s="426"/>
      <c r="L32" s="389">
        <f>L27-L28-L29-L30-L31</f>
        <v>86170</v>
      </c>
      <c r="M32" s="389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1:K31"/>
    <mergeCell ref="I32:K32"/>
    <mergeCell ref="I26:M26"/>
    <mergeCell ref="I27:K27"/>
    <mergeCell ref="I28:K28"/>
    <mergeCell ref="I29:K29"/>
    <mergeCell ref="I30:K30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28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39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54" t="s">
        <v>214</v>
      </c>
      <c r="B1" s="455"/>
      <c r="C1" s="273">
        <f>C75+H6</f>
        <v>143865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1" t="s">
        <v>231</v>
      </c>
      <c r="H3" s="361">
        <v>24755</v>
      </c>
    </row>
    <row r="4" spans="1:10" ht="18">
      <c r="A4" s="24" t="s">
        <v>190</v>
      </c>
      <c r="B4" s="24" t="s">
        <v>198</v>
      </c>
      <c r="C4" s="359">
        <v>0</v>
      </c>
      <c r="D4" s="24">
        <v>0</v>
      </c>
      <c r="E4" s="241">
        <v>0</v>
      </c>
      <c r="F4" s="61"/>
      <c r="G4" s="361" t="s">
        <v>201</v>
      </c>
      <c r="H4" s="361">
        <v>23400</v>
      </c>
    </row>
    <row r="5" spans="1:10" ht="18">
      <c r="A5" s="24" t="s">
        <v>200</v>
      </c>
      <c r="B5" s="24" t="s">
        <v>198</v>
      </c>
      <c r="C5" s="359">
        <v>3500</v>
      </c>
      <c r="D5" s="24">
        <v>0</v>
      </c>
      <c r="E5" s="241">
        <v>0</v>
      </c>
      <c r="F5" s="61"/>
      <c r="G5" s="331" t="s">
        <v>223</v>
      </c>
      <c r="H5" s="382">
        <v>7000</v>
      </c>
    </row>
    <row r="6" spans="1:10" ht="18">
      <c r="A6" s="24" t="s">
        <v>203</v>
      </c>
      <c r="B6" s="24" t="s">
        <v>198</v>
      </c>
      <c r="C6" s="359">
        <v>3500</v>
      </c>
      <c r="D6" s="24">
        <v>0</v>
      </c>
      <c r="E6" s="241">
        <v>0</v>
      </c>
      <c r="F6" s="61"/>
      <c r="G6" s="332" t="s">
        <v>80</v>
      </c>
      <c r="H6" s="332">
        <f>H3+H4-H5</f>
        <v>41155</v>
      </c>
    </row>
    <row r="7" spans="1:10" ht="12.75" customHeight="1">
      <c r="A7" s="24" t="s">
        <v>205</v>
      </c>
      <c r="B7" s="24" t="s">
        <v>198</v>
      </c>
      <c r="C7" s="359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8">
        <v>4000</v>
      </c>
      <c r="D8" s="24">
        <v>0</v>
      </c>
      <c r="E8" s="241">
        <v>0</v>
      </c>
      <c r="F8" s="61"/>
      <c r="G8" s="331" t="s">
        <v>194</v>
      </c>
      <c r="H8" s="331"/>
    </row>
    <row r="9" spans="1:10" ht="18">
      <c r="A9" s="375" t="s">
        <v>206</v>
      </c>
      <c r="B9" s="375" t="s">
        <v>207</v>
      </c>
      <c r="C9" s="330">
        <v>6000</v>
      </c>
      <c r="D9" s="375">
        <v>0</v>
      </c>
      <c r="E9" s="376">
        <v>0</v>
      </c>
      <c r="F9" s="61"/>
      <c r="G9" s="333" t="s">
        <v>197</v>
      </c>
      <c r="H9" s="333"/>
    </row>
    <row r="10" spans="1:10">
      <c r="A10" s="24" t="s">
        <v>208</v>
      </c>
      <c r="B10" s="24" t="s">
        <v>198</v>
      </c>
      <c r="C10" s="371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2">
        <v>5500</v>
      </c>
      <c r="D11" s="24">
        <v>0</v>
      </c>
      <c r="E11" s="241">
        <v>0</v>
      </c>
      <c r="F11" s="61"/>
      <c r="G11" s="331" t="s">
        <v>147</v>
      </c>
      <c r="H11" s="331">
        <v>83350</v>
      </c>
    </row>
    <row r="12" spans="1:10" ht="18">
      <c r="A12" s="24" t="s">
        <v>211</v>
      </c>
      <c r="B12" s="24" t="s">
        <v>198</v>
      </c>
      <c r="C12" s="373">
        <v>4000</v>
      </c>
      <c r="D12" s="24">
        <v>0</v>
      </c>
      <c r="E12" s="241">
        <v>0</v>
      </c>
      <c r="F12" s="61"/>
      <c r="G12" s="333" t="s">
        <v>150</v>
      </c>
      <c r="H12" s="333">
        <v>133000</v>
      </c>
      <c r="I12" t="s">
        <v>202</v>
      </c>
      <c r="J12">
        <f>H12-H11</f>
        <v>49650</v>
      </c>
    </row>
    <row r="13" spans="1:10">
      <c r="A13" s="375" t="s">
        <v>211</v>
      </c>
      <c r="B13" s="375" t="s">
        <v>207</v>
      </c>
      <c r="C13" s="330">
        <v>6000</v>
      </c>
      <c r="D13" s="375">
        <v>0</v>
      </c>
      <c r="E13" s="376">
        <v>0</v>
      </c>
      <c r="F13" s="61"/>
    </row>
    <row r="14" spans="1:10" ht="18">
      <c r="A14" s="24" t="s">
        <v>212</v>
      </c>
      <c r="B14" s="359" t="s">
        <v>198</v>
      </c>
      <c r="C14" s="359">
        <v>3000</v>
      </c>
      <c r="D14" s="359">
        <v>0</v>
      </c>
      <c r="E14" s="241">
        <v>0</v>
      </c>
      <c r="F14" s="61"/>
      <c r="G14" s="331" t="s">
        <v>195</v>
      </c>
      <c r="H14" s="331"/>
    </row>
    <row r="15" spans="1:10" ht="18">
      <c r="A15" s="375" t="s">
        <v>213</v>
      </c>
      <c r="B15" s="375" t="s">
        <v>207</v>
      </c>
      <c r="C15" s="330">
        <v>6000</v>
      </c>
      <c r="D15" s="375">
        <v>0</v>
      </c>
      <c r="E15" s="376">
        <v>0</v>
      </c>
      <c r="F15" s="61"/>
      <c r="G15" s="333" t="s">
        <v>196</v>
      </c>
      <c r="H15" s="333"/>
    </row>
    <row r="16" spans="1:10">
      <c r="A16" s="24" t="s">
        <v>213</v>
      </c>
      <c r="B16" s="377" t="s">
        <v>198</v>
      </c>
      <c r="C16" s="377">
        <v>2600</v>
      </c>
      <c r="D16" s="377">
        <v>0</v>
      </c>
      <c r="E16" s="241">
        <v>0</v>
      </c>
      <c r="F16" s="61"/>
    </row>
    <row r="17" spans="1:9">
      <c r="A17" s="24" t="s">
        <v>217</v>
      </c>
      <c r="B17" s="378" t="s">
        <v>198</v>
      </c>
      <c r="C17" s="378">
        <v>3500</v>
      </c>
      <c r="D17" s="378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59">
        <v>2000</v>
      </c>
      <c r="D18" s="24">
        <v>0</v>
      </c>
      <c r="E18" s="241">
        <v>0</v>
      </c>
      <c r="F18" s="222"/>
      <c r="G18" s="458" t="s">
        <v>167</v>
      </c>
      <c r="H18" s="458"/>
      <c r="I18" s="458"/>
    </row>
    <row r="19" spans="1:9">
      <c r="A19" s="379" t="s">
        <v>221</v>
      </c>
      <c r="B19" s="379" t="s">
        <v>222</v>
      </c>
      <c r="C19" s="380">
        <v>19810</v>
      </c>
      <c r="D19" s="379">
        <v>0</v>
      </c>
      <c r="E19" s="381">
        <v>0</v>
      </c>
      <c r="F19" s="222"/>
      <c r="G19" s="363" t="s">
        <v>169</v>
      </c>
      <c r="H19" s="364">
        <v>5000</v>
      </c>
      <c r="I19" s="363" t="s">
        <v>166</v>
      </c>
    </row>
    <row r="20" spans="1:9">
      <c r="A20" s="24" t="s">
        <v>221</v>
      </c>
      <c r="B20" s="359" t="s">
        <v>198</v>
      </c>
      <c r="C20" s="359">
        <v>4500</v>
      </c>
      <c r="D20" s="24">
        <v>0</v>
      </c>
      <c r="E20" s="241">
        <v>0</v>
      </c>
      <c r="F20" s="222"/>
      <c r="G20" s="363" t="s">
        <v>168</v>
      </c>
      <c r="H20" s="364">
        <v>5000</v>
      </c>
      <c r="I20" s="363" t="s">
        <v>166</v>
      </c>
    </row>
    <row r="21" spans="1:9">
      <c r="A21" s="24" t="s">
        <v>226</v>
      </c>
      <c r="B21" s="383" t="s">
        <v>198</v>
      </c>
      <c r="C21" s="383">
        <v>4000</v>
      </c>
      <c r="D21" s="24">
        <v>0</v>
      </c>
      <c r="E21" s="241">
        <v>0</v>
      </c>
      <c r="F21" s="222"/>
      <c r="G21" s="364" t="s">
        <v>169</v>
      </c>
      <c r="H21" s="364">
        <v>8000</v>
      </c>
      <c r="I21" s="364" t="s">
        <v>170</v>
      </c>
    </row>
    <row r="22" spans="1:9">
      <c r="A22" s="24" t="s">
        <v>229</v>
      </c>
      <c r="B22" s="384" t="s">
        <v>198</v>
      </c>
      <c r="C22" s="384">
        <v>3000</v>
      </c>
      <c r="D22" s="24">
        <v>0</v>
      </c>
      <c r="E22" s="241">
        <v>0</v>
      </c>
      <c r="F22" s="222"/>
      <c r="G22" s="364" t="s">
        <v>168</v>
      </c>
      <c r="H22" s="364">
        <v>6000</v>
      </c>
      <c r="I22" s="364" t="s">
        <v>173</v>
      </c>
    </row>
    <row r="23" spans="1:9">
      <c r="A23" s="24" t="s">
        <v>230</v>
      </c>
      <c r="B23" s="24" t="s">
        <v>198</v>
      </c>
      <c r="C23" s="359">
        <v>4600</v>
      </c>
      <c r="D23" s="359">
        <v>0</v>
      </c>
      <c r="E23" s="241">
        <v>0</v>
      </c>
      <c r="F23" s="222"/>
      <c r="G23" s="364" t="s">
        <v>168</v>
      </c>
      <c r="H23" s="364">
        <v>7000</v>
      </c>
      <c r="I23" s="364" t="s">
        <v>174</v>
      </c>
    </row>
    <row r="24" spans="1:9">
      <c r="A24" s="24" t="s">
        <v>232</v>
      </c>
      <c r="B24" s="24" t="s">
        <v>198</v>
      </c>
      <c r="C24" s="386">
        <v>3000</v>
      </c>
      <c r="D24" s="386">
        <v>0</v>
      </c>
      <c r="E24" s="241">
        <v>0</v>
      </c>
      <c r="F24" s="222"/>
      <c r="G24" s="363" t="s">
        <v>155</v>
      </c>
      <c r="H24" s="364">
        <v>2000</v>
      </c>
      <c r="I24" s="363" t="s">
        <v>178</v>
      </c>
    </row>
    <row r="25" spans="1:9">
      <c r="A25" s="24" t="s">
        <v>236</v>
      </c>
      <c r="B25" s="24" t="s">
        <v>198</v>
      </c>
      <c r="C25" s="359">
        <v>1500</v>
      </c>
      <c r="D25" s="359">
        <v>0</v>
      </c>
      <c r="E25" s="240">
        <v>0</v>
      </c>
      <c r="F25" s="222"/>
      <c r="G25" s="363" t="s">
        <v>169</v>
      </c>
      <c r="H25" s="364">
        <v>7500</v>
      </c>
      <c r="I25" s="363" t="s">
        <v>185</v>
      </c>
    </row>
    <row r="26" spans="1:9">
      <c r="A26" s="24" t="s">
        <v>239</v>
      </c>
      <c r="B26" s="24" t="s">
        <v>198</v>
      </c>
      <c r="C26" s="394">
        <v>4000</v>
      </c>
      <c r="D26" s="394">
        <v>0</v>
      </c>
      <c r="E26" s="240">
        <v>0</v>
      </c>
      <c r="F26" s="222"/>
      <c r="G26" s="363" t="s">
        <v>168</v>
      </c>
      <c r="H26" s="364">
        <v>20500</v>
      </c>
      <c r="I26" s="363" t="s">
        <v>185</v>
      </c>
    </row>
    <row r="27" spans="1:9">
      <c r="A27" s="24"/>
      <c r="B27" s="24"/>
      <c r="C27" s="359"/>
      <c r="D27" s="24"/>
      <c r="E27" s="241"/>
      <c r="F27" s="222"/>
      <c r="G27" s="364" t="s">
        <v>168</v>
      </c>
      <c r="H27" s="364">
        <v>9000</v>
      </c>
      <c r="I27" s="364" t="s">
        <v>190</v>
      </c>
    </row>
    <row r="28" spans="1:9">
      <c r="A28" s="24"/>
      <c r="B28" s="24"/>
      <c r="C28" s="359"/>
      <c r="D28" s="24"/>
      <c r="E28" s="241"/>
      <c r="F28" s="222"/>
      <c r="G28" s="364" t="s">
        <v>199</v>
      </c>
      <c r="H28" s="364">
        <v>13500</v>
      </c>
      <c r="I28" s="364" t="s">
        <v>190</v>
      </c>
    </row>
    <row r="29" spans="1:9">
      <c r="A29" s="24"/>
      <c r="B29" s="24"/>
      <c r="C29" s="359"/>
      <c r="D29" s="24"/>
      <c r="E29" s="241"/>
      <c r="F29" s="222"/>
      <c r="G29" s="364" t="s">
        <v>168</v>
      </c>
      <c r="H29" s="364">
        <v>1000</v>
      </c>
      <c r="I29" s="364" t="s">
        <v>200</v>
      </c>
    </row>
    <row r="30" spans="1:9">
      <c r="A30" s="24"/>
      <c r="B30" s="24"/>
      <c r="C30" s="359"/>
      <c r="D30" s="24"/>
      <c r="E30" s="241"/>
      <c r="F30" s="222"/>
      <c r="G30" s="364" t="s">
        <v>199</v>
      </c>
      <c r="H30" s="364">
        <v>34500</v>
      </c>
      <c r="I30" s="364" t="s">
        <v>200</v>
      </c>
    </row>
    <row r="31" spans="1:9">
      <c r="A31" s="24"/>
      <c r="B31" s="24"/>
      <c r="C31" s="359"/>
      <c r="D31" s="24"/>
      <c r="E31" s="241"/>
      <c r="F31" s="222"/>
      <c r="G31" s="364" t="s">
        <v>169</v>
      </c>
      <c r="H31" s="364">
        <v>500</v>
      </c>
      <c r="I31" s="364" t="s">
        <v>200</v>
      </c>
    </row>
    <row r="32" spans="1:9">
      <c r="A32" s="24"/>
      <c r="B32" s="24"/>
      <c r="C32" s="359"/>
      <c r="D32" s="24"/>
      <c r="E32" s="241"/>
      <c r="F32" s="222"/>
      <c r="G32" s="364" t="s">
        <v>168</v>
      </c>
      <c r="H32" s="364">
        <v>6500</v>
      </c>
      <c r="I32" s="364" t="s">
        <v>203</v>
      </c>
    </row>
    <row r="33" spans="1:9">
      <c r="A33" s="24"/>
      <c r="B33" s="24"/>
      <c r="C33" s="359"/>
      <c r="D33" s="24"/>
      <c r="E33" s="241"/>
      <c r="F33" s="222"/>
      <c r="G33" s="364" t="s">
        <v>204</v>
      </c>
      <c r="H33" s="364">
        <v>2500</v>
      </c>
      <c r="I33" s="364" t="s">
        <v>203</v>
      </c>
    </row>
    <row r="34" spans="1:9">
      <c r="A34" s="24"/>
      <c r="B34" s="24"/>
      <c r="C34" s="359"/>
      <c r="D34" s="24"/>
      <c r="E34" s="241"/>
      <c r="F34" s="222"/>
      <c r="G34" s="363" t="s">
        <v>169</v>
      </c>
      <c r="H34" s="364">
        <v>4000</v>
      </c>
      <c r="I34" s="364" t="s">
        <v>203</v>
      </c>
    </row>
    <row r="35" spans="1:9">
      <c r="A35" s="24"/>
      <c r="B35" s="24"/>
      <c r="C35" s="359"/>
      <c r="D35" s="359"/>
      <c r="E35" s="240"/>
      <c r="F35" s="61"/>
      <c r="G35" s="367" t="s">
        <v>204</v>
      </c>
      <c r="H35" s="367">
        <v>23000</v>
      </c>
      <c r="I35" s="367" t="s">
        <v>206</v>
      </c>
    </row>
    <row r="36" spans="1:9">
      <c r="A36" s="359"/>
      <c r="B36" s="359"/>
      <c r="C36" s="359"/>
      <c r="D36" s="359"/>
      <c r="E36" s="241"/>
      <c r="F36" s="222"/>
      <c r="G36" s="370" t="s">
        <v>168</v>
      </c>
      <c r="H36" s="370">
        <v>6500</v>
      </c>
      <c r="I36" s="370" t="s">
        <v>208</v>
      </c>
    </row>
    <row r="37" spans="1:9">
      <c r="A37" s="359"/>
      <c r="B37" s="359"/>
      <c r="C37" s="359"/>
      <c r="D37" s="359"/>
      <c r="E37" s="241"/>
      <c r="F37" s="61"/>
      <c r="G37" s="364" t="s">
        <v>168</v>
      </c>
      <c r="H37" s="364">
        <v>2000</v>
      </c>
      <c r="I37" s="364" t="s">
        <v>209</v>
      </c>
    </row>
    <row r="38" spans="1:9">
      <c r="A38" s="359"/>
      <c r="B38" s="359"/>
      <c r="C38" s="359"/>
      <c r="D38" s="359"/>
      <c r="E38" s="241"/>
      <c r="F38" s="222"/>
      <c r="G38" s="374" t="s">
        <v>168</v>
      </c>
      <c r="H38" s="374">
        <v>9500</v>
      </c>
      <c r="I38" s="374" t="s">
        <v>211</v>
      </c>
    </row>
    <row r="39" spans="1:9">
      <c r="A39" s="359"/>
      <c r="B39" s="359"/>
      <c r="C39" s="359"/>
      <c r="D39" s="359"/>
      <c r="E39" s="241"/>
      <c r="F39" s="222"/>
      <c r="G39" s="364"/>
      <c r="H39" s="364"/>
      <c r="I39" s="364"/>
    </row>
    <row r="40" spans="1:9">
      <c r="A40" s="359"/>
      <c r="B40" s="359"/>
      <c r="C40" s="359"/>
      <c r="D40" s="359"/>
      <c r="E40" s="241"/>
      <c r="F40" s="222"/>
      <c r="G40" s="364"/>
      <c r="H40" s="364"/>
      <c r="I40" s="364"/>
    </row>
    <row r="41" spans="1:9">
      <c r="A41" s="359"/>
      <c r="B41" s="359"/>
      <c r="C41" s="359"/>
      <c r="D41" s="359"/>
      <c r="E41" s="241"/>
      <c r="F41" s="222"/>
      <c r="G41" s="364"/>
      <c r="H41" s="364"/>
      <c r="I41" s="364"/>
    </row>
    <row r="42" spans="1:9">
      <c r="A42" s="359"/>
      <c r="B42" s="359"/>
      <c r="C42" s="359"/>
      <c r="D42" s="24"/>
      <c r="E42" s="241"/>
      <c r="F42" s="222"/>
      <c r="G42" s="364"/>
      <c r="H42" s="364"/>
      <c r="I42" s="364"/>
    </row>
    <row r="43" spans="1:9">
      <c r="A43" s="359"/>
      <c r="B43" s="359"/>
      <c r="C43" s="359"/>
      <c r="D43" s="359"/>
      <c r="E43" s="241"/>
      <c r="F43" s="325"/>
      <c r="G43" s="364"/>
      <c r="H43" s="364"/>
      <c r="I43" s="364"/>
    </row>
    <row r="44" spans="1:9" ht="15">
      <c r="A44" s="359"/>
      <c r="B44" s="359"/>
      <c r="C44" s="359"/>
      <c r="D44" s="359"/>
      <c r="E44" s="241"/>
      <c r="F44" s="325"/>
      <c r="G44" s="358" t="s">
        <v>4</v>
      </c>
      <c r="H44" s="358">
        <f>SUM(H19:H43)</f>
        <v>173500</v>
      </c>
      <c r="I44" s="358"/>
    </row>
    <row r="45" spans="1:9">
      <c r="A45" s="359"/>
      <c r="B45" s="359"/>
      <c r="C45" s="359"/>
      <c r="D45" s="359"/>
      <c r="E45" s="241"/>
      <c r="F45" s="325"/>
    </row>
    <row r="46" spans="1:9">
      <c r="A46" s="359"/>
      <c r="B46" s="359"/>
      <c r="C46" s="359"/>
      <c r="D46" s="359"/>
      <c r="E46" s="241"/>
      <c r="F46" s="325"/>
    </row>
    <row r="47" spans="1:9">
      <c r="A47" s="359"/>
      <c r="B47" s="359"/>
      <c r="C47" s="359"/>
      <c r="D47" s="359"/>
      <c r="E47" s="241"/>
      <c r="F47" s="325"/>
    </row>
    <row r="48" spans="1:9">
      <c r="A48" s="359"/>
      <c r="B48" s="359"/>
      <c r="C48" s="359"/>
      <c r="D48" s="359"/>
      <c r="E48" s="241"/>
      <c r="F48" s="325"/>
    </row>
    <row r="49" spans="1:6">
      <c r="A49" s="359"/>
      <c r="B49" s="24"/>
      <c r="C49" s="359"/>
      <c r="D49" s="359"/>
      <c r="E49" s="241"/>
      <c r="F49" s="325"/>
    </row>
    <row r="50" spans="1:6">
      <c r="A50" s="24"/>
      <c r="B50" s="24"/>
      <c r="C50" s="359"/>
      <c r="D50" s="359"/>
      <c r="E50" s="240"/>
      <c r="F50" s="325"/>
    </row>
    <row r="51" spans="1:6">
      <c r="A51" s="359"/>
      <c r="B51" s="359"/>
      <c r="C51" s="359"/>
      <c r="D51" s="359"/>
      <c r="E51" s="241"/>
      <c r="F51" s="325"/>
    </row>
    <row r="52" spans="1:6">
      <c r="A52" s="24"/>
      <c r="B52" s="359"/>
      <c r="C52" s="359"/>
      <c r="D52" s="359"/>
      <c r="E52" s="240"/>
      <c r="F52" s="325"/>
    </row>
    <row r="53" spans="1:6">
      <c r="A53" s="359"/>
      <c r="B53" s="359"/>
      <c r="C53" s="359"/>
      <c r="D53" s="359"/>
      <c r="E53" s="241"/>
      <c r="F53" s="325"/>
    </row>
    <row r="54" spans="1:6">
      <c r="A54" s="24"/>
      <c r="B54" s="24"/>
      <c r="C54" s="359"/>
      <c r="D54" s="359"/>
      <c r="E54" s="240"/>
      <c r="F54" s="325"/>
    </row>
    <row r="55" spans="1:6">
      <c r="A55" s="359"/>
      <c r="B55" s="359"/>
      <c r="C55" s="359"/>
      <c r="D55" s="359"/>
      <c r="E55" s="241"/>
      <c r="F55" s="325"/>
    </row>
    <row r="56" spans="1:6">
      <c r="A56" s="359"/>
      <c r="B56" s="359"/>
      <c r="C56" s="359"/>
      <c r="D56" s="359"/>
      <c r="E56" s="241"/>
      <c r="F56" s="325"/>
    </row>
    <row r="57" spans="1:6">
      <c r="A57" s="24"/>
      <c r="B57" s="24"/>
      <c r="C57" s="359"/>
      <c r="D57" s="24"/>
      <c r="E57" s="241"/>
      <c r="F57" s="325"/>
    </row>
    <row r="58" spans="1:6">
      <c r="A58" s="24"/>
      <c r="B58" s="24"/>
      <c r="C58" s="359"/>
      <c r="D58" s="24"/>
      <c r="E58" s="240"/>
      <c r="F58" s="325"/>
    </row>
    <row r="59" spans="1:6">
      <c r="A59" s="24"/>
      <c r="B59" s="24"/>
      <c r="C59" s="359"/>
      <c r="D59" s="24"/>
      <c r="E59" s="240"/>
      <c r="F59" s="325"/>
    </row>
    <row r="60" spans="1:6">
      <c r="A60" s="24"/>
      <c r="B60" s="24"/>
      <c r="C60" s="359"/>
      <c r="D60" s="24"/>
      <c r="E60" s="240"/>
      <c r="F60" s="325"/>
    </row>
    <row r="61" spans="1:6">
      <c r="A61" s="24"/>
      <c r="B61" s="24"/>
      <c r="C61" s="359"/>
      <c r="D61" s="24"/>
      <c r="E61" s="241"/>
      <c r="F61" s="325"/>
    </row>
    <row r="62" spans="1:6">
      <c r="A62" s="359"/>
      <c r="B62" s="359"/>
      <c r="C62" s="359"/>
      <c r="D62" s="359"/>
      <c r="E62" s="241"/>
      <c r="F62" s="325"/>
    </row>
    <row r="63" spans="1:6">
      <c r="A63" s="24"/>
      <c r="B63" s="24"/>
      <c r="C63" s="359"/>
      <c r="D63" s="24"/>
      <c r="E63" s="241"/>
      <c r="F63" s="325"/>
    </row>
    <row r="64" spans="1:6">
      <c r="A64" s="24"/>
      <c r="B64" s="24"/>
      <c r="C64" s="359"/>
      <c r="D64" s="359"/>
      <c r="E64" s="240"/>
      <c r="F64" s="325"/>
    </row>
    <row r="65" spans="1:6">
      <c r="A65" s="24"/>
      <c r="B65" s="359"/>
      <c r="C65" s="359"/>
      <c r="D65" s="359"/>
      <c r="E65" s="240"/>
      <c r="F65" s="325"/>
    </row>
    <row r="66" spans="1:6">
      <c r="A66" s="24"/>
      <c r="B66" s="359"/>
      <c r="C66" s="359"/>
      <c r="D66" s="359"/>
      <c r="E66" s="240"/>
      <c r="F66" s="325"/>
    </row>
    <row r="67" spans="1:6">
      <c r="A67" s="359"/>
      <c r="B67" s="359"/>
      <c r="C67" s="359"/>
      <c r="D67" s="359"/>
      <c r="E67" s="241"/>
      <c r="F67" s="325"/>
    </row>
    <row r="68" spans="1:6">
      <c r="A68" s="359"/>
      <c r="B68" s="359"/>
      <c r="C68" s="359"/>
      <c r="D68" s="359"/>
      <c r="E68" s="241"/>
      <c r="F68" s="325"/>
    </row>
    <row r="69" spans="1:6">
      <c r="A69" s="359"/>
      <c r="B69" s="359"/>
      <c r="C69" s="359"/>
      <c r="D69" s="359"/>
      <c r="E69" s="241"/>
      <c r="F69" s="325"/>
    </row>
    <row r="70" spans="1:6">
      <c r="A70" s="359"/>
      <c r="B70" s="359"/>
      <c r="C70" s="359"/>
      <c r="D70" s="359"/>
      <c r="E70" s="241"/>
      <c r="F70" s="325"/>
    </row>
    <row r="71" spans="1:6">
      <c r="A71" s="359"/>
      <c r="B71" s="359"/>
      <c r="C71" s="359"/>
      <c r="D71" s="359"/>
      <c r="E71" s="241"/>
      <c r="F71" s="325"/>
    </row>
    <row r="72" spans="1:6">
      <c r="A72" s="359"/>
      <c r="B72" s="359"/>
      <c r="C72" s="359"/>
      <c r="D72" s="359"/>
      <c r="E72" s="241"/>
      <c r="F72" s="325"/>
    </row>
    <row r="73" spans="1:6">
      <c r="A73" s="359"/>
      <c r="B73" s="359"/>
      <c r="C73" s="359"/>
      <c r="D73" s="359"/>
      <c r="E73" s="241"/>
      <c r="F73" s="325"/>
    </row>
    <row r="74" spans="1:6">
      <c r="A74" s="359"/>
      <c r="B74" s="359"/>
      <c r="C74" s="359"/>
      <c r="D74" s="359"/>
      <c r="E74" s="241"/>
    </row>
    <row r="75" spans="1:6">
      <c r="A75" s="456" t="s">
        <v>80</v>
      </c>
      <c r="B75" s="457"/>
      <c r="C75" s="303">
        <f>SUM(C4:C74)</f>
        <v>102710</v>
      </c>
      <c r="D75" s="304"/>
      <c r="E75" s="33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2022-06-23T07:01:41Z</dcterms:modified>
</cp:coreProperties>
</file>