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3" sheetId="3" r:id="rId1"/>
    <sheet name="Sheet1" sheetId="1" r:id="rId2"/>
  </sheets>
  <externalReferences>
    <externalReference r:id="rId3"/>
  </externalReferences>
  <definedNames>
    <definedName name="_xlnm._FilterDatabase" localSheetId="1" hidden="1">Sheet1!$A$2:$N$67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7" i="3"/>
  <c r="C9" i="3"/>
  <c r="I9" i="3" s="1"/>
  <c r="C10" i="3"/>
  <c r="I8" i="3" s="1"/>
  <c r="C11" i="3"/>
  <c r="C13" i="3"/>
  <c r="C15" i="3"/>
  <c r="I6" i="3" s="1"/>
  <c r="C16" i="3"/>
  <c r="C4" i="3"/>
  <c r="C17" i="3" s="1"/>
  <c r="H9" i="3"/>
  <c r="H8" i="3"/>
  <c r="H7" i="3"/>
  <c r="H6" i="3"/>
  <c r="J6" i="3" l="1"/>
  <c r="J7" i="3"/>
  <c r="J8" i="3"/>
  <c r="J9" i="3"/>
  <c r="I7" i="3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3" i="1"/>
  <c r="K67" i="1"/>
  <c r="H6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3" i="1"/>
  <c r="F67" i="1"/>
  <c r="E6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N18" i="1" s="1"/>
  <c r="G19" i="1"/>
  <c r="G20" i="1"/>
  <c r="G21" i="1"/>
  <c r="G22" i="1"/>
  <c r="N22" i="1" s="1"/>
  <c r="G23" i="1"/>
  <c r="G24" i="1"/>
  <c r="G25" i="1"/>
  <c r="G26" i="1"/>
  <c r="N26" i="1" s="1"/>
  <c r="G27" i="1"/>
  <c r="G28" i="1"/>
  <c r="G29" i="1"/>
  <c r="G30" i="1"/>
  <c r="N30" i="1" s="1"/>
  <c r="G31" i="1"/>
  <c r="G32" i="1"/>
  <c r="G33" i="1"/>
  <c r="G34" i="1"/>
  <c r="N34" i="1" s="1"/>
  <c r="G35" i="1"/>
  <c r="G36" i="1"/>
  <c r="G37" i="1"/>
  <c r="G38" i="1"/>
  <c r="G39" i="1"/>
  <c r="G40" i="1"/>
  <c r="G41" i="1"/>
  <c r="G42" i="1"/>
  <c r="N42" i="1" s="1"/>
  <c r="G43" i="1"/>
  <c r="G44" i="1"/>
  <c r="G45" i="1"/>
  <c r="G46" i="1"/>
  <c r="G47" i="1"/>
  <c r="G48" i="1"/>
  <c r="G49" i="1"/>
  <c r="G50" i="1"/>
  <c r="N50" i="1" s="1"/>
  <c r="G51" i="1"/>
  <c r="G52" i="1"/>
  <c r="G53" i="1"/>
  <c r="G54" i="1"/>
  <c r="N54" i="1" s="1"/>
  <c r="G55" i="1"/>
  <c r="G56" i="1"/>
  <c r="G57" i="1"/>
  <c r="G58" i="1"/>
  <c r="N58" i="1" s="1"/>
  <c r="G59" i="1"/>
  <c r="G60" i="1"/>
  <c r="G61" i="1"/>
  <c r="G62" i="1"/>
  <c r="N62" i="1" s="1"/>
  <c r="G63" i="1"/>
  <c r="G64" i="1"/>
  <c r="G65" i="1"/>
  <c r="G66" i="1"/>
  <c r="N66" i="1" s="1"/>
  <c r="G3" i="1"/>
  <c r="N63" i="1" l="1"/>
  <c r="N59" i="1"/>
  <c r="N55" i="1"/>
  <c r="N51" i="1"/>
  <c r="N47" i="1"/>
  <c r="N43" i="1"/>
  <c r="N35" i="1"/>
  <c r="N31" i="1"/>
  <c r="N27" i="1"/>
  <c r="N23" i="1"/>
  <c r="N19" i="1"/>
  <c r="N15" i="1"/>
  <c r="N11" i="1"/>
  <c r="N7" i="1"/>
  <c r="N38" i="1"/>
  <c r="N39" i="1"/>
  <c r="N10" i="1"/>
  <c r="N6" i="1"/>
  <c r="N14" i="1"/>
  <c r="N46" i="1"/>
  <c r="N3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4" i="1"/>
  <c r="I67" i="1"/>
  <c r="J67" i="1" s="1"/>
  <c r="L67" i="1"/>
  <c r="M67" i="1" s="1"/>
  <c r="G67" i="1"/>
</calcChain>
</file>

<file path=xl/sharedStrings.xml><?xml version="1.0" encoding="utf-8"?>
<sst xmlns="http://schemas.openxmlformats.org/spreadsheetml/2006/main" count="293" uniqueCount="176">
  <si>
    <t>DSR ID</t>
  </si>
  <si>
    <t>DSR Name</t>
  </si>
  <si>
    <t>Dealer Name</t>
  </si>
  <si>
    <t>Dealer ID</t>
  </si>
  <si>
    <t>Secondary value</t>
  </si>
  <si>
    <t>SP Placement</t>
  </si>
  <si>
    <t>Focus Model</t>
  </si>
  <si>
    <t>Ripon</t>
  </si>
  <si>
    <t>Md. Shofiqul Islam</t>
  </si>
  <si>
    <t>Md. Saiful</t>
  </si>
  <si>
    <t>Md. Nasir Uddin</t>
  </si>
  <si>
    <t>DSR-0234</t>
  </si>
  <si>
    <t>Md. Samim Reza</t>
  </si>
  <si>
    <t>DSR-0236</t>
  </si>
  <si>
    <t>Asik Ahmed</t>
  </si>
  <si>
    <t>DSR-0158</t>
  </si>
  <si>
    <t>Md. Sumon Ahmed</t>
  </si>
  <si>
    <t>DSR-0159</t>
  </si>
  <si>
    <t>Md. Shibly Ahmed</t>
  </si>
  <si>
    <t>DSR-0156</t>
  </si>
  <si>
    <t>Md. Roman Hossain Rafi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</si>
  <si>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</si>
  <si>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</si>
  <si>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</si>
  <si>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</si>
  <si>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</si>
  <si>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</si>
  <si>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</si>
  <si>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</si>
  <si>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</si>
  <si>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</si>
  <si>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</si>
  <si>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</si>
  <si>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DSR-0244</t>
  </si>
  <si>
    <t>Md. Atikur Rahman</t>
  </si>
  <si>
    <t>DSR-0243</t>
  </si>
  <si>
    <t>Md. Mosaibur Rahman</t>
  </si>
  <si>
    <t>DSR-0245</t>
  </si>
  <si>
    <t>T.M Rasel Ahmed</t>
  </si>
  <si>
    <t>DSR-0228</t>
  </si>
  <si>
    <t>Md. Karimul Islam</t>
  </si>
  <si>
    <t>DSR-0225</t>
  </si>
  <si>
    <t>Bikash Chandra Das</t>
  </si>
  <si>
    <t>DSR-0229</t>
  </si>
  <si>
    <t>Md. Lablu Khan</t>
  </si>
  <si>
    <t>DSR-0227</t>
  </si>
  <si>
    <t>Md. Salim Babu</t>
  </si>
  <si>
    <t>DSR-0230</t>
  </si>
  <si>
    <t>Md. Shafiq Sheikh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</si>
  <si>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</si>
  <si>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</si>
  <si>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</si>
  <si>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</si>
  <si>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</si>
  <si>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</si>
  <si>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</si>
  <si>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</si>
  <si>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DSR-0349</t>
  </si>
  <si>
    <t>Rubel</t>
  </si>
  <si>
    <t>DSR-0350</t>
  </si>
  <si>
    <t>DSR-0157</t>
  </si>
  <si>
    <t>Md. Azim Hossain</t>
  </si>
  <si>
    <t>DSR-0661</t>
  </si>
  <si>
    <t>DSR-0026</t>
  </si>
  <si>
    <t>Md Riaz Mahmud</t>
  </si>
  <si>
    <t>DSR-0477</t>
  </si>
  <si>
    <t>Moudud Ahmed Raton</t>
  </si>
  <si>
    <t>DSR-0001</t>
  </si>
  <si>
    <t xml:space="preserve">  Md Rasel Hossain</t>
  </si>
  <si>
    <t>DSR-0698</t>
  </si>
  <si>
    <t>Anitish Ghosh Tonmoy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</si>
  <si>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</si>
  <si>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</si>
  <si>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</si>
  <si>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</si>
  <si>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</si>
  <si>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</si>
  <si>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</si>
  <si>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Mr. Bappy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</si>
  <si>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</si>
  <si>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</si>
  <si>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</si>
  <si>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</si>
  <si>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</si>
  <si>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</si>
  <si>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</si>
  <si>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</si>
  <si>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</si>
  <si>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</si>
  <si>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</si>
  <si>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</si>
  <si>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</si>
  <si>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</si>
  <si>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</si>
  <si>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</si>
  <si>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</si>
  <si>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DSR-0744</t>
  </si>
  <si>
    <t>Md. Aminur Islam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</si>
  <si>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</si>
  <si>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</si>
  <si>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</si>
  <si>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</si>
  <si>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</si>
  <si>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</si>
  <si>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</si>
  <si>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DSR-0498</t>
  </si>
  <si>
    <t>Md. Khairul Islam</t>
  </si>
  <si>
    <t>DSR-0058</t>
  </si>
  <si>
    <t>Md. Atikur Rahman Opu</t>
  </si>
  <si>
    <t>DSR-0083</t>
  </si>
  <si>
    <t>Md. Ashikur Rahman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</si>
  <si>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</si>
  <si>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</si>
  <si>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</si>
  <si>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</si>
  <si>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</si>
  <si>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</si>
  <si>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</si>
  <si>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 Taiebur Rahman Nayon</t>
  </si>
  <si>
    <t>DSR-0590</t>
  </si>
  <si>
    <t>Md. Shipon Sarker</t>
  </si>
  <si>
    <t>DSR-0258</t>
  </si>
  <si>
    <t>Md. Liton Sarker</t>
  </si>
  <si>
    <t>DSR-0259</t>
  </si>
  <si>
    <t>DSR-0260</t>
  </si>
  <si>
    <t>Mr. Golzar Rahaman</t>
  </si>
  <si>
    <t>DSR-0634</t>
  </si>
  <si>
    <t>Md. Moznu Mia</t>
  </si>
  <si>
    <t>DSR-0599</t>
  </si>
  <si>
    <t>Md. Asaduzzaman Dipu</t>
  </si>
  <si>
    <t>DSR-0600</t>
  </si>
  <si>
    <t>Md. Manzir Hossain Mohaddes</t>
  </si>
  <si>
    <t>DSR-0598</t>
  </si>
  <si>
    <t>Md. Sumon Sarker</t>
  </si>
  <si>
    <t>Rhyme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</si>
  <si>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</si>
  <si>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</si>
  <si>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</si>
  <si>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</si>
  <si>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</si>
  <si>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</si>
  <si>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</si>
  <si>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</si>
  <si>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</si>
  <si>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</si>
  <si>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Pacific Electronics</t>
  </si>
  <si>
    <t>Pacific Electronics – 2</t>
  </si>
  <si>
    <t>DEL-0186</t>
  </si>
  <si>
    <t>DEL-0028</t>
  </si>
  <si>
    <t>DEL-0090</t>
  </si>
  <si>
    <t>DEL-0155</t>
  </si>
  <si>
    <t>DEL-0179</t>
  </si>
  <si>
    <t>DEL-0158</t>
  </si>
  <si>
    <t>DEL-0031</t>
  </si>
  <si>
    <t>DEL-0029</t>
  </si>
  <si>
    <t>DEL-0168</t>
  </si>
  <si>
    <t>DEL-0130</t>
  </si>
  <si>
    <t>DEL-0068</t>
  </si>
  <si>
    <t>DEL-0073</t>
  </si>
  <si>
    <t>DEL-0142</t>
  </si>
  <si>
    <t>Achieved Value</t>
  </si>
  <si>
    <t>Ach %</t>
  </si>
  <si>
    <t>Achieved</t>
  </si>
  <si>
    <t>Ach%</t>
  </si>
  <si>
    <t>KPI</t>
  </si>
  <si>
    <t>Grand Total=</t>
  </si>
  <si>
    <t>Row Labels</t>
  </si>
  <si>
    <t>Grand Total</t>
  </si>
  <si>
    <t>Sum of SP Placement</t>
  </si>
  <si>
    <t>Pabna</t>
  </si>
  <si>
    <t>Previous</t>
  </si>
  <si>
    <t>Present</t>
  </si>
  <si>
    <t>Naogaon</t>
  </si>
  <si>
    <t>Bogura</t>
  </si>
  <si>
    <t>Rajshahi</t>
  </si>
  <si>
    <t>Tutul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</si>
</sst>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9" xfId="0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9" fontId="0" fillId="3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abur.1775\AppData\Local\Microsoft\Windows\INetCache\Content.Outlook\H4SIU9IZ\SP%20Placement%20Mar'22%20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age"/>
    </sheetNames>
    <sheetDataSet>
      <sheetData sheetId="0">
        <row r="89">
          <cell r="B89" t="str">
            <v>Mobile collection and ghori ghor</v>
          </cell>
          <cell r="C89" t="str">
            <v>Rajshahi</v>
          </cell>
          <cell r="D89" t="str">
            <v>Bogura</v>
          </cell>
          <cell r="E89">
            <v>39</v>
          </cell>
        </row>
        <row r="90">
          <cell r="B90" t="str">
            <v>New Sarker Electronics</v>
          </cell>
          <cell r="C90" t="str">
            <v>Rajshahi</v>
          </cell>
          <cell r="D90" t="str">
            <v>Bogura</v>
          </cell>
          <cell r="E90">
            <v>116</v>
          </cell>
        </row>
        <row r="91">
          <cell r="B91" t="str">
            <v>Pacific Electronics</v>
          </cell>
          <cell r="C91" t="str">
            <v>Rajshahi</v>
          </cell>
          <cell r="D91" t="str">
            <v>Bogura</v>
          </cell>
          <cell r="E91">
            <v>37</v>
          </cell>
        </row>
        <row r="92">
          <cell r="B92" t="str">
            <v>Pacific Electronics-2</v>
          </cell>
          <cell r="C92" t="str">
            <v>Rajshahi</v>
          </cell>
          <cell r="D92" t="str">
            <v>Bogura</v>
          </cell>
          <cell r="E92">
            <v>46</v>
          </cell>
        </row>
        <row r="93">
          <cell r="B93" t="str">
            <v>Hello Naogaon</v>
          </cell>
          <cell r="C93" t="str">
            <v>Rajshahi</v>
          </cell>
          <cell r="D93" t="str">
            <v>Naogaon</v>
          </cell>
          <cell r="E93">
            <v>65</v>
          </cell>
        </row>
        <row r="94">
          <cell r="B94" t="str">
            <v>Haque Enterprise</v>
          </cell>
          <cell r="C94" t="str">
            <v>Rajshahi</v>
          </cell>
          <cell r="D94" t="str">
            <v>Naogaon</v>
          </cell>
          <cell r="E94">
            <v>14</v>
          </cell>
        </row>
        <row r="95">
          <cell r="B95" t="str">
            <v>M/S Chowdhury Enterprise</v>
          </cell>
          <cell r="C95" t="str">
            <v>Rajshahi</v>
          </cell>
          <cell r="D95" t="str">
            <v>Naogaon</v>
          </cell>
          <cell r="E95">
            <v>43</v>
          </cell>
        </row>
        <row r="96">
          <cell r="B96" t="str">
            <v>Rhyme Enterprise</v>
          </cell>
          <cell r="C96" t="str">
            <v>Rajshahi</v>
          </cell>
          <cell r="D96" t="str">
            <v>Pabna</v>
          </cell>
          <cell r="E96">
            <v>38</v>
          </cell>
        </row>
        <row r="97">
          <cell r="B97" t="str">
            <v>Tulip Distribution</v>
          </cell>
          <cell r="C97" t="str">
            <v>Rajshahi</v>
          </cell>
          <cell r="D97" t="str">
            <v>Pabna</v>
          </cell>
          <cell r="E97">
            <v>54</v>
          </cell>
        </row>
        <row r="98">
          <cell r="B98" t="str">
            <v>Sarkar Telecom* Sirajgonj</v>
          </cell>
          <cell r="C98" t="str">
            <v>Rajshahi</v>
          </cell>
          <cell r="D98" t="str">
            <v>Pabna</v>
          </cell>
          <cell r="E98">
            <v>52</v>
          </cell>
        </row>
        <row r="99">
          <cell r="B99" t="str">
            <v>Satata Enterprise</v>
          </cell>
          <cell r="C99" t="str">
            <v>Rajshahi</v>
          </cell>
          <cell r="D99" t="str">
            <v>Pabna</v>
          </cell>
          <cell r="E99">
            <v>40</v>
          </cell>
        </row>
        <row r="100">
          <cell r="B100" t="str">
            <v>Mugdho Corporation</v>
          </cell>
          <cell r="C100" t="str">
            <v>Rajshahi</v>
          </cell>
          <cell r="D100" t="str">
            <v>Rajshahi</v>
          </cell>
          <cell r="E100">
            <v>78</v>
          </cell>
        </row>
        <row r="101">
          <cell r="B101" t="str">
            <v>Hello Rajshahi</v>
          </cell>
          <cell r="C101" t="str">
            <v>Rajshahi</v>
          </cell>
          <cell r="D101" t="str">
            <v>Rajshahi</v>
          </cell>
          <cell r="E101">
            <v>46</v>
          </cell>
        </row>
        <row r="102">
          <cell r="B102" t="str">
            <v>Prithibi Corporation</v>
          </cell>
          <cell r="C102" t="str">
            <v>Rajshahi</v>
          </cell>
          <cell r="D102" t="str">
            <v>Rajshahi</v>
          </cell>
          <cell r="E102">
            <v>10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656.828500462965" createdVersion="6" refreshedVersion="6" minRefreshableVersion="3" recordCount="64">
  <cacheSource type="worksheet">
    <worksheetSource ref="A2:N66" sheet="Sheet1"/>
  </cacheSource>
  <cacheFields count="14">
    <cacheField name="DSR ID" numFmtId="0">
      <sharedItems/>
    </cacheField>
    <cacheField name="DSR Name" numFmtId="0">
      <sharedItems/>
    </cacheField>
    <cacheField name="Dealer ID" numFmtId="0">
      <sharedItems/>
    </cacheField>
    <cacheField name="Dealer Name" numFmtId="0">
      <sharedItems count="13">
        <s v="Rhyme Enterprise"/>
        <s v="Haque Enterprise"/>
        <s v="Satata Enterprise"/>
        <s v="Sarkar Telecom, Sirajgonj"/>
        <s v="Mugdho Corporation"/>
        <s v="Tulip Distribution"/>
        <s v="Hello Rajshahi"/>
        <s v="Hello Naogaon"/>
        <s v="Mobile Collection &amp; Ghori Ghor"/>
        <s v="M/S Chowdhury Enterprise"/>
        <s v="New Sarker Electronics"/>
        <s v="Pacific Electronics"/>
        <s v="Pacific Electronics – 2"/>
      </sharedItems>
    </cacheField>
    <cacheField name="Secondary value" numFmtId="0">
      <sharedItems containsSemiMixedTypes="0" containsString="0" containsNumber="1" containsInteger="1" minValue="547300" maxValue="3621840"/>
    </cacheField>
    <cacheField name="Achieved Value" numFmtId="0">
      <sharedItems containsSemiMixedTypes="0" containsString="0" containsNumber="1" containsInteger="1" minValue="510160" maxValue="3517820"/>
    </cacheField>
    <cacheField name="Ach %" numFmtId="9">
      <sharedItems containsSemiMixedTypes="0" containsString="0" containsNumber="1" minValue="0.56457513420260164" maxValue="1.9805853481185238"/>
    </cacheField>
    <cacheField name="SP Placement" numFmtId="0">
      <sharedItems containsSemiMixedTypes="0" containsString="0" containsNumber="1" containsInteger="1" minValue="1" maxValue="23"/>
    </cacheField>
    <cacheField name="Achieved" numFmtId="0">
      <sharedItems containsSemiMixedTypes="0" containsString="0" containsNumber="1" containsInteger="1" minValue="1" maxValue="30"/>
    </cacheField>
    <cacheField name="Ach %2" numFmtId="9">
      <sharedItems containsSemiMixedTypes="0" containsString="0" containsNumber="1" minValue="0.6" maxValue="3"/>
    </cacheField>
    <cacheField name="Focus Model" numFmtId="0">
      <sharedItems containsSemiMixedTypes="0" containsString="0" containsNumber="1" containsInteger="1" minValue="1" maxValue="46"/>
    </cacheField>
    <cacheField name="Achieved2" numFmtId="0">
      <sharedItems containsSemiMixedTypes="0" containsString="0" containsNumber="1" containsInteger="1" minValue="1" maxValue="38"/>
    </cacheField>
    <cacheField name="Ach%" numFmtId="9">
      <sharedItems containsSemiMixedTypes="0" containsString="0" containsNumber="1" minValue="0.21428571428571427" maxValue="1.75"/>
    </cacheField>
    <cacheField name="KPI" numFmtId="1">
      <sharedItems containsSemiMixedTypes="0" containsString="0" containsNumber="1" minValue="83.282370216809198" maxValue="162.835120887111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s v="DSR-0158"/>
    <s v="Md. Sumon Ahmed"/>
    <s v="DEL-0186"/>
    <x v="0"/>
    <n v="1160560"/>
    <n v="1362750"/>
    <n v="1.1742176190804439"/>
    <n v="12"/>
    <n v="13"/>
    <n v="1.0833333333333333"/>
    <n v="8"/>
    <n v="9"/>
    <n v="1.125"/>
    <n v="114.61972381149329"/>
  </r>
  <r>
    <s v="DSR-0159"/>
    <s v="Md. Shibly Ahmed"/>
    <s v="DEL-0186"/>
    <x v="0"/>
    <n v="1452750"/>
    <n v="1515230"/>
    <n v="1.0430080881087593"/>
    <n v="12"/>
    <n v="15"/>
    <n v="1.25"/>
    <n v="13"/>
    <n v="13"/>
    <n v="1"/>
    <n v="107.58048528652556"/>
  </r>
  <r>
    <s v="DSR-0156"/>
    <s v="Md. Roman Hossain Rafi"/>
    <s v="DEL-0186"/>
    <x v="0"/>
    <n v="939770"/>
    <n v="1167520"/>
    <n v="1.242346531598157"/>
    <n v="10"/>
    <n v="10"/>
    <n v="1"/>
    <n v="8"/>
    <n v="8"/>
    <n v="1"/>
    <n v="114.54079189588941"/>
  </r>
  <r>
    <s v="DSR-0217"/>
    <s v="Md. Sohid"/>
    <s v="DEL-0028"/>
    <x v="1"/>
    <n v="915480"/>
    <n v="966480"/>
    <n v="1.055708480796959"/>
    <n v="4"/>
    <n v="12"/>
    <n v="3"/>
    <n v="6"/>
    <n v="3"/>
    <n v="0.5"/>
    <n v="133.34250884781756"/>
  </r>
  <r>
    <s v="DSR-0621"/>
    <s v="Md. Abdul Alim"/>
    <s v="DEL-0028"/>
    <x v="1"/>
    <n v="642540"/>
    <n v="627560"/>
    <n v="0.97668627634077254"/>
    <n v="3"/>
    <n v="5"/>
    <n v="1.6666666666666667"/>
    <n v="6"/>
    <n v="2"/>
    <n v="0.33333333333333331"/>
    <n v="98.601176580446364"/>
  </r>
  <r>
    <s v="DSR-0216"/>
    <s v="Md. Azizul Bari Separ"/>
    <s v="DEL-0028"/>
    <x v="1"/>
    <n v="826910"/>
    <n v="1465930"/>
    <n v="1.7727805928093747"/>
    <n v="8"/>
    <n v="13"/>
    <n v="1.625"/>
    <n v="8"/>
    <n v="4"/>
    <n v="0.5"/>
    <n v="148.86683556856246"/>
  </r>
  <r>
    <s v="DSR-0162"/>
    <s v="Md. Sahin Alom"/>
    <s v="DEL-0028"/>
    <x v="1"/>
    <n v="945560"/>
    <n v="883240"/>
    <n v="0.93409196666525651"/>
    <n v="2"/>
    <n v="4"/>
    <n v="2"/>
    <n v="6"/>
    <n v="2"/>
    <n v="0.33333333333333331"/>
    <n v="102.71218466658206"/>
  </r>
  <r>
    <s v="DSR-0218"/>
    <s v="Md. Shawon Ali"/>
    <s v="DEL-0028"/>
    <x v="1"/>
    <n v="911650"/>
    <n v="974630"/>
    <n v="1.0690835298634345"/>
    <n v="2"/>
    <n v="4"/>
    <n v="2"/>
    <n v="3"/>
    <n v="2"/>
    <n v="0.66666666666666663"/>
    <n v="117.4783451251394"/>
  </r>
  <r>
    <s v="DSR-0622"/>
    <s v="Md. Zisan"/>
    <s v="DEL-0028"/>
    <x v="1"/>
    <n v="547300"/>
    <n v="510160"/>
    <n v="0.93213959437237348"/>
    <n v="2"/>
    <n v="3"/>
    <n v="1.5"/>
    <n v="3"/>
    <n v="2"/>
    <n v="0.66666666666666663"/>
    <n v="99.261708995675733"/>
  </r>
  <r>
    <s v="DSR-0244"/>
    <s v="Md. Atikur Rahman"/>
    <s v="DEL-0090"/>
    <x v="2"/>
    <n v="1375250"/>
    <n v="2723800"/>
    <n v="1.9805853481185238"/>
    <n v="15"/>
    <n v="18"/>
    <n v="1.2"/>
    <n v="25"/>
    <n v="25"/>
    <n v="1"/>
    <n v="162.83512088711143"/>
  </r>
  <r>
    <s v="DSR-0243"/>
    <s v="Md. Mosaibur Rahman"/>
    <s v="DEL-0090"/>
    <x v="2"/>
    <n v="1004670"/>
    <n v="1062570"/>
    <n v="1.057630863865747"/>
    <n v="9"/>
    <n v="10"/>
    <n v="1.1111111111111112"/>
    <n v="1"/>
    <n v="1"/>
    <n v="1"/>
    <n v="105.68007405416705"/>
  </r>
  <r>
    <s v="DSR-0245"/>
    <s v="T.M Rasel Ahmed"/>
    <s v="DEL-0090"/>
    <x v="2"/>
    <n v="1103260"/>
    <n v="1335530"/>
    <n v="1.2105306092852093"/>
    <n v="11"/>
    <n v="11"/>
    <n v="1"/>
    <n v="7"/>
    <n v="7"/>
    <n v="1"/>
    <n v="112.63183655711256"/>
  </r>
  <r>
    <s v="DSR-0228"/>
    <s v="Md. Karimul Islam"/>
    <s v="DEL-0090"/>
    <x v="2"/>
    <n v="1209550"/>
    <n v="1550270"/>
    <n v="1.2816915381753544"/>
    <n v="13"/>
    <n v="13"/>
    <n v="1"/>
    <n v="4"/>
    <n v="4"/>
    <n v="1"/>
    <n v="116.90149229052126"/>
  </r>
  <r>
    <s v="DSR-0225"/>
    <s v="Bikash Chandra Das"/>
    <s v="DEL-0155"/>
    <x v="3"/>
    <n v="1802400"/>
    <n v="2176560"/>
    <n v="1.2075898801597869"/>
    <n v="14"/>
    <n v="14"/>
    <n v="1"/>
    <n v="20"/>
    <n v="20"/>
    <n v="1"/>
    <n v="112.45539280958721"/>
  </r>
  <r>
    <s v="DSR-0229"/>
    <s v="Md. Lablu Khan"/>
    <s v="DEL-0155"/>
    <x v="3"/>
    <n v="1331100"/>
    <n v="1658830"/>
    <n v="1.2462099015851551"/>
    <n v="18"/>
    <n v="18"/>
    <n v="1"/>
    <n v="14"/>
    <n v="17"/>
    <n v="1.2142857142857142"/>
    <n v="119.0583083808236"/>
  </r>
  <r>
    <s v="DSR-0227"/>
    <s v="Md. Salim Babu"/>
    <s v="DEL-0155"/>
    <x v="3"/>
    <n v="1346700"/>
    <n v="1347670"/>
    <n v="1.0007202792010099"/>
    <n v="16"/>
    <n v="17"/>
    <n v="1.0625"/>
    <n v="11"/>
    <n v="11"/>
    <n v="1"/>
    <n v="101.2932167520606"/>
  </r>
  <r>
    <s v="DSR-0230"/>
    <s v="Md. Shafiq Sheikh"/>
    <s v="DEL-0155"/>
    <x v="3"/>
    <n v="1030550"/>
    <n v="1131640"/>
    <n v="1.0980932511765562"/>
    <n v="14"/>
    <n v="14"/>
    <n v="1"/>
    <n v="10"/>
    <n v="10"/>
    <n v="1"/>
    <n v="105.88559507059337"/>
  </r>
  <r>
    <s v="DSR-0246"/>
    <s v="Md. Haider Ali"/>
    <s v="DEL-0179"/>
    <x v="4"/>
    <n v="3621840"/>
    <n v="3517820"/>
    <n v="0.97127979148719989"/>
    <n v="13"/>
    <n v="9"/>
    <n v="0.69230769230769229"/>
    <n v="46"/>
    <n v="38"/>
    <n v="0.82608695652173914"/>
    <n v="88.644680465820613"/>
  </r>
  <r>
    <s v="DSR-0247"/>
    <s v="Md. Atiq Islam"/>
    <s v="DEL-0179"/>
    <x v="4"/>
    <n v="965460"/>
    <n v="1004630"/>
    <n v="1.0405713338719367"/>
    <n v="10"/>
    <n v="9"/>
    <n v="0.9"/>
    <n v="6"/>
    <n v="5"/>
    <n v="0.83333333333333337"/>
    <n v="97.100946698982867"/>
  </r>
  <r>
    <s v="DSR-0248"/>
    <s v="Kamrul"/>
    <s v="DEL-0179"/>
    <x v="4"/>
    <n v="1211130"/>
    <n v="1519040"/>
    <n v="1.2542336495669333"/>
    <n v="10"/>
    <n v="10"/>
    <n v="1"/>
    <n v="9"/>
    <n v="3"/>
    <n v="0.33333333333333331"/>
    <n v="101.92068564068266"/>
  </r>
  <r>
    <s v="DSR-0619"/>
    <s v="Md. Murad Rahman"/>
    <s v="DEL-0179"/>
    <x v="4"/>
    <n v="1066140"/>
    <n v="1084030"/>
    <n v="1.0167801602041007"/>
    <n v="11"/>
    <n v="11"/>
    <n v="1"/>
    <n v="7"/>
    <n v="5"/>
    <n v="0.7142857142857143"/>
    <n v="95.292523897960322"/>
  </r>
  <r>
    <s v="DSR-0349"/>
    <s v="Rubel"/>
    <s v="DEL-0179"/>
    <x v="4"/>
    <n v="1389240"/>
    <n v="1156520"/>
    <n v="0.83248394805793091"/>
    <n v="12"/>
    <n v="14"/>
    <n v="1.1666666666666667"/>
    <n v="10"/>
    <n v="5"/>
    <n v="0.5"/>
    <n v="83.282370216809198"/>
  </r>
  <r>
    <s v="DSR-0350"/>
    <s v="Rasel Hossain"/>
    <s v="DEL-0179"/>
    <x v="4"/>
    <n v="884640"/>
    <n v="1169520"/>
    <n v="1.3220293000542593"/>
    <n v="8"/>
    <n v="7"/>
    <n v="0.875"/>
    <n v="10"/>
    <n v="9"/>
    <n v="0.9"/>
    <n v="114.82175800325555"/>
  </r>
  <r>
    <s v="DSR-0157"/>
    <s v="Md. Azim Hossain"/>
    <s v="DEL-0158"/>
    <x v="5"/>
    <n v="1173850"/>
    <n v="972050"/>
    <n v="0.82808706393491505"/>
    <n v="13"/>
    <n v="13"/>
    <n v="1"/>
    <n v="12"/>
    <n v="12"/>
    <n v="1"/>
    <n v="89.685223836094906"/>
  </r>
  <r>
    <s v="DSR-0661"/>
    <s v="Md. Saiful"/>
    <s v="DEL-0158"/>
    <x v="5"/>
    <n v="763850"/>
    <n v="804660"/>
    <n v="1.0534267199057405"/>
    <n v="7"/>
    <n v="7"/>
    <n v="1"/>
    <n v="5"/>
    <n v="5"/>
    <n v="1"/>
    <n v="103.20560319434443"/>
  </r>
  <r>
    <s v="DSR-0026"/>
    <s v="Md Riaz Mahmud"/>
    <s v="DEL-0158"/>
    <x v="5"/>
    <n v="780040"/>
    <n v="641510"/>
    <n v="0.82240654325419205"/>
    <n v="1"/>
    <n v="1"/>
    <n v="1"/>
    <n v="1"/>
    <n v="1"/>
    <n v="1"/>
    <n v="89.34439259525152"/>
  </r>
  <r>
    <s v="DSR-0477"/>
    <s v="Moudud Ahmed Raton"/>
    <s v="DEL-0158"/>
    <x v="5"/>
    <n v="780040"/>
    <n v="920510"/>
    <n v="1.180080508691862"/>
    <n v="7"/>
    <n v="7"/>
    <n v="1"/>
    <n v="5"/>
    <n v="5"/>
    <n v="1"/>
    <n v="110.80483052151172"/>
  </r>
  <r>
    <s v="DSR-0001"/>
    <s v="  Md Rasel Hossain"/>
    <s v="DEL-0158"/>
    <x v="5"/>
    <n v="1984560"/>
    <n v="1941470"/>
    <n v="0.97828737856250247"/>
    <n v="12"/>
    <n v="12"/>
    <n v="1"/>
    <n v="17"/>
    <n v="18"/>
    <n v="1.0588235294117647"/>
    <n v="99.873713301985433"/>
  </r>
  <r>
    <s v="DSR-0234"/>
    <s v="Md. Samim Reza"/>
    <s v="DEL-0031"/>
    <x v="6"/>
    <n v="1518280"/>
    <n v="1430960"/>
    <n v="0.94248755170324316"/>
    <n v="12"/>
    <n v="12"/>
    <n v="1"/>
    <n v="11"/>
    <n v="5"/>
    <n v="0.45454545454545453"/>
    <n v="85.640162193103691"/>
  </r>
  <r>
    <s v="DSR-0236"/>
    <s v="Asik Ahmed"/>
    <s v="DEL-0031"/>
    <x v="6"/>
    <n v="1012950"/>
    <n v="812140"/>
    <n v="0.80175724369416057"/>
    <n v="5"/>
    <n v="8"/>
    <n v="1.6"/>
    <n v="4"/>
    <n v="1"/>
    <n v="0.25"/>
    <n v="85.105434621649636"/>
  </r>
  <r>
    <s v="DSR-0698"/>
    <s v="Anitish Ghosh Tonmoy"/>
    <s v="DEL-0031"/>
    <x v="6"/>
    <n v="1403340"/>
    <n v="1104100"/>
    <n v="0.78676585859449599"/>
    <n v="12"/>
    <n v="12"/>
    <n v="1"/>
    <n v="11"/>
    <n v="11"/>
    <n v="1"/>
    <n v="87.205951515669767"/>
  </r>
  <r>
    <s v="DSR-0614"/>
    <s v="Md. Rezaul Karim"/>
    <s v="DEL-0031"/>
    <x v="6"/>
    <n v="1437510"/>
    <n v="1268780"/>
    <n v="0.88262342522834625"/>
    <n v="12"/>
    <n v="14"/>
    <n v="1.1666666666666667"/>
    <n v="10"/>
    <n v="8"/>
    <n v="0.8"/>
    <n v="92.290738847034106"/>
  </r>
  <r>
    <s v="DSR-0617"/>
    <s v="Pappu Kumer Roy Biddut"/>
    <s v="DEL-0031"/>
    <x v="6"/>
    <n v="1298410"/>
    <n v="733050"/>
    <n v="0.56457513420260164"/>
    <n v="11"/>
    <n v="11"/>
    <n v="1"/>
    <n v="8"/>
    <n v="14"/>
    <n v="1.75"/>
    <n v="88.874508052156102"/>
  </r>
  <r>
    <s v="DSR-0616"/>
    <s v="Mithu Kumar Ghosh"/>
    <s v="DEL-0031"/>
    <x v="6"/>
    <n v="1450530"/>
    <n v="1288120"/>
    <n v="0.88803402894114569"/>
    <n v="10"/>
    <n v="6"/>
    <n v="0.6"/>
    <n v="13"/>
    <n v="15"/>
    <n v="1.1538461538461537"/>
    <n v="88.358964813391822"/>
  </r>
  <r>
    <s v="DSR-0699"/>
    <s v="Mr. Bappy"/>
    <s v="DEL-0031"/>
    <x v="6"/>
    <n v="1006970"/>
    <n v="1014130"/>
    <n v="1.0071104402315858"/>
    <n v="8"/>
    <n v="7"/>
    <n v="0.875"/>
    <n v="9"/>
    <n v="4"/>
    <n v="0.44444444444444442"/>
    <n v="86.815515302784036"/>
  </r>
  <r>
    <s v="DSR-0160"/>
    <s v="Abu Bakkar Siddiq"/>
    <s v="DEL-0029"/>
    <x v="7"/>
    <n v="1170960"/>
    <n v="1108400"/>
    <n v="0.94657375145180023"/>
    <n v="8"/>
    <n v="11"/>
    <n v="1.375"/>
    <n v="14"/>
    <n v="3"/>
    <n v="0.21428571428571427"/>
    <n v="88.580139372822302"/>
  </r>
  <r>
    <s v="DSR-0131"/>
    <s v="Md. Bayzid Bostami"/>
    <s v="DEL-0029"/>
    <x v="7"/>
    <n v="1042740"/>
    <n v="1059870"/>
    <n v="1.0164278727199494"/>
    <n v="8"/>
    <n v="10"/>
    <n v="1.25"/>
    <n v="9"/>
    <n v="9"/>
    <n v="1"/>
    <n v="105.98567236319695"/>
  </r>
  <r>
    <s v="DSR-0098"/>
    <s v="Md. Faruk Hossain"/>
    <s v="DEL-0029"/>
    <x v="7"/>
    <n v="1131300"/>
    <n v="1292570"/>
    <n v="1.1425528153451781"/>
    <n v="13"/>
    <n v="19"/>
    <n v="1.4615384615384615"/>
    <n v="11"/>
    <n v="11"/>
    <n v="1"/>
    <n v="117.78393815147992"/>
  </r>
  <r>
    <s v="DSR-0079"/>
    <s v="Md. Mahbub Alam"/>
    <s v="DEL-0029"/>
    <x v="7"/>
    <n v="1066160"/>
    <n v="1039660"/>
    <n v="0.97514444361071506"/>
    <n v="6"/>
    <n v="9"/>
    <n v="1.5"/>
    <n v="8"/>
    <n v="3"/>
    <n v="0.375"/>
    <n v="96.008666616642898"/>
  </r>
  <r>
    <s v="DSR-0161"/>
    <s v="Md. Nasim Sahana (Pappu)"/>
    <s v="DEL-0029"/>
    <x v="7"/>
    <n v="1402500"/>
    <n v="1193460"/>
    <n v="0.85095187165775399"/>
    <n v="16"/>
    <n v="17"/>
    <n v="1.0625"/>
    <n v="9"/>
    <n v="6"/>
    <n v="0.66666666666666663"/>
    <n v="85.640445632798574"/>
  </r>
  <r>
    <s v="DSR-0114"/>
    <s v="Md. Rajiul Islam"/>
    <s v="DEL-0029"/>
    <x v="7"/>
    <n v="1131020"/>
    <n v="759150"/>
    <n v="0.67120828986224823"/>
    <n v="6"/>
    <n v="12"/>
    <n v="2"/>
    <n v="4"/>
    <n v="1"/>
    <n v="0.25"/>
    <n v="85.272497391734902"/>
  </r>
  <r>
    <s v="DSR-0006"/>
    <s v="Md. Rasheduzzaman Milon"/>
    <s v="DEL-0029"/>
    <x v="7"/>
    <n v="1514090"/>
    <n v="1249550"/>
    <n v="0.82528119200311734"/>
    <n v="10"/>
    <n v="17"/>
    <n v="1.7"/>
    <n v="17"/>
    <n v="6"/>
    <n v="0.35294117647058826"/>
    <n v="90.575695049598806"/>
  </r>
  <r>
    <s v="DSR-0036"/>
    <s v="Md. Ruhul Islam"/>
    <s v="DEL-0168"/>
    <x v="8"/>
    <n v="1921630"/>
    <n v="1847640"/>
    <n v="0.96149622976327387"/>
    <n v="23"/>
    <n v="30"/>
    <n v="1.3043478260869565"/>
    <n v="18"/>
    <n v="16"/>
    <n v="0.88888888888888884"/>
    <n v="101.55450808531333"/>
  </r>
  <r>
    <s v="DSR-0575"/>
    <s v="Ripon"/>
    <s v="DEL-0168"/>
    <x v="8"/>
    <n v="1247000"/>
    <n v="918060"/>
    <n v="0.73621491579791498"/>
    <n v="5"/>
    <n v="8"/>
    <n v="1.6"/>
    <n v="6"/>
    <n v="5"/>
    <n v="0.83333333333333337"/>
    <n v="92.83956161454158"/>
  </r>
  <r>
    <s v="DSR-0744"/>
    <s v="Md. Aminur Islam"/>
    <s v="DEL-0168"/>
    <x v="8"/>
    <n v="765720"/>
    <n v="812570"/>
    <n v="1.0611842448936948"/>
    <n v="8"/>
    <n v="9"/>
    <n v="1.125"/>
    <n v="6"/>
    <n v="7"/>
    <n v="1.1666666666666667"/>
    <n v="109.50438802695501"/>
  </r>
  <r>
    <s v="DSR-0636"/>
    <s v="Md. Johorul Islam"/>
    <s v="DEL-0168"/>
    <x v="8"/>
    <n v="1287670"/>
    <n v="1067450"/>
    <n v="0.82897792136183956"/>
    <n v="7"/>
    <n v="7"/>
    <n v="1"/>
    <n v="8"/>
    <n v="8"/>
    <n v="1"/>
    <n v="89.738675281710371"/>
  </r>
  <r>
    <s v="DSR-0495"/>
    <s v="Md. Monowar Hossain"/>
    <s v="DEL-0130"/>
    <x v="9"/>
    <n v="1657480"/>
    <n v="1462030"/>
    <n v="0.88208002509834205"/>
    <n v="11"/>
    <n v="16"/>
    <n v="1.4545454545454546"/>
    <n v="18"/>
    <n v="10"/>
    <n v="0.55555555555555558"/>
    <n v="93.126821707920726"/>
  </r>
  <r>
    <s v="DSR-0496"/>
    <s v="Md. Belal Hossain"/>
    <s v="DEL-0130"/>
    <x v="9"/>
    <n v="1304270"/>
    <n v="1271730"/>
    <n v="0.97505117805362385"/>
    <n v="8"/>
    <n v="10"/>
    <n v="1.25"/>
    <n v="10"/>
    <n v="6"/>
    <n v="0.6"/>
    <n v="95.50307068321743"/>
  </r>
  <r>
    <s v="DSR-0497"/>
    <s v="Md. Nasir Uddin"/>
    <s v="DEL-0130"/>
    <x v="9"/>
    <n v="1222880"/>
    <n v="1097820"/>
    <n v="0.89773321993981425"/>
    <n v="7"/>
    <n v="9"/>
    <n v="1.2857142857142858"/>
    <n v="9"/>
    <n v="6"/>
    <n v="0.66666666666666663"/>
    <n v="92.911612244007898"/>
  </r>
  <r>
    <s v="DSR-0498"/>
    <s v="Md. Khairul Islam"/>
    <s v="DEL-0130"/>
    <x v="9"/>
    <n v="1156570"/>
    <n v="1487770"/>
    <n v="1.2863639900740984"/>
    <n v="8"/>
    <n v="10"/>
    <n v="1.25"/>
    <n v="16"/>
    <n v="16"/>
    <n v="1"/>
    <n v="122.18183940444591"/>
  </r>
  <r>
    <s v="DSR-0058"/>
    <s v="Md. Atikur Rahman Opu"/>
    <s v="DEL-0068"/>
    <x v="10"/>
    <n v="1887380"/>
    <n v="1862310"/>
    <n v="0.98671703631489149"/>
    <n v="20"/>
    <n v="24"/>
    <n v="1.2"/>
    <n v="15"/>
    <n v="20"/>
    <n v="1.3333333333333333"/>
    <n v="109.86968884556015"/>
  </r>
  <r>
    <s v="DSR-0083"/>
    <s v="Md. Ashikur Rahman"/>
    <s v="DEL-0068"/>
    <x v="10"/>
    <n v="1794070"/>
    <n v="1501210"/>
    <n v="0.83676222220983576"/>
    <n v="18"/>
    <n v="24"/>
    <n v="1.3333333333333333"/>
    <n v="15"/>
    <n v="17"/>
    <n v="1.1333333333333333"/>
    <n v="99.539066665923457"/>
  </r>
  <r>
    <s v="DSR-0310"/>
    <s v="Md. Ashik Rahman"/>
    <s v="DEL-0068"/>
    <x v="10"/>
    <n v="1759380"/>
    <n v="2119980"/>
    <n v="1.2049585649490162"/>
    <n v="13"/>
    <n v="13"/>
    <n v="1"/>
    <n v="19"/>
    <n v="19"/>
    <n v="1"/>
    <n v="112.29751389694097"/>
  </r>
  <r>
    <s v="DSR-0706"/>
    <s v=" Md. Roni Ali"/>
    <s v="DEL-0068"/>
    <x v="10"/>
    <n v="1532300"/>
    <n v="1411510"/>
    <n v="0.92117078900998495"/>
    <n v="17"/>
    <n v="21"/>
    <n v="1.2352941176470589"/>
    <n v="15"/>
    <n v="9"/>
    <n v="0.6"/>
    <n v="91.976129693540273"/>
  </r>
  <r>
    <s v="DSR-0311"/>
    <s v="Md. Atiqul Islam"/>
    <s v="DEL-0068"/>
    <x v="10"/>
    <n v="1796680"/>
    <n v="2113410"/>
    <n v="1.1762862613264466"/>
    <n v="18"/>
    <n v="19"/>
    <n v="1.0555555555555556"/>
    <n v="16"/>
    <n v="27"/>
    <n v="1.6875"/>
    <n v="125.43828679069792"/>
  </r>
  <r>
    <s v="DSR-0312"/>
    <s v="Md. Taiebur Rahman Nayon"/>
    <s v="DEL-0068"/>
    <x v="10"/>
    <n v="1845150"/>
    <n v="1933430"/>
    <n v="1.0478443486979379"/>
    <n v="14"/>
    <n v="13"/>
    <n v="0.9285714285714286"/>
    <n v="16"/>
    <n v="20"/>
    <n v="1.25"/>
    <n v="106.44208949330485"/>
  </r>
  <r>
    <s v="DSR-0590"/>
    <s v="Md. Shipon Sarker"/>
    <s v="DEL-0068"/>
    <x v="10"/>
    <n v="1402240"/>
    <n v="1414640"/>
    <n v="1.0088429940666361"/>
    <n v="15"/>
    <n v="21"/>
    <n v="1.4"/>
    <n v="13"/>
    <n v="9"/>
    <n v="0.69230769230769229"/>
    <n v="102.37673349015202"/>
  </r>
  <r>
    <s v="DSR-0258"/>
    <s v="Md. Liton Sarker"/>
    <s v="DEL-0073"/>
    <x v="11"/>
    <n v="1313530"/>
    <n v="1529030"/>
    <n v="1.1640617267972562"/>
    <n v="9"/>
    <n v="9"/>
    <n v="1"/>
    <n v="8"/>
    <n v="9"/>
    <n v="1.125"/>
    <n v="112.34370360783537"/>
  </r>
  <r>
    <s v="DSR-0259"/>
    <s v="Md. Shofiqul Islam"/>
    <s v="DEL-0073"/>
    <x v="11"/>
    <n v="1396990"/>
    <n v="1046050"/>
    <n v="0.74878846663182985"/>
    <n v="7"/>
    <n v="14"/>
    <n v="2"/>
    <n v="11"/>
    <n v="5"/>
    <n v="0.45454545454545453"/>
    <n v="94.018217088818886"/>
  </r>
  <r>
    <s v="DSR-0260"/>
    <s v="Mr. Golzar Rahaman"/>
    <s v="DEL-0073"/>
    <x v="11"/>
    <n v="1715010"/>
    <n v="1387610"/>
    <n v="0.80909732304767901"/>
    <n v="8"/>
    <n v="13"/>
    <n v="1.625"/>
    <n v="15"/>
    <n v="12"/>
    <n v="0.8"/>
    <n v="97.045839382860748"/>
  </r>
  <r>
    <s v="DSR-0634"/>
    <s v="Md. Moznu Mia"/>
    <s v="DEL-0073"/>
    <x v="11"/>
    <n v="1873900"/>
    <n v="1500140"/>
    <n v="0.80054431933400927"/>
    <n v="13"/>
    <n v="19"/>
    <n v="1.4615384615384615"/>
    <n v="19"/>
    <n v="13"/>
    <n v="0.68421052631578949"/>
    <n v="90.947638917125587"/>
  </r>
  <r>
    <s v="DSR-0599"/>
    <s v="Md. Asaduzzaman Dipu"/>
    <s v="DEL-0142"/>
    <x v="12"/>
    <n v="2208010"/>
    <n v="2362070"/>
    <n v="1.0697732347226687"/>
    <n v="18"/>
    <n v="11"/>
    <n v="0.61111111111111116"/>
    <n v="27"/>
    <n v="28"/>
    <n v="1.037037037037037"/>
    <n v="97.149357046323104"/>
  </r>
  <r>
    <s v="DSR-0600"/>
    <s v="Md. Manzir Hossain Mohaddes"/>
    <s v="DEL-0142"/>
    <x v="12"/>
    <n v="1763310"/>
    <n v="2031260"/>
    <n v="1.1519585325325665"/>
    <n v="15"/>
    <n v="14"/>
    <n v="0.93333333333333335"/>
    <n v="14"/>
    <n v="22"/>
    <n v="1.5714285714285714"/>
    <n v="119.21275004719209"/>
  </r>
  <r>
    <s v="DSR-0598"/>
    <s v="Md. Sumon Sarker"/>
    <s v="DEL-0142"/>
    <x v="12"/>
    <n v="1350850"/>
    <n v="1330840"/>
    <n v="0.9851871044157382"/>
    <n v="10"/>
    <n v="11"/>
    <n v="1.1000000000000001"/>
    <n v="4"/>
    <n v="4"/>
    <n v="1"/>
    <n v="101.111226264944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14">
    <pivotField showAll="0"/>
    <pivotField showAll="0"/>
    <pivotField showAll="0"/>
    <pivotField axis="axisRow" showAll="0">
      <items count="14">
        <item x="1"/>
        <item x="7"/>
        <item x="6"/>
        <item x="9"/>
        <item x="8"/>
        <item x="4"/>
        <item x="10"/>
        <item x="11"/>
        <item x="12"/>
        <item x="0"/>
        <item x="3"/>
        <item x="2"/>
        <item x="5"/>
        <item t="default"/>
      </items>
    </pivotField>
    <pivotField showAll="0"/>
    <pivotField showAll="0"/>
    <pivotField numFmtId="9" showAll="0"/>
    <pivotField dataField="1" showAll="0"/>
    <pivotField showAll="0"/>
    <pivotField numFmtId="9" showAll="0"/>
    <pivotField showAll="0"/>
    <pivotField showAll="0"/>
    <pivotField numFmtId="9" showAll="0"/>
    <pivotField numFmtId="1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P Placeme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"/>
  <sheetViews>
    <sheetView workbookViewId="0">
      <selection activeCell="J15" sqref="J15"/>
    </sheetView>
  </sheetViews>
  <sheetFormatPr defaultRowHeight="15" x14ac:dyDescent="0.25"/>
  <cols>
    <col min="1" max="1" width="29.140625" bestFit="1" customWidth="1"/>
    <col min="2" max="2" width="19.85546875" bestFit="1" customWidth="1"/>
  </cols>
  <sheetData>
    <row r="3" spans="1:10" x14ac:dyDescent="0.25">
      <c r="A3" s="17" t="s">
        <v>166</v>
      </c>
      <c r="B3" t="s">
        <v>168</v>
      </c>
    </row>
    <row r="4" spans="1:10" x14ac:dyDescent="0.25">
      <c r="A4" s="18" t="s">
        <v>135</v>
      </c>
      <c r="B4" s="19">
        <v>21</v>
      </c>
      <c r="C4">
        <f>VLOOKUP(A4,[1]Coverage!$B$89:$E$102,4,0)</f>
        <v>14</v>
      </c>
    </row>
    <row r="5" spans="1:10" x14ac:dyDescent="0.25">
      <c r="A5" s="18" t="s">
        <v>141</v>
      </c>
      <c r="B5" s="19">
        <v>67</v>
      </c>
      <c r="C5">
        <f>VLOOKUP(A5,[1]Coverage!$B$89:$E$102,4,0)</f>
        <v>65</v>
      </c>
      <c r="H5" t="s">
        <v>170</v>
      </c>
      <c r="I5" t="s">
        <v>171</v>
      </c>
    </row>
    <row r="6" spans="1:10" x14ac:dyDescent="0.25">
      <c r="A6" s="18" t="s">
        <v>140</v>
      </c>
      <c r="B6" s="19">
        <v>70</v>
      </c>
      <c r="C6">
        <v>56</v>
      </c>
      <c r="G6" t="s">
        <v>169</v>
      </c>
      <c r="H6">
        <f>GETPIVOTDATA("SP Placement",$A$3,"Dealer Name","Rhyme Enterprise")+GETPIVOTDATA("SP Placement",$A$3,"Dealer Name","Sarkar Telecom, Sirajgonj")+GETPIVOTDATA("SP Placement",$A$3,"Dealer Name","Satata Enterprise")+GETPIVOTDATA("SP Placement",$A$3,"Dealer Name","Tulip Distribution")</f>
        <v>184</v>
      </c>
      <c r="I6">
        <f>C13+C14+C15+C16</f>
        <v>184</v>
      </c>
      <c r="J6">
        <f>H6-I6</f>
        <v>0</v>
      </c>
    </row>
    <row r="7" spans="1:10" x14ac:dyDescent="0.25">
      <c r="A7" s="18" t="s">
        <v>143</v>
      </c>
      <c r="B7" s="19">
        <v>34</v>
      </c>
      <c r="C7">
        <f>VLOOKUP(A7,[1]Coverage!$B$89:$E$102,4,0)</f>
        <v>43</v>
      </c>
      <c r="G7" t="s">
        <v>172</v>
      </c>
      <c r="H7">
        <f>GETPIVOTDATA("SP Placement",$A$3,"Dealer Name","Haque Enterprise")+GETPIVOTDATA("SP Placement",$A$3,"Dealer Name","Hello Naogaon")+GETPIVOTDATA("SP Placement",$A$3,"Dealer Name","M/S Chowdhury Enterprise")</f>
        <v>122</v>
      </c>
      <c r="I7">
        <f>C4+C5+C7</f>
        <v>122</v>
      </c>
      <c r="J7">
        <f t="shared" ref="J7:J9" si="0">H7-I7</f>
        <v>0</v>
      </c>
    </row>
    <row r="8" spans="1:10" x14ac:dyDescent="0.25">
      <c r="A8" s="18" t="s">
        <v>142</v>
      </c>
      <c r="B8" s="19">
        <v>43</v>
      </c>
      <c r="C8">
        <v>39</v>
      </c>
      <c r="G8" t="s">
        <v>173</v>
      </c>
      <c r="H8">
        <f>GETPIVOTDATA("SP Placement",$A$3,"Dealer Name","Mobile Collection &amp; Ghori Ghor")+GETPIVOTDATA("SP Placement",$A$3,"Dealer Name","New Sarker Electronics")+GETPIVOTDATA("SP Placement",$A$3,"Dealer Name","Pacific Electronics")+GETPIVOTDATA("SP Placement",$A$3,"Dealer Name","Pacific Electronics – 2")</f>
        <v>238</v>
      </c>
      <c r="I8">
        <f>C8+C10+C11+C12</f>
        <v>238</v>
      </c>
      <c r="J8">
        <f t="shared" si="0"/>
        <v>0</v>
      </c>
    </row>
    <row r="9" spans="1:10" x14ac:dyDescent="0.25">
      <c r="A9" s="18" t="s">
        <v>138</v>
      </c>
      <c r="B9" s="19">
        <v>64</v>
      </c>
      <c r="C9">
        <f>VLOOKUP(A9,[1]Coverage!$B$89:$E$102,4,0)</f>
        <v>78</v>
      </c>
      <c r="G9" t="s">
        <v>174</v>
      </c>
      <c r="H9">
        <f>GETPIVOTDATA("SP Placement",$A$3,"Dealer Name","Hello Rajshahi")+GETPIVOTDATA("SP Placement",$A$3,"Dealer Name","Mugdho Corporation")</f>
        <v>134</v>
      </c>
      <c r="I9">
        <f>C6+C9</f>
        <v>134</v>
      </c>
      <c r="J9">
        <f t="shared" si="0"/>
        <v>0</v>
      </c>
    </row>
    <row r="10" spans="1:10" x14ac:dyDescent="0.25">
      <c r="A10" s="18" t="s">
        <v>144</v>
      </c>
      <c r="B10" s="19">
        <v>115</v>
      </c>
      <c r="C10">
        <f>VLOOKUP(A10,[1]Coverage!$B$89:$E$102,4,0)</f>
        <v>116</v>
      </c>
    </row>
    <row r="11" spans="1:10" x14ac:dyDescent="0.25">
      <c r="A11" s="18" t="s">
        <v>145</v>
      </c>
      <c r="B11" s="19">
        <v>37</v>
      </c>
      <c r="C11">
        <f>VLOOKUP(A11,[1]Coverage!$B$89:$E$102,4,0)</f>
        <v>37</v>
      </c>
    </row>
    <row r="12" spans="1:10" x14ac:dyDescent="0.25">
      <c r="A12" s="18" t="s">
        <v>146</v>
      </c>
      <c r="B12" s="19">
        <v>43</v>
      </c>
      <c r="C12">
        <v>46</v>
      </c>
    </row>
    <row r="13" spans="1:10" x14ac:dyDescent="0.25">
      <c r="A13" s="18" t="s">
        <v>134</v>
      </c>
      <c r="B13" s="19">
        <v>34</v>
      </c>
      <c r="C13">
        <f>VLOOKUP(A13,[1]Coverage!$B$89:$E$102,4,0)</f>
        <v>38</v>
      </c>
    </row>
    <row r="14" spans="1:10" x14ac:dyDescent="0.25">
      <c r="A14" s="18" t="s">
        <v>137</v>
      </c>
      <c r="B14" s="19">
        <v>62</v>
      </c>
      <c r="C14">
        <v>52</v>
      </c>
    </row>
    <row r="15" spans="1:10" x14ac:dyDescent="0.25">
      <c r="A15" s="18" t="s">
        <v>136</v>
      </c>
      <c r="B15" s="19">
        <v>48</v>
      </c>
      <c r="C15">
        <f>VLOOKUP(A15,[1]Coverage!$B$89:$E$102,4,0)</f>
        <v>40</v>
      </c>
    </row>
    <row r="16" spans="1:10" x14ac:dyDescent="0.25">
      <c r="A16" s="18" t="s">
        <v>139</v>
      </c>
      <c r="B16" s="19">
        <v>40</v>
      </c>
      <c r="C16">
        <f>VLOOKUP(A16,[1]Coverage!$B$89:$E$102,4,0)</f>
        <v>54</v>
      </c>
    </row>
    <row r="17" spans="1:3" x14ac:dyDescent="0.25">
      <c r="A17" s="18" t="s">
        <v>167</v>
      </c>
      <c r="B17" s="19">
        <v>678</v>
      </c>
      <c r="C17">
        <f>SUM(C4:C16)</f>
        <v>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8"/>
  <sheetViews>
    <sheetView tabSelected="1" workbookViewId="0">
      <pane xSplit="4" ySplit="2" topLeftCell="E15" activePane="bottomRight" state="frozen"/>
      <selection pane="topRight" activeCell="F1" sqref="F1"/>
      <selection pane="bottomLeft" activeCell="A3" sqref="A3"/>
      <selection pane="bottomRight" activeCell="P30" sqref="P30"/>
    </sheetView>
  </sheetViews>
  <sheetFormatPr defaultRowHeight="15" x14ac:dyDescent="0.25"/>
  <cols>
    <col min="1" max="1" width="9.5703125" customWidth="1"/>
    <col min="2" max="2" width="28.42578125" bestFit="1" customWidth="1"/>
    <col min="3" max="3" width="9.85546875" customWidth="1"/>
    <col min="4" max="4" width="29.140625" bestFit="1" customWidth="1"/>
    <col min="5" max="5" width="11.85546875" customWidth="1"/>
    <col min="6" max="6" width="11.5703125" customWidth="1"/>
    <col min="7" max="7" width="6.42578125" customWidth="1"/>
    <col min="8" max="8" width="8.85546875" customWidth="1"/>
    <col min="9" max="10" width="7.7109375" customWidth="1"/>
    <col min="11" max="11" width="9.5703125" customWidth="1"/>
    <col min="12" max="12" width="8.42578125" customWidth="1"/>
    <col min="13" max="13" width="7.140625" customWidth="1"/>
  </cols>
  <sheetData>
    <row r="2" spans="1:14" ht="28.5" customHeight="1" x14ac:dyDescent="0.25">
      <c r="A2" s="2" t="s">
        <v>0</v>
      </c>
      <c r="B2" s="3" t="s">
        <v>1</v>
      </c>
      <c r="C2" s="3" t="s">
        <v>3</v>
      </c>
      <c r="D2" s="3" t="s">
        <v>2</v>
      </c>
      <c r="E2" s="4" t="s">
        <v>4</v>
      </c>
      <c r="F2" s="4" t="s">
        <v>160</v>
      </c>
      <c r="G2" s="3" t="s">
        <v>161</v>
      </c>
      <c r="H2" s="7" t="s">
        <v>5</v>
      </c>
      <c r="I2" s="5" t="s">
        <v>162</v>
      </c>
      <c r="J2" s="5" t="s">
        <v>161</v>
      </c>
      <c r="K2" s="8" t="s">
        <v>6</v>
      </c>
      <c r="L2" s="6" t="s">
        <v>162</v>
      </c>
      <c r="M2" s="6" t="s">
        <v>163</v>
      </c>
      <c r="N2" s="9" t="s">
        <v>164</v>
      </c>
    </row>
    <row r="3" spans="1:14" x14ac:dyDescent="0.25">
      <c r="A3" s="1" t="s">
        <v>15</v>
      </c>
      <c r="B3" s="1" t="s">
        <v>16</v>
      </c>
      <c r="C3" s="1" t="s">
        <v>147</v>
      </c>
      <c r="D3" s="1" t="s">
        <v>134</v>
      </c>
      <c r="E3" s="10">
        <v>1160560</v>
      </c>
      <c r="F3" s="10">
        <v>1362750</v>
      </c>
      <c r="G3" s="13">
        <f>IFERROR(F3/E3,0)</f>
        <v>1.1742176190804439</v>
      </c>
      <c r="H3" s="12">
        <v>12</v>
      </c>
      <c r="I3" s="12">
        <v>13</v>
      </c>
      <c r="J3" s="13">
        <f>IFERROR(I3/H3,0)</f>
        <v>1.0833333333333333</v>
      </c>
      <c r="K3" s="12">
        <v>8</v>
      </c>
      <c r="L3" s="12">
        <v>9</v>
      </c>
      <c r="M3" s="13">
        <f>IFERROR(L3/K3,0)</f>
        <v>1.125</v>
      </c>
      <c r="N3" s="11">
        <f>60*G3+20*J3+20*M3</f>
        <v>114.61972381149329</v>
      </c>
    </row>
    <row r="4" spans="1:14" x14ac:dyDescent="0.25">
      <c r="A4" s="1" t="s">
        <v>17</v>
      </c>
      <c r="B4" s="1" t="s">
        <v>18</v>
      </c>
      <c r="C4" s="1" t="s">
        <v>147</v>
      </c>
      <c r="D4" s="1" t="s">
        <v>134</v>
      </c>
      <c r="E4" s="10">
        <v>1452750</v>
      </c>
      <c r="F4" s="10">
        <v>1515230</v>
      </c>
      <c r="G4" s="13">
        <f t="shared" ref="G4:G67" si="0">IFERROR(F4/E4,0)</f>
        <v>1.0430080881087593</v>
      </c>
      <c r="H4" s="12">
        <v>12</v>
      </c>
      <c r="I4" s="12">
        <v>15</v>
      </c>
      <c r="J4" s="13">
        <f t="shared" ref="J4:J66" si="1">IFERROR(I4/H4,0)</f>
        <v>1.25</v>
      </c>
      <c r="K4" s="12">
        <v>13</v>
      </c>
      <c r="L4" s="12">
        <v>13</v>
      </c>
      <c r="M4" s="13">
        <f t="shared" ref="M4:M66" si="2">IFERROR(L4/K4,0)</f>
        <v>1</v>
      </c>
      <c r="N4" s="11">
        <f t="shared" ref="N4:N66" si="3">60*G4+20*J4+20*M4</f>
        <v>107.58048528652556</v>
      </c>
    </row>
    <row r="5" spans="1:14" x14ac:dyDescent="0.25">
      <c r="A5" s="1" t="s">
        <v>19</v>
      </c>
      <c r="B5" s="1" t="s">
        <v>20</v>
      </c>
      <c r="C5" s="1" t="s">
        <v>147</v>
      </c>
      <c r="D5" s="1" t="s">
        <v>134</v>
      </c>
      <c r="E5" s="10">
        <v>939770</v>
      </c>
      <c r="F5" s="10">
        <v>1167520</v>
      </c>
      <c r="G5" s="13">
        <f t="shared" si="0"/>
        <v>1.242346531598157</v>
      </c>
      <c r="H5" s="12">
        <v>10</v>
      </c>
      <c r="I5" s="12">
        <v>10</v>
      </c>
      <c r="J5" s="13">
        <f t="shared" si="1"/>
        <v>1</v>
      </c>
      <c r="K5" s="12">
        <v>8</v>
      </c>
      <c r="L5" s="12">
        <v>8</v>
      </c>
      <c r="M5" s="13">
        <f t="shared" si="2"/>
        <v>1</v>
      </c>
      <c r="N5" s="11">
        <f t="shared" si="3"/>
        <v>114.54079189588941</v>
      </c>
    </row>
    <row r="6" spans="1:14" x14ac:dyDescent="0.25">
      <c r="A6" s="1" t="s">
        <v>21</v>
      </c>
      <c r="B6" s="1" t="s">
        <v>22</v>
      </c>
      <c r="C6" s="1" t="s">
        <v>148</v>
      </c>
      <c r="D6" s="1" t="s">
        <v>135</v>
      </c>
      <c r="E6" s="10">
        <v>915480</v>
      </c>
      <c r="F6" s="10">
        <v>966480</v>
      </c>
      <c r="G6" s="13">
        <f t="shared" si="0"/>
        <v>1.055708480796959</v>
      </c>
      <c r="H6" s="12">
        <v>4</v>
      </c>
      <c r="I6" s="12">
        <v>12</v>
      </c>
      <c r="J6" s="13">
        <f t="shared" si="1"/>
        <v>3</v>
      </c>
      <c r="K6" s="12">
        <v>6</v>
      </c>
      <c r="L6" s="12">
        <v>3</v>
      </c>
      <c r="M6" s="13">
        <f t="shared" si="2"/>
        <v>0.5</v>
      </c>
      <c r="N6" s="11">
        <f t="shared" si="3"/>
        <v>133.34250884781756</v>
      </c>
    </row>
    <row r="7" spans="1:14" x14ac:dyDescent="0.25">
      <c r="A7" s="1" t="s">
        <v>23</v>
      </c>
      <c r="B7" s="1" t="s">
        <v>24</v>
      </c>
      <c r="C7" s="1" t="s">
        <v>148</v>
      </c>
      <c r="D7" s="1" t="s">
        <v>135</v>
      </c>
      <c r="E7" s="10">
        <v>642540</v>
      </c>
      <c r="F7" s="10">
        <v>627560</v>
      </c>
      <c r="G7" s="13">
        <f t="shared" si="0"/>
        <v>0.97668627634077254</v>
      </c>
      <c r="H7" s="12">
        <v>3</v>
      </c>
      <c r="I7" s="12">
        <v>5</v>
      </c>
      <c r="J7" s="13">
        <f t="shared" si="1"/>
        <v>1.6666666666666667</v>
      </c>
      <c r="K7" s="12">
        <v>6</v>
      </c>
      <c r="L7" s="12">
        <v>2</v>
      </c>
      <c r="M7" s="13">
        <f t="shared" si="2"/>
        <v>0.33333333333333331</v>
      </c>
      <c r="N7" s="11">
        <f t="shared" si="3"/>
        <v>98.601176580446364</v>
      </c>
    </row>
    <row r="8" spans="1:14" x14ac:dyDescent="0.25">
      <c r="A8" s="1" t="s">
        <v>25</v>
      </c>
      <c r="B8" s="1" t="s">
        <v>26</v>
      </c>
      <c r="C8" s="1" t="s">
        <v>148</v>
      </c>
      <c r="D8" s="1" t="s">
        <v>135</v>
      </c>
      <c r="E8" s="10">
        <v>826910</v>
      </c>
      <c r="F8" s="10">
        <v>1465930</v>
      </c>
      <c r="G8" s="13">
        <f t="shared" si="0"/>
        <v>1.7727805928093747</v>
      </c>
      <c r="H8" s="12">
        <v>8</v>
      </c>
      <c r="I8" s="12">
        <v>13</v>
      </c>
      <c r="J8" s="13">
        <f t="shared" si="1"/>
        <v>1.625</v>
      </c>
      <c r="K8" s="12">
        <v>8</v>
      </c>
      <c r="L8" s="12">
        <v>4</v>
      </c>
      <c r="M8" s="13">
        <f t="shared" si="2"/>
        <v>0.5</v>
      </c>
      <c r="N8" s="11">
        <f t="shared" si="3"/>
        <v>148.86683556856246</v>
      </c>
    </row>
    <row r="9" spans="1:14" x14ac:dyDescent="0.25">
      <c r="A9" s="1" t="s">
        <v>27</v>
      </c>
      <c r="B9" s="1" t="s">
        <v>28</v>
      </c>
      <c r="C9" s="1" t="s">
        <v>148</v>
      </c>
      <c r="D9" s="1" t="s">
        <v>135</v>
      </c>
      <c r="E9" s="10">
        <v>945560</v>
      </c>
      <c r="F9" s="10">
        <v>883240</v>
      </c>
      <c r="G9" s="13">
        <f t="shared" si="0"/>
        <v>0.93409196666525651</v>
      </c>
      <c r="H9" s="12">
        <v>2</v>
      </c>
      <c r="I9" s="12">
        <v>4</v>
      </c>
      <c r="J9" s="13">
        <f t="shared" si="1"/>
        <v>2</v>
      </c>
      <c r="K9" s="12">
        <v>6</v>
      </c>
      <c r="L9" s="12">
        <v>2</v>
      </c>
      <c r="M9" s="13">
        <f t="shared" si="2"/>
        <v>0.33333333333333331</v>
      </c>
      <c r="N9" s="11">
        <f t="shared" si="3"/>
        <v>102.71218466658206</v>
      </c>
    </row>
    <row r="10" spans="1:14" x14ac:dyDescent="0.25">
      <c r="A10" s="1" t="s">
        <v>29</v>
      </c>
      <c r="B10" s="1" t="s">
        <v>30</v>
      </c>
      <c r="C10" s="1" t="s">
        <v>148</v>
      </c>
      <c r="D10" s="1" t="s">
        <v>135</v>
      </c>
      <c r="E10" s="10">
        <v>911650</v>
      </c>
      <c r="F10" s="10">
        <v>974630</v>
      </c>
      <c r="G10" s="13">
        <f t="shared" si="0"/>
        <v>1.0690835298634345</v>
      </c>
      <c r="H10" s="12">
        <v>2</v>
      </c>
      <c r="I10" s="12">
        <v>4</v>
      </c>
      <c r="J10" s="13">
        <f t="shared" si="1"/>
        <v>2</v>
      </c>
      <c r="K10" s="12">
        <v>3</v>
      </c>
      <c r="L10" s="12">
        <v>2</v>
      </c>
      <c r="M10" s="13">
        <f t="shared" si="2"/>
        <v>0.66666666666666663</v>
      </c>
      <c r="N10" s="11">
        <f t="shared" si="3"/>
        <v>117.4783451251394</v>
      </c>
    </row>
    <row r="11" spans="1:14" x14ac:dyDescent="0.25">
      <c r="A11" s="1" t="s">
        <v>31</v>
      </c>
      <c r="B11" s="1" t="s">
        <v>32</v>
      </c>
      <c r="C11" s="1" t="s">
        <v>148</v>
      </c>
      <c r="D11" s="1" t="s">
        <v>135</v>
      </c>
      <c r="E11" s="10">
        <v>547300</v>
      </c>
      <c r="F11" s="10">
        <v>510160</v>
      </c>
      <c r="G11" s="13">
        <f t="shared" si="0"/>
        <v>0.93213959437237348</v>
      </c>
      <c r="H11" s="12">
        <v>2</v>
      </c>
      <c r="I11" s="12">
        <v>3</v>
      </c>
      <c r="J11" s="13">
        <f t="shared" si="1"/>
        <v>1.5</v>
      </c>
      <c r="K11" s="12">
        <v>3</v>
      </c>
      <c r="L11" s="12">
        <v>2</v>
      </c>
      <c r="M11" s="13">
        <f t="shared" si="2"/>
        <v>0.66666666666666663</v>
      </c>
      <c r="N11" s="11">
        <f t="shared" si="3"/>
        <v>99.261708995675733</v>
      </c>
    </row>
    <row r="12" spans="1:14" x14ac:dyDescent="0.25">
      <c r="A12" s="1" t="s">
        <v>33</v>
      </c>
      <c r="B12" s="1" t="s">
        <v>34</v>
      </c>
      <c r="C12" s="1" t="s">
        <v>149</v>
      </c>
      <c r="D12" s="1" t="s">
        <v>136</v>
      </c>
      <c r="E12" s="10">
        <v>1375250</v>
      </c>
      <c r="F12" s="10">
        <v>2723800</v>
      </c>
      <c r="G12" s="13">
        <f t="shared" si="0"/>
        <v>1.9805853481185238</v>
      </c>
      <c r="H12" s="12">
        <v>15</v>
      </c>
      <c r="I12" s="12">
        <v>18</v>
      </c>
      <c r="J12" s="13">
        <f t="shared" si="1"/>
        <v>1.2</v>
      </c>
      <c r="K12" s="12">
        <v>25</v>
      </c>
      <c r="L12" s="12">
        <v>25</v>
      </c>
      <c r="M12" s="13">
        <f t="shared" si="2"/>
        <v>1</v>
      </c>
      <c r="N12" s="11">
        <f t="shared" si="3"/>
        <v>162.83512088711143</v>
      </c>
    </row>
    <row r="13" spans="1:14" x14ac:dyDescent="0.25">
      <c r="A13" s="1" t="s">
        <v>35</v>
      </c>
      <c r="B13" s="1" t="s">
        <v>36</v>
      </c>
      <c r="C13" s="1" t="s">
        <v>149</v>
      </c>
      <c r="D13" s="1" t="s">
        <v>136</v>
      </c>
      <c r="E13" s="10">
        <v>1004670</v>
      </c>
      <c r="F13" s="10">
        <v>1062570</v>
      </c>
      <c r="G13" s="13">
        <f t="shared" si="0"/>
        <v>1.057630863865747</v>
      </c>
      <c r="H13" s="12">
        <v>9</v>
      </c>
      <c r="I13" s="12">
        <v>10</v>
      </c>
      <c r="J13" s="13">
        <f t="shared" si="1"/>
        <v>1.1111111111111112</v>
      </c>
      <c r="K13" s="12">
        <v>1</v>
      </c>
      <c r="L13" s="12">
        <v>1</v>
      </c>
      <c r="M13" s="13">
        <f t="shared" si="2"/>
        <v>1</v>
      </c>
      <c r="N13" s="11">
        <f t="shared" si="3"/>
        <v>105.68007405416705</v>
      </c>
    </row>
    <row r="14" spans="1:14" x14ac:dyDescent="0.25">
      <c r="A14" s="1" t="s">
        <v>37</v>
      </c>
      <c r="B14" s="1" t="s">
        <v>38</v>
      </c>
      <c r="C14" s="1" t="s">
        <v>149</v>
      </c>
      <c r="D14" s="1" t="s">
        <v>136</v>
      </c>
      <c r="E14" s="10">
        <v>1103260</v>
      </c>
      <c r="F14" s="10">
        <v>1335530</v>
      </c>
      <c r="G14" s="13">
        <f t="shared" si="0"/>
        <v>1.2105306092852093</v>
      </c>
      <c r="H14" s="12">
        <v>11</v>
      </c>
      <c r="I14" s="12">
        <v>11</v>
      </c>
      <c r="J14" s="13">
        <f t="shared" si="1"/>
        <v>1</v>
      </c>
      <c r="K14" s="12">
        <v>7</v>
      </c>
      <c r="L14" s="12">
        <v>7</v>
      </c>
      <c r="M14" s="13">
        <f t="shared" si="2"/>
        <v>1</v>
      </c>
      <c r="N14" s="11">
        <f t="shared" si="3"/>
        <v>112.63183655711256</v>
      </c>
    </row>
    <row r="15" spans="1:14" x14ac:dyDescent="0.25">
      <c r="A15" s="1" t="s">
        <v>39</v>
      </c>
      <c r="B15" s="1" t="s">
        <v>40</v>
      </c>
      <c r="C15" s="1" t="s">
        <v>149</v>
      </c>
      <c r="D15" s="1" t="s">
        <v>136</v>
      </c>
      <c r="E15" s="10">
        <v>1209550</v>
      </c>
      <c r="F15" s="10">
        <v>1550270</v>
      </c>
      <c r="G15" s="13">
        <f t="shared" si="0"/>
        <v>1.2816915381753544</v>
      </c>
      <c r="H15" s="12">
        <v>13</v>
      </c>
      <c r="I15" s="12">
        <v>13</v>
      </c>
      <c r="J15" s="13">
        <f t="shared" si="1"/>
        <v>1</v>
      </c>
      <c r="K15" s="12">
        <v>4</v>
      </c>
      <c r="L15" s="12">
        <v>4</v>
      </c>
      <c r="M15" s="13">
        <f t="shared" si="2"/>
        <v>1</v>
      </c>
      <c r="N15" s="11">
        <f t="shared" si="3"/>
        <v>116.90149229052126</v>
      </c>
    </row>
    <row r="16" spans="1:14" x14ac:dyDescent="0.25">
      <c r="A16" s="1" t="s">
        <v>41</v>
      </c>
      <c r="B16" s="1" t="s">
        <v>42</v>
      </c>
      <c r="C16" s="1" t="s">
        <v>150</v>
      </c>
      <c r="D16" s="1" t="s">
        <v>137</v>
      </c>
      <c r="E16" s="10">
        <v>1802400</v>
      </c>
      <c r="F16" s="10">
        <v>2176560</v>
      </c>
      <c r="G16" s="13">
        <f t="shared" si="0"/>
        <v>1.2075898801597869</v>
      </c>
      <c r="H16" s="12">
        <v>14</v>
      </c>
      <c r="I16" s="12">
        <v>14</v>
      </c>
      <c r="J16" s="13">
        <f t="shared" si="1"/>
        <v>1</v>
      </c>
      <c r="K16" s="12">
        <v>20</v>
      </c>
      <c r="L16" s="12">
        <v>20</v>
      </c>
      <c r="M16" s="13">
        <f t="shared" si="2"/>
        <v>1</v>
      </c>
      <c r="N16" s="11">
        <f t="shared" si="3"/>
        <v>112.45539280958721</v>
      </c>
    </row>
    <row r="17" spans="1:14" x14ac:dyDescent="0.25">
      <c r="A17" s="1" t="s">
        <v>43</v>
      </c>
      <c r="B17" s="1" t="s">
        <v>44</v>
      </c>
      <c r="C17" s="1" t="s">
        <v>150</v>
      </c>
      <c r="D17" s="1" t="s">
        <v>137</v>
      </c>
      <c r="E17" s="10">
        <v>1331100</v>
      </c>
      <c r="F17" s="10">
        <v>1658830</v>
      </c>
      <c r="G17" s="13">
        <f t="shared" si="0"/>
        <v>1.2462099015851551</v>
      </c>
      <c r="H17" s="12">
        <v>18</v>
      </c>
      <c r="I17" s="12">
        <v>18</v>
      </c>
      <c r="J17" s="13">
        <f t="shared" si="1"/>
        <v>1</v>
      </c>
      <c r="K17" s="12">
        <v>14</v>
      </c>
      <c r="L17" s="12">
        <v>17</v>
      </c>
      <c r="M17" s="13">
        <f t="shared" si="2"/>
        <v>1.2142857142857142</v>
      </c>
      <c r="N17" s="11">
        <f t="shared" si="3"/>
        <v>119.0583083808236</v>
      </c>
    </row>
    <row r="18" spans="1:14" x14ac:dyDescent="0.25">
      <c r="A18" s="1" t="s">
        <v>45</v>
      </c>
      <c r="B18" s="1" t="s">
        <v>46</v>
      </c>
      <c r="C18" s="1" t="s">
        <v>150</v>
      </c>
      <c r="D18" s="1" t="s">
        <v>137</v>
      </c>
      <c r="E18" s="10">
        <v>1346700</v>
      </c>
      <c r="F18" s="10">
        <v>1347670</v>
      </c>
      <c r="G18" s="13">
        <f t="shared" si="0"/>
        <v>1.0007202792010099</v>
      </c>
      <c r="H18" s="12">
        <v>16</v>
      </c>
      <c r="I18" s="12">
        <v>17</v>
      </c>
      <c r="J18" s="13">
        <f t="shared" si="1"/>
        <v>1.0625</v>
      </c>
      <c r="K18" s="12">
        <v>11</v>
      </c>
      <c r="L18" s="12">
        <v>11</v>
      </c>
      <c r="M18" s="13">
        <f t="shared" si="2"/>
        <v>1</v>
      </c>
      <c r="N18" s="11">
        <f t="shared" si="3"/>
        <v>101.2932167520606</v>
      </c>
    </row>
    <row r="19" spans="1:14" x14ac:dyDescent="0.25">
      <c r="A19" s="1" t="s">
        <v>47</v>
      </c>
      <c r="B19" s="1" t="s">
        <v>48</v>
      </c>
      <c r="C19" s="1" t="s">
        <v>150</v>
      </c>
      <c r="D19" s="1" t="s">
        <v>137</v>
      </c>
      <c r="E19" s="10">
        <v>1030550</v>
      </c>
      <c r="F19" s="10">
        <v>1131640</v>
      </c>
      <c r="G19" s="13">
        <f t="shared" si="0"/>
        <v>1.0980932511765562</v>
      </c>
      <c r="H19" s="12">
        <v>14</v>
      </c>
      <c r="I19" s="12">
        <v>14</v>
      </c>
      <c r="J19" s="13">
        <f t="shared" si="1"/>
        <v>1</v>
      </c>
      <c r="K19" s="12">
        <v>10</v>
      </c>
      <c r="L19" s="12">
        <v>10</v>
      </c>
      <c r="M19" s="13">
        <f t="shared" si="2"/>
        <v>1</v>
      </c>
      <c r="N19" s="11">
        <f t="shared" si="3"/>
        <v>105.88559507059337</v>
      </c>
    </row>
    <row r="20" spans="1:14" s="29" customFormat="1" x14ac:dyDescent="0.25">
      <c r="A20" s="24" t="s">
        <v>49</v>
      </c>
      <c r="B20" s="24" t="s">
        <v>50</v>
      </c>
      <c r="C20" s="24" t="s">
        <v>151</v>
      </c>
      <c r="D20" s="24" t="s">
        <v>138</v>
      </c>
      <c r="E20" s="25">
        <v>3621840</v>
      </c>
      <c r="F20" s="25">
        <v>3517820</v>
      </c>
      <c r="G20" s="26">
        <f t="shared" si="0"/>
        <v>0.97127979148719989</v>
      </c>
      <c r="H20" s="27">
        <v>13</v>
      </c>
      <c r="I20" s="27">
        <v>9</v>
      </c>
      <c r="J20" s="26">
        <f t="shared" si="1"/>
        <v>0.69230769230769229</v>
      </c>
      <c r="K20" s="27">
        <v>46</v>
      </c>
      <c r="L20" s="27">
        <v>38</v>
      </c>
      <c r="M20" s="26">
        <f t="shared" si="2"/>
        <v>0.82608695652173914</v>
      </c>
      <c r="N20" s="28">
        <f t="shared" si="3"/>
        <v>88.644680465820613</v>
      </c>
    </row>
    <row r="21" spans="1:14" s="29" customFormat="1" x14ac:dyDescent="0.25">
      <c r="A21" s="24" t="s">
        <v>51</v>
      </c>
      <c r="B21" s="24" t="s">
        <v>52</v>
      </c>
      <c r="C21" s="24" t="s">
        <v>151</v>
      </c>
      <c r="D21" s="24" t="s">
        <v>138</v>
      </c>
      <c r="E21" s="25">
        <v>965460</v>
      </c>
      <c r="F21" s="25">
        <v>1004630</v>
      </c>
      <c r="G21" s="26">
        <f t="shared" si="0"/>
        <v>1.0405713338719367</v>
      </c>
      <c r="H21" s="27">
        <v>10</v>
      </c>
      <c r="I21" s="27">
        <v>9</v>
      </c>
      <c r="J21" s="26">
        <f t="shared" si="1"/>
        <v>0.9</v>
      </c>
      <c r="K21" s="27">
        <v>6</v>
      </c>
      <c r="L21" s="27">
        <v>5</v>
      </c>
      <c r="M21" s="26">
        <f t="shared" si="2"/>
        <v>0.83333333333333337</v>
      </c>
      <c r="N21" s="28">
        <f t="shared" si="3"/>
        <v>97.100946698982867</v>
      </c>
    </row>
    <row r="22" spans="1:14" s="29" customFormat="1" x14ac:dyDescent="0.25">
      <c r="A22" s="24" t="s">
        <v>53</v>
      </c>
      <c r="B22" s="24" t="s">
        <v>54</v>
      </c>
      <c r="C22" s="24" t="s">
        <v>151</v>
      </c>
      <c r="D22" s="24" t="s">
        <v>138</v>
      </c>
      <c r="E22" s="25">
        <v>1211130</v>
      </c>
      <c r="F22" s="25">
        <v>1519040</v>
      </c>
      <c r="G22" s="26">
        <f t="shared" si="0"/>
        <v>1.2542336495669333</v>
      </c>
      <c r="H22" s="27">
        <v>10</v>
      </c>
      <c r="I22" s="27">
        <v>10</v>
      </c>
      <c r="J22" s="26">
        <f t="shared" si="1"/>
        <v>1</v>
      </c>
      <c r="K22" s="27">
        <v>9</v>
      </c>
      <c r="L22" s="27">
        <v>3</v>
      </c>
      <c r="M22" s="26">
        <f t="shared" si="2"/>
        <v>0.33333333333333331</v>
      </c>
      <c r="N22" s="28">
        <f t="shared" si="3"/>
        <v>101.92068564068266</v>
      </c>
    </row>
    <row r="23" spans="1:14" s="29" customFormat="1" x14ac:dyDescent="0.25">
      <c r="A23" s="24" t="s">
        <v>55</v>
      </c>
      <c r="B23" s="24" t="s">
        <v>56</v>
      </c>
      <c r="C23" s="24" t="s">
        <v>151</v>
      </c>
      <c r="D23" s="24" t="s">
        <v>138</v>
      </c>
      <c r="E23" s="25">
        <v>1066140</v>
      </c>
      <c r="F23" s="25">
        <v>1084030</v>
      </c>
      <c r="G23" s="26">
        <f t="shared" si="0"/>
        <v>1.0167801602041007</v>
      </c>
      <c r="H23" s="27">
        <v>11</v>
      </c>
      <c r="I23" s="27">
        <v>11</v>
      </c>
      <c r="J23" s="26">
        <f t="shared" si="1"/>
        <v>1</v>
      </c>
      <c r="K23" s="27">
        <v>7</v>
      </c>
      <c r="L23" s="27">
        <v>5</v>
      </c>
      <c r="M23" s="26">
        <f t="shared" si="2"/>
        <v>0.7142857142857143</v>
      </c>
      <c r="N23" s="28">
        <f t="shared" si="3"/>
        <v>95.292523897960322</v>
      </c>
    </row>
    <row r="24" spans="1:14" s="29" customFormat="1" x14ac:dyDescent="0.25">
      <c r="A24" s="24" t="s">
        <v>57</v>
      </c>
      <c r="B24" s="24" t="s">
        <v>175</v>
      </c>
      <c r="C24" s="24" t="s">
        <v>151</v>
      </c>
      <c r="D24" s="24" t="s">
        <v>138</v>
      </c>
      <c r="E24" s="25">
        <v>1389240</v>
      </c>
      <c r="F24" s="25">
        <v>1156520</v>
      </c>
      <c r="G24" s="26">
        <f t="shared" si="0"/>
        <v>0.83248394805793091</v>
      </c>
      <c r="H24" s="27">
        <v>12</v>
      </c>
      <c r="I24" s="27">
        <v>14</v>
      </c>
      <c r="J24" s="26">
        <f t="shared" si="1"/>
        <v>1.1666666666666667</v>
      </c>
      <c r="K24" s="27">
        <v>10</v>
      </c>
      <c r="L24" s="27">
        <v>5</v>
      </c>
      <c r="M24" s="26">
        <f t="shared" si="2"/>
        <v>0.5</v>
      </c>
      <c r="N24" s="28">
        <f t="shared" si="3"/>
        <v>83.282370216809198</v>
      </c>
    </row>
    <row r="25" spans="1:14" s="29" customFormat="1" x14ac:dyDescent="0.25">
      <c r="A25" s="24" t="s">
        <v>59</v>
      </c>
      <c r="B25" s="24" t="s">
        <v>58</v>
      </c>
      <c r="C25" s="24" t="s">
        <v>151</v>
      </c>
      <c r="D25" s="24" t="s">
        <v>138</v>
      </c>
      <c r="E25" s="25">
        <v>884640</v>
      </c>
      <c r="F25" s="25">
        <v>1169520</v>
      </c>
      <c r="G25" s="26">
        <f t="shared" si="0"/>
        <v>1.3220293000542593</v>
      </c>
      <c r="H25" s="27">
        <v>8</v>
      </c>
      <c r="I25" s="27">
        <v>7</v>
      </c>
      <c r="J25" s="26">
        <f t="shared" si="1"/>
        <v>0.875</v>
      </c>
      <c r="K25" s="27">
        <v>10</v>
      </c>
      <c r="L25" s="27">
        <v>9</v>
      </c>
      <c r="M25" s="26">
        <f t="shared" si="2"/>
        <v>0.9</v>
      </c>
      <c r="N25" s="28">
        <f t="shared" si="3"/>
        <v>114.82175800325555</v>
      </c>
    </row>
    <row r="26" spans="1:14" x14ac:dyDescent="0.25">
      <c r="A26" s="1" t="s">
        <v>60</v>
      </c>
      <c r="B26" s="1" t="s">
        <v>61</v>
      </c>
      <c r="C26" s="1" t="s">
        <v>152</v>
      </c>
      <c r="D26" s="1" t="s">
        <v>139</v>
      </c>
      <c r="E26" s="10">
        <v>1173850</v>
      </c>
      <c r="F26" s="10">
        <v>972050</v>
      </c>
      <c r="G26" s="13">
        <f t="shared" si="0"/>
        <v>0.82808706393491505</v>
      </c>
      <c r="H26" s="12">
        <v>13</v>
      </c>
      <c r="I26" s="12">
        <v>13</v>
      </c>
      <c r="J26" s="13">
        <f t="shared" si="1"/>
        <v>1</v>
      </c>
      <c r="K26" s="12">
        <v>12</v>
      </c>
      <c r="L26" s="12">
        <v>12</v>
      </c>
      <c r="M26" s="13">
        <f t="shared" si="2"/>
        <v>1</v>
      </c>
      <c r="N26" s="11">
        <f t="shared" si="3"/>
        <v>89.685223836094906</v>
      </c>
    </row>
    <row r="27" spans="1:14" x14ac:dyDescent="0.25">
      <c r="A27" s="1" t="s">
        <v>62</v>
      </c>
      <c r="B27" s="1" t="s">
        <v>9</v>
      </c>
      <c r="C27" s="1" t="s">
        <v>152</v>
      </c>
      <c r="D27" s="1" t="s">
        <v>139</v>
      </c>
      <c r="E27" s="10">
        <v>763850</v>
      </c>
      <c r="F27" s="10">
        <v>804660</v>
      </c>
      <c r="G27" s="13">
        <f t="shared" si="0"/>
        <v>1.0534267199057405</v>
      </c>
      <c r="H27" s="12">
        <v>7</v>
      </c>
      <c r="I27" s="12">
        <v>7</v>
      </c>
      <c r="J27" s="13">
        <f t="shared" si="1"/>
        <v>1</v>
      </c>
      <c r="K27" s="12">
        <v>5</v>
      </c>
      <c r="L27" s="12">
        <v>5</v>
      </c>
      <c r="M27" s="13">
        <f t="shared" si="2"/>
        <v>1</v>
      </c>
      <c r="N27" s="11">
        <f t="shared" si="3"/>
        <v>103.20560319434443</v>
      </c>
    </row>
    <row r="28" spans="1:14" x14ac:dyDescent="0.25">
      <c r="A28" s="1" t="s">
        <v>63</v>
      </c>
      <c r="B28" s="1" t="s">
        <v>64</v>
      </c>
      <c r="C28" s="1" t="s">
        <v>152</v>
      </c>
      <c r="D28" s="1" t="s">
        <v>139</v>
      </c>
      <c r="E28" s="10">
        <v>780040</v>
      </c>
      <c r="F28" s="10">
        <v>641510</v>
      </c>
      <c r="G28" s="13">
        <f t="shared" si="0"/>
        <v>0.82240654325419205</v>
      </c>
      <c r="H28" s="12">
        <v>1</v>
      </c>
      <c r="I28" s="12">
        <v>1</v>
      </c>
      <c r="J28" s="13">
        <f t="shared" si="1"/>
        <v>1</v>
      </c>
      <c r="K28" s="12">
        <v>1</v>
      </c>
      <c r="L28" s="12">
        <v>1</v>
      </c>
      <c r="M28" s="13">
        <f t="shared" si="2"/>
        <v>1</v>
      </c>
      <c r="N28" s="11">
        <f t="shared" si="3"/>
        <v>89.34439259525152</v>
      </c>
    </row>
    <row r="29" spans="1:14" x14ac:dyDescent="0.25">
      <c r="A29" s="1" t="s">
        <v>65</v>
      </c>
      <c r="B29" s="1" t="s">
        <v>66</v>
      </c>
      <c r="C29" s="1" t="s">
        <v>152</v>
      </c>
      <c r="D29" s="1" t="s">
        <v>139</v>
      </c>
      <c r="E29" s="10">
        <v>780040</v>
      </c>
      <c r="F29" s="10">
        <v>920510</v>
      </c>
      <c r="G29" s="13">
        <f t="shared" si="0"/>
        <v>1.180080508691862</v>
      </c>
      <c r="H29" s="12">
        <v>7</v>
      </c>
      <c r="I29" s="12">
        <v>7</v>
      </c>
      <c r="J29" s="13">
        <f t="shared" si="1"/>
        <v>1</v>
      </c>
      <c r="K29" s="12">
        <v>5</v>
      </c>
      <c r="L29" s="12">
        <v>5</v>
      </c>
      <c r="M29" s="13">
        <f t="shared" si="2"/>
        <v>1</v>
      </c>
      <c r="N29" s="11">
        <f t="shared" si="3"/>
        <v>110.80483052151172</v>
      </c>
    </row>
    <row r="30" spans="1:14" x14ac:dyDescent="0.25">
      <c r="A30" s="1" t="s">
        <v>67</v>
      </c>
      <c r="B30" s="1" t="s">
        <v>68</v>
      </c>
      <c r="C30" s="1" t="s">
        <v>152</v>
      </c>
      <c r="D30" s="1" t="s">
        <v>139</v>
      </c>
      <c r="E30" s="10">
        <v>1984560</v>
      </c>
      <c r="F30" s="10">
        <v>1941470</v>
      </c>
      <c r="G30" s="13">
        <f t="shared" si="0"/>
        <v>0.97828737856250247</v>
      </c>
      <c r="H30" s="12">
        <v>12</v>
      </c>
      <c r="I30" s="12">
        <v>12</v>
      </c>
      <c r="J30" s="13">
        <f t="shared" si="1"/>
        <v>1</v>
      </c>
      <c r="K30" s="12">
        <v>17</v>
      </c>
      <c r="L30" s="12">
        <v>18</v>
      </c>
      <c r="M30" s="13">
        <f t="shared" si="2"/>
        <v>1.0588235294117647</v>
      </c>
      <c r="N30" s="11">
        <f t="shared" si="3"/>
        <v>99.873713301985433</v>
      </c>
    </row>
    <row r="31" spans="1:14" x14ac:dyDescent="0.25">
      <c r="A31" s="1" t="s">
        <v>11</v>
      </c>
      <c r="B31" s="1" t="s">
        <v>12</v>
      </c>
      <c r="C31" s="1" t="s">
        <v>153</v>
      </c>
      <c r="D31" s="1" t="s">
        <v>140</v>
      </c>
      <c r="E31" s="10">
        <v>1518280</v>
      </c>
      <c r="F31" s="10">
        <v>1430960</v>
      </c>
      <c r="G31" s="13">
        <f t="shared" si="0"/>
        <v>0.94248755170324316</v>
      </c>
      <c r="H31" s="12">
        <v>12</v>
      </c>
      <c r="I31" s="12">
        <v>12</v>
      </c>
      <c r="J31" s="13">
        <f t="shared" si="1"/>
        <v>1</v>
      </c>
      <c r="K31" s="12">
        <v>11</v>
      </c>
      <c r="L31" s="12">
        <v>5</v>
      </c>
      <c r="M31" s="13">
        <f t="shared" si="2"/>
        <v>0.45454545454545453</v>
      </c>
      <c r="N31" s="11">
        <f t="shared" si="3"/>
        <v>85.640162193103691</v>
      </c>
    </row>
    <row r="32" spans="1:14" x14ac:dyDescent="0.25">
      <c r="A32" s="1" t="s">
        <v>13</v>
      </c>
      <c r="B32" s="1" t="s">
        <v>14</v>
      </c>
      <c r="C32" s="1" t="s">
        <v>153</v>
      </c>
      <c r="D32" s="1" t="s">
        <v>140</v>
      </c>
      <c r="E32" s="10">
        <v>1012950</v>
      </c>
      <c r="F32" s="10">
        <v>812140</v>
      </c>
      <c r="G32" s="13">
        <f t="shared" si="0"/>
        <v>0.80175724369416057</v>
      </c>
      <c r="H32" s="12">
        <v>5</v>
      </c>
      <c r="I32" s="12">
        <v>8</v>
      </c>
      <c r="J32" s="13">
        <f t="shared" si="1"/>
        <v>1.6</v>
      </c>
      <c r="K32" s="12">
        <v>4</v>
      </c>
      <c r="L32" s="12">
        <v>1</v>
      </c>
      <c r="M32" s="13">
        <f t="shared" si="2"/>
        <v>0.25</v>
      </c>
      <c r="N32" s="11">
        <f t="shared" si="3"/>
        <v>85.105434621649636</v>
      </c>
    </row>
    <row r="33" spans="1:14" x14ac:dyDescent="0.25">
      <c r="A33" s="1" t="s">
        <v>69</v>
      </c>
      <c r="B33" s="1" t="s">
        <v>70</v>
      </c>
      <c r="C33" s="1" t="s">
        <v>153</v>
      </c>
      <c r="D33" s="1" t="s">
        <v>140</v>
      </c>
      <c r="E33" s="10">
        <v>1403340</v>
      </c>
      <c r="F33" s="10">
        <v>1104100</v>
      </c>
      <c r="G33" s="13">
        <f t="shared" si="0"/>
        <v>0.78676585859449599</v>
      </c>
      <c r="H33" s="12">
        <v>12</v>
      </c>
      <c r="I33" s="12">
        <v>12</v>
      </c>
      <c r="J33" s="13">
        <f t="shared" si="1"/>
        <v>1</v>
      </c>
      <c r="K33" s="12">
        <v>11</v>
      </c>
      <c r="L33" s="12">
        <v>11</v>
      </c>
      <c r="M33" s="13">
        <f t="shared" si="2"/>
        <v>1</v>
      </c>
      <c r="N33" s="11">
        <f t="shared" si="3"/>
        <v>87.205951515669767</v>
      </c>
    </row>
    <row r="34" spans="1:14" x14ac:dyDescent="0.25">
      <c r="A34" s="1" t="s">
        <v>71</v>
      </c>
      <c r="B34" s="1" t="s">
        <v>72</v>
      </c>
      <c r="C34" s="1" t="s">
        <v>153</v>
      </c>
      <c r="D34" s="1" t="s">
        <v>140</v>
      </c>
      <c r="E34" s="10">
        <v>1437510</v>
      </c>
      <c r="F34" s="10">
        <v>1268780</v>
      </c>
      <c r="G34" s="13">
        <f t="shared" si="0"/>
        <v>0.88262342522834625</v>
      </c>
      <c r="H34" s="12">
        <v>12</v>
      </c>
      <c r="I34" s="12">
        <v>14</v>
      </c>
      <c r="J34" s="13">
        <f t="shared" si="1"/>
        <v>1.1666666666666667</v>
      </c>
      <c r="K34" s="12">
        <v>10</v>
      </c>
      <c r="L34" s="12">
        <v>8</v>
      </c>
      <c r="M34" s="13">
        <f t="shared" si="2"/>
        <v>0.8</v>
      </c>
      <c r="N34" s="11">
        <f t="shared" si="3"/>
        <v>92.290738847034106</v>
      </c>
    </row>
    <row r="35" spans="1:14" x14ac:dyDescent="0.25">
      <c r="A35" s="1" t="s">
        <v>73</v>
      </c>
      <c r="B35" s="1" t="s">
        <v>74</v>
      </c>
      <c r="C35" s="1" t="s">
        <v>153</v>
      </c>
      <c r="D35" s="1" t="s">
        <v>140</v>
      </c>
      <c r="E35" s="10">
        <v>1298410</v>
      </c>
      <c r="F35" s="10">
        <v>733050</v>
      </c>
      <c r="G35" s="13">
        <f t="shared" si="0"/>
        <v>0.56457513420260164</v>
      </c>
      <c r="H35" s="12">
        <v>11</v>
      </c>
      <c r="I35" s="12">
        <v>11</v>
      </c>
      <c r="J35" s="13">
        <f t="shared" si="1"/>
        <v>1</v>
      </c>
      <c r="K35" s="12">
        <v>8</v>
      </c>
      <c r="L35" s="12">
        <v>14</v>
      </c>
      <c r="M35" s="13">
        <f t="shared" si="2"/>
        <v>1.75</v>
      </c>
      <c r="N35" s="11">
        <f t="shared" si="3"/>
        <v>88.874508052156102</v>
      </c>
    </row>
    <row r="36" spans="1:14" x14ac:dyDescent="0.25">
      <c r="A36" s="1" t="s">
        <v>75</v>
      </c>
      <c r="B36" s="1" t="s">
        <v>76</v>
      </c>
      <c r="C36" s="1" t="s">
        <v>153</v>
      </c>
      <c r="D36" s="1" t="s">
        <v>140</v>
      </c>
      <c r="E36" s="10">
        <v>1450530</v>
      </c>
      <c r="F36" s="10">
        <v>1288120</v>
      </c>
      <c r="G36" s="13">
        <f t="shared" si="0"/>
        <v>0.88803402894114569</v>
      </c>
      <c r="H36" s="12">
        <v>10</v>
      </c>
      <c r="I36" s="12">
        <v>6</v>
      </c>
      <c r="J36" s="13">
        <f t="shared" si="1"/>
        <v>0.6</v>
      </c>
      <c r="K36" s="12">
        <v>13</v>
      </c>
      <c r="L36" s="12">
        <v>15</v>
      </c>
      <c r="M36" s="13">
        <f t="shared" si="2"/>
        <v>1.1538461538461537</v>
      </c>
      <c r="N36" s="11">
        <f t="shared" si="3"/>
        <v>88.358964813391822</v>
      </c>
    </row>
    <row r="37" spans="1:14" x14ac:dyDescent="0.25">
      <c r="A37" s="1" t="s">
        <v>77</v>
      </c>
      <c r="B37" s="1" t="s">
        <v>78</v>
      </c>
      <c r="C37" s="1" t="s">
        <v>153</v>
      </c>
      <c r="D37" s="1" t="s">
        <v>140</v>
      </c>
      <c r="E37" s="10">
        <v>1006970</v>
      </c>
      <c r="F37" s="10">
        <v>1014130</v>
      </c>
      <c r="G37" s="13">
        <f t="shared" si="0"/>
        <v>1.0071104402315858</v>
      </c>
      <c r="H37" s="12">
        <v>8</v>
      </c>
      <c r="I37" s="12">
        <v>7</v>
      </c>
      <c r="J37" s="13">
        <f t="shared" si="1"/>
        <v>0.875</v>
      </c>
      <c r="K37" s="12">
        <v>9</v>
      </c>
      <c r="L37" s="12">
        <v>4</v>
      </c>
      <c r="M37" s="13">
        <f t="shared" si="2"/>
        <v>0.44444444444444442</v>
      </c>
      <c r="N37" s="11">
        <f t="shared" si="3"/>
        <v>86.815515302784036</v>
      </c>
    </row>
    <row r="38" spans="1:14" x14ac:dyDescent="0.25">
      <c r="A38" s="1" t="s">
        <v>79</v>
      </c>
      <c r="B38" s="1" t="s">
        <v>80</v>
      </c>
      <c r="C38" s="1" t="s">
        <v>154</v>
      </c>
      <c r="D38" s="1" t="s">
        <v>141</v>
      </c>
      <c r="E38" s="10">
        <v>1170960</v>
      </c>
      <c r="F38" s="10">
        <v>1108400</v>
      </c>
      <c r="G38" s="13">
        <f t="shared" si="0"/>
        <v>0.94657375145180023</v>
      </c>
      <c r="H38" s="12">
        <v>8</v>
      </c>
      <c r="I38" s="12">
        <v>11</v>
      </c>
      <c r="J38" s="13">
        <f t="shared" si="1"/>
        <v>1.375</v>
      </c>
      <c r="K38" s="12">
        <v>14</v>
      </c>
      <c r="L38" s="12">
        <v>3</v>
      </c>
      <c r="M38" s="13">
        <f t="shared" si="2"/>
        <v>0.21428571428571427</v>
      </c>
      <c r="N38" s="11">
        <f t="shared" si="3"/>
        <v>88.580139372822302</v>
      </c>
    </row>
    <row r="39" spans="1:14" x14ac:dyDescent="0.25">
      <c r="A39" s="1" t="s">
        <v>81</v>
      </c>
      <c r="B39" s="1" t="s">
        <v>82</v>
      </c>
      <c r="C39" s="1" t="s">
        <v>154</v>
      </c>
      <c r="D39" s="1" t="s">
        <v>141</v>
      </c>
      <c r="E39" s="10">
        <v>1042740</v>
      </c>
      <c r="F39" s="10">
        <v>1059870</v>
      </c>
      <c r="G39" s="13">
        <f t="shared" si="0"/>
        <v>1.0164278727199494</v>
      </c>
      <c r="H39" s="12">
        <v>8</v>
      </c>
      <c r="I39" s="12">
        <v>10</v>
      </c>
      <c r="J39" s="13">
        <f t="shared" si="1"/>
        <v>1.25</v>
      </c>
      <c r="K39" s="12">
        <v>9</v>
      </c>
      <c r="L39" s="12">
        <v>9</v>
      </c>
      <c r="M39" s="13">
        <f t="shared" si="2"/>
        <v>1</v>
      </c>
      <c r="N39" s="11">
        <f t="shared" si="3"/>
        <v>105.98567236319695</v>
      </c>
    </row>
    <row r="40" spans="1:14" x14ac:dyDescent="0.25">
      <c r="A40" s="1" t="s">
        <v>83</v>
      </c>
      <c r="B40" s="1" t="s">
        <v>84</v>
      </c>
      <c r="C40" s="1" t="s">
        <v>154</v>
      </c>
      <c r="D40" s="1" t="s">
        <v>141</v>
      </c>
      <c r="E40" s="10">
        <v>1131300</v>
      </c>
      <c r="F40" s="10">
        <v>1292570</v>
      </c>
      <c r="G40" s="13">
        <f t="shared" si="0"/>
        <v>1.1425528153451781</v>
      </c>
      <c r="H40" s="12">
        <v>13</v>
      </c>
      <c r="I40" s="12">
        <v>19</v>
      </c>
      <c r="J40" s="13">
        <f t="shared" si="1"/>
        <v>1.4615384615384615</v>
      </c>
      <c r="K40" s="12">
        <v>11</v>
      </c>
      <c r="L40" s="12">
        <v>11</v>
      </c>
      <c r="M40" s="13">
        <f t="shared" si="2"/>
        <v>1</v>
      </c>
      <c r="N40" s="11">
        <f t="shared" si="3"/>
        <v>117.78393815147992</v>
      </c>
    </row>
    <row r="41" spans="1:14" x14ac:dyDescent="0.25">
      <c r="A41" s="1" t="s">
        <v>85</v>
      </c>
      <c r="B41" s="1" t="s">
        <v>86</v>
      </c>
      <c r="C41" s="1" t="s">
        <v>154</v>
      </c>
      <c r="D41" s="1" t="s">
        <v>141</v>
      </c>
      <c r="E41" s="10">
        <v>1066160</v>
      </c>
      <c r="F41" s="10">
        <v>1039660</v>
      </c>
      <c r="G41" s="13">
        <f t="shared" si="0"/>
        <v>0.97514444361071506</v>
      </c>
      <c r="H41" s="12">
        <v>6</v>
      </c>
      <c r="I41" s="12">
        <v>9</v>
      </c>
      <c r="J41" s="13">
        <f t="shared" si="1"/>
        <v>1.5</v>
      </c>
      <c r="K41" s="12">
        <v>8</v>
      </c>
      <c r="L41" s="12">
        <v>3</v>
      </c>
      <c r="M41" s="13">
        <f t="shared" si="2"/>
        <v>0.375</v>
      </c>
      <c r="N41" s="11">
        <f t="shared" si="3"/>
        <v>96.008666616642898</v>
      </c>
    </row>
    <row r="42" spans="1:14" x14ac:dyDescent="0.25">
      <c r="A42" s="1" t="s">
        <v>87</v>
      </c>
      <c r="B42" s="1" t="s">
        <v>88</v>
      </c>
      <c r="C42" s="1" t="s">
        <v>154</v>
      </c>
      <c r="D42" s="1" t="s">
        <v>141</v>
      </c>
      <c r="E42" s="10">
        <v>1402500</v>
      </c>
      <c r="F42" s="10">
        <v>1193460</v>
      </c>
      <c r="G42" s="13">
        <f t="shared" si="0"/>
        <v>0.85095187165775399</v>
      </c>
      <c r="H42" s="12">
        <v>16</v>
      </c>
      <c r="I42" s="12">
        <v>17</v>
      </c>
      <c r="J42" s="13">
        <f t="shared" si="1"/>
        <v>1.0625</v>
      </c>
      <c r="K42" s="12">
        <v>9</v>
      </c>
      <c r="L42" s="12">
        <v>6</v>
      </c>
      <c r="M42" s="13">
        <f t="shared" si="2"/>
        <v>0.66666666666666663</v>
      </c>
      <c r="N42" s="11">
        <f t="shared" si="3"/>
        <v>85.640445632798574</v>
      </c>
    </row>
    <row r="43" spans="1:14" x14ac:dyDescent="0.25">
      <c r="A43" s="1" t="s">
        <v>89</v>
      </c>
      <c r="B43" s="1" t="s">
        <v>90</v>
      </c>
      <c r="C43" s="1" t="s">
        <v>154</v>
      </c>
      <c r="D43" s="1" t="s">
        <v>141</v>
      </c>
      <c r="E43" s="10">
        <v>1131020</v>
      </c>
      <c r="F43" s="10">
        <v>759150</v>
      </c>
      <c r="G43" s="13">
        <f t="shared" si="0"/>
        <v>0.67120828986224823</v>
      </c>
      <c r="H43" s="12">
        <v>6</v>
      </c>
      <c r="I43" s="12">
        <v>12</v>
      </c>
      <c r="J43" s="13">
        <f t="shared" si="1"/>
        <v>2</v>
      </c>
      <c r="K43" s="12">
        <v>4</v>
      </c>
      <c r="L43" s="12">
        <v>1</v>
      </c>
      <c r="M43" s="13">
        <f t="shared" si="2"/>
        <v>0.25</v>
      </c>
      <c r="N43" s="11">
        <f t="shared" si="3"/>
        <v>85.272497391734902</v>
      </c>
    </row>
    <row r="44" spans="1:14" x14ac:dyDescent="0.25">
      <c r="A44" s="1" t="s">
        <v>91</v>
      </c>
      <c r="B44" s="1" t="s">
        <v>92</v>
      </c>
      <c r="C44" s="1" t="s">
        <v>154</v>
      </c>
      <c r="D44" s="1" t="s">
        <v>141</v>
      </c>
      <c r="E44" s="10">
        <v>1514090</v>
      </c>
      <c r="F44" s="10">
        <v>1249550</v>
      </c>
      <c r="G44" s="13">
        <f t="shared" si="0"/>
        <v>0.82528119200311734</v>
      </c>
      <c r="H44" s="12">
        <v>10</v>
      </c>
      <c r="I44" s="12">
        <v>17</v>
      </c>
      <c r="J44" s="13">
        <f t="shared" si="1"/>
        <v>1.7</v>
      </c>
      <c r="K44" s="12">
        <v>17</v>
      </c>
      <c r="L44" s="12">
        <v>6</v>
      </c>
      <c r="M44" s="13">
        <f t="shared" si="2"/>
        <v>0.35294117647058826</v>
      </c>
      <c r="N44" s="11">
        <f t="shared" si="3"/>
        <v>90.575695049598806</v>
      </c>
    </row>
    <row r="45" spans="1:14" x14ac:dyDescent="0.25">
      <c r="A45" s="1" t="s">
        <v>93</v>
      </c>
      <c r="B45" s="1" t="s">
        <v>94</v>
      </c>
      <c r="C45" s="1" t="s">
        <v>155</v>
      </c>
      <c r="D45" s="1" t="s">
        <v>142</v>
      </c>
      <c r="E45" s="10">
        <v>1921630</v>
      </c>
      <c r="F45" s="10">
        <v>1847640</v>
      </c>
      <c r="G45" s="13">
        <f t="shared" si="0"/>
        <v>0.96149622976327387</v>
      </c>
      <c r="H45" s="12">
        <v>23</v>
      </c>
      <c r="I45" s="12">
        <v>30</v>
      </c>
      <c r="J45" s="13">
        <f t="shared" si="1"/>
        <v>1.3043478260869565</v>
      </c>
      <c r="K45" s="12">
        <v>18</v>
      </c>
      <c r="L45" s="12">
        <v>16</v>
      </c>
      <c r="M45" s="13">
        <f t="shared" si="2"/>
        <v>0.88888888888888884</v>
      </c>
      <c r="N45" s="11">
        <f t="shared" si="3"/>
        <v>101.55450808531333</v>
      </c>
    </row>
    <row r="46" spans="1:14" x14ac:dyDescent="0.25">
      <c r="A46" s="1" t="s">
        <v>95</v>
      </c>
      <c r="B46" s="1" t="s">
        <v>7</v>
      </c>
      <c r="C46" s="1" t="s">
        <v>155</v>
      </c>
      <c r="D46" s="1" t="s">
        <v>142</v>
      </c>
      <c r="E46" s="10">
        <v>1247000</v>
      </c>
      <c r="F46" s="10">
        <v>918060</v>
      </c>
      <c r="G46" s="13">
        <f t="shared" si="0"/>
        <v>0.73621491579791498</v>
      </c>
      <c r="H46" s="12">
        <v>5</v>
      </c>
      <c r="I46" s="12">
        <v>8</v>
      </c>
      <c r="J46" s="13">
        <f t="shared" si="1"/>
        <v>1.6</v>
      </c>
      <c r="K46" s="12">
        <v>6</v>
      </c>
      <c r="L46" s="12">
        <v>5</v>
      </c>
      <c r="M46" s="13">
        <f t="shared" si="2"/>
        <v>0.83333333333333337</v>
      </c>
      <c r="N46" s="11">
        <f t="shared" si="3"/>
        <v>92.83956161454158</v>
      </c>
    </row>
    <row r="47" spans="1:14" x14ac:dyDescent="0.25">
      <c r="A47" s="1" t="s">
        <v>96</v>
      </c>
      <c r="B47" s="1" t="s">
        <v>97</v>
      </c>
      <c r="C47" s="1" t="s">
        <v>155</v>
      </c>
      <c r="D47" s="1" t="s">
        <v>142</v>
      </c>
      <c r="E47" s="10">
        <v>765720</v>
      </c>
      <c r="F47" s="10">
        <v>812570</v>
      </c>
      <c r="G47" s="13">
        <f t="shared" si="0"/>
        <v>1.0611842448936948</v>
      </c>
      <c r="H47" s="12">
        <v>8</v>
      </c>
      <c r="I47" s="12">
        <v>9</v>
      </c>
      <c r="J47" s="13">
        <f t="shared" si="1"/>
        <v>1.125</v>
      </c>
      <c r="K47" s="12">
        <v>6</v>
      </c>
      <c r="L47" s="12">
        <v>7</v>
      </c>
      <c r="M47" s="13">
        <f t="shared" si="2"/>
        <v>1.1666666666666667</v>
      </c>
      <c r="N47" s="11">
        <f t="shared" si="3"/>
        <v>109.50438802695501</v>
      </c>
    </row>
    <row r="48" spans="1:14" x14ac:dyDescent="0.25">
      <c r="A48" s="1" t="s">
        <v>98</v>
      </c>
      <c r="B48" s="1" t="s">
        <v>99</v>
      </c>
      <c r="C48" s="1" t="s">
        <v>155</v>
      </c>
      <c r="D48" s="1" t="s">
        <v>142</v>
      </c>
      <c r="E48" s="10">
        <v>1287670</v>
      </c>
      <c r="F48" s="10">
        <v>1067450</v>
      </c>
      <c r="G48" s="13">
        <f t="shared" si="0"/>
        <v>0.82897792136183956</v>
      </c>
      <c r="H48" s="12">
        <v>7</v>
      </c>
      <c r="I48" s="12">
        <v>7</v>
      </c>
      <c r="J48" s="13">
        <f t="shared" si="1"/>
        <v>1</v>
      </c>
      <c r="K48" s="12">
        <v>8</v>
      </c>
      <c r="L48" s="12">
        <v>8</v>
      </c>
      <c r="M48" s="13">
        <f t="shared" si="2"/>
        <v>1</v>
      </c>
      <c r="N48" s="11">
        <f t="shared" si="3"/>
        <v>89.738675281710371</v>
      </c>
    </row>
    <row r="49" spans="1:14" x14ac:dyDescent="0.25">
      <c r="A49" s="1" t="s">
        <v>100</v>
      </c>
      <c r="B49" s="1" t="s">
        <v>101</v>
      </c>
      <c r="C49" s="1" t="s">
        <v>156</v>
      </c>
      <c r="D49" s="1" t="s">
        <v>143</v>
      </c>
      <c r="E49" s="10">
        <v>1657480</v>
      </c>
      <c r="F49" s="10">
        <v>1462030</v>
      </c>
      <c r="G49" s="13">
        <f t="shared" si="0"/>
        <v>0.88208002509834205</v>
      </c>
      <c r="H49" s="12">
        <v>11</v>
      </c>
      <c r="I49" s="12">
        <v>16</v>
      </c>
      <c r="J49" s="13">
        <f t="shared" si="1"/>
        <v>1.4545454545454546</v>
      </c>
      <c r="K49" s="12">
        <v>18</v>
      </c>
      <c r="L49" s="12">
        <v>10</v>
      </c>
      <c r="M49" s="13">
        <f t="shared" si="2"/>
        <v>0.55555555555555558</v>
      </c>
      <c r="N49" s="11">
        <f t="shared" si="3"/>
        <v>93.126821707920726</v>
      </c>
    </row>
    <row r="50" spans="1:14" x14ac:dyDescent="0.25">
      <c r="A50" s="1" t="s">
        <v>102</v>
      </c>
      <c r="B50" s="1" t="s">
        <v>103</v>
      </c>
      <c r="C50" s="1" t="s">
        <v>156</v>
      </c>
      <c r="D50" s="1" t="s">
        <v>143</v>
      </c>
      <c r="E50" s="10">
        <v>1304270</v>
      </c>
      <c r="F50" s="10">
        <v>1271730</v>
      </c>
      <c r="G50" s="13">
        <f t="shared" si="0"/>
        <v>0.97505117805362385</v>
      </c>
      <c r="H50" s="12">
        <v>8</v>
      </c>
      <c r="I50" s="12">
        <v>10</v>
      </c>
      <c r="J50" s="13">
        <f t="shared" si="1"/>
        <v>1.25</v>
      </c>
      <c r="K50" s="12">
        <v>10</v>
      </c>
      <c r="L50" s="12">
        <v>6</v>
      </c>
      <c r="M50" s="13">
        <f t="shared" si="2"/>
        <v>0.6</v>
      </c>
      <c r="N50" s="11">
        <f t="shared" si="3"/>
        <v>95.50307068321743</v>
      </c>
    </row>
    <row r="51" spans="1:14" x14ac:dyDescent="0.25">
      <c r="A51" s="1" t="s">
        <v>104</v>
      </c>
      <c r="B51" s="1" t="s">
        <v>10</v>
      </c>
      <c r="C51" s="1" t="s">
        <v>156</v>
      </c>
      <c r="D51" s="1" t="s">
        <v>143</v>
      </c>
      <c r="E51" s="10">
        <v>1222880</v>
      </c>
      <c r="F51" s="10">
        <v>1097820</v>
      </c>
      <c r="G51" s="13">
        <f t="shared" si="0"/>
        <v>0.89773321993981425</v>
      </c>
      <c r="H51" s="12">
        <v>7</v>
      </c>
      <c r="I51" s="12">
        <v>9</v>
      </c>
      <c r="J51" s="13">
        <f t="shared" si="1"/>
        <v>1.2857142857142858</v>
      </c>
      <c r="K51" s="12">
        <v>9</v>
      </c>
      <c r="L51" s="12">
        <v>6</v>
      </c>
      <c r="M51" s="13">
        <f t="shared" si="2"/>
        <v>0.66666666666666663</v>
      </c>
      <c r="N51" s="11">
        <f t="shared" si="3"/>
        <v>92.911612244007898</v>
      </c>
    </row>
    <row r="52" spans="1:14" x14ac:dyDescent="0.25">
      <c r="A52" s="1" t="s">
        <v>105</v>
      </c>
      <c r="B52" s="1" t="s">
        <v>106</v>
      </c>
      <c r="C52" s="1" t="s">
        <v>156</v>
      </c>
      <c r="D52" s="1" t="s">
        <v>143</v>
      </c>
      <c r="E52" s="10">
        <v>1156570</v>
      </c>
      <c r="F52" s="10">
        <v>1487770</v>
      </c>
      <c r="G52" s="13">
        <f t="shared" si="0"/>
        <v>1.2863639900740984</v>
      </c>
      <c r="H52" s="12">
        <v>8</v>
      </c>
      <c r="I52" s="12">
        <v>10</v>
      </c>
      <c r="J52" s="13">
        <f t="shared" si="1"/>
        <v>1.25</v>
      </c>
      <c r="K52" s="12">
        <v>16</v>
      </c>
      <c r="L52" s="12">
        <v>16</v>
      </c>
      <c r="M52" s="13">
        <f t="shared" si="2"/>
        <v>1</v>
      </c>
      <c r="N52" s="11">
        <f t="shared" si="3"/>
        <v>122.18183940444591</v>
      </c>
    </row>
    <row r="53" spans="1:14" x14ac:dyDescent="0.25">
      <c r="A53" s="1" t="s">
        <v>107</v>
      </c>
      <c r="B53" s="1" t="s">
        <v>108</v>
      </c>
      <c r="C53" s="1" t="s">
        <v>157</v>
      </c>
      <c r="D53" s="1" t="s">
        <v>144</v>
      </c>
      <c r="E53" s="10">
        <v>1887380</v>
      </c>
      <c r="F53" s="10">
        <v>1862310</v>
      </c>
      <c r="G53" s="13">
        <f t="shared" si="0"/>
        <v>0.98671703631489149</v>
      </c>
      <c r="H53" s="12">
        <v>20</v>
      </c>
      <c r="I53" s="12">
        <v>24</v>
      </c>
      <c r="J53" s="13">
        <f t="shared" si="1"/>
        <v>1.2</v>
      </c>
      <c r="K53" s="12">
        <v>15</v>
      </c>
      <c r="L53" s="12">
        <v>20</v>
      </c>
      <c r="M53" s="13">
        <f t="shared" si="2"/>
        <v>1.3333333333333333</v>
      </c>
      <c r="N53" s="11">
        <f t="shared" si="3"/>
        <v>109.86968884556015</v>
      </c>
    </row>
    <row r="54" spans="1:14" x14ac:dyDescent="0.25">
      <c r="A54" s="1" t="s">
        <v>109</v>
      </c>
      <c r="B54" s="1" t="s">
        <v>110</v>
      </c>
      <c r="C54" s="1" t="s">
        <v>157</v>
      </c>
      <c r="D54" s="1" t="s">
        <v>144</v>
      </c>
      <c r="E54" s="10">
        <v>1794070</v>
      </c>
      <c r="F54" s="10">
        <v>1501210</v>
      </c>
      <c r="G54" s="13">
        <f t="shared" si="0"/>
        <v>0.83676222220983576</v>
      </c>
      <c r="H54" s="12">
        <v>18</v>
      </c>
      <c r="I54" s="12">
        <v>24</v>
      </c>
      <c r="J54" s="13">
        <f t="shared" si="1"/>
        <v>1.3333333333333333</v>
      </c>
      <c r="K54" s="12">
        <v>15</v>
      </c>
      <c r="L54" s="12">
        <v>17</v>
      </c>
      <c r="M54" s="13">
        <f t="shared" si="2"/>
        <v>1.1333333333333333</v>
      </c>
      <c r="N54" s="11">
        <f t="shared" si="3"/>
        <v>99.539066665923457</v>
      </c>
    </row>
    <row r="55" spans="1:14" x14ac:dyDescent="0.25">
      <c r="A55" s="1" t="s">
        <v>111</v>
      </c>
      <c r="B55" s="1" t="s">
        <v>112</v>
      </c>
      <c r="C55" s="1" t="s">
        <v>157</v>
      </c>
      <c r="D55" s="1" t="s">
        <v>144</v>
      </c>
      <c r="E55" s="10">
        <v>1759380</v>
      </c>
      <c r="F55" s="10">
        <v>2119980</v>
      </c>
      <c r="G55" s="13">
        <f t="shared" si="0"/>
        <v>1.2049585649490162</v>
      </c>
      <c r="H55" s="12">
        <v>13</v>
      </c>
      <c r="I55" s="12">
        <v>13</v>
      </c>
      <c r="J55" s="13">
        <f t="shared" si="1"/>
        <v>1</v>
      </c>
      <c r="K55" s="12">
        <v>19</v>
      </c>
      <c r="L55" s="12">
        <v>19</v>
      </c>
      <c r="M55" s="13">
        <f t="shared" si="2"/>
        <v>1</v>
      </c>
      <c r="N55" s="11">
        <f t="shared" si="3"/>
        <v>112.29751389694097</v>
      </c>
    </row>
    <row r="56" spans="1:14" x14ac:dyDescent="0.25">
      <c r="A56" s="1" t="s">
        <v>113</v>
      </c>
      <c r="B56" s="1" t="s">
        <v>114</v>
      </c>
      <c r="C56" s="1" t="s">
        <v>157</v>
      </c>
      <c r="D56" s="1" t="s">
        <v>144</v>
      </c>
      <c r="E56" s="10">
        <v>1532300</v>
      </c>
      <c r="F56" s="10">
        <v>1411510</v>
      </c>
      <c r="G56" s="13">
        <f t="shared" si="0"/>
        <v>0.92117078900998495</v>
      </c>
      <c r="H56" s="12">
        <v>17</v>
      </c>
      <c r="I56" s="12">
        <v>21</v>
      </c>
      <c r="J56" s="13">
        <f t="shared" si="1"/>
        <v>1.2352941176470589</v>
      </c>
      <c r="K56" s="12">
        <v>15</v>
      </c>
      <c r="L56" s="12">
        <v>9</v>
      </c>
      <c r="M56" s="13">
        <f t="shared" si="2"/>
        <v>0.6</v>
      </c>
      <c r="N56" s="11">
        <f t="shared" si="3"/>
        <v>91.976129693540273</v>
      </c>
    </row>
    <row r="57" spans="1:14" x14ac:dyDescent="0.25">
      <c r="A57" s="1" t="s">
        <v>115</v>
      </c>
      <c r="B57" s="1" t="s">
        <v>116</v>
      </c>
      <c r="C57" s="1" t="s">
        <v>157</v>
      </c>
      <c r="D57" s="1" t="s">
        <v>144</v>
      </c>
      <c r="E57" s="10">
        <v>1796680</v>
      </c>
      <c r="F57" s="10">
        <v>2113410</v>
      </c>
      <c r="G57" s="13">
        <f t="shared" si="0"/>
        <v>1.1762862613264466</v>
      </c>
      <c r="H57" s="12">
        <v>18</v>
      </c>
      <c r="I57" s="12">
        <v>19</v>
      </c>
      <c r="J57" s="13">
        <f t="shared" si="1"/>
        <v>1.0555555555555556</v>
      </c>
      <c r="K57" s="12">
        <v>16</v>
      </c>
      <c r="L57" s="12">
        <v>27</v>
      </c>
      <c r="M57" s="13">
        <f t="shared" si="2"/>
        <v>1.6875</v>
      </c>
      <c r="N57" s="11">
        <f t="shared" si="3"/>
        <v>125.43828679069792</v>
      </c>
    </row>
    <row r="58" spans="1:14" x14ac:dyDescent="0.25">
      <c r="A58" s="1" t="s">
        <v>117</v>
      </c>
      <c r="B58" s="1" t="s">
        <v>118</v>
      </c>
      <c r="C58" s="1" t="s">
        <v>157</v>
      </c>
      <c r="D58" s="1" t="s">
        <v>144</v>
      </c>
      <c r="E58" s="10">
        <v>1845150</v>
      </c>
      <c r="F58" s="10">
        <v>1933430</v>
      </c>
      <c r="G58" s="13">
        <f t="shared" si="0"/>
        <v>1.0478443486979379</v>
      </c>
      <c r="H58" s="12">
        <v>14</v>
      </c>
      <c r="I58" s="12">
        <v>13</v>
      </c>
      <c r="J58" s="13">
        <f t="shared" si="1"/>
        <v>0.9285714285714286</v>
      </c>
      <c r="K58" s="12">
        <v>16</v>
      </c>
      <c r="L58" s="12">
        <v>20</v>
      </c>
      <c r="M58" s="13">
        <f t="shared" si="2"/>
        <v>1.25</v>
      </c>
      <c r="N58" s="11">
        <f t="shared" si="3"/>
        <v>106.44208949330485</v>
      </c>
    </row>
    <row r="59" spans="1:14" x14ac:dyDescent="0.25">
      <c r="A59" s="1" t="s">
        <v>119</v>
      </c>
      <c r="B59" s="1" t="s">
        <v>120</v>
      </c>
      <c r="C59" s="1" t="s">
        <v>157</v>
      </c>
      <c r="D59" s="1" t="s">
        <v>144</v>
      </c>
      <c r="E59" s="10">
        <v>1402240</v>
      </c>
      <c r="F59" s="10">
        <v>1414640</v>
      </c>
      <c r="G59" s="13">
        <f t="shared" si="0"/>
        <v>1.0088429940666361</v>
      </c>
      <c r="H59" s="12">
        <v>15</v>
      </c>
      <c r="I59" s="12">
        <v>21</v>
      </c>
      <c r="J59" s="13">
        <f t="shared" si="1"/>
        <v>1.4</v>
      </c>
      <c r="K59" s="12">
        <v>13</v>
      </c>
      <c r="L59" s="12">
        <v>9</v>
      </c>
      <c r="M59" s="13">
        <f t="shared" si="2"/>
        <v>0.69230769230769229</v>
      </c>
      <c r="N59" s="11">
        <f t="shared" si="3"/>
        <v>102.37673349015202</v>
      </c>
    </row>
    <row r="60" spans="1:14" x14ac:dyDescent="0.25">
      <c r="A60" s="1" t="s">
        <v>121</v>
      </c>
      <c r="B60" s="1" t="s">
        <v>122</v>
      </c>
      <c r="C60" s="1" t="s">
        <v>158</v>
      </c>
      <c r="D60" s="1" t="s">
        <v>145</v>
      </c>
      <c r="E60" s="10">
        <v>1313530</v>
      </c>
      <c r="F60" s="10">
        <v>1529030</v>
      </c>
      <c r="G60" s="13">
        <f t="shared" si="0"/>
        <v>1.1640617267972562</v>
      </c>
      <c r="H60" s="12">
        <v>9</v>
      </c>
      <c r="I60" s="12">
        <v>9</v>
      </c>
      <c r="J60" s="13">
        <f t="shared" si="1"/>
        <v>1</v>
      </c>
      <c r="K60" s="12">
        <v>8</v>
      </c>
      <c r="L60" s="12">
        <v>9</v>
      </c>
      <c r="M60" s="13">
        <f t="shared" si="2"/>
        <v>1.125</v>
      </c>
      <c r="N60" s="11">
        <f t="shared" si="3"/>
        <v>112.34370360783537</v>
      </c>
    </row>
    <row r="61" spans="1:14" x14ac:dyDescent="0.25">
      <c r="A61" s="1" t="s">
        <v>123</v>
      </c>
      <c r="B61" s="1" t="s">
        <v>8</v>
      </c>
      <c r="C61" s="1" t="s">
        <v>158</v>
      </c>
      <c r="D61" s="1" t="s">
        <v>145</v>
      </c>
      <c r="E61" s="10">
        <v>1396990</v>
      </c>
      <c r="F61" s="10">
        <v>1046050</v>
      </c>
      <c r="G61" s="13">
        <f t="shared" si="0"/>
        <v>0.74878846663182985</v>
      </c>
      <c r="H61" s="12">
        <v>7</v>
      </c>
      <c r="I61" s="12">
        <v>14</v>
      </c>
      <c r="J61" s="13">
        <f t="shared" si="1"/>
        <v>2</v>
      </c>
      <c r="K61" s="12">
        <v>11</v>
      </c>
      <c r="L61" s="12">
        <v>5</v>
      </c>
      <c r="M61" s="13">
        <f t="shared" si="2"/>
        <v>0.45454545454545453</v>
      </c>
      <c r="N61" s="11">
        <f t="shared" si="3"/>
        <v>94.018217088818886</v>
      </c>
    </row>
    <row r="62" spans="1:14" x14ac:dyDescent="0.25">
      <c r="A62" s="1" t="s">
        <v>124</v>
      </c>
      <c r="B62" s="1" t="s">
        <v>125</v>
      </c>
      <c r="C62" s="1" t="s">
        <v>158</v>
      </c>
      <c r="D62" s="1" t="s">
        <v>145</v>
      </c>
      <c r="E62" s="10">
        <v>1715010</v>
      </c>
      <c r="F62" s="10">
        <v>1387610</v>
      </c>
      <c r="G62" s="13">
        <f t="shared" si="0"/>
        <v>0.80909732304767901</v>
      </c>
      <c r="H62" s="12">
        <v>8</v>
      </c>
      <c r="I62" s="12">
        <v>13</v>
      </c>
      <c r="J62" s="13">
        <f t="shared" si="1"/>
        <v>1.625</v>
      </c>
      <c r="K62" s="12">
        <v>15</v>
      </c>
      <c r="L62" s="12">
        <v>12</v>
      </c>
      <c r="M62" s="13">
        <f t="shared" si="2"/>
        <v>0.8</v>
      </c>
      <c r="N62" s="11">
        <f t="shared" si="3"/>
        <v>97.045839382860748</v>
      </c>
    </row>
    <row r="63" spans="1:14" x14ac:dyDescent="0.25">
      <c r="A63" s="1" t="s">
        <v>126</v>
      </c>
      <c r="B63" s="1" t="s">
        <v>127</v>
      </c>
      <c r="C63" s="1" t="s">
        <v>158</v>
      </c>
      <c r="D63" s="1" t="s">
        <v>145</v>
      </c>
      <c r="E63" s="10">
        <v>1873900</v>
      </c>
      <c r="F63" s="10">
        <v>1500140</v>
      </c>
      <c r="G63" s="13">
        <f t="shared" si="0"/>
        <v>0.80054431933400927</v>
      </c>
      <c r="H63" s="12">
        <v>13</v>
      </c>
      <c r="I63" s="12">
        <v>19</v>
      </c>
      <c r="J63" s="13">
        <f t="shared" si="1"/>
        <v>1.4615384615384615</v>
      </c>
      <c r="K63" s="12">
        <v>19</v>
      </c>
      <c r="L63" s="12">
        <v>13</v>
      </c>
      <c r="M63" s="13">
        <f t="shared" si="2"/>
        <v>0.68421052631578949</v>
      </c>
      <c r="N63" s="11">
        <f t="shared" si="3"/>
        <v>90.947638917125587</v>
      </c>
    </row>
    <row r="64" spans="1:14" x14ac:dyDescent="0.25">
      <c r="A64" s="1" t="s">
        <v>128</v>
      </c>
      <c r="B64" s="1" t="s">
        <v>129</v>
      </c>
      <c r="C64" s="1" t="s">
        <v>159</v>
      </c>
      <c r="D64" s="1" t="s">
        <v>146</v>
      </c>
      <c r="E64" s="10">
        <v>2208010</v>
      </c>
      <c r="F64" s="10">
        <v>2362070</v>
      </c>
      <c r="G64" s="13">
        <f t="shared" si="0"/>
        <v>1.0697732347226687</v>
      </c>
      <c r="H64" s="12">
        <v>18</v>
      </c>
      <c r="I64" s="12">
        <v>11</v>
      </c>
      <c r="J64" s="13">
        <f t="shared" si="1"/>
        <v>0.61111111111111116</v>
      </c>
      <c r="K64" s="12">
        <v>27</v>
      </c>
      <c r="L64" s="12">
        <v>28</v>
      </c>
      <c r="M64" s="13">
        <f t="shared" si="2"/>
        <v>1.037037037037037</v>
      </c>
      <c r="N64" s="11">
        <f t="shared" si="3"/>
        <v>97.149357046323104</v>
      </c>
    </row>
    <row r="65" spans="1:14" x14ac:dyDescent="0.25">
      <c r="A65" s="1" t="s">
        <v>130</v>
      </c>
      <c r="B65" s="1" t="s">
        <v>131</v>
      </c>
      <c r="C65" s="1" t="s">
        <v>159</v>
      </c>
      <c r="D65" s="1" t="s">
        <v>146</v>
      </c>
      <c r="E65" s="10">
        <v>1763310</v>
      </c>
      <c r="F65" s="10">
        <v>2031260</v>
      </c>
      <c r="G65" s="13">
        <f t="shared" si="0"/>
        <v>1.1519585325325665</v>
      </c>
      <c r="H65" s="12">
        <v>15</v>
      </c>
      <c r="I65" s="12">
        <v>14</v>
      </c>
      <c r="J65" s="13">
        <f t="shared" si="1"/>
        <v>0.93333333333333335</v>
      </c>
      <c r="K65" s="12">
        <v>14</v>
      </c>
      <c r="L65" s="12">
        <v>22</v>
      </c>
      <c r="M65" s="13">
        <f t="shared" si="2"/>
        <v>1.5714285714285714</v>
      </c>
      <c r="N65" s="11">
        <f t="shared" si="3"/>
        <v>119.21275004719209</v>
      </c>
    </row>
    <row r="66" spans="1:14" x14ac:dyDescent="0.25">
      <c r="A66" s="1" t="s">
        <v>132</v>
      </c>
      <c r="B66" s="1" t="s">
        <v>133</v>
      </c>
      <c r="C66" s="1" t="s">
        <v>159</v>
      </c>
      <c r="D66" s="1" t="s">
        <v>146</v>
      </c>
      <c r="E66" s="10">
        <v>1350850</v>
      </c>
      <c r="F66" s="10">
        <v>1330840</v>
      </c>
      <c r="G66" s="13">
        <f t="shared" si="0"/>
        <v>0.9851871044157382</v>
      </c>
      <c r="H66" s="12">
        <v>10</v>
      </c>
      <c r="I66" s="12">
        <v>11</v>
      </c>
      <c r="J66" s="13">
        <f t="shared" si="1"/>
        <v>1.1000000000000001</v>
      </c>
      <c r="K66" s="12">
        <v>4</v>
      </c>
      <c r="L66" s="12">
        <v>4</v>
      </c>
      <c r="M66" s="13">
        <f t="shared" si="2"/>
        <v>1</v>
      </c>
      <c r="N66" s="11">
        <f t="shared" si="3"/>
        <v>101.11122626494429</v>
      </c>
    </row>
    <row r="67" spans="1:14" x14ac:dyDescent="0.25">
      <c r="A67" s="21" t="s">
        <v>165</v>
      </c>
      <c r="B67" s="22"/>
      <c r="C67" s="22"/>
      <c r="D67" s="23"/>
      <c r="E67" s="16">
        <f>SUBTOTAL(9,E3:E66)</f>
        <v>84955570</v>
      </c>
      <c r="F67" s="16">
        <f>SUBTOTAL(9,F3:F66)</f>
        <v>86054630</v>
      </c>
      <c r="G67" s="14">
        <f t="shared" si="0"/>
        <v>1.0129368798302454</v>
      </c>
      <c r="H67" s="15">
        <f>SUBTOTAL(9,H3:H66)</f>
        <v>678</v>
      </c>
      <c r="I67" s="15">
        <f>SUBTOTAL(9,I3:I66)</f>
        <v>784</v>
      </c>
      <c r="J67" s="14">
        <f t="shared" ref="J67" si="4">IFERROR(I67/H67,0)</f>
        <v>1.1563421828908556</v>
      </c>
      <c r="K67" s="15">
        <f>SUBTOTAL(9,K3:K66)</f>
        <v>717</v>
      </c>
      <c r="L67" s="15">
        <f>SUBTOTAL(9,L3:L66)</f>
        <v>631</v>
      </c>
      <c r="M67" s="14">
        <f>IFERROR(L67/K67,0)</f>
        <v>0.88005578800557882</v>
      </c>
      <c r="N67" s="11"/>
    </row>
    <row r="68" spans="1:14" x14ac:dyDescent="0.25">
      <c r="H68" s="20"/>
      <c r="K68" s="20"/>
    </row>
  </sheetData>
  <autoFilter ref="A2:N67"/>
  <mergeCells count="1">
    <mergeCell ref="A67:D6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2022-09-05T11:34:37Z</dcterms:modified>
</cp:coreProperties>
</file>