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776"/>
  </bookViews>
  <sheets>
    <sheet name="Distributor Primary" sheetId="1" r:id="rId1"/>
    <sheet name="Distributor Secondary" sheetId="2" r:id="rId2"/>
    <sheet name="DSR con %" sheetId="4" r:id="rId3"/>
    <sheet name="DSR Secondary" sheetId="5" r:id="rId4"/>
  </sheets>
  <definedNames>
    <definedName name="_xlnm._FilterDatabase" localSheetId="0" hidden="1">'Distributor Primary'!$A$3:$AN$21</definedName>
    <definedName name="_xlnm._FilterDatabase" localSheetId="1" hidden="1">'Distributor Secondary'!$A$3:$AN$20</definedName>
    <definedName name="_xlnm._FilterDatabase" localSheetId="2" hidden="1">'DSR con %'!$A$2:$BA$81</definedName>
    <definedName name="_xlnm._FilterDatabase" localSheetId="3" hidden="1">'DSR Secondary'!$A$2:$BA$81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I54" i="5"/>
  <c r="J54" i="5"/>
  <c r="K54" i="5"/>
  <c r="L54" i="5"/>
  <c r="L58" i="5" s="1"/>
  <c r="M54" i="5"/>
  <c r="N54" i="5"/>
  <c r="O54" i="5"/>
  <c r="P54" i="5"/>
  <c r="P58" i="5" s="1"/>
  <c r="Q54" i="5"/>
  <c r="R54" i="5"/>
  <c r="S54" i="5"/>
  <c r="T54" i="5"/>
  <c r="T58" i="5" s="1"/>
  <c r="U54" i="5"/>
  <c r="V54" i="5"/>
  <c r="W54" i="5"/>
  <c r="X54" i="5"/>
  <c r="Y54" i="5"/>
  <c r="Z54" i="5"/>
  <c r="AA54" i="5"/>
  <c r="AB54" i="5"/>
  <c r="AB58" i="5" s="1"/>
  <c r="AC54" i="5"/>
  <c r="AD54" i="5"/>
  <c r="AE54" i="5"/>
  <c r="AF54" i="5"/>
  <c r="AF58" i="5" s="1"/>
  <c r="AG54" i="5"/>
  <c r="AH54" i="5"/>
  <c r="AI54" i="5"/>
  <c r="AJ54" i="5"/>
  <c r="AJ58" i="5" s="1"/>
  <c r="AK54" i="5"/>
  <c r="AL54" i="5"/>
  <c r="AM54" i="5"/>
  <c r="AN54" i="5"/>
  <c r="AO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X76" i="5" s="1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I78" i="5"/>
  <c r="J78" i="5"/>
  <c r="K78" i="5"/>
  <c r="L78" i="5"/>
  <c r="L80" i="5" s="1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G42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H42" i="5"/>
  <c r="AI42" i="5"/>
  <c r="AJ42" i="5"/>
  <c r="AK42" i="5"/>
  <c r="AL42" i="5"/>
  <c r="AM42" i="5"/>
  <c r="AN42" i="5"/>
  <c r="AO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5" i="5"/>
  <c r="AQ40" i="5" s="1"/>
  <c r="AT30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30" i="5"/>
  <c r="AQ26" i="5" s="1"/>
  <c r="AP13" i="5"/>
  <c r="AQ11" i="5" s="1"/>
  <c r="Q71" i="5" l="1"/>
  <c r="Q82" i="5" s="1"/>
  <c r="AO80" i="5"/>
  <c r="AK80" i="5"/>
  <c r="AC80" i="5"/>
  <c r="Y80" i="5"/>
  <c r="U80" i="5"/>
  <c r="Q80" i="5"/>
  <c r="M80" i="5"/>
  <c r="I80" i="5"/>
  <c r="AN76" i="5"/>
  <c r="Y71" i="5"/>
  <c r="Y82" i="5" s="1"/>
  <c r="U71" i="5"/>
  <c r="U82" i="5" s="1"/>
  <c r="AB80" i="5"/>
  <c r="AN58" i="5"/>
  <c r="X58" i="5"/>
  <c r="AO76" i="5"/>
  <c r="AG76" i="5"/>
  <c r="Y76" i="5"/>
  <c r="Q76" i="5"/>
  <c r="I76" i="5"/>
  <c r="AH76" i="5"/>
  <c r="Z76" i="5"/>
  <c r="R76" i="5"/>
  <c r="J76" i="5"/>
  <c r="AI76" i="5"/>
  <c r="AA76" i="5"/>
  <c r="S76" i="5"/>
  <c r="K76" i="5"/>
  <c r="AF76" i="5"/>
  <c r="T76" i="5"/>
  <c r="L76" i="5"/>
  <c r="AM58" i="5"/>
  <c r="AE58" i="5"/>
  <c r="W58" i="5"/>
  <c r="O58" i="5"/>
  <c r="AL58" i="5"/>
  <c r="AH58" i="5"/>
  <c r="AD58" i="5"/>
  <c r="Z58" i="5"/>
  <c r="V58" i="5"/>
  <c r="R58" i="5"/>
  <c r="N58" i="5"/>
  <c r="J58" i="5"/>
  <c r="AO71" i="5"/>
  <c r="AO82" i="5" s="1"/>
  <c r="AK71" i="5"/>
  <c r="AK82" i="5" s="1"/>
  <c r="AK76" i="5"/>
  <c r="AC76" i="5"/>
  <c r="U76" i="5"/>
  <c r="M76" i="5"/>
  <c r="AL76" i="5"/>
  <c r="AD76" i="5"/>
  <c r="V76" i="5"/>
  <c r="N76" i="5"/>
  <c r="AM76" i="5"/>
  <c r="AE76" i="5"/>
  <c r="W76" i="5"/>
  <c r="O76" i="5"/>
  <c r="AJ76" i="5"/>
  <c r="AB76" i="5"/>
  <c r="P76" i="5"/>
  <c r="AI58" i="5"/>
  <c r="AA58" i="5"/>
  <c r="S58" i="5"/>
  <c r="K58" i="5"/>
  <c r="M71" i="5"/>
  <c r="M82" i="5" s="1"/>
  <c r="AN80" i="5"/>
  <c r="AJ80" i="5"/>
  <c r="AF80" i="5"/>
  <c r="X80" i="5"/>
  <c r="T80" i="5"/>
  <c r="P80" i="5"/>
  <c r="AO58" i="5"/>
  <c r="AK58" i="5"/>
  <c r="AG58" i="5"/>
  <c r="AC58" i="5"/>
  <c r="Y58" i="5"/>
  <c r="U58" i="5"/>
  <c r="Q58" i="5"/>
  <c r="M58" i="5"/>
  <c r="I58" i="5"/>
  <c r="AC71" i="5"/>
  <c r="AC82" i="5" s="1"/>
  <c r="Z71" i="5"/>
  <c r="Z82" i="5" s="1"/>
  <c r="V71" i="5"/>
  <c r="V82" i="5" s="1"/>
  <c r="R71" i="5"/>
  <c r="R82" i="5" s="1"/>
  <c r="N71" i="5"/>
  <c r="N82" i="5" s="1"/>
  <c r="AA71" i="5"/>
  <c r="AA82" i="5" s="1"/>
  <c r="W71" i="5"/>
  <c r="W82" i="5" s="1"/>
  <c r="S71" i="5"/>
  <c r="S82" i="5" s="1"/>
  <c r="O71" i="5"/>
  <c r="O82" i="5" s="1"/>
  <c r="AB71" i="5"/>
  <c r="AB82" i="5" s="1"/>
  <c r="X71" i="5"/>
  <c r="X82" i="5" s="1"/>
  <c r="T71" i="5"/>
  <c r="T82" i="5" s="1"/>
  <c r="P71" i="5"/>
  <c r="P82" i="5" s="1"/>
  <c r="AQ43" i="5"/>
  <c r="AQ25" i="5"/>
  <c r="AQ29" i="5"/>
  <c r="AQ39" i="5"/>
  <c r="AL71" i="5"/>
  <c r="AL82" i="5" s="1"/>
  <c r="AM71" i="5"/>
  <c r="AM82" i="5" s="1"/>
  <c r="AN71" i="5"/>
  <c r="AN82" i="5" s="1"/>
  <c r="AJ71" i="5"/>
  <c r="AJ82" i="5" s="1"/>
  <c r="AI71" i="5"/>
  <c r="AI82" i="5" s="1"/>
  <c r="AH71" i="5"/>
  <c r="AH82" i="5" s="1"/>
  <c r="AF71" i="5"/>
  <c r="AF82" i="5" s="1"/>
  <c r="AD71" i="5"/>
  <c r="AD82" i="5" s="1"/>
  <c r="AE71" i="5"/>
  <c r="AE82" i="5" s="1"/>
  <c r="K71" i="5"/>
  <c r="K82" i="5" s="1"/>
  <c r="I71" i="5"/>
  <c r="I82" i="5" s="1"/>
  <c r="J71" i="5"/>
  <c r="J82" i="5" s="1"/>
  <c r="AG71" i="5"/>
  <c r="AG82" i="5" s="1"/>
  <c r="L71" i="5"/>
  <c r="L82" i="5" s="1"/>
  <c r="AL80" i="5"/>
  <c r="AH80" i="5"/>
  <c r="AD80" i="5"/>
  <c r="Z80" i="5"/>
  <c r="V80" i="5"/>
  <c r="R80" i="5"/>
  <c r="N80" i="5"/>
  <c r="J80" i="5"/>
  <c r="AM80" i="5"/>
  <c r="AI80" i="5"/>
  <c r="AE80" i="5"/>
  <c r="AA80" i="5"/>
  <c r="W80" i="5"/>
  <c r="S80" i="5"/>
  <c r="O80" i="5"/>
  <c r="K80" i="5"/>
  <c r="AG80" i="5"/>
  <c r="AK45" i="5"/>
  <c r="AQ10" i="5"/>
  <c r="AQ28" i="5"/>
  <c r="AQ12" i="5"/>
  <c r="AQ7" i="5"/>
  <c r="AQ9" i="5"/>
  <c r="AQ42" i="5"/>
  <c r="AQ8" i="5"/>
  <c r="AQ27" i="5"/>
  <c r="AQ38" i="5"/>
  <c r="AQ41" i="5"/>
  <c r="AQ24" i="5"/>
  <c r="AQ44" i="5"/>
  <c r="AL30" i="5"/>
  <c r="AH30" i="5"/>
  <c r="AO45" i="5"/>
  <c r="AL45" i="5"/>
  <c r="AH45" i="5"/>
  <c r="AM45" i="5"/>
  <c r="AI45" i="5"/>
  <c r="AO30" i="5"/>
  <c r="AN30" i="5"/>
  <c r="AK30" i="5"/>
  <c r="AS25" i="5"/>
  <c r="AJ30" i="5"/>
  <c r="AM30" i="5"/>
  <c r="AI30" i="5"/>
  <c r="AS39" i="5"/>
  <c r="AN45" i="5"/>
  <c r="AJ45" i="5"/>
  <c r="Y45" i="5"/>
  <c r="AC45" i="5"/>
  <c r="AS42" i="5"/>
  <c r="I45" i="5"/>
  <c r="AS41" i="5"/>
  <c r="Q45" i="5"/>
  <c r="M45" i="5"/>
  <c r="AE45" i="5"/>
  <c r="AS43" i="5"/>
  <c r="AA45" i="5"/>
  <c r="U45" i="5"/>
  <c r="T45" i="5"/>
  <c r="S45" i="5"/>
  <c r="O45" i="5"/>
  <c r="K45" i="5"/>
  <c r="AF45" i="5"/>
  <c r="AD45" i="5"/>
  <c r="AB45" i="5"/>
  <c r="Z45" i="5"/>
  <c r="X45" i="5"/>
  <c r="W45" i="5"/>
  <c r="V45" i="5"/>
  <c r="R45" i="5"/>
  <c r="P45" i="5"/>
  <c r="N45" i="5"/>
  <c r="L45" i="5"/>
  <c r="J45" i="5"/>
  <c r="AS44" i="5"/>
  <c r="AG45" i="5"/>
  <c r="AS40" i="5"/>
  <c r="AS38" i="5"/>
  <c r="AC30" i="5"/>
  <c r="Y30" i="5"/>
  <c r="U30" i="5"/>
  <c r="Q30" i="5"/>
  <c r="M30" i="5"/>
  <c r="AS24" i="5"/>
  <c r="R30" i="5"/>
  <c r="AF30" i="5"/>
  <c r="AS28" i="5"/>
  <c r="AD30" i="5"/>
  <c r="X30" i="5"/>
  <c r="T30" i="5"/>
  <c r="N30" i="5"/>
  <c r="L30" i="5"/>
  <c r="AS29" i="5"/>
  <c r="AE30" i="5"/>
  <c r="Z30" i="5"/>
  <c r="V30" i="5"/>
  <c r="J30" i="5"/>
  <c r="AA30" i="5"/>
  <c r="W30" i="5"/>
  <c r="S30" i="5"/>
  <c r="P30" i="5"/>
  <c r="O30" i="5"/>
  <c r="K30" i="5"/>
  <c r="I30" i="5"/>
  <c r="AS26" i="5"/>
  <c r="AG30" i="5"/>
  <c r="AS27" i="5"/>
  <c r="AB30" i="5"/>
  <c r="I7" i="5" l="1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I12" i="5"/>
  <c r="J12" i="5"/>
  <c r="J13" i="5" s="1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L13" i="5"/>
  <c r="AO10" i="2"/>
  <c r="AO8" i="2"/>
  <c r="AO5" i="2"/>
  <c r="U20" i="2"/>
  <c r="G18" i="2"/>
  <c r="G20" i="2" s="1"/>
  <c r="H18" i="2"/>
  <c r="H20" i="2" s="1"/>
  <c r="I18" i="2"/>
  <c r="I20" i="2" s="1"/>
  <c r="J18" i="2"/>
  <c r="J20" i="2" s="1"/>
  <c r="K18" i="2"/>
  <c r="K20" i="2" s="1"/>
  <c r="L18" i="2"/>
  <c r="L20" i="2" s="1"/>
  <c r="M18" i="2"/>
  <c r="M20" i="2" s="1"/>
  <c r="N18" i="2"/>
  <c r="N20" i="2" s="1"/>
  <c r="O18" i="2"/>
  <c r="O20" i="2" s="1"/>
  <c r="P18" i="2"/>
  <c r="P20" i="2" s="1"/>
  <c r="Q18" i="2"/>
  <c r="Q20" i="2" s="1"/>
  <c r="R18" i="2"/>
  <c r="R20" i="2" s="1"/>
  <c r="S18" i="2"/>
  <c r="S20" i="2" s="1"/>
  <c r="T18" i="2"/>
  <c r="T20" i="2" s="1"/>
  <c r="U18" i="2"/>
  <c r="V18" i="2"/>
  <c r="V20" i="2" s="1"/>
  <c r="W18" i="2"/>
  <c r="W20" i="2" s="1"/>
  <c r="X18" i="2"/>
  <c r="X20" i="2" s="1"/>
  <c r="Y18" i="2"/>
  <c r="Y20" i="2" s="1"/>
  <c r="Z18" i="2"/>
  <c r="Z20" i="2" s="1"/>
  <c r="AA18" i="2"/>
  <c r="AA20" i="2" s="1"/>
  <c r="AB18" i="2"/>
  <c r="AB20" i="2" s="1"/>
  <c r="AC18" i="2"/>
  <c r="AC20" i="2" s="1"/>
  <c r="AD18" i="2"/>
  <c r="AD20" i="2" s="1"/>
  <c r="AE18" i="2"/>
  <c r="AE20" i="2" s="1"/>
  <c r="AF18" i="2"/>
  <c r="AF20" i="2" s="1"/>
  <c r="AG18" i="2"/>
  <c r="AG20" i="2" s="1"/>
  <c r="AH18" i="2"/>
  <c r="AH20" i="2" s="1"/>
  <c r="AI18" i="2"/>
  <c r="AI20" i="2" s="1"/>
  <c r="AJ18" i="2"/>
  <c r="AJ20" i="2" s="1"/>
  <c r="AK18" i="2"/>
  <c r="AK20" i="2" s="1"/>
  <c r="AL18" i="2"/>
  <c r="AL20" i="2" s="1"/>
  <c r="AM18" i="2"/>
  <c r="AM20" i="2" s="1"/>
  <c r="AN18" i="2"/>
  <c r="AN20" i="2" s="1"/>
  <c r="AO10" i="1"/>
  <c r="AO8" i="1"/>
  <c r="AO5" i="1"/>
  <c r="M21" i="1"/>
  <c r="AH21" i="1"/>
  <c r="AK21" i="1"/>
  <c r="H19" i="1"/>
  <c r="H21" i="1" s="1"/>
  <c r="I19" i="1"/>
  <c r="I21" i="1" s="1"/>
  <c r="J19" i="1"/>
  <c r="J21" i="1" s="1"/>
  <c r="K19" i="1"/>
  <c r="K21" i="1" s="1"/>
  <c r="L19" i="1"/>
  <c r="L21" i="1" s="1"/>
  <c r="M19" i="1"/>
  <c r="N19" i="1"/>
  <c r="N21" i="1" s="1"/>
  <c r="O19" i="1"/>
  <c r="O21" i="1" s="1"/>
  <c r="P19" i="1"/>
  <c r="P21" i="1" s="1"/>
  <c r="Q19" i="1"/>
  <c r="Q21" i="1" s="1"/>
  <c r="R19" i="1"/>
  <c r="R21" i="1" s="1"/>
  <c r="S19" i="1"/>
  <c r="S21" i="1" s="1"/>
  <c r="T19" i="1"/>
  <c r="T21" i="1" s="1"/>
  <c r="U19" i="1"/>
  <c r="U21" i="1" s="1"/>
  <c r="V19" i="1"/>
  <c r="V21" i="1" s="1"/>
  <c r="W19" i="1"/>
  <c r="W21" i="1" s="1"/>
  <c r="X19" i="1"/>
  <c r="X21" i="1" s="1"/>
  <c r="Y19" i="1"/>
  <c r="Y21" i="1" s="1"/>
  <c r="Z19" i="1"/>
  <c r="Z21" i="1" s="1"/>
  <c r="AA19" i="1"/>
  <c r="AA21" i="1" s="1"/>
  <c r="AB19" i="1"/>
  <c r="AB21" i="1" s="1"/>
  <c r="AC19" i="1"/>
  <c r="AC21" i="1" s="1"/>
  <c r="AD19" i="1"/>
  <c r="AD21" i="1" s="1"/>
  <c r="AE19" i="1"/>
  <c r="AE21" i="1" s="1"/>
  <c r="AF19" i="1"/>
  <c r="AF21" i="1" s="1"/>
  <c r="AG19" i="1"/>
  <c r="AG21" i="1" s="1"/>
  <c r="AH19" i="1"/>
  <c r="AI19" i="1"/>
  <c r="AI21" i="1" s="1"/>
  <c r="AJ19" i="1"/>
  <c r="AJ21" i="1" s="1"/>
  <c r="AK19" i="1"/>
  <c r="AL19" i="1"/>
  <c r="AL21" i="1" s="1"/>
  <c r="AM19" i="1"/>
  <c r="AM21" i="1" s="1"/>
  <c r="AN19" i="1"/>
  <c r="AN21" i="1" s="1"/>
  <c r="G19" i="1"/>
  <c r="G21" i="1" s="1"/>
  <c r="AS7" i="5" l="1"/>
  <c r="AS11" i="5"/>
  <c r="V13" i="5"/>
  <c r="Z13" i="5"/>
  <c r="AM13" i="5"/>
  <c r="AI13" i="5"/>
  <c r="AS10" i="5"/>
  <c r="AH13" i="5"/>
  <c r="AS9" i="5"/>
  <c r="AS12" i="5"/>
  <c r="AO13" i="5"/>
  <c r="AK13" i="5"/>
  <c r="AS8" i="5"/>
  <c r="AN13" i="5"/>
  <c r="AJ13" i="5"/>
  <c r="AD13" i="5"/>
  <c r="AB13" i="5"/>
  <c r="AA13" i="5"/>
  <c r="X13" i="5"/>
  <c r="U13" i="5"/>
  <c r="S13" i="5"/>
  <c r="Q13" i="5"/>
  <c r="P13" i="5"/>
  <c r="O13" i="5"/>
  <c r="M13" i="5"/>
  <c r="K13" i="5"/>
  <c r="I13" i="5"/>
  <c r="AC13" i="5"/>
  <c r="AF13" i="5"/>
  <c r="AE13" i="5"/>
  <c r="Y13" i="5"/>
  <c r="W13" i="5"/>
  <c r="T13" i="5"/>
  <c r="R13" i="5"/>
  <c r="N13" i="5"/>
  <c r="L13" i="5"/>
  <c r="AG13" i="5"/>
  <c r="O3" i="5"/>
  <c r="P3" i="5"/>
  <c r="Q3" i="5"/>
  <c r="R3" i="5"/>
  <c r="O4" i="5"/>
  <c r="P4" i="5"/>
  <c r="P6" i="5" s="1"/>
  <c r="Q4" i="5"/>
  <c r="R4" i="5"/>
  <c r="O5" i="5"/>
  <c r="P5" i="5"/>
  <c r="Q5" i="5"/>
  <c r="R5" i="5"/>
  <c r="O6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Q18" i="5" s="1"/>
  <c r="R17" i="5"/>
  <c r="P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O23" i="5" s="1"/>
  <c r="P22" i="5"/>
  <c r="P23" i="5" s="1"/>
  <c r="Q22" i="5"/>
  <c r="R22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" i="4"/>
  <c r="P6" i="4"/>
  <c r="Q6" i="4"/>
  <c r="R6" i="4"/>
  <c r="O13" i="4"/>
  <c r="P13" i="4"/>
  <c r="Q13" i="4"/>
  <c r="R13" i="4"/>
  <c r="O18" i="4"/>
  <c r="P18" i="4"/>
  <c r="Q18" i="4"/>
  <c r="R18" i="4"/>
  <c r="O23" i="4"/>
  <c r="P23" i="4"/>
  <c r="Q23" i="4"/>
  <c r="R23" i="4"/>
  <c r="O30" i="4"/>
  <c r="P30" i="4"/>
  <c r="Q30" i="4"/>
  <c r="R30" i="4"/>
  <c r="O37" i="4"/>
  <c r="P37" i="4"/>
  <c r="Q37" i="4"/>
  <c r="R37" i="4"/>
  <c r="O45" i="4"/>
  <c r="P45" i="4"/>
  <c r="Q45" i="4"/>
  <c r="R45" i="4"/>
  <c r="O53" i="4"/>
  <c r="P53" i="4"/>
  <c r="Q53" i="4"/>
  <c r="R53" i="4"/>
  <c r="O58" i="4"/>
  <c r="P58" i="4"/>
  <c r="Q58" i="4"/>
  <c r="R58" i="4"/>
  <c r="O63" i="4"/>
  <c r="P63" i="4"/>
  <c r="Q63" i="4"/>
  <c r="R63" i="4"/>
  <c r="O71" i="4"/>
  <c r="P71" i="4"/>
  <c r="Q71" i="4"/>
  <c r="R71" i="4"/>
  <c r="O76" i="4"/>
  <c r="P76" i="4"/>
  <c r="Q76" i="4"/>
  <c r="R76" i="4"/>
  <c r="O80" i="4"/>
  <c r="P80" i="4"/>
  <c r="Q80" i="4"/>
  <c r="R80" i="4"/>
  <c r="O18" i="5" l="1"/>
  <c r="P63" i="5"/>
  <c r="O63" i="5"/>
  <c r="O81" i="5" s="1"/>
  <c r="P37" i="5"/>
  <c r="R53" i="5"/>
  <c r="R18" i="5"/>
  <c r="R63" i="5"/>
  <c r="R37" i="5"/>
  <c r="R6" i="5"/>
  <c r="Q6" i="5"/>
  <c r="Q63" i="5"/>
  <c r="Q37" i="5"/>
  <c r="Q53" i="5"/>
  <c r="R23" i="5"/>
  <c r="Q23" i="5"/>
  <c r="F5" i="1"/>
  <c r="F6" i="1"/>
  <c r="F7" i="1"/>
  <c r="F8" i="1"/>
  <c r="AP8" i="1" s="1"/>
  <c r="F9" i="1"/>
  <c r="F10" i="1"/>
  <c r="AP10" i="1" s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L17" i="1"/>
  <c r="AM17" i="1"/>
  <c r="AN17" i="1"/>
  <c r="AK17" i="1"/>
  <c r="P81" i="5" l="1"/>
  <c r="Q81" i="5"/>
  <c r="R81" i="5"/>
  <c r="E19" i="1"/>
  <c r="E21" i="1" s="1"/>
  <c r="AP5" i="1"/>
  <c r="F19" i="1"/>
  <c r="F21" i="1" s="1"/>
  <c r="AO80" i="4" l="1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N80" i="4"/>
  <c r="M80" i="4"/>
  <c r="L80" i="4"/>
  <c r="K80" i="4"/>
  <c r="J80" i="4"/>
  <c r="I80" i="4"/>
  <c r="H80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N76" i="4"/>
  <c r="M76" i="4"/>
  <c r="L76" i="4"/>
  <c r="K76" i="4"/>
  <c r="J76" i="4"/>
  <c r="I76" i="4"/>
  <c r="H76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N71" i="4"/>
  <c r="M71" i="4"/>
  <c r="L71" i="4"/>
  <c r="K71" i="4"/>
  <c r="J71" i="4"/>
  <c r="I71" i="4"/>
  <c r="H71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N63" i="4"/>
  <c r="M63" i="4"/>
  <c r="L63" i="4"/>
  <c r="K63" i="4"/>
  <c r="J63" i="4"/>
  <c r="I63" i="4"/>
  <c r="H63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N58" i="4"/>
  <c r="M58" i="4"/>
  <c r="L58" i="4"/>
  <c r="K58" i="4"/>
  <c r="J58" i="4"/>
  <c r="I58" i="4"/>
  <c r="H58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N53" i="4"/>
  <c r="M53" i="4"/>
  <c r="L53" i="4"/>
  <c r="K53" i="4"/>
  <c r="J53" i="4"/>
  <c r="I53" i="4"/>
  <c r="H53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N45" i="4"/>
  <c r="M45" i="4"/>
  <c r="L45" i="4"/>
  <c r="K45" i="4"/>
  <c r="J45" i="4"/>
  <c r="I45" i="4"/>
  <c r="H45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N37" i="4"/>
  <c r="M37" i="4"/>
  <c r="L37" i="4"/>
  <c r="K37" i="4"/>
  <c r="J37" i="4"/>
  <c r="I37" i="4"/>
  <c r="H37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N30" i="4"/>
  <c r="M30" i="4"/>
  <c r="L30" i="4"/>
  <c r="K30" i="4"/>
  <c r="J30" i="4"/>
  <c r="I30" i="4"/>
  <c r="H30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N23" i="4"/>
  <c r="M23" i="4"/>
  <c r="L23" i="4"/>
  <c r="K23" i="4"/>
  <c r="J23" i="4"/>
  <c r="I23" i="4"/>
  <c r="H23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N18" i="4"/>
  <c r="M18" i="4"/>
  <c r="L18" i="4"/>
  <c r="K18" i="4"/>
  <c r="J18" i="4"/>
  <c r="I18" i="4"/>
  <c r="H18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N13" i="4"/>
  <c r="M13" i="4"/>
  <c r="L13" i="4"/>
  <c r="K13" i="4"/>
  <c r="J13" i="4"/>
  <c r="I13" i="4"/>
  <c r="H13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N6" i="4"/>
  <c r="M6" i="4"/>
  <c r="L6" i="4"/>
  <c r="K6" i="4"/>
  <c r="J6" i="4"/>
  <c r="I6" i="4"/>
  <c r="H6" i="4"/>
  <c r="AO36" i="5" l="1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N36" i="5"/>
  <c r="M36" i="5"/>
  <c r="L36" i="5"/>
  <c r="K36" i="5"/>
  <c r="J36" i="5"/>
  <c r="I36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N35" i="5"/>
  <c r="M35" i="5"/>
  <c r="L35" i="5"/>
  <c r="K35" i="5"/>
  <c r="J35" i="5"/>
  <c r="I35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N34" i="5"/>
  <c r="M34" i="5"/>
  <c r="L34" i="5"/>
  <c r="K34" i="5"/>
  <c r="J34" i="5"/>
  <c r="I34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N33" i="5"/>
  <c r="M33" i="5"/>
  <c r="L33" i="5"/>
  <c r="K33" i="5"/>
  <c r="J33" i="5"/>
  <c r="I33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N32" i="5"/>
  <c r="M32" i="5"/>
  <c r="L32" i="5"/>
  <c r="K32" i="5"/>
  <c r="J32" i="5"/>
  <c r="I32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N31" i="5"/>
  <c r="M31" i="5"/>
  <c r="L31" i="5"/>
  <c r="K31" i="5"/>
  <c r="J31" i="5"/>
  <c r="I31" i="5"/>
  <c r="H33" i="5"/>
  <c r="F33" i="5" l="1"/>
  <c r="F33" i="4" s="1"/>
  <c r="G33" i="5"/>
  <c r="G33" i="4" s="1"/>
  <c r="AI3" i="5" l="1"/>
  <c r="AJ3" i="5"/>
  <c r="AK3" i="5"/>
  <c r="AL3" i="5"/>
  <c r="AM3" i="5"/>
  <c r="AN3" i="5"/>
  <c r="AI4" i="5"/>
  <c r="AJ4" i="5"/>
  <c r="AK4" i="5"/>
  <c r="AL4" i="5"/>
  <c r="AM4" i="5"/>
  <c r="AN4" i="5"/>
  <c r="AI5" i="5"/>
  <c r="AJ5" i="5"/>
  <c r="AK5" i="5"/>
  <c r="AL5" i="5"/>
  <c r="AM5" i="5"/>
  <c r="AN5" i="5"/>
  <c r="AI14" i="5"/>
  <c r="AJ14" i="5"/>
  <c r="AK14" i="5"/>
  <c r="AL14" i="5"/>
  <c r="AM14" i="5"/>
  <c r="AN14" i="5"/>
  <c r="AI15" i="5"/>
  <c r="AJ15" i="5"/>
  <c r="AK15" i="5"/>
  <c r="AL15" i="5"/>
  <c r="AM15" i="5"/>
  <c r="AN15" i="5"/>
  <c r="AI16" i="5"/>
  <c r="AJ16" i="5"/>
  <c r="AK16" i="5"/>
  <c r="AL16" i="5"/>
  <c r="AM16" i="5"/>
  <c r="AN16" i="5"/>
  <c r="AI17" i="5"/>
  <c r="AJ17" i="5"/>
  <c r="AK17" i="5"/>
  <c r="AL17" i="5"/>
  <c r="AM17" i="5"/>
  <c r="AN17" i="5"/>
  <c r="AI19" i="5"/>
  <c r="AJ19" i="5"/>
  <c r="AK19" i="5"/>
  <c r="AL19" i="5"/>
  <c r="AM19" i="5"/>
  <c r="AN19" i="5"/>
  <c r="AI20" i="5"/>
  <c r="AJ20" i="5"/>
  <c r="AK20" i="5"/>
  <c r="AL20" i="5"/>
  <c r="AM20" i="5"/>
  <c r="AN20" i="5"/>
  <c r="AI21" i="5"/>
  <c r="AJ21" i="5"/>
  <c r="AK21" i="5"/>
  <c r="AL21" i="5"/>
  <c r="AM21" i="5"/>
  <c r="AN21" i="5"/>
  <c r="AI22" i="5"/>
  <c r="AJ22" i="5"/>
  <c r="AK22" i="5"/>
  <c r="AL22" i="5"/>
  <c r="AM22" i="5"/>
  <c r="AN22" i="5"/>
  <c r="AI46" i="5"/>
  <c r="AJ46" i="5"/>
  <c r="AK46" i="5"/>
  <c r="AL46" i="5"/>
  <c r="AM46" i="5"/>
  <c r="AN46" i="5"/>
  <c r="AI47" i="5"/>
  <c r="AJ47" i="5"/>
  <c r="AK47" i="5"/>
  <c r="AL47" i="5"/>
  <c r="AM47" i="5"/>
  <c r="AN47" i="5"/>
  <c r="AI48" i="5"/>
  <c r="AJ48" i="5"/>
  <c r="AK48" i="5"/>
  <c r="AL48" i="5"/>
  <c r="AM48" i="5"/>
  <c r="AN48" i="5"/>
  <c r="AI49" i="5"/>
  <c r="AJ49" i="5"/>
  <c r="AK49" i="5"/>
  <c r="AL49" i="5"/>
  <c r="AM49" i="5"/>
  <c r="AN49" i="5"/>
  <c r="AI50" i="5"/>
  <c r="AJ50" i="5"/>
  <c r="AK50" i="5"/>
  <c r="AL50" i="5"/>
  <c r="AM50" i="5"/>
  <c r="AN50" i="5"/>
  <c r="AI51" i="5"/>
  <c r="AJ51" i="5"/>
  <c r="AK51" i="5"/>
  <c r="AL51" i="5"/>
  <c r="AM51" i="5"/>
  <c r="AN51" i="5"/>
  <c r="AI52" i="5"/>
  <c r="AJ52" i="5"/>
  <c r="AK52" i="5"/>
  <c r="AL52" i="5"/>
  <c r="AM52" i="5"/>
  <c r="AN52" i="5"/>
  <c r="AI59" i="5"/>
  <c r="AJ59" i="5"/>
  <c r="AK59" i="5"/>
  <c r="AL59" i="5"/>
  <c r="AM59" i="5"/>
  <c r="AN59" i="5"/>
  <c r="AI60" i="5"/>
  <c r="AJ60" i="5"/>
  <c r="AK60" i="5"/>
  <c r="AL60" i="5"/>
  <c r="AM60" i="5"/>
  <c r="AN60" i="5"/>
  <c r="AI61" i="5"/>
  <c r="AJ61" i="5"/>
  <c r="AK61" i="5"/>
  <c r="AL61" i="5"/>
  <c r="AM61" i="5"/>
  <c r="AN61" i="5"/>
  <c r="AI62" i="5"/>
  <c r="AJ62" i="5"/>
  <c r="AK62" i="5"/>
  <c r="AL62" i="5"/>
  <c r="AM62" i="5"/>
  <c r="AN62" i="5"/>
  <c r="G17" i="2"/>
  <c r="H17" i="2"/>
  <c r="I17" i="2"/>
  <c r="J17" i="2"/>
  <c r="K17" i="2"/>
  <c r="L17" i="2"/>
  <c r="M17" i="2"/>
  <c r="N17" i="2"/>
  <c r="O17" i="2"/>
  <c r="P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I18" i="5" l="1"/>
  <c r="AI23" i="5"/>
  <c r="AN18" i="5"/>
  <c r="AI6" i="5"/>
  <c r="AK23" i="5"/>
  <c r="AM53" i="5"/>
  <c r="AL53" i="5"/>
  <c r="AM37" i="5"/>
  <c r="AN63" i="5"/>
  <c r="AJ23" i="5"/>
  <c r="AN6" i="5"/>
  <c r="AL6" i="5"/>
  <c r="AK53" i="5"/>
  <c r="AN37" i="5"/>
  <c r="AL37" i="5"/>
  <c r="AJ37" i="5"/>
  <c r="AM6" i="5"/>
  <c r="AK63" i="5"/>
  <c r="AI63" i="5"/>
  <c r="AJ53" i="5"/>
  <c r="AN53" i="5"/>
  <c r="AI37" i="5"/>
  <c r="AK18" i="5"/>
  <c r="AL63" i="5"/>
  <c r="AJ63" i="5"/>
  <c r="AI53" i="5"/>
  <c r="AM23" i="5"/>
  <c r="AL18" i="5"/>
  <c r="AJ18" i="5"/>
  <c r="AK6" i="5"/>
  <c r="AM63" i="5"/>
  <c r="AK37" i="5"/>
  <c r="AN23" i="5"/>
  <c r="AL23" i="5"/>
  <c r="AM18" i="5"/>
  <c r="AJ6" i="5"/>
  <c r="I59" i="5"/>
  <c r="J59" i="5"/>
  <c r="K59" i="5"/>
  <c r="L59" i="5"/>
  <c r="M59" i="5"/>
  <c r="N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O59" i="5"/>
  <c r="I60" i="5"/>
  <c r="J60" i="5"/>
  <c r="K60" i="5"/>
  <c r="L60" i="5"/>
  <c r="M60" i="5"/>
  <c r="N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O60" i="5"/>
  <c r="I61" i="5"/>
  <c r="J61" i="5"/>
  <c r="K61" i="5"/>
  <c r="L61" i="5"/>
  <c r="M61" i="5"/>
  <c r="N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O61" i="5"/>
  <c r="I62" i="5"/>
  <c r="J62" i="5"/>
  <c r="K62" i="5"/>
  <c r="L62" i="5"/>
  <c r="M62" i="5"/>
  <c r="N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O62" i="5"/>
  <c r="I46" i="5"/>
  <c r="J46" i="5"/>
  <c r="K46" i="5"/>
  <c r="L46" i="5"/>
  <c r="M46" i="5"/>
  <c r="N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O46" i="5"/>
  <c r="I47" i="5"/>
  <c r="J47" i="5"/>
  <c r="K47" i="5"/>
  <c r="L47" i="5"/>
  <c r="M47" i="5"/>
  <c r="N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O47" i="5"/>
  <c r="I48" i="5"/>
  <c r="J48" i="5"/>
  <c r="K48" i="5"/>
  <c r="L48" i="5"/>
  <c r="M48" i="5"/>
  <c r="N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O48" i="5"/>
  <c r="I49" i="5"/>
  <c r="J49" i="5"/>
  <c r="K49" i="5"/>
  <c r="L49" i="5"/>
  <c r="M49" i="5"/>
  <c r="N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O49" i="5"/>
  <c r="I50" i="5"/>
  <c r="J50" i="5"/>
  <c r="K50" i="5"/>
  <c r="L50" i="5"/>
  <c r="M50" i="5"/>
  <c r="N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O50" i="5"/>
  <c r="I51" i="5"/>
  <c r="J51" i="5"/>
  <c r="K51" i="5"/>
  <c r="L51" i="5"/>
  <c r="M51" i="5"/>
  <c r="N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O51" i="5"/>
  <c r="I52" i="5"/>
  <c r="J52" i="5"/>
  <c r="K52" i="5"/>
  <c r="L52" i="5"/>
  <c r="M52" i="5"/>
  <c r="N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O52" i="5"/>
  <c r="I19" i="5"/>
  <c r="J19" i="5"/>
  <c r="K19" i="5"/>
  <c r="L19" i="5"/>
  <c r="M19" i="5"/>
  <c r="N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O19" i="5"/>
  <c r="I20" i="5"/>
  <c r="J20" i="5"/>
  <c r="K20" i="5"/>
  <c r="L20" i="5"/>
  <c r="M20" i="5"/>
  <c r="N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O20" i="5"/>
  <c r="I21" i="5"/>
  <c r="J21" i="5"/>
  <c r="K21" i="5"/>
  <c r="L21" i="5"/>
  <c r="M21" i="5"/>
  <c r="N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O21" i="5"/>
  <c r="I22" i="5"/>
  <c r="J22" i="5"/>
  <c r="K22" i="5"/>
  <c r="L22" i="5"/>
  <c r="M22" i="5"/>
  <c r="N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O22" i="5"/>
  <c r="I14" i="5"/>
  <c r="J14" i="5"/>
  <c r="K14" i="5"/>
  <c r="L14" i="5"/>
  <c r="M14" i="5"/>
  <c r="N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O14" i="5"/>
  <c r="I15" i="5"/>
  <c r="J15" i="5"/>
  <c r="K15" i="5"/>
  <c r="L15" i="5"/>
  <c r="M15" i="5"/>
  <c r="N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O15" i="5"/>
  <c r="I16" i="5"/>
  <c r="J16" i="5"/>
  <c r="K16" i="5"/>
  <c r="L16" i="5"/>
  <c r="M16" i="5"/>
  <c r="N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O16" i="5"/>
  <c r="I17" i="5"/>
  <c r="J17" i="5"/>
  <c r="K17" i="5"/>
  <c r="L17" i="5"/>
  <c r="M17" i="5"/>
  <c r="N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O17" i="5"/>
  <c r="H7" i="5"/>
  <c r="H8" i="5"/>
  <c r="H9" i="5"/>
  <c r="H10" i="5"/>
  <c r="H11" i="5"/>
  <c r="H12" i="5"/>
  <c r="I3" i="5"/>
  <c r="J3" i="5"/>
  <c r="K3" i="5"/>
  <c r="L3" i="5"/>
  <c r="M3" i="5"/>
  <c r="N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O3" i="5"/>
  <c r="I4" i="5"/>
  <c r="J4" i="5"/>
  <c r="K4" i="5"/>
  <c r="L4" i="5"/>
  <c r="M4" i="5"/>
  <c r="N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O4" i="5"/>
  <c r="I5" i="5"/>
  <c r="J5" i="5"/>
  <c r="K5" i="5"/>
  <c r="L5" i="5"/>
  <c r="M5" i="5"/>
  <c r="N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O5" i="5"/>
  <c r="H13" i="5" l="1"/>
  <c r="AI81" i="5"/>
  <c r="AJ81" i="5"/>
  <c r="AK81" i="5"/>
  <c r="AL81" i="5"/>
  <c r="AN81" i="5"/>
  <c r="AM81" i="5"/>
  <c r="F17" i="1"/>
  <c r="S23" i="5"/>
  <c r="S6" i="5"/>
  <c r="T53" i="5"/>
  <c r="S18" i="5"/>
  <c r="S53" i="5"/>
  <c r="S63" i="5"/>
  <c r="T63" i="5"/>
  <c r="T37" i="5"/>
  <c r="S37" i="5"/>
  <c r="T18" i="5"/>
  <c r="T23" i="5"/>
  <c r="T6" i="5"/>
  <c r="S81" i="5" l="1"/>
  <c r="H40" i="5" l="1"/>
  <c r="H39" i="5"/>
  <c r="G39" i="5" l="1"/>
  <c r="G39" i="4" s="1"/>
  <c r="F40" i="5"/>
  <c r="F40" i="4" s="1"/>
  <c r="F39" i="5"/>
  <c r="F39" i="4" s="1"/>
  <c r="G40" i="5"/>
  <c r="G40" i="4" s="1"/>
  <c r="J6" i="5" l="1"/>
  <c r="J18" i="5"/>
  <c r="J23" i="5"/>
  <c r="J53" i="5"/>
  <c r="J37" i="5"/>
  <c r="J63" i="5"/>
  <c r="J81" i="5" l="1"/>
  <c r="E17" i="1" l="1"/>
  <c r="AO23" i="5" l="1"/>
  <c r="AG23" i="5"/>
  <c r="AF23" i="5"/>
  <c r="AE23" i="5"/>
  <c r="AB23" i="5"/>
  <c r="AA23" i="5"/>
  <c r="X23" i="5"/>
  <c r="W23" i="5"/>
  <c r="N23" i="5"/>
  <c r="K23" i="5"/>
  <c r="I23" i="5"/>
  <c r="L23" i="5" l="1"/>
  <c r="U23" i="5"/>
  <c r="Y23" i="5"/>
  <c r="AC23" i="5"/>
  <c r="M23" i="5"/>
  <c r="V23" i="5"/>
  <c r="Z23" i="5"/>
  <c r="AD23" i="5"/>
  <c r="AH23" i="5"/>
  <c r="AO63" i="5"/>
  <c r="AH63" i="5"/>
  <c r="AE63" i="5"/>
  <c r="AD63" i="5"/>
  <c r="AC63" i="5"/>
  <c r="AA63" i="5"/>
  <c r="Z63" i="5"/>
  <c r="Y63" i="5"/>
  <c r="W63" i="5"/>
  <c r="V63" i="5"/>
  <c r="U63" i="5"/>
  <c r="N63" i="5"/>
  <c r="M63" i="5"/>
  <c r="L63" i="5"/>
  <c r="I63" i="5"/>
  <c r="AG53" i="5"/>
  <c r="AF53" i="5"/>
  <c r="AC53" i="5"/>
  <c r="AB53" i="5"/>
  <c r="Y53" i="5"/>
  <c r="X53" i="5"/>
  <c r="U53" i="5"/>
  <c r="L53" i="5"/>
  <c r="K53" i="5"/>
  <c r="AG37" i="5"/>
  <c r="AF37" i="5"/>
  <c r="AC37" i="5"/>
  <c r="AB37" i="5"/>
  <c r="Y37" i="5"/>
  <c r="X37" i="5"/>
  <c r="U37" i="5"/>
  <c r="L37" i="5"/>
  <c r="K37" i="5"/>
  <c r="H79" i="5"/>
  <c r="H78" i="5"/>
  <c r="H77" i="5"/>
  <c r="H75" i="5"/>
  <c r="H74" i="5"/>
  <c r="H73" i="5"/>
  <c r="H72" i="5"/>
  <c r="H70" i="5"/>
  <c r="H69" i="5"/>
  <c r="H68" i="5"/>
  <c r="H67" i="5"/>
  <c r="H66" i="5"/>
  <c r="H65" i="5"/>
  <c r="H64" i="5"/>
  <c r="F64" i="5" s="1"/>
  <c r="F64" i="4" s="1"/>
  <c r="H62" i="5"/>
  <c r="F62" i="5" s="1"/>
  <c r="H61" i="5"/>
  <c r="H60" i="5"/>
  <c r="H59" i="5"/>
  <c r="H57" i="5"/>
  <c r="F57" i="5" s="1"/>
  <c r="H56" i="5"/>
  <c r="H55" i="5"/>
  <c r="H54" i="5"/>
  <c r="H52" i="5"/>
  <c r="F52" i="5" s="1"/>
  <c r="H51" i="5"/>
  <c r="H50" i="5"/>
  <c r="H49" i="5"/>
  <c r="H48" i="5"/>
  <c r="F48" i="5" s="1"/>
  <c r="H47" i="5"/>
  <c r="H46" i="5"/>
  <c r="H44" i="5"/>
  <c r="H43" i="5"/>
  <c r="F43" i="5" s="1"/>
  <c r="F43" i="4" s="1"/>
  <c r="H42" i="5"/>
  <c r="H41" i="5"/>
  <c r="H38" i="5"/>
  <c r="H36" i="5"/>
  <c r="F36" i="5" s="1"/>
  <c r="F36" i="4" s="1"/>
  <c r="H35" i="5"/>
  <c r="F35" i="5" s="1"/>
  <c r="F35" i="4" s="1"/>
  <c r="H34" i="5"/>
  <c r="F34" i="5" s="1"/>
  <c r="F34" i="4" s="1"/>
  <c r="H32" i="5"/>
  <c r="F32" i="5" s="1"/>
  <c r="F32" i="4" s="1"/>
  <c r="H31" i="5"/>
  <c r="F31" i="5" s="1"/>
  <c r="F31" i="4" s="1"/>
  <c r="H29" i="5"/>
  <c r="F29" i="5" s="1"/>
  <c r="H28" i="5"/>
  <c r="H25" i="5"/>
  <c r="H24" i="5"/>
  <c r="H22" i="5"/>
  <c r="F22" i="5" s="1"/>
  <c r="H21" i="5"/>
  <c r="F21" i="5" s="1"/>
  <c r="H20" i="5"/>
  <c r="F20" i="5" s="1"/>
  <c r="H19" i="5"/>
  <c r="AO18" i="5"/>
  <c r="AH18" i="5"/>
  <c r="AF18" i="5"/>
  <c r="AE18" i="5"/>
  <c r="AD18" i="5"/>
  <c r="AB18" i="5"/>
  <c r="AA18" i="5"/>
  <c r="Z18" i="5"/>
  <c r="X18" i="5"/>
  <c r="W18" i="5"/>
  <c r="V18" i="5"/>
  <c r="N18" i="5"/>
  <c r="M18" i="5"/>
  <c r="K18" i="5"/>
  <c r="I18" i="5"/>
  <c r="H17" i="5"/>
  <c r="H16" i="5"/>
  <c r="H15" i="5"/>
  <c r="H14" i="5"/>
  <c r="F12" i="5"/>
  <c r="F8" i="5"/>
  <c r="AO6" i="5"/>
  <c r="AH6" i="5"/>
  <c r="AG6" i="5"/>
  <c r="AE6" i="5"/>
  <c r="AD6" i="5"/>
  <c r="AC6" i="5"/>
  <c r="AA6" i="5"/>
  <c r="Z6" i="5"/>
  <c r="Y6" i="5"/>
  <c r="W6" i="5"/>
  <c r="V6" i="5"/>
  <c r="U6" i="5"/>
  <c r="N6" i="5"/>
  <c r="M6" i="5"/>
  <c r="L6" i="5"/>
  <c r="I6" i="5"/>
  <c r="H5" i="5"/>
  <c r="F5" i="5" s="1"/>
  <c r="H4" i="5"/>
  <c r="H3" i="5"/>
  <c r="G3" i="5" s="1"/>
  <c r="G3" i="4" s="1"/>
  <c r="F68" i="5" l="1"/>
  <c r="G68" i="5"/>
  <c r="G69" i="5"/>
  <c r="G69" i="4" s="1"/>
  <c r="F69" i="5"/>
  <c r="F69" i="4" s="1"/>
  <c r="F70" i="5"/>
  <c r="G70" i="5"/>
  <c r="F67" i="5"/>
  <c r="G67" i="5"/>
  <c r="G67" i="4" s="1"/>
  <c r="G66" i="5"/>
  <c r="F66" i="5"/>
  <c r="F66" i="4" s="1"/>
  <c r="H71" i="5"/>
  <c r="H82" i="5" s="1"/>
  <c r="G65" i="5"/>
  <c r="G65" i="4" s="1"/>
  <c r="F65" i="5"/>
  <c r="F37" i="4"/>
  <c r="H23" i="5"/>
  <c r="F19" i="5"/>
  <c r="F24" i="5"/>
  <c r="H37" i="5"/>
  <c r="H80" i="5"/>
  <c r="F77" i="5"/>
  <c r="F77" i="4" s="1"/>
  <c r="F9" i="5"/>
  <c r="F9" i="4" s="1"/>
  <c r="F15" i="5"/>
  <c r="F15" i="4" s="1"/>
  <c r="F25" i="5"/>
  <c r="F25" i="4" s="1"/>
  <c r="H45" i="5"/>
  <c r="F38" i="5"/>
  <c r="F44" i="5"/>
  <c r="F44" i="4" s="1"/>
  <c r="F49" i="5"/>
  <c r="F49" i="4" s="1"/>
  <c r="H58" i="5"/>
  <c r="F54" i="5"/>
  <c r="H63" i="5"/>
  <c r="F59" i="5"/>
  <c r="F68" i="4"/>
  <c r="F73" i="5"/>
  <c r="F73" i="4" s="1"/>
  <c r="F78" i="5"/>
  <c r="F78" i="4" s="1"/>
  <c r="H18" i="5"/>
  <c r="F14" i="5"/>
  <c r="H76" i="5"/>
  <c r="F72" i="5"/>
  <c r="F72" i="4" s="1"/>
  <c r="H6" i="5"/>
  <c r="F3" i="5"/>
  <c r="K6" i="5"/>
  <c r="X6" i="5"/>
  <c r="AB6" i="5"/>
  <c r="AF6" i="5"/>
  <c r="F10" i="5"/>
  <c r="F10" i="4" s="1"/>
  <c r="F16" i="5"/>
  <c r="F16" i="4" s="1"/>
  <c r="L18" i="5"/>
  <c r="U18" i="5"/>
  <c r="Y18" i="5"/>
  <c r="AC18" i="5"/>
  <c r="AG18" i="5"/>
  <c r="F28" i="5"/>
  <c r="F28" i="4" s="1"/>
  <c r="F41" i="5"/>
  <c r="F41" i="4" s="1"/>
  <c r="H53" i="5"/>
  <c r="F46" i="5"/>
  <c r="F50" i="5"/>
  <c r="F50" i="4" s="1"/>
  <c r="F55" i="5"/>
  <c r="F55" i="4" s="1"/>
  <c r="F60" i="5"/>
  <c r="F60" i="4" s="1"/>
  <c r="F74" i="5"/>
  <c r="F74" i="4" s="1"/>
  <c r="F79" i="5"/>
  <c r="F79" i="4" s="1"/>
  <c r="M37" i="5"/>
  <c r="V37" i="5"/>
  <c r="Z37" i="5"/>
  <c r="AD37" i="5"/>
  <c r="AH37" i="5"/>
  <c r="M53" i="5"/>
  <c r="V53" i="5"/>
  <c r="Z53" i="5"/>
  <c r="AD53" i="5"/>
  <c r="AH53" i="5"/>
  <c r="K63" i="5"/>
  <c r="X63" i="5"/>
  <c r="AB63" i="5"/>
  <c r="AF63" i="5"/>
  <c r="F4" i="5"/>
  <c r="F4" i="4" s="1"/>
  <c r="F7" i="5"/>
  <c r="F7" i="4" s="1"/>
  <c r="F11" i="5"/>
  <c r="F11" i="4" s="1"/>
  <c r="F17" i="5"/>
  <c r="F17" i="4" s="1"/>
  <c r="F29" i="4"/>
  <c r="F42" i="5"/>
  <c r="F42" i="4" s="1"/>
  <c r="F47" i="5"/>
  <c r="F47" i="4" s="1"/>
  <c r="F51" i="5"/>
  <c r="F51" i="4" s="1"/>
  <c r="F56" i="5"/>
  <c r="F56" i="4" s="1"/>
  <c r="F61" i="5"/>
  <c r="F61" i="4" s="1"/>
  <c r="F70" i="4"/>
  <c r="F75" i="5"/>
  <c r="F75" i="4" s="1"/>
  <c r="I37" i="5"/>
  <c r="N37" i="5"/>
  <c r="W37" i="5"/>
  <c r="AA37" i="5"/>
  <c r="AE37" i="5"/>
  <c r="AO37" i="5"/>
  <c r="I53" i="5"/>
  <c r="N53" i="5"/>
  <c r="W53" i="5"/>
  <c r="AA53" i="5"/>
  <c r="AE53" i="5"/>
  <c r="AO53" i="5"/>
  <c r="AG63" i="5"/>
  <c r="G4" i="5"/>
  <c r="G4" i="4" s="1"/>
  <c r="G7" i="5"/>
  <c r="G7" i="4" s="1"/>
  <c r="G11" i="5"/>
  <c r="G11" i="4" s="1"/>
  <c r="G17" i="5"/>
  <c r="G17" i="4" s="1"/>
  <c r="G29" i="5"/>
  <c r="G29" i="4" s="1"/>
  <c r="G35" i="5"/>
  <c r="G35" i="4" s="1"/>
  <c r="G42" i="5"/>
  <c r="G42" i="4" s="1"/>
  <c r="G47" i="5"/>
  <c r="G47" i="4" s="1"/>
  <c r="G51" i="5"/>
  <c r="G51" i="4" s="1"/>
  <c r="G56" i="5"/>
  <c r="G56" i="4" s="1"/>
  <c r="G61" i="5"/>
  <c r="G61" i="4" s="1"/>
  <c r="G68" i="4"/>
  <c r="G73" i="5"/>
  <c r="G73" i="4" s="1"/>
  <c r="G78" i="5"/>
  <c r="G78" i="4" s="1"/>
  <c r="F5" i="4"/>
  <c r="G5" i="5"/>
  <c r="G5" i="4" s="1"/>
  <c r="G8" i="5"/>
  <c r="G8" i="4" s="1"/>
  <c r="F8" i="4"/>
  <c r="G12" i="5"/>
  <c r="G12" i="4" s="1"/>
  <c r="F12" i="4"/>
  <c r="G14" i="5"/>
  <c r="G14" i="4" s="1"/>
  <c r="G24" i="5"/>
  <c r="G24" i="4" s="1"/>
  <c r="G31" i="5"/>
  <c r="G31" i="4" s="1"/>
  <c r="G36" i="5"/>
  <c r="G36" i="4" s="1"/>
  <c r="G43" i="5"/>
  <c r="G43" i="4" s="1"/>
  <c r="G48" i="5"/>
  <c r="G48" i="4" s="1"/>
  <c r="F48" i="4"/>
  <c r="G52" i="5"/>
  <c r="G52" i="4" s="1"/>
  <c r="F52" i="4"/>
  <c r="G57" i="5"/>
  <c r="G57" i="4" s="1"/>
  <c r="F57" i="4"/>
  <c r="G62" i="5"/>
  <c r="G62" i="4" s="1"/>
  <c r="F62" i="4"/>
  <c r="G74" i="5"/>
  <c r="G74" i="4" s="1"/>
  <c r="G79" i="5"/>
  <c r="G79" i="4" s="1"/>
  <c r="G9" i="5"/>
  <c r="G9" i="4" s="1"/>
  <c r="G15" i="5"/>
  <c r="G15" i="4" s="1"/>
  <c r="G25" i="5"/>
  <c r="G25" i="4" s="1"/>
  <c r="G32" i="5"/>
  <c r="G32" i="4" s="1"/>
  <c r="G38" i="5"/>
  <c r="G38" i="4" s="1"/>
  <c r="G44" i="5"/>
  <c r="G44" i="4" s="1"/>
  <c r="G49" i="5"/>
  <c r="G49" i="4" s="1"/>
  <c r="G54" i="5"/>
  <c r="G54" i="4" s="1"/>
  <c r="G59" i="5"/>
  <c r="G59" i="4" s="1"/>
  <c r="G64" i="5"/>
  <c r="G64" i="4" s="1"/>
  <c r="G66" i="4"/>
  <c r="G70" i="4"/>
  <c r="G75" i="5"/>
  <c r="G75" i="4" s="1"/>
  <c r="G10" i="5"/>
  <c r="G10" i="4" s="1"/>
  <c r="G16" i="5"/>
  <c r="G16" i="4" s="1"/>
  <c r="G28" i="5"/>
  <c r="G28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F67" i="4"/>
  <c r="G72" i="5"/>
  <c r="G72" i="4" s="1"/>
  <c r="G77" i="5"/>
  <c r="G77" i="4" s="1"/>
  <c r="F71" i="5" l="1"/>
  <c r="F65" i="4"/>
  <c r="F71" i="4" s="1"/>
  <c r="G45" i="4"/>
  <c r="G6" i="4"/>
  <c r="F80" i="4"/>
  <c r="G13" i="4"/>
  <c r="G37" i="4"/>
  <c r="F76" i="4"/>
  <c r="G53" i="4"/>
  <c r="G71" i="4"/>
  <c r="G76" i="4"/>
  <c r="G63" i="4"/>
  <c r="G80" i="4"/>
  <c r="G58" i="4"/>
  <c r="G18" i="4"/>
  <c r="G13" i="5"/>
  <c r="G6" i="5"/>
  <c r="G71" i="5"/>
  <c r="G18" i="5"/>
  <c r="G80" i="5"/>
  <c r="G53" i="5"/>
  <c r="G45" i="5"/>
  <c r="G63" i="5"/>
  <c r="G76" i="5"/>
  <c r="G58" i="5"/>
  <c r="G37" i="5"/>
  <c r="F80" i="5"/>
  <c r="F46" i="4"/>
  <c r="F53" i="5"/>
  <c r="F38" i="4"/>
  <c r="F45" i="4" s="1"/>
  <c r="F45" i="5"/>
  <c r="F37" i="5"/>
  <c r="F14" i="4"/>
  <c r="F18" i="4" s="1"/>
  <c r="F18" i="5"/>
  <c r="F13" i="4"/>
  <c r="F13" i="5"/>
  <c r="F59" i="4"/>
  <c r="F63" i="5"/>
  <c r="F54" i="4"/>
  <c r="F58" i="4" s="1"/>
  <c r="F58" i="5"/>
  <c r="F24" i="4"/>
  <c r="F76" i="5"/>
  <c r="F3" i="4"/>
  <c r="F6" i="4" s="1"/>
  <c r="F6" i="5"/>
  <c r="E9" i="2"/>
  <c r="F4" i="2"/>
  <c r="AR40" i="5" l="1"/>
  <c r="AR44" i="5"/>
  <c r="AR41" i="5"/>
  <c r="AR38" i="5"/>
  <c r="AR42" i="5"/>
  <c r="AR39" i="5"/>
  <c r="AR43" i="5"/>
  <c r="AR8" i="5"/>
  <c r="AR12" i="5"/>
  <c r="AR9" i="5"/>
  <c r="AR7" i="5"/>
  <c r="AR10" i="5"/>
  <c r="AR11" i="5"/>
  <c r="F63" i="4"/>
  <c r="F53" i="4"/>
  <c r="AO81" i="5"/>
  <c r="AE81" i="5"/>
  <c r="AD81" i="5"/>
  <c r="AA81" i="5"/>
  <c r="Z81" i="5"/>
  <c r="W81" i="5"/>
  <c r="V81" i="5"/>
  <c r="N81" i="5"/>
  <c r="M81" i="5"/>
  <c r="I81" i="5"/>
  <c r="H26" i="5"/>
  <c r="H27" i="5"/>
  <c r="H30" i="5" s="1"/>
  <c r="F26" i="5" l="1"/>
  <c r="H81" i="5"/>
  <c r="AH81" i="5"/>
  <c r="F27" i="5"/>
  <c r="F27" i="4" s="1"/>
  <c r="K81" i="5"/>
  <c r="T81" i="5"/>
  <c r="X81" i="5"/>
  <c r="AB81" i="5"/>
  <c r="AF81" i="5"/>
  <c r="L81" i="5"/>
  <c r="U81" i="5"/>
  <c r="Y81" i="5"/>
  <c r="AC81" i="5"/>
  <c r="AG81" i="5"/>
  <c r="G27" i="5"/>
  <c r="G27" i="4" s="1"/>
  <c r="G26" i="5"/>
  <c r="G26" i="4" s="1"/>
  <c r="F5" i="2"/>
  <c r="F6" i="2"/>
  <c r="F7" i="2"/>
  <c r="F8" i="2"/>
  <c r="AP8" i="2" s="1"/>
  <c r="F9" i="2"/>
  <c r="F10" i="2"/>
  <c r="AP10" i="2" s="1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5" i="2"/>
  <c r="E16" i="2"/>
  <c r="E18" i="2" l="1"/>
  <c r="E20" i="2" s="1"/>
  <c r="AP5" i="2"/>
  <c r="F18" i="2"/>
  <c r="F20" i="2" s="1"/>
  <c r="G30" i="4"/>
  <c r="F17" i="2"/>
  <c r="E17" i="2"/>
  <c r="G30" i="5"/>
  <c r="F26" i="4"/>
  <c r="F30" i="4" s="1"/>
  <c r="F30" i="5"/>
  <c r="AR25" i="5" l="1"/>
  <c r="AR29" i="5"/>
  <c r="AR27" i="5"/>
  <c r="AR28" i="5"/>
  <c r="AR26" i="5"/>
  <c r="AR24" i="5"/>
  <c r="G22" i="5"/>
  <c r="G22" i="4" s="1"/>
  <c r="F22" i="4"/>
  <c r="F21" i="4"/>
  <c r="G21" i="5"/>
  <c r="G21" i="4" s="1"/>
  <c r="F20" i="4"/>
  <c r="G20" i="5"/>
  <c r="G20" i="4" s="1"/>
  <c r="G19" i="5"/>
  <c r="G19" i="4" s="1"/>
  <c r="G23" i="4" l="1"/>
  <c r="G81" i="4" s="1"/>
  <c r="G23" i="5"/>
  <c r="G81" i="5" s="1"/>
  <c r="F19" i="4"/>
  <c r="F23" i="4" s="1"/>
  <c r="F81" i="4" s="1"/>
  <c r="F23" i="5"/>
  <c r="F81" i="5" s="1"/>
</calcChain>
</file>

<file path=xl/sharedStrings.xml><?xml version="1.0" encoding="utf-8"?>
<sst xmlns="http://schemas.openxmlformats.org/spreadsheetml/2006/main" count="926" uniqueCount="216">
  <si>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</si>
  <si>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</si>
  <si>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</si>
  <si>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</si>
  <si>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</si>
  <si>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</si>
  <si>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</si>
  <si>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</si>
  <si>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</si>
  <si>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</si>
  <si>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</si>
  <si>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</si>
  <si>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</si>
  <si>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</si>
  <si>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</si>
  <si>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</si>
  <si>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</si>
  <si>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</si>
  <si>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</si>
  <si>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</si>
  <si>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</si>
  <si>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</si>
  <si>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</si>
  <si>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</si>
  <si>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</si>
  <si>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</si>
  <si>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</si>
  <si>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</si>
  <si>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</si>
  <si>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</si>
  <si>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</si>
  <si>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</si>
  <si>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</si>
  <si>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</si>
  <si>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</si>
  <si>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</si>
  <si>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</si>
  <si>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</si>
  <si>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</si>
  <si>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</si>
  <si>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</si>
  <si>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</si>
  <si>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</si>
  <si>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</si>
  <si>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</si>
  <si>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</si>
  <si>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</si>
  <si>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</si>
  <si>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</si>
  <si>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</si>
  <si>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</si>
  <si>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</si>
  <si>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</si>
  <si>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</si>
  <si>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</si>
  <si>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</si>
  <si>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</si>
  <si>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</si>
  <si>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</si>
  <si>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</si>
  <si>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</si>
  <si>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</si>
  <si>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</si>
  <si>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</si>
  <si>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</si>
  <si>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</si>
  <si>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</si>
  <si>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</si>
  <si>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</si>
  <si>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</si>
  <si>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</si>
  <si>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DSR-0621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</si>
  <si>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</si>
  <si>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</si>
  <si>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</si>
  <si>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</si>
  <si>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</si>
  <si>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</si>
  <si>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</si>
  <si>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</si>
  <si>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</si>
  <si>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</si>
  <si>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</si>
  <si>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</si>
  <si>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</si>
  <si>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</si>
  <si>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</si>
  <si>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</si>
  <si>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</si>
  <si>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</si>
  <si>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</si>
  <si>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</si>
  <si>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</si>
  <si>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</si>
  <si>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</si>
  <si>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</si>
  <si>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</si>
  <si>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</si>
  <si>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</si>
  <si>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</si>
  <si>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</si>
  <si>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</si>
  <si>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</si>
  <si>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</si>
  <si>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</si>
  <si>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</si>
  <si>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</si>
  <si>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</si>
  <si>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</si>
  <si>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</si>
  <si>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</si>
  <si>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</si>
  <si>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</si>
  <si>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</si>
  <si>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</si>
  <si>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</si>
  <si>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</si>
  <si>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</si>
  <si>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</si>
  <si>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</si>
  <si>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</si>
  <si>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</si>
  <si>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</si>
  <si>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</si>
  <si>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</si>
  <si>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</si>
  <si>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</si>
  <si>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</si>
  <si>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</si>
  <si>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</si>
  <si>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</si>
  <si>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</si>
  <si>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</si>
  <si>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</si>
  <si>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</si>
  <si>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</si>
  <si>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</si>
  <si>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</si>
  <si>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</si>
  <si>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</si>
  <si>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</si>
  <si>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</si>
  <si>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Rubel</t>
  </si>
  <si>
    <t>Md. Taiebur Rahman Nayon</t>
  </si>
  <si>
    <t>Md. Liton Sarker</t>
  </si>
  <si>
    <t>Md. Asaduzzaman Dipu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</si>
  <si>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</si>
  <si>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</si>
  <si>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</si>
  <si>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</si>
  <si>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</si>
  <si>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</si>
  <si>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</si>
  <si>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</si>
  <si>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</si>
  <si>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</si>
  <si>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</si>
  <si>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</si>
  <si>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</si>
  <si>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</si>
  <si>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</si>
  <si>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</si>
  <si>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</si>
  <si>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Md. Nasmus Shadap Rony</t>
  </si>
  <si>
    <t>Secondary Target May'22</t>
  </si>
  <si>
    <t>Md.Majharul Haque</t>
  </si>
  <si>
    <t>Md. Hasib</t>
  </si>
  <si>
    <t>DSR-0351</t>
  </si>
  <si>
    <t>Md. Aminul Islam Tutul</t>
  </si>
  <si>
    <t>Akia Corporation</t>
  </si>
  <si>
    <t>DEL-0005</t>
  </si>
  <si>
    <t>A30</t>
  </si>
  <si>
    <t>B62</t>
  </si>
  <si>
    <t>S30</t>
  </si>
  <si>
    <t>L136</t>
  </si>
  <si>
    <t>G50</t>
  </si>
  <si>
    <t>i71</t>
  </si>
  <si>
    <t>i80</t>
  </si>
  <si>
    <t>Z42</t>
  </si>
  <si>
    <t>Z45</t>
  </si>
  <si>
    <t>Z55_64GB</t>
  </si>
  <si>
    <t>DSR-0004</t>
  </si>
  <si>
    <t>Md. Azizur Rahman</t>
  </si>
  <si>
    <t>Md. Arafath Hossain</t>
  </si>
  <si>
    <t>Md. Abir Hasan</t>
  </si>
  <si>
    <t>Altaf Mahmud</t>
  </si>
  <si>
    <t>Md. Shoriful Islam</t>
  </si>
  <si>
    <t>Md. Akash</t>
  </si>
  <si>
    <t>B69</t>
  </si>
  <si>
    <t>BL96</t>
  </si>
  <si>
    <t>BL99</t>
  </si>
  <si>
    <t>BL120</t>
  </si>
  <si>
    <t>D41</t>
  </si>
  <si>
    <t>D82</t>
  </si>
  <si>
    <t>D54+</t>
  </si>
  <si>
    <t>S45</t>
  </si>
  <si>
    <t>D47</t>
  </si>
  <si>
    <t>L33</t>
  </si>
  <si>
    <t>L46</t>
  </si>
  <si>
    <t>L140</t>
  </si>
  <si>
    <t>L145</t>
  </si>
  <si>
    <t>L270</t>
  </si>
  <si>
    <t>G10+</t>
  </si>
  <si>
    <t>ATOM_II</t>
  </si>
  <si>
    <t>Z42pro</t>
  </si>
  <si>
    <t>Z22</t>
  </si>
  <si>
    <t>Z33</t>
  </si>
  <si>
    <t>D76</t>
  </si>
  <si>
    <t>V139</t>
  </si>
  <si>
    <t>i73</t>
  </si>
  <si>
    <t>Z55_4_128GB</t>
  </si>
  <si>
    <t>Helio30</t>
  </si>
  <si>
    <t>Primary Target Sep'22</t>
  </si>
  <si>
    <t>Smart</t>
  </si>
  <si>
    <t>Feature</t>
  </si>
  <si>
    <t>Md. Tareq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</si>
</sst>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>
      <alignment vertical="center"/>
    </xf>
    <xf numFmtId="1" fontId="14" fillId="10" borderId="3" xfId="0" applyNumberFormat="1" applyFont="1" applyFill="1" applyBorder="1" applyAlignment="1">
      <alignment horizontal="center" vertical="center"/>
    </xf>
    <xf numFmtId="164" fontId="4" fillId="10" borderId="2" xfId="1" applyNumberFormat="1" applyFont="1" applyFill="1" applyBorder="1" applyAlignment="1">
      <alignment horizontal="center" vertical="center"/>
    </xf>
    <xf numFmtId="9" fontId="6" fillId="7" borderId="3" xfId="2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" fontId="13" fillId="0" borderId="0" xfId="0" applyNumberFormat="1" applyFont="1"/>
    <xf numFmtId="9" fontId="6" fillId="2" borderId="0" xfId="2" applyFont="1" applyFill="1"/>
    <xf numFmtId="164" fontId="6" fillId="2" borderId="0" xfId="0" applyNumberFormat="1" applyFont="1" applyFill="1"/>
    <xf numFmtId="1" fontId="6" fillId="2" borderId="0" xfId="0" applyNumberFormat="1" applyFont="1" applyFill="1"/>
    <xf numFmtId="164" fontId="6" fillId="0" borderId="0" xfId="0" applyNumberFormat="1" applyFont="1"/>
    <xf numFmtId="165" fontId="6" fillId="7" borderId="3" xfId="2" applyNumberFormat="1" applyFont="1" applyFill="1" applyBorder="1"/>
    <xf numFmtId="1" fontId="1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center" vertical="center"/>
    </xf>
    <xf numFmtId="1" fontId="15" fillId="7" borderId="3" xfId="1" applyNumberFormat="1" applyFont="1" applyFill="1" applyBorder="1" applyAlignment="1">
      <alignment horizontal="center" vertical="center"/>
    </xf>
    <xf numFmtId="1" fontId="15" fillId="7" borderId="8" xfId="1" applyNumberFormat="1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/>
    </xf>
    <xf numFmtId="1" fontId="13" fillId="7" borderId="0" xfId="0" applyNumberFormat="1" applyFont="1" applyFill="1"/>
    <xf numFmtId="0" fontId="13" fillId="7" borderId="0" xfId="0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AT21"/>
  <sheetViews>
    <sheetView showGridLines="0" tabSelected="1" zoomScale="90" zoomScaleNormal="90" workbookViewId="0">
      <pane xSplit="6" ySplit="3" topLeftCell="AE5" activePane="bottomRight" state="frozen"/>
      <selection pane="topRight" activeCell="E1" sqref="E1"/>
      <selection pane="bottomLeft" activeCell="A4" sqref="A4"/>
      <selection pane="bottomRight" activeCell="AJ34" sqref="AJ34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2.42578125" style="2" bestFit="1" customWidth="1"/>
    <col min="6" max="6" width="7.85546875" style="2" bestFit="1" customWidth="1"/>
    <col min="7" max="7" width="7.5703125" style="2" bestFit="1" customWidth="1"/>
    <col min="8" max="8" width="7.140625" style="2" bestFit="1" customWidth="1"/>
    <col min="9" max="9" width="6.7109375" style="2" bestFit="1" customWidth="1"/>
    <col min="10" max="10" width="7" style="2" bestFit="1" customWidth="1"/>
    <col min="11" max="11" width="6.7109375" style="2" bestFit="1" customWidth="1"/>
    <col min="12" max="12" width="6.28515625" style="2" bestFit="1" customWidth="1"/>
    <col min="13" max="13" width="6.42578125" style="2" bestFit="1" customWidth="1"/>
    <col min="14" max="14" width="6.28515625" style="2" bestFit="1" customWidth="1"/>
    <col min="15" max="15" width="6.7109375" style="2" bestFit="1" customWidth="1"/>
    <col min="16" max="16" width="6.28515625" style="2" bestFit="1" customWidth="1"/>
    <col min="17" max="17" width="6.7109375" style="2" bestFit="1" customWidth="1"/>
    <col min="18" max="18" width="6.42578125" style="2" bestFit="1" customWidth="1"/>
    <col min="19" max="19" width="6.7109375" style="2" bestFit="1" customWidth="1"/>
    <col min="20" max="20" width="6.42578125" style="2" bestFit="1" customWidth="1"/>
    <col min="21" max="21" width="6.7109375" style="2" bestFit="1" customWidth="1"/>
    <col min="22" max="22" width="7" style="2" bestFit="1" customWidth="1"/>
    <col min="23" max="23" width="6.42578125" style="2" bestFit="1" customWidth="1"/>
    <col min="24" max="24" width="7.140625" style="2" bestFit="1" customWidth="1"/>
    <col min="25" max="25" width="6.7109375" style="2" bestFit="1" customWidth="1"/>
    <col min="26" max="26" width="6.85546875" style="2" bestFit="1" customWidth="1"/>
    <col min="27" max="27" width="7.140625" style="2" bestFit="1" customWidth="1"/>
    <col min="28" max="28" width="7" style="2" bestFit="1" customWidth="1"/>
    <col min="29" max="29" width="6.7109375" style="2" bestFit="1" customWidth="1"/>
    <col min="30" max="30" width="7.140625" style="2" bestFit="1" customWidth="1"/>
    <col min="31" max="31" width="6.85546875" style="2" bestFit="1" customWidth="1"/>
    <col min="32" max="32" width="7.85546875" style="2" bestFit="1" customWidth="1"/>
    <col min="33" max="33" width="7" style="2" bestFit="1" customWidth="1"/>
    <col min="34" max="34" width="6.85546875" style="2" bestFit="1" customWidth="1"/>
    <col min="35" max="36" width="7.42578125" style="2" bestFit="1" customWidth="1"/>
    <col min="37" max="37" width="9.5703125" style="3" bestFit="1" customWidth="1"/>
    <col min="38" max="38" width="14.85546875" style="3" bestFit="1" customWidth="1"/>
    <col min="39" max="39" width="17.42578125" style="3" bestFit="1" customWidth="1"/>
    <col min="40" max="40" width="12.5703125" style="3" bestFit="1" customWidth="1"/>
    <col min="41" max="16384" width="9.140625" style="3"/>
  </cols>
  <sheetData>
    <row r="1" spans="1:46" ht="14.25" x14ac:dyDescent="0.2">
      <c r="A1" s="82" t="s">
        <v>212</v>
      </c>
      <c r="B1" s="55"/>
      <c r="C1" s="55"/>
    </row>
    <row r="2" spans="1:46" s="1" customFormat="1" x14ac:dyDescent="0.2">
      <c r="E2" s="2"/>
      <c r="F2" s="4" t="s">
        <v>0</v>
      </c>
      <c r="G2" s="5">
        <v>972.35436893203882</v>
      </c>
      <c r="H2" s="5">
        <v>1060.5679611650485</v>
      </c>
      <c r="I2" s="5">
        <v>1050.5436893203882</v>
      </c>
      <c r="J2" s="5">
        <v>1235.9927184466019</v>
      </c>
      <c r="K2" s="5">
        <v>1128.7330097087379</v>
      </c>
      <c r="L2" s="5">
        <v>1157.8033980582525</v>
      </c>
      <c r="M2" s="5">
        <v>1294.1334951456311</v>
      </c>
      <c r="N2" s="5">
        <v>1333.2281553398059</v>
      </c>
      <c r="O2" s="5">
        <v>1556.7694174757282</v>
      </c>
      <c r="P2" s="5">
        <v>1215.9441747572816</v>
      </c>
      <c r="Q2" s="5">
        <v>1255.0388349514562</v>
      </c>
      <c r="R2" s="5">
        <v>1381.3446601941748</v>
      </c>
      <c r="S2" s="5">
        <v>1459.5339805825242</v>
      </c>
      <c r="T2" s="5">
        <v>1498.6286407766991</v>
      </c>
      <c r="U2" s="5">
        <v>1556.7694174757282</v>
      </c>
      <c r="V2" s="5">
        <v>1362.2985436893205</v>
      </c>
      <c r="W2" s="5">
        <v>1342.25</v>
      </c>
      <c r="X2" s="5">
        <v>1362.2985436893205</v>
      </c>
      <c r="Y2" s="5">
        <v>1469.5582524271845</v>
      </c>
      <c r="Z2" s="5">
        <v>5225.6529126213591</v>
      </c>
      <c r="AA2" s="5">
        <v>5498.3131067961167</v>
      </c>
      <c r="AB2" s="5">
        <v>6408.5169902912621</v>
      </c>
      <c r="AC2" s="5">
        <v>6792.4466019417478</v>
      </c>
      <c r="AD2" s="5">
        <v>7050.0703883495144</v>
      </c>
      <c r="AE2" s="5">
        <v>7337.7669902912621</v>
      </c>
      <c r="AF2" s="5">
        <v>7883.0873786407765</v>
      </c>
      <c r="AG2" s="5">
        <v>8252.9830097087379</v>
      </c>
      <c r="AH2" s="5">
        <v>9625.3058252427181</v>
      </c>
      <c r="AI2" s="5">
        <v>10276.883495145632</v>
      </c>
      <c r="AJ2" s="95">
        <v>11454.735436893205</v>
      </c>
      <c r="AK2" s="101">
        <v>10529.495145631068</v>
      </c>
      <c r="AL2" s="101">
        <v>11454.735436893205</v>
      </c>
      <c r="AM2" s="101">
        <v>12184.502427184467</v>
      </c>
      <c r="AN2" s="101">
        <v>13718.216019417476</v>
      </c>
    </row>
    <row r="3" spans="1:46" s="6" customFormat="1" ht="32.25" customHeight="1" x14ac:dyDescent="0.25">
      <c r="A3" s="92" t="s">
        <v>1</v>
      </c>
      <c r="B3" s="81" t="s">
        <v>133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171</v>
      </c>
      <c r="H3" s="74" t="s">
        <v>172</v>
      </c>
      <c r="I3" s="74" t="s">
        <v>188</v>
      </c>
      <c r="J3" s="74" t="s">
        <v>191</v>
      </c>
      <c r="K3" s="74" t="s">
        <v>189</v>
      </c>
      <c r="L3" s="74" t="s">
        <v>190</v>
      </c>
      <c r="M3" s="74" t="s">
        <v>192</v>
      </c>
      <c r="N3" s="74" t="s">
        <v>196</v>
      </c>
      <c r="O3" s="74" t="s">
        <v>194</v>
      </c>
      <c r="P3" s="74" t="s">
        <v>207</v>
      </c>
      <c r="Q3" s="74" t="s">
        <v>193</v>
      </c>
      <c r="R3" s="74" t="s">
        <v>174</v>
      </c>
      <c r="S3" s="74" t="s">
        <v>199</v>
      </c>
      <c r="T3" s="74" t="s">
        <v>200</v>
      </c>
      <c r="U3" s="74" t="s">
        <v>201</v>
      </c>
      <c r="V3" s="74" t="s">
        <v>197</v>
      </c>
      <c r="W3" s="74" t="s">
        <v>198</v>
      </c>
      <c r="X3" s="74" t="s">
        <v>173</v>
      </c>
      <c r="Y3" s="74" t="s">
        <v>195</v>
      </c>
      <c r="Z3" s="74" t="s">
        <v>202</v>
      </c>
      <c r="AA3" s="74" t="s">
        <v>175</v>
      </c>
      <c r="AB3" s="74" t="s">
        <v>208</v>
      </c>
      <c r="AC3" s="74" t="s">
        <v>176</v>
      </c>
      <c r="AD3" s="74" t="s">
        <v>209</v>
      </c>
      <c r="AE3" s="74" t="s">
        <v>177</v>
      </c>
      <c r="AF3" s="74" t="s">
        <v>203</v>
      </c>
      <c r="AG3" s="74" t="s">
        <v>205</v>
      </c>
      <c r="AH3" s="74" t="s">
        <v>206</v>
      </c>
      <c r="AI3" s="74" t="s">
        <v>178</v>
      </c>
      <c r="AJ3" s="96" t="s">
        <v>204</v>
      </c>
      <c r="AK3" s="100" t="s">
        <v>179</v>
      </c>
      <c r="AL3" s="100" t="s">
        <v>180</v>
      </c>
      <c r="AM3" s="100" t="s">
        <v>210</v>
      </c>
      <c r="AN3" s="100" t="s">
        <v>211</v>
      </c>
      <c r="AO3" s="6" t="s">
        <v>213</v>
      </c>
      <c r="AP3" s="6" t="s">
        <v>214</v>
      </c>
    </row>
    <row r="4" spans="1:46" s="54" customFormat="1" ht="15" hidden="1" x14ac:dyDescent="0.25">
      <c r="A4" s="80" t="s">
        <v>46</v>
      </c>
      <c r="B4" s="75" t="s">
        <v>148</v>
      </c>
      <c r="C4" s="75" t="s">
        <v>5</v>
      </c>
      <c r="D4" s="77" t="s">
        <v>22</v>
      </c>
      <c r="E4" s="72">
        <f>SUMPRODUCT($G$2:$AN$2,G4:AN4)</f>
        <v>6569279.245145632</v>
      </c>
      <c r="F4" s="76">
        <f>SUM(G4:AN4)</f>
        <v>3272</v>
      </c>
      <c r="G4" s="76">
        <v>695</v>
      </c>
      <c r="H4" s="76">
        <v>201</v>
      </c>
      <c r="I4" s="76">
        <v>321</v>
      </c>
      <c r="J4" s="76">
        <v>341</v>
      </c>
      <c r="K4" s="76">
        <v>165</v>
      </c>
      <c r="L4" s="76">
        <v>117</v>
      </c>
      <c r="M4" s="76">
        <v>119</v>
      </c>
      <c r="N4" s="76">
        <v>67</v>
      </c>
      <c r="O4" s="76">
        <v>51</v>
      </c>
      <c r="P4" s="76">
        <v>113</v>
      </c>
      <c r="Q4" s="76">
        <v>106</v>
      </c>
      <c r="R4" s="76">
        <v>64</v>
      </c>
      <c r="S4" s="76">
        <v>81</v>
      </c>
      <c r="T4" s="76">
        <v>81</v>
      </c>
      <c r="U4" s="76">
        <v>47</v>
      </c>
      <c r="V4" s="76">
        <v>123</v>
      </c>
      <c r="W4" s="76">
        <v>114</v>
      </c>
      <c r="X4" s="76">
        <v>119</v>
      </c>
      <c r="Y4" s="76">
        <v>29</v>
      </c>
      <c r="Z4" s="76">
        <v>3</v>
      </c>
      <c r="AA4" s="76">
        <v>15</v>
      </c>
      <c r="AB4" s="76">
        <v>17</v>
      </c>
      <c r="AC4" s="76">
        <v>14</v>
      </c>
      <c r="AD4" s="76">
        <v>20</v>
      </c>
      <c r="AE4" s="76">
        <v>15</v>
      </c>
      <c r="AF4" s="76">
        <v>13</v>
      </c>
      <c r="AG4" s="76">
        <v>19</v>
      </c>
      <c r="AH4" s="76">
        <v>15</v>
      </c>
      <c r="AI4" s="76">
        <v>45</v>
      </c>
      <c r="AJ4" s="97">
        <v>61</v>
      </c>
      <c r="AK4" s="102">
        <v>18</v>
      </c>
      <c r="AL4" s="102">
        <v>31</v>
      </c>
      <c r="AM4" s="102">
        <v>14</v>
      </c>
      <c r="AN4" s="102">
        <v>18</v>
      </c>
    </row>
    <row r="5" spans="1:46" s="54" customFormat="1" ht="15" x14ac:dyDescent="0.25">
      <c r="A5" s="80" t="s">
        <v>6</v>
      </c>
      <c r="B5" s="75" t="s">
        <v>149</v>
      </c>
      <c r="C5" s="75" t="s">
        <v>5</v>
      </c>
      <c r="D5" s="77" t="s">
        <v>5</v>
      </c>
      <c r="E5" s="72">
        <f t="shared" ref="E5:E16" si="0">SUMPRODUCT($G$2:$AN$2,G5:AN5)</f>
        <v>7506675.970873788</v>
      </c>
      <c r="F5" s="76">
        <f t="shared" ref="F5:F16" si="1">SUM(G5:AN5)</f>
        <v>5364</v>
      </c>
      <c r="G5" s="76">
        <v>1032</v>
      </c>
      <c r="H5" s="76">
        <v>293</v>
      </c>
      <c r="I5" s="76">
        <v>474</v>
      </c>
      <c r="J5" s="76">
        <v>686</v>
      </c>
      <c r="K5" s="76">
        <v>443</v>
      </c>
      <c r="L5" s="76">
        <v>176</v>
      </c>
      <c r="M5" s="76">
        <v>155</v>
      </c>
      <c r="N5" s="76">
        <v>119</v>
      </c>
      <c r="O5" s="76">
        <v>127</v>
      </c>
      <c r="P5" s="76">
        <v>37</v>
      </c>
      <c r="Q5" s="76">
        <v>185</v>
      </c>
      <c r="R5" s="76">
        <v>178</v>
      </c>
      <c r="S5" s="76">
        <v>281</v>
      </c>
      <c r="T5" s="76">
        <v>107</v>
      </c>
      <c r="U5" s="76">
        <v>111</v>
      </c>
      <c r="V5" s="76">
        <v>250</v>
      </c>
      <c r="W5" s="76">
        <v>196</v>
      </c>
      <c r="X5" s="76">
        <v>285</v>
      </c>
      <c r="Y5" s="76">
        <v>89</v>
      </c>
      <c r="Z5" s="76">
        <v>8</v>
      </c>
      <c r="AA5" s="76">
        <v>13</v>
      </c>
      <c r="AB5" s="76">
        <v>11</v>
      </c>
      <c r="AC5" s="76">
        <v>9</v>
      </c>
      <c r="AD5" s="76">
        <v>12</v>
      </c>
      <c r="AE5" s="76">
        <v>9</v>
      </c>
      <c r="AF5" s="76">
        <v>18</v>
      </c>
      <c r="AG5" s="76">
        <v>5</v>
      </c>
      <c r="AH5" s="76">
        <v>8</v>
      </c>
      <c r="AI5" s="76">
        <v>9</v>
      </c>
      <c r="AJ5" s="97">
        <v>9</v>
      </c>
      <c r="AK5" s="102">
        <v>5</v>
      </c>
      <c r="AL5" s="102">
        <v>12</v>
      </c>
      <c r="AM5" s="102">
        <v>6</v>
      </c>
      <c r="AN5" s="102">
        <v>6</v>
      </c>
      <c r="AO5" s="105">
        <f>SUM(Z5:AN5)</f>
        <v>140</v>
      </c>
      <c r="AP5" s="105">
        <f>F5-AO5</f>
        <v>5224</v>
      </c>
      <c r="AS5" s="54">
        <v>130</v>
      </c>
      <c r="AT5" s="54">
        <v>4592</v>
      </c>
    </row>
    <row r="6" spans="1:46" s="54" customFormat="1" ht="15" hidden="1" x14ac:dyDescent="0.25">
      <c r="A6" s="80" t="s">
        <v>7</v>
      </c>
      <c r="B6" s="75" t="s">
        <v>150</v>
      </c>
      <c r="C6" s="75" t="s">
        <v>5</v>
      </c>
      <c r="D6" s="77" t="s">
        <v>22</v>
      </c>
      <c r="E6" s="72">
        <f t="shared" si="0"/>
        <v>9632523.3009708729</v>
      </c>
      <c r="F6" s="76">
        <f t="shared" si="1"/>
        <v>4067</v>
      </c>
      <c r="G6" s="76">
        <v>940</v>
      </c>
      <c r="H6" s="76">
        <v>271</v>
      </c>
      <c r="I6" s="76">
        <v>310</v>
      </c>
      <c r="J6" s="76">
        <v>242</v>
      </c>
      <c r="K6" s="76">
        <v>196</v>
      </c>
      <c r="L6" s="76">
        <v>112</v>
      </c>
      <c r="M6" s="76">
        <v>109</v>
      </c>
      <c r="N6" s="76">
        <v>76</v>
      </c>
      <c r="O6" s="76">
        <v>43</v>
      </c>
      <c r="P6" s="76">
        <v>61</v>
      </c>
      <c r="Q6" s="76">
        <v>233</v>
      </c>
      <c r="R6" s="76">
        <v>151</v>
      </c>
      <c r="S6" s="76">
        <v>109</v>
      </c>
      <c r="T6" s="76">
        <v>69</v>
      </c>
      <c r="U6" s="76">
        <v>101</v>
      </c>
      <c r="V6" s="76">
        <v>202</v>
      </c>
      <c r="W6" s="76">
        <v>102</v>
      </c>
      <c r="X6" s="76">
        <v>133</v>
      </c>
      <c r="Y6" s="76">
        <v>28</v>
      </c>
      <c r="Z6" s="76">
        <v>14</v>
      </c>
      <c r="AA6" s="76">
        <v>17</v>
      </c>
      <c r="AB6" s="76">
        <v>24</v>
      </c>
      <c r="AC6" s="76">
        <v>36</v>
      </c>
      <c r="AD6" s="76">
        <v>42</v>
      </c>
      <c r="AE6" s="76">
        <v>24</v>
      </c>
      <c r="AF6" s="76">
        <v>47</v>
      </c>
      <c r="AG6" s="76">
        <v>29</v>
      </c>
      <c r="AH6" s="76">
        <v>37</v>
      </c>
      <c r="AI6" s="76">
        <v>78</v>
      </c>
      <c r="AJ6" s="97">
        <v>89</v>
      </c>
      <c r="AK6" s="102">
        <v>29</v>
      </c>
      <c r="AL6" s="102">
        <v>51</v>
      </c>
      <c r="AM6" s="102">
        <v>31</v>
      </c>
      <c r="AN6" s="102">
        <v>31</v>
      </c>
    </row>
    <row r="7" spans="1:46" s="54" customFormat="1" ht="15" hidden="1" x14ac:dyDescent="0.25">
      <c r="A7" s="80" t="s">
        <v>151</v>
      </c>
      <c r="B7" s="75" t="s">
        <v>152</v>
      </c>
      <c r="C7" s="75" t="s">
        <v>5</v>
      </c>
      <c r="D7" s="77" t="s">
        <v>22</v>
      </c>
      <c r="E7" s="72">
        <f t="shared" si="0"/>
        <v>8638766.1092233006</v>
      </c>
      <c r="F7" s="76">
        <f t="shared" si="1"/>
        <v>3754</v>
      </c>
      <c r="G7" s="76">
        <v>960</v>
      </c>
      <c r="H7" s="76">
        <v>221</v>
      </c>
      <c r="I7" s="76">
        <v>286</v>
      </c>
      <c r="J7" s="76">
        <v>251</v>
      </c>
      <c r="K7" s="76">
        <v>141</v>
      </c>
      <c r="L7" s="76">
        <v>72</v>
      </c>
      <c r="M7" s="76">
        <v>72</v>
      </c>
      <c r="N7" s="76">
        <v>65</v>
      </c>
      <c r="O7" s="76">
        <v>43</v>
      </c>
      <c r="P7" s="76">
        <v>48</v>
      </c>
      <c r="Q7" s="76">
        <v>202</v>
      </c>
      <c r="R7" s="76">
        <v>147</v>
      </c>
      <c r="S7" s="76">
        <v>109</v>
      </c>
      <c r="T7" s="76">
        <v>69</v>
      </c>
      <c r="U7" s="76">
        <v>91</v>
      </c>
      <c r="V7" s="76">
        <v>212</v>
      </c>
      <c r="W7" s="76">
        <v>106</v>
      </c>
      <c r="X7" s="76">
        <v>123</v>
      </c>
      <c r="Y7" s="76">
        <v>28</v>
      </c>
      <c r="Z7" s="76">
        <v>13</v>
      </c>
      <c r="AA7" s="76">
        <v>14</v>
      </c>
      <c r="AB7" s="76">
        <v>19</v>
      </c>
      <c r="AC7" s="76">
        <v>31</v>
      </c>
      <c r="AD7" s="76">
        <v>42</v>
      </c>
      <c r="AE7" s="76">
        <v>21</v>
      </c>
      <c r="AF7" s="76">
        <v>41</v>
      </c>
      <c r="AG7" s="76">
        <v>23</v>
      </c>
      <c r="AH7" s="76">
        <v>41</v>
      </c>
      <c r="AI7" s="76">
        <v>71</v>
      </c>
      <c r="AJ7" s="97">
        <v>79</v>
      </c>
      <c r="AK7" s="102">
        <v>25</v>
      </c>
      <c r="AL7" s="102">
        <v>41</v>
      </c>
      <c r="AM7" s="102">
        <v>23</v>
      </c>
      <c r="AN7" s="102">
        <v>24</v>
      </c>
    </row>
    <row r="8" spans="1:46" s="117" customFormat="1" ht="15" x14ac:dyDescent="0.25">
      <c r="A8" s="111" t="s">
        <v>9</v>
      </c>
      <c r="B8" s="112" t="s">
        <v>153</v>
      </c>
      <c r="C8" s="112" t="s">
        <v>5</v>
      </c>
      <c r="D8" s="112" t="s">
        <v>5</v>
      </c>
      <c r="E8" s="113">
        <f t="shared" si="0"/>
        <v>13971717.825242719</v>
      </c>
      <c r="F8" s="113">
        <f t="shared" si="1"/>
        <v>6762</v>
      </c>
      <c r="G8" s="113">
        <v>1205</v>
      </c>
      <c r="H8" s="113">
        <v>401</v>
      </c>
      <c r="I8" s="113">
        <v>581</v>
      </c>
      <c r="J8" s="113">
        <v>665</v>
      </c>
      <c r="K8" s="113">
        <v>347</v>
      </c>
      <c r="L8" s="113">
        <v>218</v>
      </c>
      <c r="M8" s="113">
        <v>351</v>
      </c>
      <c r="N8" s="113">
        <v>149</v>
      </c>
      <c r="O8" s="113">
        <v>149</v>
      </c>
      <c r="P8" s="113">
        <v>104</v>
      </c>
      <c r="Q8" s="113">
        <v>247</v>
      </c>
      <c r="R8" s="113">
        <v>203</v>
      </c>
      <c r="S8" s="113">
        <v>231</v>
      </c>
      <c r="T8" s="113">
        <v>151</v>
      </c>
      <c r="U8" s="113">
        <v>173</v>
      </c>
      <c r="V8" s="113">
        <v>286</v>
      </c>
      <c r="W8" s="113">
        <v>218</v>
      </c>
      <c r="X8" s="113">
        <v>325</v>
      </c>
      <c r="Y8" s="113">
        <v>60</v>
      </c>
      <c r="Z8" s="113">
        <v>17</v>
      </c>
      <c r="AA8" s="113">
        <v>31</v>
      </c>
      <c r="AB8" s="113">
        <v>36</v>
      </c>
      <c r="AC8" s="113">
        <v>34</v>
      </c>
      <c r="AD8" s="113">
        <v>46</v>
      </c>
      <c r="AE8" s="113">
        <v>35</v>
      </c>
      <c r="AF8" s="113">
        <v>42</v>
      </c>
      <c r="AG8" s="113">
        <v>32</v>
      </c>
      <c r="AH8" s="113">
        <v>31</v>
      </c>
      <c r="AI8" s="113">
        <v>117</v>
      </c>
      <c r="AJ8" s="114">
        <v>98</v>
      </c>
      <c r="AK8" s="115">
        <v>41</v>
      </c>
      <c r="AL8" s="115">
        <v>65</v>
      </c>
      <c r="AM8" s="115">
        <v>31</v>
      </c>
      <c r="AN8" s="115">
        <v>42</v>
      </c>
      <c r="AO8" s="116">
        <f>SUM(Z8:AN8)</f>
        <v>698</v>
      </c>
      <c r="AP8" s="116">
        <f>F8-AO8</f>
        <v>6064</v>
      </c>
      <c r="AS8" s="117">
        <v>724</v>
      </c>
      <c r="AT8" s="117">
        <v>6354</v>
      </c>
    </row>
    <row r="9" spans="1:46" s="54" customFormat="1" ht="15" hidden="1" x14ac:dyDescent="0.25">
      <c r="A9" s="80" t="s">
        <v>169</v>
      </c>
      <c r="B9" s="75" t="s">
        <v>170</v>
      </c>
      <c r="C9" s="75" t="s">
        <v>5</v>
      </c>
      <c r="D9" s="77" t="s">
        <v>22</v>
      </c>
      <c r="E9" s="72">
        <f t="shared" si="0"/>
        <v>11296151.45631068</v>
      </c>
      <c r="F9" s="76">
        <f t="shared" si="1"/>
        <v>5020</v>
      </c>
      <c r="G9" s="76">
        <v>1386</v>
      </c>
      <c r="H9" s="76">
        <v>266</v>
      </c>
      <c r="I9" s="76">
        <v>264</v>
      </c>
      <c r="J9" s="76">
        <v>161</v>
      </c>
      <c r="K9" s="76">
        <v>241</v>
      </c>
      <c r="L9" s="76">
        <v>172</v>
      </c>
      <c r="M9" s="76">
        <v>136</v>
      </c>
      <c r="N9" s="76">
        <v>126</v>
      </c>
      <c r="O9" s="76">
        <v>90</v>
      </c>
      <c r="P9" s="76">
        <v>171</v>
      </c>
      <c r="Q9" s="76">
        <v>222</v>
      </c>
      <c r="R9" s="76">
        <v>103</v>
      </c>
      <c r="S9" s="76">
        <v>132</v>
      </c>
      <c r="T9" s="76">
        <v>130</v>
      </c>
      <c r="U9" s="76">
        <v>157</v>
      </c>
      <c r="V9" s="76">
        <v>182</v>
      </c>
      <c r="W9" s="76">
        <v>146</v>
      </c>
      <c r="X9" s="76">
        <v>274</v>
      </c>
      <c r="Y9" s="76">
        <v>21</v>
      </c>
      <c r="Z9" s="76">
        <v>18</v>
      </c>
      <c r="AA9" s="76">
        <v>19</v>
      </c>
      <c r="AB9" s="76">
        <v>29</v>
      </c>
      <c r="AC9" s="76">
        <v>29</v>
      </c>
      <c r="AD9" s="76">
        <v>37</v>
      </c>
      <c r="AE9" s="76">
        <v>29</v>
      </c>
      <c r="AF9" s="76">
        <v>56</v>
      </c>
      <c r="AG9" s="76">
        <v>42</v>
      </c>
      <c r="AH9" s="76">
        <v>27</v>
      </c>
      <c r="AI9" s="76">
        <v>87</v>
      </c>
      <c r="AJ9" s="97">
        <v>95</v>
      </c>
      <c r="AK9" s="102">
        <v>37</v>
      </c>
      <c r="AL9" s="102">
        <v>65</v>
      </c>
      <c r="AM9" s="102">
        <v>35</v>
      </c>
      <c r="AN9" s="102">
        <v>35</v>
      </c>
    </row>
    <row r="10" spans="1:46" s="54" customFormat="1" ht="15" x14ac:dyDescent="0.25">
      <c r="A10" s="80" t="s">
        <v>10</v>
      </c>
      <c r="B10" s="75" t="s">
        <v>154</v>
      </c>
      <c r="C10" s="75" t="s">
        <v>5</v>
      </c>
      <c r="D10" s="77" t="s">
        <v>5</v>
      </c>
      <c r="E10" s="72">
        <f t="shared" si="0"/>
        <v>11545020.043689322</v>
      </c>
      <c r="F10" s="76">
        <f t="shared" si="1"/>
        <v>6574</v>
      </c>
      <c r="G10" s="76">
        <v>1418</v>
      </c>
      <c r="H10" s="76">
        <v>432</v>
      </c>
      <c r="I10" s="76">
        <v>620</v>
      </c>
      <c r="J10" s="76">
        <v>526</v>
      </c>
      <c r="K10" s="76">
        <v>319</v>
      </c>
      <c r="L10" s="76">
        <v>182</v>
      </c>
      <c r="M10" s="76">
        <v>255</v>
      </c>
      <c r="N10" s="76">
        <v>117</v>
      </c>
      <c r="O10" s="76">
        <v>126</v>
      </c>
      <c r="P10" s="76">
        <v>113</v>
      </c>
      <c r="Q10" s="76">
        <v>226</v>
      </c>
      <c r="R10" s="76">
        <v>197</v>
      </c>
      <c r="S10" s="76">
        <v>238</v>
      </c>
      <c r="T10" s="76">
        <v>166</v>
      </c>
      <c r="U10" s="76">
        <v>176</v>
      </c>
      <c r="V10" s="76">
        <v>347</v>
      </c>
      <c r="W10" s="76">
        <v>246</v>
      </c>
      <c r="X10" s="76">
        <v>328</v>
      </c>
      <c r="Y10" s="76">
        <v>82</v>
      </c>
      <c r="Z10" s="76">
        <v>17</v>
      </c>
      <c r="AA10" s="76">
        <v>29</v>
      </c>
      <c r="AB10" s="76">
        <v>23</v>
      </c>
      <c r="AC10" s="76">
        <v>26</v>
      </c>
      <c r="AD10" s="76">
        <v>37</v>
      </c>
      <c r="AE10" s="76">
        <v>28</v>
      </c>
      <c r="AF10" s="76">
        <v>31</v>
      </c>
      <c r="AG10" s="76">
        <v>28</v>
      </c>
      <c r="AH10" s="76">
        <v>18</v>
      </c>
      <c r="AI10" s="76">
        <v>61</v>
      </c>
      <c r="AJ10" s="97">
        <v>42</v>
      </c>
      <c r="AK10" s="102">
        <v>25</v>
      </c>
      <c r="AL10" s="102">
        <v>47</v>
      </c>
      <c r="AM10" s="102">
        <v>23</v>
      </c>
      <c r="AN10" s="102">
        <v>25</v>
      </c>
      <c r="AO10" s="105">
        <f>SUM(Z10:AN10)</f>
        <v>460</v>
      </c>
      <c r="AP10" s="105">
        <f>F10-AO10</f>
        <v>6114</v>
      </c>
      <c r="AS10" s="54">
        <v>444</v>
      </c>
      <c r="AT10" s="54">
        <v>6456</v>
      </c>
    </row>
    <row r="11" spans="1:46" s="54" customFormat="1" ht="15" hidden="1" x14ac:dyDescent="0.25">
      <c r="A11" s="80" t="s">
        <v>11</v>
      </c>
      <c r="B11" s="75" t="s">
        <v>155</v>
      </c>
      <c r="C11" s="75" t="s">
        <v>5</v>
      </c>
      <c r="D11" s="77" t="s">
        <v>21</v>
      </c>
      <c r="E11" s="72">
        <f t="shared" si="0"/>
        <v>11805759.373786405</v>
      </c>
      <c r="F11" s="76">
        <f t="shared" si="1"/>
        <v>6566</v>
      </c>
      <c r="G11" s="76">
        <v>1333</v>
      </c>
      <c r="H11" s="76">
        <v>474</v>
      </c>
      <c r="I11" s="76">
        <v>720</v>
      </c>
      <c r="J11" s="76">
        <v>546</v>
      </c>
      <c r="K11" s="76">
        <v>413</v>
      </c>
      <c r="L11" s="76">
        <v>188</v>
      </c>
      <c r="M11" s="76">
        <v>345</v>
      </c>
      <c r="N11" s="76">
        <v>179</v>
      </c>
      <c r="O11" s="76">
        <v>191</v>
      </c>
      <c r="P11" s="76">
        <v>180</v>
      </c>
      <c r="Q11" s="76">
        <v>320</v>
      </c>
      <c r="R11" s="76">
        <v>89</v>
      </c>
      <c r="S11" s="76">
        <v>172</v>
      </c>
      <c r="T11" s="76">
        <v>98</v>
      </c>
      <c r="U11" s="76">
        <v>122</v>
      </c>
      <c r="V11" s="76">
        <v>201</v>
      </c>
      <c r="W11" s="76">
        <v>201</v>
      </c>
      <c r="X11" s="76">
        <v>212</v>
      </c>
      <c r="Y11" s="76">
        <v>77</v>
      </c>
      <c r="Z11" s="76">
        <v>16</v>
      </c>
      <c r="AA11" s="76">
        <v>30</v>
      </c>
      <c r="AB11" s="76">
        <v>33</v>
      </c>
      <c r="AC11" s="76">
        <v>26</v>
      </c>
      <c r="AD11" s="76">
        <v>32</v>
      </c>
      <c r="AE11" s="76">
        <v>31</v>
      </c>
      <c r="AF11" s="76">
        <v>37</v>
      </c>
      <c r="AG11" s="76">
        <v>30</v>
      </c>
      <c r="AH11" s="76">
        <v>21</v>
      </c>
      <c r="AI11" s="76">
        <v>79</v>
      </c>
      <c r="AJ11" s="97">
        <v>64</v>
      </c>
      <c r="AK11" s="102">
        <v>29</v>
      </c>
      <c r="AL11" s="102">
        <v>37</v>
      </c>
      <c r="AM11" s="102">
        <v>14</v>
      </c>
      <c r="AN11" s="102">
        <v>26</v>
      </c>
    </row>
    <row r="12" spans="1:46" x14ac:dyDescent="0.2">
      <c r="A12" s="80" t="s">
        <v>156</v>
      </c>
      <c r="B12" s="75" t="s">
        <v>157</v>
      </c>
      <c r="C12" s="75" t="s">
        <v>5</v>
      </c>
      <c r="D12" s="77" t="s">
        <v>41</v>
      </c>
      <c r="E12" s="72">
        <f t="shared" si="0"/>
        <v>6724827.8762135943</v>
      </c>
      <c r="F12" s="76">
        <f t="shared" si="1"/>
        <v>3533</v>
      </c>
      <c r="G12" s="72">
        <v>844</v>
      </c>
      <c r="H12" s="72">
        <v>201</v>
      </c>
      <c r="I12" s="72">
        <v>248</v>
      </c>
      <c r="J12" s="72">
        <v>384</v>
      </c>
      <c r="K12" s="72">
        <v>221</v>
      </c>
      <c r="L12" s="72">
        <v>110</v>
      </c>
      <c r="M12" s="72">
        <v>145</v>
      </c>
      <c r="N12" s="72">
        <v>55</v>
      </c>
      <c r="O12" s="72">
        <v>50</v>
      </c>
      <c r="P12" s="72">
        <v>59</v>
      </c>
      <c r="Q12" s="72">
        <v>34</v>
      </c>
      <c r="R12" s="72">
        <v>104</v>
      </c>
      <c r="S12" s="72">
        <v>158</v>
      </c>
      <c r="T12" s="72">
        <v>92</v>
      </c>
      <c r="U12" s="72">
        <v>92</v>
      </c>
      <c r="V12" s="72">
        <v>134</v>
      </c>
      <c r="W12" s="72">
        <v>114</v>
      </c>
      <c r="X12" s="72">
        <v>138</v>
      </c>
      <c r="Y12" s="72">
        <v>37</v>
      </c>
      <c r="Z12" s="72">
        <v>8</v>
      </c>
      <c r="AA12" s="72">
        <v>16</v>
      </c>
      <c r="AB12" s="72">
        <v>15</v>
      </c>
      <c r="AC12" s="72">
        <v>17</v>
      </c>
      <c r="AD12" s="72">
        <v>21</v>
      </c>
      <c r="AE12" s="72">
        <v>21</v>
      </c>
      <c r="AF12" s="72">
        <v>21</v>
      </c>
      <c r="AG12" s="72">
        <v>21</v>
      </c>
      <c r="AH12" s="72">
        <v>21</v>
      </c>
      <c r="AI12" s="72">
        <v>43</v>
      </c>
      <c r="AJ12" s="98">
        <v>53</v>
      </c>
      <c r="AK12" s="103">
        <v>15</v>
      </c>
      <c r="AL12" s="103">
        <v>19</v>
      </c>
      <c r="AM12" s="103">
        <v>12</v>
      </c>
      <c r="AN12" s="103">
        <v>10</v>
      </c>
    </row>
    <row r="13" spans="1:46" hidden="1" x14ac:dyDescent="0.2">
      <c r="A13" s="80" t="s">
        <v>12</v>
      </c>
      <c r="B13" s="75" t="s">
        <v>158</v>
      </c>
      <c r="C13" s="75" t="s">
        <v>5</v>
      </c>
      <c r="D13" s="77" t="s">
        <v>21</v>
      </c>
      <c r="E13" s="72">
        <f t="shared" si="0"/>
        <v>6715064.2354368931</v>
      </c>
      <c r="F13" s="76">
        <f t="shared" si="1"/>
        <v>3727</v>
      </c>
      <c r="G13" s="72">
        <v>960</v>
      </c>
      <c r="H13" s="72">
        <v>219</v>
      </c>
      <c r="I13" s="72">
        <v>241</v>
      </c>
      <c r="J13" s="72">
        <v>321</v>
      </c>
      <c r="K13" s="72">
        <v>180</v>
      </c>
      <c r="L13" s="72">
        <v>132</v>
      </c>
      <c r="M13" s="72">
        <v>134</v>
      </c>
      <c r="N13" s="72">
        <v>88</v>
      </c>
      <c r="O13" s="72">
        <v>109</v>
      </c>
      <c r="P13" s="72">
        <v>79</v>
      </c>
      <c r="Q13" s="72">
        <v>196</v>
      </c>
      <c r="R13" s="72">
        <v>74</v>
      </c>
      <c r="S13" s="72">
        <v>125</v>
      </c>
      <c r="T13" s="72">
        <v>114</v>
      </c>
      <c r="U13" s="72">
        <v>79</v>
      </c>
      <c r="V13" s="72">
        <v>123</v>
      </c>
      <c r="W13" s="72">
        <v>122</v>
      </c>
      <c r="X13" s="72">
        <v>106</v>
      </c>
      <c r="Y13" s="72">
        <v>37</v>
      </c>
      <c r="Z13" s="72">
        <v>9</v>
      </c>
      <c r="AA13" s="72">
        <v>13</v>
      </c>
      <c r="AB13" s="72">
        <v>17</v>
      </c>
      <c r="AC13" s="72">
        <v>16</v>
      </c>
      <c r="AD13" s="72">
        <v>23</v>
      </c>
      <c r="AE13" s="72">
        <v>16</v>
      </c>
      <c r="AF13" s="72">
        <v>29</v>
      </c>
      <c r="AG13" s="72">
        <v>17</v>
      </c>
      <c r="AH13" s="72">
        <v>14</v>
      </c>
      <c r="AI13" s="72">
        <v>41</v>
      </c>
      <c r="AJ13" s="98">
        <v>42</v>
      </c>
      <c r="AK13" s="103">
        <v>12</v>
      </c>
      <c r="AL13" s="103">
        <v>15</v>
      </c>
      <c r="AM13" s="103">
        <v>11</v>
      </c>
      <c r="AN13" s="103">
        <v>13</v>
      </c>
    </row>
    <row r="14" spans="1:46" x14ac:dyDescent="0.2">
      <c r="A14" s="80" t="s">
        <v>13</v>
      </c>
      <c r="B14" s="75" t="s">
        <v>159</v>
      </c>
      <c r="C14" s="75" t="s">
        <v>5</v>
      </c>
      <c r="D14" s="77" t="s">
        <v>41</v>
      </c>
      <c r="E14" s="72">
        <f t="shared" si="0"/>
        <v>16361134.337378638</v>
      </c>
      <c r="F14" s="76">
        <f t="shared" si="1"/>
        <v>7481</v>
      </c>
      <c r="G14" s="72">
        <v>1430</v>
      </c>
      <c r="H14" s="72">
        <v>634</v>
      </c>
      <c r="I14" s="72">
        <v>692</v>
      </c>
      <c r="J14" s="72">
        <v>541</v>
      </c>
      <c r="K14" s="72">
        <v>377</v>
      </c>
      <c r="L14" s="72">
        <v>260</v>
      </c>
      <c r="M14" s="72">
        <v>413</v>
      </c>
      <c r="N14" s="72">
        <v>128</v>
      </c>
      <c r="O14" s="72">
        <v>132</v>
      </c>
      <c r="P14" s="72">
        <v>214</v>
      </c>
      <c r="Q14" s="72">
        <v>347</v>
      </c>
      <c r="R14" s="72">
        <v>184</v>
      </c>
      <c r="S14" s="72">
        <v>164</v>
      </c>
      <c r="T14" s="72">
        <v>153</v>
      </c>
      <c r="U14" s="72">
        <v>141</v>
      </c>
      <c r="V14" s="72">
        <v>240</v>
      </c>
      <c r="W14" s="72">
        <v>186</v>
      </c>
      <c r="X14" s="72">
        <v>270</v>
      </c>
      <c r="Y14" s="72">
        <v>53</v>
      </c>
      <c r="Z14" s="72">
        <v>21</v>
      </c>
      <c r="AA14" s="72">
        <v>36</v>
      </c>
      <c r="AB14" s="72">
        <v>51</v>
      </c>
      <c r="AC14" s="72">
        <v>47</v>
      </c>
      <c r="AD14" s="72">
        <v>66</v>
      </c>
      <c r="AE14" s="72">
        <v>59</v>
      </c>
      <c r="AF14" s="72">
        <v>61</v>
      </c>
      <c r="AG14" s="72">
        <v>61</v>
      </c>
      <c r="AH14" s="72">
        <v>56</v>
      </c>
      <c r="AI14" s="72">
        <v>129</v>
      </c>
      <c r="AJ14" s="98">
        <v>101</v>
      </c>
      <c r="AK14" s="103">
        <v>67</v>
      </c>
      <c r="AL14" s="103">
        <v>81</v>
      </c>
      <c r="AM14" s="103">
        <v>43</v>
      </c>
      <c r="AN14" s="103">
        <v>43</v>
      </c>
    </row>
    <row r="15" spans="1:46" x14ac:dyDescent="0.2">
      <c r="A15" s="80" t="s">
        <v>119</v>
      </c>
      <c r="B15" s="75" t="s">
        <v>160</v>
      </c>
      <c r="C15" s="75" t="s">
        <v>5</v>
      </c>
      <c r="D15" s="77" t="s">
        <v>41</v>
      </c>
      <c r="E15" s="72">
        <f t="shared" si="0"/>
        <v>6923451.8058252437</v>
      </c>
      <c r="F15" s="76">
        <f t="shared" si="1"/>
        <v>3659</v>
      </c>
      <c r="G15" s="72">
        <v>770</v>
      </c>
      <c r="H15" s="72">
        <v>247</v>
      </c>
      <c r="I15" s="72">
        <v>347</v>
      </c>
      <c r="J15" s="72">
        <v>234</v>
      </c>
      <c r="K15" s="72">
        <v>145</v>
      </c>
      <c r="L15" s="72">
        <v>101</v>
      </c>
      <c r="M15" s="72">
        <v>239</v>
      </c>
      <c r="N15" s="72">
        <v>103</v>
      </c>
      <c r="O15" s="72">
        <v>132</v>
      </c>
      <c r="P15" s="72">
        <v>102</v>
      </c>
      <c r="Q15" s="72">
        <v>156</v>
      </c>
      <c r="R15" s="72">
        <v>81</v>
      </c>
      <c r="S15" s="72">
        <v>89</v>
      </c>
      <c r="T15" s="72">
        <v>70</v>
      </c>
      <c r="U15" s="72">
        <v>57</v>
      </c>
      <c r="V15" s="72">
        <v>135</v>
      </c>
      <c r="W15" s="72">
        <v>129</v>
      </c>
      <c r="X15" s="72">
        <v>156</v>
      </c>
      <c r="Y15" s="72">
        <v>54</v>
      </c>
      <c r="Z15" s="72">
        <v>9</v>
      </c>
      <c r="AA15" s="72">
        <v>14</v>
      </c>
      <c r="AB15" s="72">
        <v>18</v>
      </c>
      <c r="AC15" s="72">
        <v>15</v>
      </c>
      <c r="AD15" s="72">
        <v>19</v>
      </c>
      <c r="AE15" s="72">
        <v>17</v>
      </c>
      <c r="AF15" s="72">
        <v>27</v>
      </c>
      <c r="AG15" s="72">
        <v>18</v>
      </c>
      <c r="AH15" s="72">
        <v>16</v>
      </c>
      <c r="AI15" s="72">
        <v>41</v>
      </c>
      <c r="AJ15" s="98">
        <v>45</v>
      </c>
      <c r="AK15" s="103">
        <v>17</v>
      </c>
      <c r="AL15" s="103">
        <v>26</v>
      </c>
      <c r="AM15" s="103">
        <v>12</v>
      </c>
      <c r="AN15" s="103">
        <v>18</v>
      </c>
    </row>
    <row r="16" spans="1:46" x14ac:dyDescent="0.2">
      <c r="A16" s="80" t="s">
        <v>161</v>
      </c>
      <c r="B16" s="75" t="s">
        <v>162</v>
      </c>
      <c r="C16" s="75" t="s">
        <v>5</v>
      </c>
      <c r="D16" s="77" t="s">
        <v>41</v>
      </c>
      <c r="E16" s="72">
        <f t="shared" si="0"/>
        <v>7194402.8616504855</v>
      </c>
      <c r="F16" s="76">
        <f t="shared" si="1"/>
        <v>3579</v>
      </c>
      <c r="G16" s="72">
        <v>880</v>
      </c>
      <c r="H16" s="72">
        <v>218</v>
      </c>
      <c r="I16" s="72">
        <v>357</v>
      </c>
      <c r="J16" s="72">
        <v>201</v>
      </c>
      <c r="K16" s="72">
        <v>135</v>
      </c>
      <c r="L16" s="72">
        <v>99</v>
      </c>
      <c r="M16" s="72">
        <v>142</v>
      </c>
      <c r="N16" s="72">
        <v>101</v>
      </c>
      <c r="O16" s="72">
        <v>123</v>
      </c>
      <c r="P16" s="72">
        <v>95</v>
      </c>
      <c r="Q16" s="72">
        <v>141</v>
      </c>
      <c r="R16" s="72">
        <v>84</v>
      </c>
      <c r="S16" s="72">
        <v>85</v>
      </c>
      <c r="T16" s="72">
        <v>74</v>
      </c>
      <c r="U16" s="72">
        <v>64</v>
      </c>
      <c r="V16" s="72">
        <v>143</v>
      </c>
      <c r="W16" s="72">
        <v>115</v>
      </c>
      <c r="X16" s="72">
        <v>119</v>
      </c>
      <c r="Y16" s="72">
        <v>43</v>
      </c>
      <c r="Z16" s="72">
        <v>11</v>
      </c>
      <c r="AA16" s="72">
        <v>16</v>
      </c>
      <c r="AB16" s="72">
        <v>21</v>
      </c>
      <c r="AC16" s="72">
        <v>17</v>
      </c>
      <c r="AD16" s="72">
        <v>21</v>
      </c>
      <c r="AE16" s="72">
        <v>18</v>
      </c>
      <c r="AF16" s="72">
        <v>30</v>
      </c>
      <c r="AG16" s="72">
        <v>21</v>
      </c>
      <c r="AH16" s="72">
        <v>19</v>
      </c>
      <c r="AI16" s="72">
        <v>43</v>
      </c>
      <c r="AJ16" s="98">
        <v>56</v>
      </c>
      <c r="AK16" s="103">
        <v>21</v>
      </c>
      <c r="AL16" s="103">
        <v>29</v>
      </c>
      <c r="AM16" s="103">
        <v>15</v>
      </c>
      <c r="AN16" s="103">
        <v>22</v>
      </c>
    </row>
    <row r="17" spans="1:40" hidden="1" x14ac:dyDescent="0.2">
      <c r="A17" s="118" t="s">
        <v>14</v>
      </c>
      <c r="B17" s="118"/>
      <c r="C17" s="118"/>
      <c r="D17" s="118"/>
      <c r="E17" s="79">
        <f t="shared" ref="E17:AJ17" si="2">SUM(E4:E16)</f>
        <v>124884774.44174758</v>
      </c>
      <c r="F17" s="79">
        <f t="shared" si="2"/>
        <v>63358</v>
      </c>
      <c r="G17" s="79">
        <f t="shared" si="2"/>
        <v>13853</v>
      </c>
      <c r="H17" s="79">
        <f t="shared" si="2"/>
        <v>4078</v>
      </c>
      <c r="I17" s="79">
        <f t="shared" si="2"/>
        <v>5461</v>
      </c>
      <c r="J17" s="79">
        <f t="shared" si="2"/>
        <v>5099</v>
      </c>
      <c r="K17" s="79">
        <f t="shared" si="2"/>
        <v>3323</v>
      </c>
      <c r="L17" s="79">
        <f t="shared" si="2"/>
        <v>1939</v>
      </c>
      <c r="M17" s="79">
        <f t="shared" si="2"/>
        <v>2615</v>
      </c>
      <c r="N17" s="79">
        <f t="shared" si="2"/>
        <v>1373</v>
      </c>
      <c r="O17" s="79">
        <f t="shared" si="2"/>
        <v>1366</v>
      </c>
      <c r="P17" s="79">
        <f t="shared" si="2"/>
        <v>1376</v>
      </c>
      <c r="Q17" s="79">
        <f t="shared" si="2"/>
        <v>2615</v>
      </c>
      <c r="R17" s="79">
        <f t="shared" si="2"/>
        <v>1659</v>
      </c>
      <c r="S17" s="79">
        <f t="shared" si="2"/>
        <v>1974</v>
      </c>
      <c r="T17" s="79">
        <f t="shared" si="2"/>
        <v>1374</v>
      </c>
      <c r="U17" s="79">
        <f t="shared" si="2"/>
        <v>1411</v>
      </c>
      <c r="V17" s="79">
        <f t="shared" si="2"/>
        <v>2578</v>
      </c>
      <c r="W17" s="79">
        <f t="shared" si="2"/>
        <v>1995</v>
      </c>
      <c r="X17" s="79">
        <f t="shared" si="2"/>
        <v>2588</v>
      </c>
      <c r="Y17" s="79">
        <f t="shared" si="2"/>
        <v>638</v>
      </c>
      <c r="Z17" s="79">
        <f t="shared" si="2"/>
        <v>164</v>
      </c>
      <c r="AA17" s="79">
        <f t="shared" si="2"/>
        <v>263</v>
      </c>
      <c r="AB17" s="79">
        <f t="shared" si="2"/>
        <v>314</v>
      </c>
      <c r="AC17" s="79">
        <f t="shared" si="2"/>
        <v>317</v>
      </c>
      <c r="AD17" s="79">
        <f t="shared" si="2"/>
        <v>418</v>
      </c>
      <c r="AE17" s="79">
        <f t="shared" si="2"/>
        <v>323</v>
      </c>
      <c r="AF17" s="79">
        <f t="shared" si="2"/>
        <v>453</v>
      </c>
      <c r="AG17" s="79">
        <f t="shared" si="2"/>
        <v>346</v>
      </c>
      <c r="AH17" s="79">
        <f t="shared" si="2"/>
        <v>324</v>
      </c>
      <c r="AI17" s="79">
        <f t="shared" si="2"/>
        <v>844</v>
      </c>
      <c r="AJ17" s="99">
        <f t="shared" si="2"/>
        <v>834</v>
      </c>
      <c r="AK17" s="104">
        <f>SUM(AK4:AK16)</f>
        <v>341</v>
      </c>
      <c r="AL17" s="104">
        <f t="shared" ref="AL17:AN17" si="3">SUM(AL4:AL16)</f>
        <v>519</v>
      </c>
      <c r="AM17" s="104">
        <f t="shared" si="3"/>
        <v>270</v>
      </c>
      <c r="AN17" s="104">
        <f t="shared" si="3"/>
        <v>313</v>
      </c>
    </row>
    <row r="18" spans="1:40" hidden="1" x14ac:dyDescent="0.2">
      <c r="AK18" s="2"/>
      <c r="AL18" s="2"/>
      <c r="AM18" s="2"/>
      <c r="AN18" s="2"/>
    </row>
    <row r="19" spans="1:40" hidden="1" x14ac:dyDescent="0.2">
      <c r="E19" s="2">
        <f>E5+E8+E10</f>
        <v>33023413.83980583</v>
      </c>
      <c r="F19" s="2">
        <f>F5+F8+F10</f>
        <v>18700</v>
      </c>
      <c r="G19" s="2">
        <f>G5+G8+G10</f>
        <v>3655</v>
      </c>
      <c r="H19" s="2">
        <f t="shared" ref="H19:AN19" si="4">H5+H8+H10</f>
        <v>1126</v>
      </c>
      <c r="I19" s="2">
        <f t="shared" si="4"/>
        <v>1675</v>
      </c>
      <c r="J19" s="2">
        <f t="shared" si="4"/>
        <v>1877</v>
      </c>
      <c r="K19" s="2">
        <f t="shared" si="4"/>
        <v>1109</v>
      </c>
      <c r="L19" s="2">
        <f t="shared" si="4"/>
        <v>576</v>
      </c>
      <c r="M19" s="2">
        <f t="shared" si="4"/>
        <v>761</v>
      </c>
      <c r="N19" s="2">
        <f t="shared" si="4"/>
        <v>385</v>
      </c>
      <c r="O19" s="2">
        <f t="shared" si="4"/>
        <v>402</v>
      </c>
      <c r="P19" s="2">
        <f t="shared" si="4"/>
        <v>254</v>
      </c>
      <c r="Q19" s="2">
        <f t="shared" si="4"/>
        <v>658</v>
      </c>
      <c r="R19" s="2">
        <f t="shared" si="4"/>
        <v>578</v>
      </c>
      <c r="S19" s="2">
        <f t="shared" si="4"/>
        <v>750</v>
      </c>
      <c r="T19" s="2">
        <f t="shared" si="4"/>
        <v>424</v>
      </c>
      <c r="U19" s="2">
        <f t="shared" si="4"/>
        <v>460</v>
      </c>
      <c r="V19" s="2">
        <f t="shared" si="4"/>
        <v>883</v>
      </c>
      <c r="W19" s="2">
        <f t="shared" si="4"/>
        <v>660</v>
      </c>
      <c r="X19" s="2">
        <f t="shared" si="4"/>
        <v>938</v>
      </c>
      <c r="Y19" s="2">
        <f t="shared" si="4"/>
        <v>231</v>
      </c>
      <c r="Z19" s="2">
        <f t="shared" si="4"/>
        <v>42</v>
      </c>
      <c r="AA19" s="2">
        <f t="shared" si="4"/>
        <v>73</v>
      </c>
      <c r="AB19" s="2">
        <f t="shared" si="4"/>
        <v>70</v>
      </c>
      <c r="AC19" s="2">
        <f t="shared" si="4"/>
        <v>69</v>
      </c>
      <c r="AD19" s="2">
        <f t="shared" si="4"/>
        <v>95</v>
      </c>
      <c r="AE19" s="2">
        <f t="shared" si="4"/>
        <v>72</v>
      </c>
      <c r="AF19" s="2">
        <f t="shared" si="4"/>
        <v>91</v>
      </c>
      <c r="AG19" s="2">
        <f t="shared" si="4"/>
        <v>65</v>
      </c>
      <c r="AH19" s="2">
        <f t="shared" si="4"/>
        <v>57</v>
      </c>
      <c r="AI19" s="2">
        <f t="shared" si="4"/>
        <v>187</v>
      </c>
      <c r="AJ19" s="2">
        <f t="shared" si="4"/>
        <v>149</v>
      </c>
      <c r="AK19" s="2">
        <f t="shared" si="4"/>
        <v>71</v>
      </c>
      <c r="AL19" s="2">
        <f t="shared" si="4"/>
        <v>124</v>
      </c>
      <c r="AM19" s="2">
        <f t="shared" si="4"/>
        <v>60</v>
      </c>
      <c r="AN19" s="2">
        <f t="shared" si="4"/>
        <v>73</v>
      </c>
    </row>
    <row r="20" spans="1:40" hidden="1" x14ac:dyDescent="0.2">
      <c r="E20" s="2">
        <v>33023413.839805827</v>
      </c>
      <c r="F20" s="2">
        <v>18700</v>
      </c>
      <c r="G20" s="2">
        <v>3655</v>
      </c>
      <c r="H20" s="2">
        <v>1126</v>
      </c>
      <c r="I20" s="2">
        <v>1675</v>
      </c>
      <c r="J20" s="2">
        <v>1877</v>
      </c>
      <c r="K20" s="2">
        <v>1109</v>
      </c>
      <c r="L20" s="2">
        <v>576</v>
      </c>
      <c r="M20" s="2">
        <v>761</v>
      </c>
      <c r="N20" s="2">
        <v>385</v>
      </c>
      <c r="O20" s="2">
        <v>402</v>
      </c>
      <c r="P20" s="2">
        <v>254</v>
      </c>
      <c r="Q20" s="2">
        <v>658</v>
      </c>
      <c r="R20" s="2">
        <v>578</v>
      </c>
      <c r="S20" s="2">
        <v>750</v>
      </c>
      <c r="T20" s="2">
        <v>424</v>
      </c>
      <c r="U20" s="2">
        <v>460</v>
      </c>
      <c r="V20" s="2">
        <v>883</v>
      </c>
      <c r="W20" s="2">
        <v>660</v>
      </c>
      <c r="X20" s="2">
        <v>938</v>
      </c>
      <c r="Y20" s="2">
        <v>231</v>
      </c>
      <c r="Z20" s="2">
        <v>42</v>
      </c>
      <c r="AA20" s="2">
        <v>73</v>
      </c>
      <c r="AB20" s="2">
        <v>70</v>
      </c>
      <c r="AC20" s="2">
        <v>69</v>
      </c>
      <c r="AD20" s="2">
        <v>95</v>
      </c>
      <c r="AE20" s="2">
        <v>72</v>
      </c>
      <c r="AF20" s="2">
        <v>91</v>
      </c>
      <c r="AG20" s="2">
        <v>65</v>
      </c>
      <c r="AH20" s="2">
        <v>57</v>
      </c>
      <c r="AI20" s="2">
        <v>187</v>
      </c>
      <c r="AJ20" s="2">
        <v>149</v>
      </c>
      <c r="AK20" s="3">
        <v>71</v>
      </c>
      <c r="AL20" s="3">
        <v>124</v>
      </c>
      <c r="AM20" s="3">
        <v>60</v>
      </c>
      <c r="AN20" s="3">
        <v>73</v>
      </c>
    </row>
    <row r="21" spans="1:40" hidden="1" x14ac:dyDescent="0.2">
      <c r="E21" s="2">
        <f>E20-E19</f>
        <v>0</v>
      </c>
      <c r="F21" s="2">
        <f t="shared" ref="F21:AN21" si="5">F20-F19</f>
        <v>0</v>
      </c>
      <c r="G21" s="2">
        <f t="shared" si="5"/>
        <v>0</v>
      </c>
      <c r="H21" s="2">
        <f t="shared" si="5"/>
        <v>0</v>
      </c>
      <c r="I21" s="2">
        <f t="shared" si="5"/>
        <v>0</v>
      </c>
      <c r="J21" s="2">
        <f t="shared" si="5"/>
        <v>0</v>
      </c>
      <c r="K21" s="2">
        <f t="shared" si="5"/>
        <v>0</v>
      </c>
      <c r="L21" s="2">
        <f t="shared" si="5"/>
        <v>0</v>
      </c>
      <c r="M21" s="2">
        <f t="shared" si="5"/>
        <v>0</v>
      </c>
      <c r="N21" s="2">
        <f t="shared" si="5"/>
        <v>0</v>
      </c>
      <c r="O21" s="2">
        <f t="shared" si="5"/>
        <v>0</v>
      </c>
      <c r="P21" s="2">
        <f t="shared" si="5"/>
        <v>0</v>
      </c>
      <c r="Q21" s="2">
        <f t="shared" si="5"/>
        <v>0</v>
      </c>
      <c r="R21" s="2">
        <f t="shared" si="5"/>
        <v>0</v>
      </c>
      <c r="S21" s="2">
        <f t="shared" si="5"/>
        <v>0</v>
      </c>
      <c r="T21" s="2">
        <f t="shared" si="5"/>
        <v>0</v>
      </c>
      <c r="U21" s="2">
        <f t="shared" si="5"/>
        <v>0</v>
      </c>
      <c r="V21" s="2">
        <f t="shared" si="5"/>
        <v>0</v>
      </c>
      <c r="W21" s="2">
        <f t="shared" si="5"/>
        <v>0</v>
      </c>
      <c r="X21" s="2">
        <f t="shared" si="5"/>
        <v>0</v>
      </c>
      <c r="Y21" s="2">
        <f t="shared" si="5"/>
        <v>0</v>
      </c>
      <c r="Z21" s="2">
        <f t="shared" si="5"/>
        <v>0</v>
      </c>
      <c r="AA21" s="2">
        <f t="shared" si="5"/>
        <v>0</v>
      </c>
      <c r="AB21" s="2">
        <f t="shared" si="5"/>
        <v>0</v>
      </c>
      <c r="AC21" s="2">
        <f t="shared" si="5"/>
        <v>0</v>
      </c>
      <c r="AD21" s="2">
        <f t="shared" si="5"/>
        <v>0</v>
      </c>
      <c r="AE21" s="2">
        <f t="shared" si="5"/>
        <v>0</v>
      </c>
      <c r="AF21" s="2">
        <f t="shared" si="5"/>
        <v>0</v>
      </c>
      <c r="AG21" s="2">
        <f t="shared" si="5"/>
        <v>0</v>
      </c>
      <c r="AH21" s="2">
        <f t="shared" si="5"/>
        <v>0</v>
      </c>
      <c r="AI21" s="2">
        <f t="shared" si="5"/>
        <v>0</v>
      </c>
      <c r="AJ21" s="2">
        <f t="shared" si="5"/>
        <v>0</v>
      </c>
      <c r="AK21" s="2">
        <f t="shared" si="5"/>
        <v>0</v>
      </c>
      <c r="AL21" s="2">
        <f t="shared" si="5"/>
        <v>0</v>
      </c>
      <c r="AM21" s="2">
        <f t="shared" si="5"/>
        <v>0</v>
      </c>
      <c r="AN21" s="2">
        <f t="shared" si="5"/>
        <v>0</v>
      </c>
    </row>
  </sheetData>
  <autoFilter ref="A3:AN21">
    <filterColumn colId="3">
      <filters>
        <filter val="Bogura"/>
        <filter val="Rajshahi"/>
      </filters>
    </filterColumn>
  </autoFilter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AP20"/>
  <sheetViews>
    <sheetView showGridLines="0" zoomScale="90" zoomScaleNormal="90" workbookViewId="0">
      <pane xSplit="6" ySplit="3" topLeftCell="G5" activePane="bottomRight" state="frozen"/>
      <selection pane="topRight" activeCell="E1" sqref="E1"/>
      <selection pane="bottomLeft" activeCell="A4" sqref="A4"/>
      <selection pane="bottomRight" activeCell="D5" sqref="D5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1.5703125" style="2" bestFit="1" customWidth="1"/>
    <col min="6" max="7" width="8.42578125" style="2" bestFit="1" customWidth="1"/>
    <col min="8" max="16" width="7.28515625" style="2" bestFit="1" customWidth="1"/>
    <col min="17" max="20" width="7.28515625" style="2" customWidth="1"/>
    <col min="21" max="32" width="7.28515625" style="2" bestFit="1" customWidth="1"/>
    <col min="33" max="35" width="8.42578125" style="2" bestFit="1" customWidth="1"/>
    <col min="36" max="36" width="7.28515625" style="2" bestFit="1" customWidth="1"/>
    <col min="37" max="37" width="9" style="2" bestFit="1" customWidth="1"/>
    <col min="38" max="38" width="8.42578125" style="2" bestFit="1" customWidth="1"/>
    <col min="39" max="39" width="9.140625" style="2" bestFit="1" customWidth="1"/>
    <col min="40" max="40" width="10.140625" style="2" bestFit="1" customWidth="1"/>
    <col min="41" max="16384" width="9.140625" style="3"/>
  </cols>
  <sheetData>
    <row r="1" spans="1:42" ht="14.25" x14ac:dyDescent="0.2">
      <c r="A1" s="82" t="s">
        <v>164</v>
      </c>
      <c r="B1" s="55"/>
      <c r="C1" s="55"/>
    </row>
    <row r="2" spans="1:42" s="1" customFormat="1" x14ac:dyDescent="0.2">
      <c r="E2" s="2"/>
      <c r="F2" s="4" t="s">
        <v>134</v>
      </c>
      <c r="G2" s="93">
        <v>1000</v>
      </c>
      <c r="H2" s="93">
        <v>1090</v>
      </c>
      <c r="I2" s="93">
        <v>1080</v>
      </c>
      <c r="J2" s="93">
        <v>1160</v>
      </c>
      <c r="K2" s="93">
        <v>1190</v>
      </c>
      <c r="L2" s="93">
        <v>1270</v>
      </c>
      <c r="M2" s="93">
        <v>1330</v>
      </c>
      <c r="N2" s="93">
        <v>1250</v>
      </c>
      <c r="O2" s="93">
        <v>1290</v>
      </c>
      <c r="P2" s="93">
        <v>1600</v>
      </c>
      <c r="Q2" s="93">
        <v>1510</v>
      </c>
      <c r="R2" s="93">
        <v>1400</v>
      </c>
      <c r="S2" s="93">
        <v>1370</v>
      </c>
      <c r="T2" s="93">
        <v>1400</v>
      </c>
      <c r="U2" s="93">
        <v>1380</v>
      </c>
      <c r="V2" s="93">
        <v>1420</v>
      </c>
      <c r="W2" s="93">
        <v>1500</v>
      </c>
      <c r="X2" s="93">
        <v>1540</v>
      </c>
      <c r="Y2" s="93">
        <v>1600</v>
      </c>
      <c r="Z2" s="93">
        <v>5370</v>
      </c>
      <c r="AA2" s="93">
        <v>5650</v>
      </c>
      <c r="AB2" s="93">
        <v>6980</v>
      </c>
      <c r="AC2" s="93">
        <v>7250</v>
      </c>
      <c r="AD2" s="93">
        <v>7540</v>
      </c>
      <c r="AE2" s="93">
        <v>6590</v>
      </c>
      <c r="AF2" s="93">
        <v>8100</v>
      </c>
      <c r="AG2" s="93">
        <v>10560</v>
      </c>
      <c r="AH2" s="93">
        <v>11770</v>
      </c>
      <c r="AI2" s="93">
        <v>8480</v>
      </c>
      <c r="AJ2" s="93">
        <v>9890</v>
      </c>
      <c r="AK2" s="93">
        <v>10820</v>
      </c>
      <c r="AL2" s="93">
        <v>11770</v>
      </c>
      <c r="AM2" s="93">
        <v>12520</v>
      </c>
      <c r="AN2" s="93">
        <v>14100</v>
      </c>
    </row>
    <row r="3" spans="1:42" s="6" customFormat="1" ht="32.25" customHeight="1" x14ac:dyDescent="0.25">
      <c r="A3" s="81" t="s">
        <v>1</v>
      </c>
      <c r="B3" s="81" t="s">
        <v>133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171</v>
      </c>
      <c r="H3" s="74" t="s">
        <v>172</v>
      </c>
      <c r="I3" s="74" t="s">
        <v>188</v>
      </c>
      <c r="J3" s="74" t="s">
        <v>191</v>
      </c>
      <c r="K3" s="74" t="s">
        <v>189</v>
      </c>
      <c r="L3" s="74" t="s">
        <v>190</v>
      </c>
      <c r="M3" s="74" t="s">
        <v>192</v>
      </c>
      <c r="N3" s="74" t="s">
        <v>196</v>
      </c>
      <c r="O3" s="74" t="s">
        <v>194</v>
      </c>
      <c r="P3" s="74" t="s">
        <v>207</v>
      </c>
      <c r="Q3" s="74" t="s">
        <v>193</v>
      </c>
      <c r="R3" s="74" t="s">
        <v>174</v>
      </c>
      <c r="S3" s="74" t="s">
        <v>199</v>
      </c>
      <c r="T3" s="74" t="s">
        <v>200</v>
      </c>
      <c r="U3" s="74" t="s">
        <v>201</v>
      </c>
      <c r="V3" s="74" t="s">
        <v>197</v>
      </c>
      <c r="W3" s="74" t="s">
        <v>198</v>
      </c>
      <c r="X3" s="74" t="s">
        <v>173</v>
      </c>
      <c r="Y3" s="74" t="s">
        <v>195</v>
      </c>
      <c r="Z3" s="74" t="s">
        <v>202</v>
      </c>
      <c r="AA3" s="74" t="s">
        <v>175</v>
      </c>
      <c r="AB3" s="74" t="s">
        <v>208</v>
      </c>
      <c r="AC3" s="74" t="s">
        <v>176</v>
      </c>
      <c r="AD3" s="74" t="s">
        <v>209</v>
      </c>
      <c r="AE3" s="74" t="s">
        <v>177</v>
      </c>
      <c r="AF3" s="74" t="s">
        <v>203</v>
      </c>
      <c r="AG3" s="74" t="s">
        <v>205</v>
      </c>
      <c r="AH3" s="74" t="s">
        <v>206</v>
      </c>
      <c r="AI3" s="74" t="s">
        <v>178</v>
      </c>
      <c r="AJ3" s="74" t="s">
        <v>204</v>
      </c>
      <c r="AK3" s="74" t="s">
        <v>179</v>
      </c>
      <c r="AL3" s="74" t="s">
        <v>180</v>
      </c>
      <c r="AM3" s="74" t="s">
        <v>210</v>
      </c>
      <c r="AN3" s="74" t="s">
        <v>211</v>
      </c>
    </row>
    <row r="4" spans="1:42" s="54" customFormat="1" ht="14.25" hidden="1" x14ac:dyDescent="0.2">
      <c r="A4" s="80" t="s">
        <v>46</v>
      </c>
      <c r="B4" s="75" t="s">
        <v>148</v>
      </c>
      <c r="C4" s="75" t="s">
        <v>5</v>
      </c>
      <c r="D4" s="75" t="s">
        <v>22</v>
      </c>
      <c r="E4" s="72">
        <f t="shared" ref="E4:E16" si="0">SUMPRODUCT($G$2:$AN$2,G4:AN4)</f>
        <v>6630850</v>
      </c>
      <c r="F4" s="76">
        <f t="shared" ref="F4:F16" si="1">SUM(G4:AN4)</f>
        <v>3272</v>
      </c>
      <c r="G4" s="76">
        <v>695</v>
      </c>
      <c r="H4" s="76">
        <v>201</v>
      </c>
      <c r="I4" s="76">
        <v>321</v>
      </c>
      <c r="J4" s="76">
        <v>341</v>
      </c>
      <c r="K4" s="76">
        <v>165</v>
      </c>
      <c r="L4" s="76">
        <v>117</v>
      </c>
      <c r="M4" s="76">
        <v>119</v>
      </c>
      <c r="N4" s="76">
        <v>67</v>
      </c>
      <c r="O4" s="76">
        <v>51</v>
      </c>
      <c r="P4" s="76">
        <v>113</v>
      </c>
      <c r="Q4" s="76">
        <v>106</v>
      </c>
      <c r="R4" s="76">
        <v>64</v>
      </c>
      <c r="S4" s="76">
        <v>81</v>
      </c>
      <c r="T4" s="76">
        <v>81</v>
      </c>
      <c r="U4" s="76">
        <v>47</v>
      </c>
      <c r="V4" s="76">
        <v>123</v>
      </c>
      <c r="W4" s="76">
        <v>114</v>
      </c>
      <c r="X4" s="76">
        <v>119</v>
      </c>
      <c r="Y4" s="76">
        <v>29</v>
      </c>
      <c r="Z4" s="76">
        <v>3</v>
      </c>
      <c r="AA4" s="76">
        <v>15</v>
      </c>
      <c r="AB4" s="76">
        <v>17</v>
      </c>
      <c r="AC4" s="76">
        <v>14</v>
      </c>
      <c r="AD4" s="76">
        <v>20</v>
      </c>
      <c r="AE4" s="76">
        <v>15</v>
      </c>
      <c r="AF4" s="76">
        <v>13</v>
      </c>
      <c r="AG4" s="76">
        <v>19</v>
      </c>
      <c r="AH4" s="76">
        <v>15</v>
      </c>
      <c r="AI4" s="76">
        <v>45</v>
      </c>
      <c r="AJ4" s="76">
        <v>61</v>
      </c>
      <c r="AK4" s="76">
        <v>18</v>
      </c>
      <c r="AL4" s="76">
        <v>31</v>
      </c>
      <c r="AM4" s="76">
        <v>14</v>
      </c>
      <c r="AN4" s="76">
        <v>18</v>
      </c>
    </row>
    <row r="5" spans="1:42" s="54" customFormat="1" ht="14.25" x14ac:dyDescent="0.2">
      <c r="A5" s="80" t="s">
        <v>6</v>
      </c>
      <c r="B5" s="75" t="s">
        <v>149</v>
      </c>
      <c r="C5" s="75" t="s">
        <v>5</v>
      </c>
      <c r="D5" s="75" t="s">
        <v>5</v>
      </c>
      <c r="E5" s="72">
        <f t="shared" si="0"/>
        <v>7655850</v>
      </c>
      <c r="F5" s="76">
        <f t="shared" si="1"/>
        <v>5364</v>
      </c>
      <c r="G5" s="76">
        <v>1032</v>
      </c>
      <c r="H5" s="76">
        <v>293</v>
      </c>
      <c r="I5" s="76">
        <v>474</v>
      </c>
      <c r="J5" s="76">
        <v>686</v>
      </c>
      <c r="K5" s="76">
        <v>443</v>
      </c>
      <c r="L5" s="76">
        <v>176</v>
      </c>
      <c r="M5" s="76">
        <v>155</v>
      </c>
      <c r="N5" s="76">
        <v>119</v>
      </c>
      <c r="O5" s="76">
        <v>127</v>
      </c>
      <c r="P5" s="76">
        <v>37</v>
      </c>
      <c r="Q5" s="76">
        <v>185</v>
      </c>
      <c r="R5" s="76">
        <v>178</v>
      </c>
      <c r="S5" s="76">
        <v>281</v>
      </c>
      <c r="T5" s="76">
        <v>107</v>
      </c>
      <c r="U5" s="76">
        <v>111</v>
      </c>
      <c r="V5" s="76">
        <v>250</v>
      </c>
      <c r="W5" s="76">
        <v>196</v>
      </c>
      <c r="X5" s="76">
        <v>285</v>
      </c>
      <c r="Y5" s="76">
        <v>89</v>
      </c>
      <c r="Z5" s="76">
        <v>8</v>
      </c>
      <c r="AA5" s="76">
        <v>13</v>
      </c>
      <c r="AB5" s="76">
        <v>11</v>
      </c>
      <c r="AC5" s="76">
        <v>9</v>
      </c>
      <c r="AD5" s="76">
        <v>12</v>
      </c>
      <c r="AE5" s="76">
        <v>9</v>
      </c>
      <c r="AF5" s="76">
        <v>18</v>
      </c>
      <c r="AG5" s="76">
        <v>5</v>
      </c>
      <c r="AH5" s="76">
        <v>8</v>
      </c>
      <c r="AI5" s="76">
        <v>9</v>
      </c>
      <c r="AJ5" s="76">
        <v>9</v>
      </c>
      <c r="AK5" s="76">
        <v>5</v>
      </c>
      <c r="AL5" s="76">
        <v>12</v>
      </c>
      <c r="AM5" s="76">
        <v>6</v>
      </c>
      <c r="AN5" s="76">
        <v>6</v>
      </c>
      <c r="AO5" s="105">
        <f>SUM(Z5:AN5)</f>
        <v>140</v>
      </c>
      <c r="AP5" s="105">
        <f>F5-AO5</f>
        <v>5224</v>
      </c>
    </row>
    <row r="6" spans="1:42" s="54" customFormat="1" ht="14.25" hidden="1" x14ac:dyDescent="0.2">
      <c r="A6" s="80" t="s">
        <v>7</v>
      </c>
      <c r="B6" s="75" t="s">
        <v>150</v>
      </c>
      <c r="C6" s="75" t="s">
        <v>5</v>
      </c>
      <c r="D6" s="75" t="s">
        <v>22</v>
      </c>
      <c r="E6" s="72">
        <f t="shared" si="0"/>
        <v>9735370</v>
      </c>
      <c r="F6" s="76">
        <f t="shared" si="1"/>
        <v>4067</v>
      </c>
      <c r="G6" s="76">
        <v>940</v>
      </c>
      <c r="H6" s="76">
        <v>271</v>
      </c>
      <c r="I6" s="76">
        <v>310</v>
      </c>
      <c r="J6" s="76">
        <v>242</v>
      </c>
      <c r="K6" s="76">
        <v>196</v>
      </c>
      <c r="L6" s="76">
        <v>112</v>
      </c>
      <c r="M6" s="76">
        <v>109</v>
      </c>
      <c r="N6" s="76">
        <v>76</v>
      </c>
      <c r="O6" s="76">
        <v>43</v>
      </c>
      <c r="P6" s="76">
        <v>61</v>
      </c>
      <c r="Q6" s="76">
        <v>233</v>
      </c>
      <c r="R6" s="76">
        <v>151</v>
      </c>
      <c r="S6" s="76">
        <v>109</v>
      </c>
      <c r="T6" s="76">
        <v>69</v>
      </c>
      <c r="U6" s="76">
        <v>101</v>
      </c>
      <c r="V6" s="76">
        <v>202</v>
      </c>
      <c r="W6" s="76">
        <v>102</v>
      </c>
      <c r="X6" s="76">
        <v>133</v>
      </c>
      <c r="Y6" s="76">
        <v>28</v>
      </c>
      <c r="Z6" s="76">
        <v>14</v>
      </c>
      <c r="AA6" s="76">
        <v>17</v>
      </c>
      <c r="AB6" s="76">
        <v>24</v>
      </c>
      <c r="AC6" s="76">
        <v>36</v>
      </c>
      <c r="AD6" s="76">
        <v>42</v>
      </c>
      <c r="AE6" s="76">
        <v>24</v>
      </c>
      <c r="AF6" s="76">
        <v>47</v>
      </c>
      <c r="AG6" s="76">
        <v>29</v>
      </c>
      <c r="AH6" s="76">
        <v>37</v>
      </c>
      <c r="AI6" s="76">
        <v>78</v>
      </c>
      <c r="AJ6" s="76">
        <v>89</v>
      </c>
      <c r="AK6" s="76">
        <v>29</v>
      </c>
      <c r="AL6" s="76">
        <v>51</v>
      </c>
      <c r="AM6" s="76">
        <v>31</v>
      </c>
      <c r="AN6" s="76">
        <v>31</v>
      </c>
      <c r="AO6" s="54">
        <v>140</v>
      </c>
      <c r="AP6" s="54">
        <v>5224</v>
      </c>
    </row>
    <row r="7" spans="1:42" s="54" customFormat="1" ht="14.25" hidden="1" x14ac:dyDescent="0.2">
      <c r="A7" s="80" t="s">
        <v>151</v>
      </c>
      <c r="B7" s="75" t="s">
        <v>152</v>
      </c>
      <c r="C7" s="75" t="s">
        <v>5</v>
      </c>
      <c r="D7" s="75" t="s">
        <v>22</v>
      </c>
      <c r="E7" s="72">
        <f t="shared" si="0"/>
        <v>8727750</v>
      </c>
      <c r="F7" s="76">
        <f t="shared" si="1"/>
        <v>3754</v>
      </c>
      <c r="G7" s="78">
        <v>960</v>
      </c>
      <c r="H7" s="78">
        <v>221</v>
      </c>
      <c r="I7" s="78">
        <v>286</v>
      </c>
      <c r="J7" s="78">
        <v>251</v>
      </c>
      <c r="K7" s="78">
        <v>141</v>
      </c>
      <c r="L7" s="78">
        <v>72</v>
      </c>
      <c r="M7" s="78">
        <v>72</v>
      </c>
      <c r="N7" s="78">
        <v>65</v>
      </c>
      <c r="O7" s="78">
        <v>43</v>
      </c>
      <c r="P7" s="78">
        <v>48</v>
      </c>
      <c r="Q7" s="78">
        <v>202</v>
      </c>
      <c r="R7" s="78">
        <v>147</v>
      </c>
      <c r="S7" s="78">
        <v>109</v>
      </c>
      <c r="T7" s="78">
        <v>69</v>
      </c>
      <c r="U7" s="78">
        <v>91</v>
      </c>
      <c r="V7" s="78">
        <v>212</v>
      </c>
      <c r="W7" s="78">
        <v>106</v>
      </c>
      <c r="X7" s="78">
        <v>123</v>
      </c>
      <c r="Y7" s="78">
        <v>28</v>
      </c>
      <c r="Z7" s="78">
        <v>13</v>
      </c>
      <c r="AA7" s="78">
        <v>14</v>
      </c>
      <c r="AB7" s="78">
        <v>19</v>
      </c>
      <c r="AC7" s="78">
        <v>31</v>
      </c>
      <c r="AD7" s="78">
        <v>42</v>
      </c>
      <c r="AE7" s="78">
        <v>21</v>
      </c>
      <c r="AF7" s="78">
        <v>41</v>
      </c>
      <c r="AG7" s="78">
        <v>23</v>
      </c>
      <c r="AH7" s="78">
        <v>41</v>
      </c>
      <c r="AI7" s="78">
        <v>71</v>
      </c>
      <c r="AJ7" s="78">
        <v>79</v>
      </c>
      <c r="AK7" s="78">
        <v>25</v>
      </c>
      <c r="AL7" s="78">
        <v>41</v>
      </c>
      <c r="AM7" s="78">
        <v>23</v>
      </c>
      <c r="AN7" s="78">
        <v>24</v>
      </c>
      <c r="AO7" s="54">
        <v>140</v>
      </c>
      <c r="AP7" s="54">
        <v>5224</v>
      </c>
    </row>
    <row r="8" spans="1:42" s="54" customFormat="1" ht="14.25" x14ac:dyDescent="0.2">
      <c r="A8" s="80" t="s">
        <v>9</v>
      </c>
      <c r="B8" s="75" t="s">
        <v>153</v>
      </c>
      <c r="C8" s="75" t="s">
        <v>5</v>
      </c>
      <c r="D8" s="75" t="s">
        <v>5</v>
      </c>
      <c r="E8" s="72">
        <f t="shared" si="0"/>
        <v>14030920</v>
      </c>
      <c r="F8" s="76">
        <f t="shared" si="1"/>
        <v>6762</v>
      </c>
      <c r="G8" s="76">
        <v>1205</v>
      </c>
      <c r="H8" s="76">
        <v>401</v>
      </c>
      <c r="I8" s="76">
        <v>581</v>
      </c>
      <c r="J8" s="76">
        <v>665</v>
      </c>
      <c r="K8" s="76">
        <v>347</v>
      </c>
      <c r="L8" s="76">
        <v>218</v>
      </c>
      <c r="M8" s="76">
        <v>351</v>
      </c>
      <c r="N8" s="76">
        <v>149</v>
      </c>
      <c r="O8" s="76">
        <v>149</v>
      </c>
      <c r="P8" s="76">
        <v>104</v>
      </c>
      <c r="Q8" s="76">
        <v>247</v>
      </c>
      <c r="R8" s="76">
        <v>203</v>
      </c>
      <c r="S8" s="76">
        <v>231</v>
      </c>
      <c r="T8" s="76">
        <v>151</v>
      </c>
      <c r="U8" s="76">
        <v>173</v>
      </c>
      <c r="V8" s="76">
        <v>286</v>
      </c>
      <c r="W8" s="76">
        <v>218</v>
      </c>
      <c r="X8" s="76">
        <v>325</v>
      </c>
      <c r="Y8" s="76">
        <v>60</v>
      </c>
      <c r="Z8" s="76">
        <v>17</v>
      </c>
      <c r="AA8" s="76">
        <v>31</v>
      </c>
      <c r="AB8" s="76">
        <v>36</v>
      </c>
      <c r="AC8" s="76">
        <v>34</v>
      </c>
      <c r="AD8" s="76">
        <v>46</v>
      </c>
      <c r="AE8" s="76">
        <v>35</v>
      </c>
      <c r="AF8" s="76">
        <v>42</v>
      </c>
      <c r="AG8" s="76">
        <v>32</v>
      </c>
      <c r="AH8" s="76">
        <v>31</v>
      </c>
      <c r="AI8" s="76">
        <v>117</v>
      </c>
      <c r="AJ8" s="76">
        <v>98</v>
      </c>
      <c r="AK8" s="76">
        <v>41</v>
      </c>
      <c r="AL8" s="76">
        <v>65</v>
      </c>
      <c r="AM8" s="76">
        <v>31</v>
      </c>
      <c r="AN8" s="76">
        <v>42</v>
      </c>
      <c r="AO8" s="105">
        <f>SUM(Z8:AN8)</f>
        <v>698</v>
      </c>
      <c r="AP8" s="105">
        <f>F8-AO8</f>
        <v>6064</v>
      </c>
    </row>
    <row r="9" spans="1:42" s="54" customFormat="1" ht="14.25" hidden="1" x14ac:dyDescent="0.2">
      <c r="A9" s="80" t="s">
        <v>169</v>
      </c>
      <c r="B9" s="75" t="s">
        <v>170</v>
      </c>
      <c r="C9" s="75" t="s">
        <v>5</v>
      </c>
      <c r="D9" s="75" t="s">
        <v>22</v>
      </c>
      <c r="E9" s="72">
        <f t="shared" si="0"/>
        <v>11449130</v>
      </c>
      <c r="F9" s="76">
        <f t="shared" si="1"/>
        <v>5020</v>
      </c>
      <c r="G9" s="76">
        <v>1386</v>
      </c>
      <c r="H9" s="76">
        <v>266</v>
      </c>
      <c r="I9" s="76">
        <v>264</v>
      </c>
      <c r="J9" s="76">
        <v>161</v>
      </c>
      <c r="K9" s="76">
        <v>241</v>
      </c>
      <c r="L9" s="76">
        <v>172</v>
      </c>
      <c r="M9" s="76">
        <v>136</v>
      </c>
      <c r="N9" s="76">
        <v>126</v>
      </c>
      <c r="O9" s="76">
        <v>90</v>
      </c>
      <c r="P9" s="76">
        <v>171</v>
      </c>
      <c r="Q9" s="76">
        <v>222</v>
      </c>
      <c r="R9" s="76">
        <v>103</v>
      </c>
      <c r="S9" s="76">
        <v>132</v>
      </c>
      <c r="T9" s="76">
        <v>130</v>
      </c>
      <c r="U9" s="76">
        <v>157</v>
      </c>
      <c r="V9" s="76">
        <v>182</v>
      </c>
      <c r="W9" s="76">
        <v>146</v>
      </c>
      <c r="X9" s="76">
        <v>274</v>
      </c>
      <c r="Y9" s="76">
        <v>21</v>
      </c>
      <c r="Z9" s="76">
        <v>18</v>
      </c>
      <c r="AA9" s="76">
        <v>19</v>
      </c>
      <c r="AB9" s="76">
        <v>29</v>
      </c>
      <c r="AC9" s="76">
        <v>29</v>
      </c>
      <c r="AD9" s="76">
        <v>37</v>
      </c>
      <c r="AE9" s="76">
        <v>29</v>
      </c>
      <c r="AF9" s="76">
        <v>56</v>
      </c>
      <c r="AG9" s="76">
        <v>42</v>
      </c>
      <c r="AH9" s="76">
        <v>27</v>
      </c>
      <c r="AI9" s="76">
        <v>87</v>
      </c>
      <c r="AJ9" s="76">
        <v>95</v>
      </c>
      <c r="AK9" s="76">
        <v>37</v>
      </c>
      <c r="AL9" s="76">
        <v>65</v>
      </c>
      <c r="AM9" s="76">
        <v>35</v>
      </c>
      <c r="AN9" s="76">
        <v>35</v>
      </c>
    </row>
    <row r="10" spans="1:42" s="54" customFormat="1" ht="14.25" x14ac:dyDescent="0.2">
      <c r="A10" s="80" t="s">
        <v>10</v>
      </c>
      <c r="B10" s="75" t="s">
        <v>154</v>
      </c>
      <c r="C10" s="75" t="s">
        <v>5</v>
      </c>
      <c r="D10" s="75" t="s">
        <v>5</v>
      </c>
      <c r="E10" s="72">
        <f t="shared" si="0"/>
        <v>11747720</v>
      </c>
      <c r="F10" s="76">
        <f t="shared" si="1"/>
        <v>6574</v>
      </c>
      <c r="G10" s="76">
        <v>1418</v>
      </c>
      <c r="H10" s="76">
        <v>432</v>
      </c>
      <c r="I10" s="76">
        <v>620</v>
      </c>
      <c r="J10" s="76">
        <v>526</v>
      </c>
      <c r="K10" s="76">
        <v>319</v>
      </c>
      <c r="L10" s="76">
        <v>182</v>
      </c>
      <c r="M10" s="76">
        <v>255</v>
      </c>
      <c r="N10" s="76">
        <v>117</v>
      </c>
      <c r="O10" s="76">
        <v>126</v>
      </c>
      <c r="P10" s="76">
        <v>113</v>
      </c>
      <c r="Q10" s="76">
        <v>226</v>
      </c>
      <c r="R10" s="76">
        <v>197</v>
      </c>
      <c r="S10" s="76">
        <v>238</v>
      </c>
      <c r="T10" s="76">
        <v>166</v>
      </c>
      <c r="U10" s="76">
        <v>176</v>
      </c>
      <c r="V10" s="76">
        <v>347</v>
      </c>
      <c r="W10" s="76">
        <v>246</v>
      </c>
      <c r="X10" s="76">
        <v>328</v>
      </c>
      <c r="Y10" s="76">
        <v>82</v>
      </c>
      <c r="Z10" s="76">
        <v>17</v>
      </c>
      <c r="AA10" s="76">
        <v>29</v>
      </c>
      <c r="AB10" s="76">
        <v>23</v>
      </c>
      <c r="AC10" s="76">
        <v>26</v>
      </c>
      <c r="AD10" s="76">
        <v>37</v>
      </c>
      <c r="AE10" s="76">
        <v>28</v>
      </c>
      <c r="AF10" s="76">
        <v>31</v>
      </c>
      <c r="AG10" s="76">
        <v>28</v>
      </c>
      <c r="AH10" s="76">
        <v>18</v>
      </c>
      <c r="AI10" s="76">
        <v>61</v>
      </c>
      <c r="AJ10" s="76">
        <v>42</v>
      </c>
      <c r="AK10" s="76">
        <v>25</v>
      </c>
      <c r="AL10" s="76">
        <v>47</v>
      </c>
      <c r="AM10" s="76">
        <v>23</v>
      </c>
      <c r="AN10" s="76">
        <v>25</v>
      </c>
      <c r="AO10" s="105">
        <f>SUM(Z10:AN10)</f>
        <v>460</v>
      </c>
      <c r="AP10" s="105">
        <f>F10-AO10</f>
        <v>6114</v>
      </c>
    </row>
    <row r="11" spans="1:42" s="54" customFormat="1" ht="14.25" hidden="1" x14ac:dyDescent="0.2">
      <c r="A11" s="80" t="s">
        <v>11</v>
      </c>
      <c r="B11" s="75" t="s">
        <v>155</v>
      </c>
      <c r="C11" s="75" t="s">
        <v>5</v>
      </c>
      <c r="D11" s="75" t="s">
        <v>21</v>
      </c>
      <c r="E11" s="72">
        <f t="shared" si="0"/>
        <v>11970970</v>
      </c>
      <c r="F11" s="76">
        <f t="shared" si="1"/>
        <v>6566</v>
      </c>
      <c r="G11" s="76">
        <v>1333</v>
      </c>
      <c r="H11" s="76">
        <v>474</v>
      </c>
      <c r="I11" s="76">
        <v>720</v>
      </c>
      <c r="J11" s="76">
        <v>546</v>
      </c>
      <c r="K11" s="76">
        <v>413</v>
      </c>
      <c r="L11" s="76">
        <v>188</v>
      </c>
      <c r="M11" s="76">
        <v>345</v>
      </c>
      <c r="N11" s="76">
        <v>179</v>
      </c>
      <c r="O11" s="76">
        <v>191</v>
      </c>
      <c r="P11" s="76">
        <v>180</v>
      </c>
      <c r="Q11" s="76">
        <v>320</v>
      </c>
      <c r="R11" s="76">
        <v>89</v>
      </c>
      <c r="S11" s="76">
        <v>172</v>
      </c>
      <c r="T11" s="76">
        <v>98</v>
      </c>
      <c r="U11" s="76">
        <v>122</v>
      </c>
      <c r="V11" s="76">
        <v>201</v>
      </c>
      <c r="W11" s="76">
        <v>201</v>
      </c>
      <c r="X11" s="76">
        <v>212</v>
      </c>
      <c r="Y11" s="76">
        <v>77</v>
      </c>
      <c r="Z11" s="76">
        <v>16</v>
      </c>
      <c r="AA11" s="76">
        <v>30</v>
      </c>
      <c r="AB11" s="76">
        <v>33</v>
      </c>
      <c r="AC11" s="76">
        <v>26</v>
      </c>
      <c r="AD11" s="76">
        <v>32</v>
      </c>
      <c r="AE11" s="76">
        <v>31</v>
      </c>
      <c r="AF11" s="76">
        <v>37</v>
      </c>
      <c r="AG11" s="76">
        <v>30</v>
      </c>
      <c r="AH11" s="76">
        <v>21</v>
      </c>
      <c r="AI11" s="76">
        <v>79</v>
      </c>
      <c r="AJ11" s="76">
        <v>64</v>
      </c>
      <c r="AK11" s="76">
        <v>29</v>
      </c>
      <c r="AL11" s="76">
        <v>37</v>
      </c>
      <c r="AM11" s="76">
        <v>14</v>
      </c>
      <c r="AN11" s="76">
        <v>26</v>
      </c>
    </row>
    <row r="12" spans="1:42" x14ac:dyDescent="0.2">
      <c r="A12" s="80" t="s">
        <v>42</v>
      </c>
      <c r="B12" s="75" t="s">
        <v>157</v>
      </c>
      <c r="C12" s="75" t="s">
        <v>5</v>
      </c>
      <c r="D12" s="77" t="s">
        <v>41</v>
      </c>
      <c r="E12" s="72">
        <f t="shared" si="0"/>
        <v>6764770</v>
      </c>
      <c r="F12" s="76">
        <f t="shared" si="1"/>
        <v>3533</v>
      </c>
      <c r="G12" s="78">
        <v>844</v>
      </c>
      <c r="H12" s="78">
        <v>201</v>
      </c>
      <c r="I12" s="78">
        <v>248</v>
      </c>
      <c r="J12" s="78">
        <v>384</v>
      </c>
      <c r="K12" s="78">
        <v>221</v>
      </c>
      <c r="L12" s="78">
        <v>110</v>
      </c>
      <c r="M12" s="78">
        <v>145</v>
      </c>
      <c r="N12" s="78">
        <v>55</v>
      </c>
      <c r="O12" s="78">
        <v>50</v>
      </c>
      <c r="P12" s="78">
        <v>59</v>
      </c>
      <c r="Q12" s="78">
        <v>34</v>
      </c>
      <c r="R12" s="78">
        <v>104</v>
      </c>
      <c r="S12" s="78">
        <v>158</v>
      </c>
      <c r="T12" s="78">
        <v>92</v>
      </c>
      <c r="U12" s="78">
        <v>92</v>
      </c>
      <c r="V12" s="78">
        <v>134</v>
      </c>
      <c r="W12" s="78">
        <v>114</v>
      </c>
      <c r="X12" s="78">
        <v>138</v>
      </c>
      <c r="Y12" s="78">
        <v>37</v>
      </c>
      <c r="Z12" s="78">
        <v>8</v>
      </c>
      <c r="AA12" s="78">
        <v>16</v>
      </c>
      <c r="AB12" s="78">
        <v>15</v>
      </c>
      <c r="AC12" s="78">
        <v>17</v>
      </c>
      <c r="AD12" s="78">
        <v>21</v>
      </c>
      <c r="AE12" s="78">
        <v>21</v>
      </c>
      <c r="AF12" s="78">
        <v>21</v>
      </c>
      <c r="AG12" s="78">
        <v>21</v>
      </c>
      <c r="AH12" s="78">
        <v>21</v>
      </c>
      <c r="AI12" s="78">
        <v>43</v>
      </c>
      <c r="AJ12" s="78">
        <v>53</v>
      </c>
      <c r="AK12" s="78">
        <v>15</v>
      </c>
      <c r="AL12" s="78">
        <v>19</v>
      </c>
      <c r="AM12" s="78">
        <v>12</v>
      </c>
      <c r="AN12" s="78">
        <v>10</v>
      </c>
    </row>
    <row r="13" spans="1:42" hidden="1" x14ac:dyDescent="0.2">
      <c r="A13" s="80" t="s">
        <v>12</v>
      </c>
      <c r="B13" s="75" t="s">
        <v>158</v>
      </c>
      <c r="C13" s="75" t="s">
        <v>5</v>
      </c>
      <c r="D13" s="77" t="s">
        <v>21</v>
      </c>
      <c r="E13" s="72">
        <f t="shared" si="0"/>
        <v>6792920</v>
      </c>
      <c r="F13" s="76">
        <f t="shared" si="1"/>
        <v>3727</v>
      </c>
      <c r="G13" s="78">
        <v>960</v>
      </c>
      <c r="H13" s="78">
        <v>219</v>
      </c>
      <c r="I13" s="78">
        <v>241</v>
      </c>
      <c r="J13" s="78">
        <v>321</v>
      </c>
      <c r="K13" s="78">
        <v>180</v>
      </c>
      <c r="L13" s="78">
        <v>132</v>
      </c>
      <c r="M13" s="78">
        <v>134</v>
      </c>
      <c r="N13" s="78">
        <v>88</v>
      </c>
      <c r="O13" s="78">
        <v>109</v>
      </c>
      <c r="P13" s="78">
        <v>79</v>
      </c>
      <c r="Q13" s="78">
        <v>196</v>
      </c>
      <c r="R13" s="78">
        <v>74</v>
      </c>
      <c r="S13" s="78">
        <v>125</v>
      </c>
      <c r="T13" s="78">
        <v>114</v>
      </c>
      <c r="U13" s="78">
        <v>79</v>
      </c>
      <c r="V13" s="78">
        <v>123</v>
      </c>
      <c r="W13" s="78">
        <v>122</v>
      </c>
      <c r="X13" s="78">
        <v>106</v>
      </c>
      <c r="Y13" s="78">
        <v>37</v>
      </c>
      <c r="Z13" s="78">
        <v>9</v>
      </c>
      <c r="AA13" s="78">
        <v>13</v>
      </c>
      <c r="AB13" s="78">
        <v>17</v>
      </c>
      <c r="AC13" s="78">
        <v>16</v>
      </c>
      <c r="AD13" s="78">
        <v>23</v>
      </c>
      <c r="AE13" s="78">
        <v>16</v>
      </c>
      <c r="AF13" s="78">
        <v>29</v>
      </c>
      <c r="AG13" s="78">
        <v>17</v>
      </c>
      <c r="AH13" s="78">
        <v>14</v>
      </c>
      <c r="AI13" s="78">
        <v>41</v>
      </c>
      <c r="AJ13" s="78">
        <v>42</v>
      </c>
      <c r="AK13" s="78">
        <v>12</v>
      </c>
      <c r="AL13" s="78">
        <v>15</v>
      </c>
      <c r="AM13" s="78">
        <v>11</v>
      </c>
      <c r="AN13" s="78">
        <v>13</v>
      </c>
    </row>
    <row r="14" spans="1:42" x14ac:dyDescent="0.2">
      <c r="A14" s="80" t="s">
        <v>13</v>
      </c>
      <c r="B14" s="75" t="s">
        <v>159</v>
      </c>
      <c r="C14" s="75" t="s">
        <v>5</v>
      </c>
      <c r="D14" s="77" t="s">
        <v>41</v>
      </c>
      <c r="E14" s="72">
        <f>SUMPRODUCT($G$2:$AN$2,G14:AN14)</f>
        <v>16644720</v>
      </c>
      <c r="F14" s="76">
        <f t="shared" si="1"/>
        <v>7481</v>
      </c>
      <c r="G14" s="78">
        <v>1430</v>
      </c>
      <c r="H14" s="78">
        <v>634</v>
      </c>
      <c r="I14" s="78">
        <v>692</v>
      </c>
      <c r="J14" s="78">
        <v>541</v>
      </c>
      <c r="K14" s="78">
        <v>377</v>
      </c>
      <c r="L14" s="78">
        <v>260</v>
      </c>
      <c r="M14" s="78">
        <v>413</v>
      </c>
      <c r="N14" s="78">
        <v>128</v>
      </c>
      <c r="O14" s="78">
        <v>132</v>
      </c>
      <c r="P14" s="78">
        <v>214</v>
      </c>
      <c r="Q14" s="78">
        <v>347</v>
      </c>
      <c r="R14" s="78">
        <v>184</v>
      </c>
      <c r="S14" s="78">
        <v>164</v>
      </c>
      <c r="T14" s="78">
        <v>153</v>
      </c>
      <c r="U14" s="78">
        <v>141</v>
      </c>
      <c r="V14" s="78">
        <v>240</v>
      </c>
      <c r="W14" s="78">
        <v>186</v>
      </c>
      <c r="X14" s="78">
        <v>270</v>
      </c>
      <c r="Y14" s="78">
        <v>53</v>
      </c>
      <c r="Z14" s="78">
        <v>21</v>
      </c>
      <c r="AA14" s="78">
        <v>36</v>
      </c>
      <c r="AB14" s="78">
        <v>51</v>
      </c>
      <c r="AC14" s="78">
        <v>47</v>
      </c>
      <c r="AD14" s="78">
        <v>66</v>
      </c>
      <c r="AE14" s="78">
        <v>59</v>
      </c>
      <c r="AF14" s="78">
        <v>61</v>
      </c>
      <c r="AG14" s="78">
        <v>61</v>
      </c>
      <c r="AH14" s="78">
        <v>56</v>
      </c>
      <c r="AI14" s="78">
        <v>129</v>
      </c>
      <c r="AJ14" s="78">
        <v>101</v>
      </c>
      <c r="AK14" s="78">
        <v>67</v>
      </c>
      <c r="AL14" s="78">
        <v>81</v>
      </c>
      <c r="AM14" s="78">
        <v>43</v>
      </c>
      <c r="AN14" s="78">
        <v>43</v>
      </c>
    </row>
    <row r="15" spans="1:42" x14ac:dyDescent="0.2">
      <c r="A15" s="80" t="s">
        <v>119</v>
      </c>
      <c r="B15" s="75" t="s">
        <v>160</v>
      </c>
      <c r="C15" s="75" t="s">
        <v>5</v>
      </c>
      <c r="D15" s="77" t="s">
        <v>41</v>
      </c>
      <c r="E15" s="72">
        <f t="shared" si="0"/>
        <v>7026680</v>
      </c>
      <c r="F15" s="76">
        <f t="shared" si="1"/>
        <v>3659</v>
      </c>
      <c r="G15" s="78">
        <v>770</v>
      </c>
      <c r="H15" s="78">
        <v>247</v>
      </c>
      <c r="I15" s="78">
        <v>347</v>
      </c>
      <c r="J15" s="78">
        <v>234</v>
      </c>
      <c r="K15" s="78">
        <v>145</v>
      </c>
      <c r="L15" s="78">
        <v>101</v>
      </c>
      <c r="M15" s="78">
        <v>239</v>
      </c>
      <c r="N15" s="78">
        <v>103</v>
      </c>
      <c r="O15" s="78">
        <v>132</v>
      </c>
      <c r="P15" s="78">
        <v>102</v>
      </c>
      <c r="Q15" s="78">
        <v>156</v>
      </c>
      <c r="R15" s="78">
        <v>81</v>
      </c>
      <c r="S15" s="78">
        <v>89</v>
      </c>
      <c r="T15" s="78">
        <v>70</v>
      </c>
      <c r="U15" s="78">
        <v>57</v>
      </c>
      <c r="V15" s="78">
        <v>135</v>
      </c>
      <c r="W15" s="78">
        <v>129</v>
      </c>
      <c r="X15" s="78">
        <v>156</v>
      </c>
      <c r="Y15" s="78">
        <v>54</v>
      </c>
      <c r="Z15" s="78">
        <v>9</v>
      </c>
      <c r="AA15" s="78">
        <v>14</v>
      </c>
      <c r="AB15" s="78">
        <v>18</v>
      </c>
      <c r="AC15" s="78">
        <v>15</v>
      </c>
      <c r="AD15" s="78">
        <v>19</v>
      </c>
      <c r="AE15" s="78">
        <v>17</v>
      </c>
      <c r="AF15" s="78">
        <v>27</v>
      </c>
      <c r="AG15" s="78">
        <v>18</v>
      </c>
      <c r="AH15" s="78">
        <v>16</v>
      </c>
      <c r="AI15" s="78">
        <v>41</v>
      </c>
      <c r="AJ15" s="78">
        <v>45</v>
      </c>
      <c r="AK15" s="78">
        <v>17</v>
      </c>
      <c r="AL15" s="78">
        <v>26</v>
      </c>
      <c r="AM15" s="78">
        <v>12</v>
      </c>
      <c r="AN15" s="78">
        <v>18</v>
      </c>
    </row>
    <row r="16" spans="1:42" x14ac:dyDescent="0.2">
      <c r="A16" s="80" t="s">
        <v>120</v>
      </c>
      <c r="B16" s="75" t="s">
        <v>162</v>
      </c>
      <c r="C16" s="75" t="s">
        <v>5</v>
      </c>
      <c r="D16" s="77" t="s">
        <v>41</v>
      </c>
      <c r="E16" s="72">
        <f t="shared" si="0"/>
        <v>7284680</v>
      </c>
      <c r="F16" s="76">
        <f t="shared" si="1"/>
        <v>3579</v>
      </c>
      <c r="G16" s="78">
        <v>880</v>
      </c>
      <c r="H16" s="78">
        <v>218</v>
      </c>
      <c r="I16" s="78">
        <v>357</v>
      </c>
      <c r="J16" s="78">
        <v>201</v>
      </c>
      <c r="K16" s="78">
        <v>135</v>
      </c>
      <c r="L16" s="78">
        <v>99</v>
      </c>
      <c r="M16" s="78">
        <v>142</v>
      </c>
      <c r="N16" s="78">
        <v>101</v>
      </c>
      <c r="O16" s="78">
        <v>123</v>
      </c>
      <c r="P16" s="78">
        <v>95</v>
      </c>
      <c r="Q16" s="78">
        <v>141</v>
      </c>
      <c r="R16" s="78">
        <v>84</v>
      </c>
      <c r="S16" s="78">
        <v>85</v>
      </c>
      <c r="T16" s="78">
        <v>74</v>
      </c>
      <c r="U16" s="78">
        <v>64</v>
      </c>
      <c r="V16" s="78">
        <v>143</v>
      </c>
      <c r="W16" s="78">
        <v>115</v>
      </c>
      <c r="X16" s="78">
        <v>119</v>
      </c>
      <c r="Y16" s="78">
        <v>43</v>
      </c>
      <c r="Z16" s="78">
        <v>11</v>
      </c>
      <c r="AA16" s="78">
        <v>16</v>
      </c>
      <c r="AB16" s="78">
        <v>21</v>
      </c>
      <c r="AC16" s="78">
        <v>17</v>
      </c>
      <c r="AD16" s="78">
        <v>21</v>
      </c>
      <c r="AE16" s="78">
        <v>18</v>
      </c>
      <c r="AF16" s="78">
        <v>30</v>
      </c>
      <c r="AG16" s="78">
        <v>21</v>
      </c>
      <c r="AH16" s="78">
        <v>19</v>
      </c>
      <c r="AI16" s="78">
        <v>43</v>
      </c>
      <c r="AJ16" s="78">
        <v>56</v>
      </c>
      <c r="AK16" s="78">
        <v>21</v>
      </c>
      <c r="AL16" s="78">
        <v>29</v>
      </c>
      <c r="AM16" s="78">
        <v>15</v>
      </c>
      <c r="AN16" s="78">
        <v>22</v>
      </c>
    </row>
    <row r="17" spans="1:40" hidden="1" x14ac:dyDescent="0.2">
      <c r="A17" s="118" t="s">
        <v>14</v>
      </c>
      <c r="B17" s="118"/>
      <c r="C17" s="118"/>
      <c r="D17" s="118"/>
      <c r="E17" s="79">
        <f t="shared" ref="E17:AN17" si="2">SUM(E4:E16)</f>
        <v>126462330</v>
      </c>
      <c r="F17" s="79">
        <f t="shared" si="2"/>
        <v>63358</v>
      </c>
      <c r="G17" s="79">
        <f t="shared" si="2"/>
        <v>13853</v>
      </c>
      <c r="H17" s="79">
        <f t="shared" si="2"/>
        <v>4078</v>
      </c>
      <c r="I17" s="79">
        <f t="shared" si="2"/>
        <v>5461</v>
      </c>
      <c r="J17" s="79">
        <f t="shared" si="2"/>
        <v>5099</v>
      </c>
      <c r="K17" s="79">
        <f t="shared" si="2"/>
        <v>3323</v>
      </c>
      <c r="L17" s="79">
        <f t="shared" si="2"/>
        <v>1939</v>
      </c>
      <c r="M17" s="79">
        <f t="shared" si="2"/>
        <v>2615</v>
      </c>
      <c r="N17" s="79">
        <f t="shared" si="2"/>
        <v>1373</v>
      </c>
      <c r="O17" s="79">
        <f t="shared" si="2"/>
        <v>1366</v>
      </c>
      <c r="P17" s="79">
        <f t="shared" si="2"/>
        <v>1376</v>
      </c>
      <c r="Q17" s="79"/>
      <c r="R17" s="79"/>
      <c r="S17" s="79"/>
      <c r="T17" s="79"/>
      <c r="U17" s="79">
        <f t="shared" si="2"/>
        <v>1411</v>
      </c>
      <c r="V17" s="79">
        <f t="shared" si="2"/>
        <v>2578</v>
      </c>
      <c r="W17" s="79">
        <f t="shared" si="2"/>
        <v>1995</v>
      </c>
      <c r="X17" s="79">
        <f t="shared" si="2"/>
        <v>2588</v>
      </c>
      <c r="Y17" s="79">
        <f t="shared" si="2"/>
        <v>638</v>
      </c>
      <c r="Z17" s="79">
        <f t="shared" si="2"/>
        <v>164</v>
      </c>
      <c r="AA17" s="79">
        <f t="shared" si="2"/>
        <v>263</v>
      </c>
      <c r="AB17" s="79">
        <f t="shared" si="2"/>
        <v>314</v>
      </c>
      <c r="AC17" s="79">
        <f t="shared" si="2"/>
        <v>317</v>
      </c>
      <c r="AD17" s="79">
        <f t="shared" si="2"/>
        <v>418</v>
      </c>
      <c r="AE17" s="79">
        <f t="shared" si="2"/>
        <v>323</v>
      </c>
      <c r="AF17" s="79">
        <f t="shared" si="2"/>
        <v>453</v>
      </c>
      <c r="AG17" s="79">
        <f t="shared" si="2"/>
        <v>346</v>
      </c>
      <c r="AH17" s="79">
        <f t="shared" si="2"/>
        <v>324</v>
      </c>
      <c r="AI17" s="79">
        <f t="shared" si="2"/>
        <v>844</v>
      </c>
      <c r="AJ17" s="79">
        <f t="shared" si="2"/>
        <v>834</v>
      </c>
      <c r="AK17" s="79">
        <f t="shared" si="2"/>
        <v>341</v>
      </c>
      <c r="AL17" s="79">
        <f t="shared" si="2"/>
        <v>519</v>
      </c>
      <c r="AM17" s="79">
        <f t="shared" si="2"/>
        <v>270</v>
      </c>
      <c r="AN17" s="79">
        <f t="shared" si="2"/>
        <v>313</v>
      </c>
    </row>
    <row r="18" spans="1:40" hidden="1" x14ac:dyDescent="0.2">
      <c r="E18" s="2">
        <f>E5+E8+E10</f>
        <v>33434490</v>
      </c>
      <c r="F18" s="2">
        <f>F5+F8+F10</f>
        <v>18700</v>
      </c>
      <c r="G18" s="2">
        <f t="shared" ref="G18:AN18" si="3">G5+G8+G10</f>
        <v>3655</v>
      </c>
      <c r="H18" s="2">
        <f t="shared" si="3"/>
        <v>1126</v>
      </c>
      <c r="I18" s="2">
        <f t="shared" si="3"/>
        <v>1675</v>
      </c>
      <c r="J18" s="2">
        <f t="shared" si="3"/>
        <v>1877</v>
      </c>
      <c r="K18" s="2">
        <f t="shared" si="3"/>
        <v>1109</v>
      </c>
      <c r="L18" s="2">
        <f t="shared" si="3"/>
        <v>576</v>
      </c>
      <c r="M18" s="2">
        <f t="shared" si="3"/>
        <v>761</v>
      </c>
      <c r="N18" s="2">
        <f t="shared" si="3"/>
        <v>385</v>
      </c>
      <c r="O18" s="2">
        <f t="shared" si="3"/>
        <v>402</v>
      </c>
      <c r="P18" s="2">
        <f t="shared" si="3"/>
        <v>254</v>
      </c>
      <c r="Q18" s="2">
        <f t="shared" si="3"/>
        <v>658</v>
      </c>
      <c r="R18" s="2">
        <f t="shared" si="3"/>
        <v>578</v>
      </c>
      <c r="S18" s="2">
        <f t="shared" si="3"/>
        <v>750</v>
      </c>
      <c r="T18" s="2">
        <f t="shared" si="3"/>
        <v>424</v>
      </c>
      <c r="U18" s="2">
        <f t="shared" si="3"/>
        <v>460</v>
      </c>
      <c r="V18" s="2">
        <f t="shared" si="3"/>
        <v>883</v>
      </c>
      <c r="W18" s="2">
        <f t="shared" si="3"/>
        <v>660</v>
      </c>
      <c r="X18" s="2">
        <f t="shared" si="3"/>
        <v>938</v>
      </c>
      <c r="Y18" s="2">
        <f t="shared" si="3"/>
        <v>231</v>
      </c>
      <c r="Z18" s="2">
        <f t="shared" si="3"/>
        <v>42</v>
      </c>
      <c r="AA18" s="2">
        <f t="shared" si="3"/>
        <v>73</v>
      </c>
      <c r="AB18" s="2">
        <f t="shared" si="3"/>
        <v>70</v>
      </c>
      <c r="AC18" s="2">
        <f t="shared" si="3"/>
        <v>69</v>
      </c>
      <c r="AD18" s="2">
        <f t="shared" si="3"/>
        <v>95</v>
      </c>
      <c r="AE18" s="2">
        <f t="shared" si="3"/>
        <v>72</v>
      </c>
      <c r="AF18" s="2">
        <f t="shared" si="3"/>
        <v>91</v>
      </c>
      <c r="AG18" s="2">
        <f t="shared" si="3"/>
        <v>65</v>
      </c>
      <c r="AH18" s="2">
        <f t="shared" si="3"/>
        <v>57</v>
      </c>
      <c r="AI18" s="2">
        <f t="shared" si="3"/>
        <v>187</v>
      </c>
      <c r="AJ18" s="2">
        <f t="shared" si="3"/>
        <v>149</v>
      </c>
      <c r="AK18" s="2">
        <f t="shared" si="3"/>
        <v>71</v>
      </c>
      <c r="AL18" s="2">
        <f t="shared" si="3"/>
        <v>124</v>
      </c>
      <c r="AM18" s="2">
        <f t="shared" si="3"/>
        <v>60</v>
      </c>
      <c r="AN18" s="2">
        <f t="shared" si="3"/>
        <v>73</v>
      </c>
    </row>
    <row r="19" spans="1:40" hidden="1" x14ac:dyDescent="0.2">
      <c r="E19" s="2">
        <v>33434490</v>
      </c>
      <c r="F19" s="2">
        <v>18700</v>
      </c>
      <c r="G19" s="2">
        <v>3655</v>
      </c>
      <c r="H19" s="2">
        <v>1126</v>
      </c>
      <c r="I19" s="2">
        <v>1675</v>
      </c>
      <c r="J19" s="2">
        <v>1877</v>
      </c>
      <c r="K19" s="2">
        <v>1109</v>
      </c>
      <c r="L19" s="2">
        <v>576</v>
      </c>
      <c r="M19" s="2">
        <v>761</v>
      </c>
      <c r="N19" s="2">
        <v>385</v>
      </c>
      <c r="O19" s="2">
        <v>402</v>
      </c>
      <c r="P19" s="2">
        <v>254</v>
      </c>
      <c r="Q19" s="2">
        <v>658</v>
      </c>
      <c r="R19" s="2">
        <v>578</v>
      </c>
      <c r="S19" s="2">
        <v>750</v>
      </c>
      <c r="T19" s="2">
        <v>424</v>
      </c>
      <c r="U19" s="2">
        <v>460</v>
      </c>
      <c r="V19" s="2">
        <v>883</v>
      </c>
      <c r="W19" s="2">
        <v>660</v>
      </c>
      <c r="X19" s="2">
        <v>938</v>
      </c>
      <c r="Y19" s="2">
        <v>231</v>
      </c>
      <c r="Z19" s="2">
        <v>42</v>
      </c>
      <c r="AA19" s="2">
        <v>73</v>
      </c>
      <c r="AB19" s="2">
        <v>70</v>
      </c>
      <c r="AC19" s="2">
        <v>69</v>
      </c>
      <c r="AD19" s="2">
        <v>95</v>
      </c>
      <c r="AE19" s="2">
        <v>72</v>
      </c>
      <c r="AF19" s="2">
        <v>91</v>
      </c>
      <c r="AG19" s="2">
        <v>65</v>
      </c>
      <c r="AH19" s="2">
        <v>57</v>
      </c>
      <c r="AI19" s="2">
        <v>187</v>
      </c>
      <c r="AJ19" s="2">
        <v>149</v>
      </c>
      <c r="AK19" s="2">
        <v>71</v>
      </c>
      <c r="AL19" s="2">
        <v>124</v>
      </c>
      <c r="AM19" s="2">
        <v>60</v>
      </c>
      <c r="AN19" s="2">
        <v>73</v>
      </c>
    </row>
    <row r="20" spans="1:40" hidden="1" x14ac:dyDescent="0.2">
      <c r="E20" s="2">
        <f>E19-E18</f>
        <v>0</v>
      </c>
      <c r="F20" s="2">
        <f t="shared" ref="F20:AN20" si="4">F19-F18</f>
        <v>0</v>
      </c>
      <c r="G20" s="2">
        <f t="shared" si="4"/>
        <v>0</v>
      </c>
      <c r="H20" s="2">
        <f t="shared" si="4"/>
        <v>0</v>
      </c>
      <c r="I20" s="2">
        <f t="shared" si="4"/>
        <v>0</v>
      </c>
      <c r="J20" s="2">
        <f t="shared" si="4"/>
        <v>0</v>
      </c>
      <c r="K20" s="2">
        <f t="shared" si="4"/>
        <v>0</v>
      </c>
      <c r="L20" s="2">
        <f t="shared" si="4"/>
        <v>0</v>
      </c>
      <c r="M20" s="2">
        <f t="shared" si="4"/>
        <v>0</v>
      </c>
      <c r="N20" s="2">
        <f t="shared" si="4"/>
        <v>0</v>
      </c>
      <c r="O20" s="2">
        <f t="shared" si="4"/>
        <v>0</v>
      </c>
      <c r="P20" s="2">
        <f t="shared" si="4"/>
        <v>0</v>
      </c>
      <c r="Q20" s="2">
        <f t="shared" si="4"/>
        <v>0</v>
      </c>
      <c r="R20" s="2">
        <f t="shared" si="4"/>
        <v>0</v>
      </c>
      <c r="S20" s="2">
        <f t="shared" si="4"/>
        <v>0</v>
      </c>
      <c r="T20" s="2">
        <f t="shared" si="4"/>
        <v>0</v>
      </c>
      <c r="U20" s="2">
        <f t="shared" si="4"/>
        <v>0</v>
      </c>
      <c r="V20" s="2">
        <f t="shared" si="4"/>
        <v>0</v>
      </c>
      <c r="W20" s="2">
        <f t="shared" si="4"/>
        <v>0</v>
      </c>
      <c r="X20" s="2">
        <f t="shared" si="4"/>
        <v>0</v>
      </c>
      <c r="Y20" s="2">
        <f t="shared" si="4"/>
        <v>0</v>
      </c>
      <c r="Z20" s="2">
        <f t="shared" si="4"/>
        <v>0</v>
      </c>
      <c r="AA20" s="2">
        <f t="shared" si="4"/>
        <v>0</v>
      </c>
      <c r="AB20" s="2">
        <f t="shared" si="4"/>
        <v>0</v>
      </c>
      <c r="AC20" s="2">
        <f t="shared" si="4"/>
        <v>0</v>
      </c>
      <c r="AD20" s="2">
        <f t="shared" si="4"/>
        <v>0</v>
      </c>
      <c r="AE20" s="2">
        <f t="shared" si="4"/>
        <v>0</v>
      </c>
      <c r="AF20" s="2">
        <f t="shared" si="4"/>
        <v>0</v>
      </c>
      <c r="AG20" s="2">
        <f t="shared" si="4"/>
        <v>0</v>
      </c>
      <c r="AH20" s="2">
        <f t="shared" si="4"/>
        <v>0</v>
      </c>
      <c r="AI20" s="2">
        <f t="shared" si="4"/>
        <v>0</v>
      </c>
      <c r="AJ20" s="2">
        <f t="shared" si="4"/>
        <v>0</v>
      </c>
      <c r="AK20" s="2">
        <f t="shared" si="4"/>
        <v>0</v>
      </c>
      <c r="AL20" s="2">
        <f t="shared" si="4"/>
        <v>0</v>
      </c>
      <c r="AM20" s="2">
        <f t="shared" si="4"/>
        <v>0</v>
      </c>
      <c r="AN20" s="2">
        <f t="shared" si="4"/>
        <v>0</v>
      </c>
    </row>
  </sheetData>
  <autoFilter ref="A3:AN20">
    <filterColumn colId="3">
      <filters>
        <filter val="Bogura"/>
        <filter val="Rajshahi"/>
      </filters>
    </filterColumn>
  </autoFilter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81"/>
  <sheetViews>
    <sheetView zoomScaleNormal="100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F24" sqref="F24:F29"/>
    </sheetView>
  </sheetViews>
  <sheetFormatPr defaultColWidth="22.7109375" defaultRowHeight="12" x14ac:dyDescent="0.2"/>
  <cols>
    <col min="1" max="1" width="27" style="8" bestFit="1" customWidth="1"/>
    <col min="2" max="2" width="7.85546875" style="8" hidden="1" customWidth="1"/>
    <col min="3" max="3" width="8" style="8" hidden="1" customWidth="1"/>
    <col min="4" max="4" width="8" style="8" bestFit="1" customWidth="1"/>
    <col min="5" max="5" width="25.7109375" style="8" bestFit="1" customWidth="1"/>
    <col min="6" max="6" width="10.7109375" style="8" bestFit="1" customWidth="1"/>
    <col min="7" max="7" width="11.140625" style="8" bestFit="1" customWidth="1"/>
    <col min="8" max="28" width="6.140625" style="8" customWidth="1"/>
    <col min="29" max="29" width="7.28515625" style="8" customWidth="1"/>
    <col min="30" max="32" width="5.28515625" style="8" bestFit="1" customWidth="1"/>
    <col min="33" max="33" width="6.140625" style="8" customWidth="1"/>
    <col min="34" max="35" width="5.28515625" style="8" customWidth="1"/>
    <col min="36" max="38" width="5.28515625" style="8" bestFit="1" customWidth="1"/>
    <col min="39" max="41" width="5.28515625" style="8" customWidth="1"/>
    <col min="42" max="16384" width="22.7109375" style="8"/>
  </cols>
  <sheetData>
    <row r="1" spans="1:53" x14ac:dyDescent="0.2">
      <c r="A1" s="120" t="s">
        <v>15</v>
      </c>
      <c r="B1" s="120" t="s">
        <v>16</v>
      </c>
      <c r="C1" s="120" t="s">
        <v>17</v>
      </c>
      <c r="D1" s="120" t="s">
        <v>18</v>
      </c>
      <c r="E1" s="120" t="s">
        <v>19</v>
      </c>
      <c r="F1" s="119" t="s">
        <v>3</v>
      </c>
      <c r="G1" s="119" t="s">
        <v>20</v>
      </c>
      <c r="H1" s="64">
        <v>1000</v>
      </c>
      <c r="I1" s="64">
        <v>1090</v>
      </c>
      <c r="J1" s="64">
        <v>1080</v>
      </c>
      <c r="K1" s="64">
        <v>1160</v>
      </c>
      <c r="L1" s="64">
        <v>1190</v>
      </c>
      <c r="M1" s="64">
        <v>1270</v>
      </c>
      <c r="N1" s="64">
        <v>1330</v>
      </c>
      <c r="O1" s="64">
        <v>1250</v>
      </c>
      <c r="P1" s="64">
        <v>1290</v>
      </c>
      <c r="Q1" s="64">
        <v>1600</v>
      </c>
      <c r="R1" s="64">
        <v>1510</v>
      </c>
      <c r="S1" s="64">
        <v>1400</v>
      </c>
      <c r="T1" s="64">
        <v>1370</v>
      </c>
      <c r="U1" s="90">
        <v>1400</v>
      </c>
      <c r="V1" s="64">
        <v>1380</v>
      </c>
      <c r="W1" s="90">
        <v>1420</v>
      </c>
      <c r="X1" s="64">
        <v>1500</v>
      </c>
      <c r="Y1" s="64">
        <v>1540</v>
      </c>
      <c r="Z1" s="64">
        <v>1600</v>
      </c>
      <c r="AA1" s="64">
        <v>5370</v>
      </c>
      <c r="AB1" s="64">
        <v>5650</v>
      </c>
      <c r="AC1" s="64">
        <v>6980</v>
      </c>
      <c r="AD1" s="90">
        <v>7250</v>
      </c>
      <c r="AE1" s="64">
        <v>7540</v>
      </c>
      <c r="AF1" s="64">
        <v>6590</v>
      </c>
      <c r="AG1" s="64">
        <v>8100</v>
      </c>
      <c r="AH1" s="64">
        <v>10560</v>
      </c>
      <c r="AI1" s="64">
        <v>11770</v>
      </c>
      <c r="AJ1" s="64">
        <v>8480</v>
      </c>
      <c r="AK1" s="64">
        <v>9890</v>
      </c>
      <c r="AL1" s="64">
        <v>10820</v>
      </c>
      <c r="AM1" s="64">
        <v>11770</v>
      </c>
      <c r="AN1" s="64">
        <v>12520</v>
      </c>
      <c r="AO1" s="64">
        <v>14100</v>
      </c>
    </row>
    <row r="2" spans="1:53" x14ac:dyDescent="0.2">
      <c r="A2" s="120"/>
      <c r="B2" s="120"/>
      <c r="C2" s="120"/>
      <c r="D2" s="120"/>
      <c r="E2" s="120"/>
      <c r="F2" s="119"/>
      <c r="G2" s="119"/>
      <c r="H2" s="48" t="s">
        <v>171</v>
      </c>
      <c r="I2" s="48" t="s">
        <v>172</v>
      </c>
      <c r="J2" s="48" t="s">
        <v>188</v>
      </c>
      <c r="K2" s="48" t="s">
        <v>191</v>
      </c>
      <c r="L2" s="48" t="s">
        <v>189</v>
      </c>
      <c r="M2" s="48" t="s">
        <v>190</v>
      </c>
      <c r="N2" s="48" t="s">
        <v>192</v>
      </c>
      <c r="O2" s="48" t="s">
        <v>196</v>
      </c>
      <c r="P2" s="48" t="s">
        <v>194</v>
      </c>
      <c r="Q2" s="48" t="s">
        <v>207</v>
      </c>
      <c r="R2" s="48" t="s">
        <v>193</v>
      </c>
      <c r="S2" s="48" t="s">
        <v>174</v>
      </c>
      <c r="T2" s="48" t="s">
        <v>199</v>
      </c>
      <c r="U2" s="48" t="s">
        <v>200</v>
      </c>
      <c r="V2" s="48" t="s">
        <v>201</v>
      </c>
      <c r="W2" s="48" t="s">
        <v>197</v>
      </c>
      <c r="X2" s="48" t="s">
        <v>198</v>
      </c>
      <c r="Y2" s="48" t="s">
        <v>173</v>
      </c>
      <c r="Z2" s="48" t="s">
        <v>195</v>
      </c>
      <c r="AA2" s="48" t="s">
        <v>202</v>
      </c>
      <c r="AB2" s="48" t="s">
        <v>175</v>
      </c>
      <c r="AC2" s="48" t="s">
        <v>208</v>
      </c>
      <c r="AD2" s="48" t="s">
        <v>176</v>
      </c>
      <c r="AE2" s="48" t="s">
        <v>209</v>
      </c>
      <c r="AF2" s="48" t="s">
        <v>177</v>
      </c>
      <c r="AG2" s="48" t="s">
        <v>203</v>
      </c>
      <c r="AH2" s="48" t="s">
        <v>205</v>
      </c>
      <c r="AI2" s="48" t="s">
        <v>206</v>
      </c>
      <c r="AJ2" s="48" t="s">
        <v>178</v>
      </c>
      <c r="AK2" s="48" t="s">
        <v>204</v>
      </c>
      <c r="AL2" s="48" t="s">
        <v>179</v>
      </c>
      <c r="AM2" s="48" t="s">
        <v>180</v>
      </c>
      <c r="AN2" s="48" t="s">
        <v>210</v>
      </c>
      <c r="AO2" s="48" t="s">
        <v>211</v>
      </c>
    </row>
    <row r="3" spans="1:53" hidden="1" x14ac:dyDescent="0.2">
      <c r="A3" s="67" t="s">
        <v>46</v>
      </c>
      <c r="B3" s="16" t="s">
        <v>5</v>
      </c>
      <c r="C3" s="17" t="s">
        <v>22</v>
      </c>
      <c r="D3" s="29" t="s">
        <v>48</v>
      </c>
      <c r="E3" s="29" t="s">
        <v>136</v>
      </c>
      <c r="F3" s="18">
        <f>'DSR Secondary'!F3</f>
        <v>2268698.8933988214</v>
      </c>
      <c r="G3" s="65">
        <f>'DSR Secondary'!G3</f>
        <v>1149.0072606909816</v>
      </c>
      <c r="H3" s="66">
        <v>0.35304446787057114</v>
      </c>
      <c r="I3" s="66">
        <v>0.35304446787057114</v>
      </c>
      <c r="J3" s="66">
        <v>0.35304446787057114</v>
      </c>
      <c r="K3" s="66">
        <v>0.35304446787057114</v>
      </c>
      <c r="L3" s="66">
        <v>0.35304446787057114</v>
      </c>
      <c r="M3" s="66">
        <v>0.35304446787057114</v>
      </c>
      <c r="N3" s="66">
        <v>0.35304446787057114</v>
      </c>
      <c r="O3" s="66">
        <v>0.35304446787057114</v>
      </c>
      <c r="P3" s="66">
        <v>0.35304446787057114</v>
      </c>
      <c r="Q3" s="66">
        <v>0.35304446787057114</v>
      </c>
      <c r="R3" s="66">
        <v>0.35304446787057114</v>
      </c>
      <c r="S3" s="66">
        <v>0.35304446787057114</v>
      </c>
      <c r="T3" s="66">
        <v>0.35304446787057114</v>
      </c>
      <c r="U3" s="66">
        <v>0.35304446787057114</v>
      </c>
      <c r="V3" s="66">
        <v>0.35304446787057114</v>
      </c>
      <c r="W3" s="66">
        <v>0.35304446787057114</v>
      </c>
      <c r="X3" s="66">
        <v>0.35304446787057114</v>
      </c>
      <c r="Y3" s="66">
        <v>0.35304446787057114</v>
      </c>
      <c r="Z3" s="66">
        <v>0.35304446787057114</v>
      </c>
      <c r="AA3" s="66">
        <v>0.35304446787057114</v>
      </c>
      <c r="AB3" s="66">
        <v>0.35304446787057114</v>
      </c>
      <c r="AC3" s="66">
        <v>0.35304446787057114</v>
      </c>
      <c r="AD3" s="66">
        <v>0.35304446787057114</v>
      </c>
      <c r="AE3" s="66">
        <v>0.2941562778396592</v>
      </c>
      <c r="AF3" s="66">
        <v>0.2941562778396592</v>
      </c>
      <c r="AG3" s="66">
        <v>0.2941562778396592</v>
      </c>
      <c r="AH3" s="66">
        <v>0.33</v>
      </c>
      <c r="AI3" s="66">
        <v>0.33</v>
      </c>
      <c r="AJ3" s="66">
        <v>0.33</v>
      </c>
      <c r="AK3" s="66">
        <v>0.33</v>
      </c>
      <c r="AL3" s="66">
        <v>0.33</v>
      </c>
      <c r="AM3" s="66">
        <v>0.33</v>
      </c>
      <c r="AN3" s="66">
        <v>0.33</v>
      </c>
      <c r="AO3" s="66">
        <v>0.33</v>
      </c>
    </row>
    <row r="4" spans="1:53" hidden="1" x14ac:dyDescent="0.2">
      <c r="A4" s="67" t="s">
        <v>46</v>
      </c>
      <c r="B4" s="16" t="s">
        <v>5</v>
      </c>
      <c r="C4" s="17" t="s">
        <v>22</v>
      </c>
      <c r="D4" s="29" t="s">
        <v>49</v>
      </c>
      <c r="E4" s="29" t="s">
        <v>137</v>
      </c>
      <c r="F4" s="18">
        <f>'DSR Secondary'!F4</f>
        <v>2422534.7043396127</v>
      </c>
      <c r="G4" s="65">
        <f>'DSR Secondary'!G4</f>
        <v>1219.399181338892</v>
      </c>
      <c r="H4" s="66">
        <v>0.37346240901172384</v>
      </c>
      <c r="I4" s="66">
        <v>0.37346240901172384</v>
      </c>
      <c r="J4" s="66">
        <v>0.37346240901172384</v>
      </c>
      <c r="K4" s="66">
        <v>0.37346240901172384</v>
      </c>
      <c r="L4" s="66">
        <v>0.37346240901172384</v>
      </c>
      <c r="M4" s="66">
        <v>0.37346240901172384</v>
      </c>
      <c r="N4" s="66">
        <v>0.37346240901172384</v>
      </c>
      <c r="O4" s="66">
        <v>0.37346240901172384</v>
      </c>
      <c r="P4" s="66">
        <v>0.37346240901172384</v>
      </c>
      <c r="Q4" s="66">
        <v>0.37346240901172384</v>
      </c>
      <c r="R4" s="66">
        <v>0.37346240901172384</v>
      </c>
      <c r="S4" s="66">
        <v>0.37346240901172384</v>
      </c>
      <c r="T4" s="66">
        <v>0.37346240901172384</v>
      </c>
      <c r="U4" s="66">
        <v>0.37346240901172384</v>
      </c>
      <c r="V4" s="66">
        <v>0.37346240901172384</v>
      </c>
      <c r="W4" s="66">
        <v>0.37346240901172384</v>
      </c>
      <c r="X4" s="66">
        <v>0.37346240901172384</v>
      </c>
      <c r="Y4" s="66">
        <v>0.37346240901172384</v>
      </c>
      <c r="Z4" s="66">
        <v>0.37346240901172384</v>
      </c>
      <c r="AA4" s="66">
        <v>0.37346240901172384</v>
      </c>
      <c r="AB4" s="66">
        <v>0.37346240901172384</v>
      </c>
      <c r="AC4" s="66">
        <v>0.37346240901172384</v>
      </c>
      <c r="AD4" s="66">
        <v>0.37346240901172384</v>
      </c>
      <c r="AE4" s="66">
        <v>0.4350886464922169</v>
      </c>
      <c r="AF4" s="66">
        <v>0.4350886464922169</v>
      </c>
      <c r="AG4" s="66">
        <v>0.4350886464922169</v>
      </c>
      <c r="AH4" s="66">
        <v>0.34</v>
      </c>
      <c r="AI4" s="66">
        <v>0.34</v>
      </c>
      <c r="AJ4" s="66">
        <v>0.34</v>
      </c>
      <c r="AK4" s="66">
        <v>0.34</v>
      </c>
      <c r="AL4" s="66">
        <v>0.34</v>
      </c>
      <c r="AM4" s="66">
        <v>0.34</v>
      </c>
      <c r="AN4" s="66">
        <v>0.34</v>
      </c>
      <c r="AO4" s="66">
        <v>0.34</v>
      </c>
    </row>
    <row r="5" spans="1:53" hidden="1" x14ac:dyDescent="0.2">
      <c r="A5" s="67" t="s">
        <v>46</v>
      </c>
      <c r="B5" s="16" t="s">
        <v>5</v>
      </c>
      <c r="C5" s="17" t="s">
        <v>22</v>
      </c>
      <c r="D5" s="29" t="s">
        <v>50</v>
      </c>
      <c r="E5" s="29" t="s">
        <v>138</v>
      </c>
      <c r="F5" s="18">
        <f>'DSR Secondary'!F5</f>
        <v>1947516.4022615657</v>
      </c>
      <c r="G5" s="65">
        <f>'DSR Secondary'!G5</f>
        <v>908.59355797012699</v>
      </c>
      <c r="H5" s="66">
        <v>0.27349312311770502</v>
      </c>
      <c r="I5" s="66">
        <v>0.27349312311770502</v>
      </c>
      <c r="J5" s="66">
        <v>0.27349312311770502</v>
      </c>
      <c r="K5" s="66">
        <v>0.27349312311770502</v>
      </c>
      <c r="L5" s="66">
        <v>0.27349312311770502</v>
      </c>
      <c r="M5" s="66">
        <v>0.27349312311770502</v>
      </c>
      <c r="N5" s="66">
        <v>0.27349312311770502</v>
      </c>
      <c r="O5" s="66">
        <v>0.27349312311770502</v>
      </c>
      <c r="P5" s="66">
        <v>0.27349312311770502</v>
      </c>
      <c r="Q5" s="66">
        <v>0.27349312311770502</v>
      </c>
      <c r="R5" s="66">
        <v>0.27349312311770502</v>
      </c>
      <c r="S5" s="66">
        <v>0.27349312311770502</v>
      </c>
      <c r="T5" s="66">
        <v>0.27349312311770502</v>
      </c>
      <c r="U5" s="66">
        <v>0.27349312311770502</v>
      </c>
      <c r="V5" s="66">
        <v>0.27349312311770502</v>
      </c>
      <c r="W5" s="66">
        <v>0.27349312311770502</v>
      </c>
      <c r="X5" s="66">
        <v>0.27349312311770502</v>
      </c>
      <c r="Y5" s="66">
        <v>0.27349312311770502</v>
      </c>
      <c r="Z5" s="66">
        <v>0.27349312311770502</v>
      </c>
      <c r="AA5" s="66">
        <v>0.27349312311770502</v>
      </c>
      <c r="AB5" s="66">
        <v>0.27349312311770502</v>
      </c>
      <c r="AC5" s="66">
        <v>0.27349312311770502</v>
      </c>
      <c r="AD5" s="66">
        <v>0.27349312311770502</v>
      </c>
      <c r="AE5" s="66">
        <v>0.27075507566812396</v>
      </c>
      <c r="AF5" s="66">
        <v>0.27075507566812396</v>
      </c>
      <c r="AG5" s="66">
        <v>0.27075507566812396</v>
      </c>
      <c r="AH5" s="66">
        <v>0.33</v>
      </c>
      <c r="AI5" s="66">
        <v>0.33</v>
      </c>
      <c r="AJ5" s="66">
        <v>0.33</v>
      </c>
      <c r="AK5" s="66">
        <v>0.33</v>
      </c>
      <c r="AL5" s="66">
        <v>0.33</v>
      </c>
      <c r="AM5" s="66">
        <v>0.33</v>
      </c>
      <c r="AN5" s="66">
        <v>0.33</v>
      </c>
      <c r="AO5" s="66">
        <v>0.33</v>
      </c>
    </row>
    <row r="6" spans="1:53" s="9" customFormat="1" hidden="1" x14ac:dyDescent="0.2">
      <c r="A6" s="31"/>
      <c r="B6" s="62"/>
      <c r="C6" s="23"/>
      <c r="D6" s="31"/>
      <c r="E6" s="31"/>
      <c r="F6" s="26">
        <f>SUM(F3:F5)</f>
        <v>6638749.9999999991</v>
      </c>
      <c r="G6" s="26">
        <f t="shared" ref="G6:AO6" si="0">SUM(G3:G5)</f>
        <v>3277.0000000000009</v>
      </c>
      <c r="H6" s="94">
        <f t="shared" si="0"/>
        <v>1</v>
      </c>
      <c r="I6" s="94">
        <f t="shared" si="0"/>
        <v>1</v>
      </c>
      <c r="J6" s="94">
        <f t="shared" si="0"/>
        <v>1</v>
      </c>
      <c r="K6" s="94">
        <f t="shared" si="0"/>
        <v>1</v>
      </c>
      <c r="L6" s="94">
        <f t="shared" si="0"/>
        <v>1</v>
      </c>
      <c r="M6" s="94">
        <f t="shared" si="0"/>
        <v>1</v>
      </c>
      <c r="N6" s="94">
        <f t="shared" si="0"/>
        <v>1</v>
      </c>
      <c r="O6" s="94">
        <f t="shared" ref="O6:R6" si="1">SUM(O3:O5)</f>
        <v>1</v>
      </c>
      <c r="P6" s="94">
        <f t="shared" si="1"/>
        <v>1</v>
      </c>
      <c r="Q6" s="94">
        <f t="shared" si="1"/>
        <v>1</v>
      </c>
      <c r="R6" s="94">
        <f t="shared" si="1"/>
        <v>1</v>
      </c>
      <c r="S6" s="94">
        <f t="shared" si="0"/>
        <v>1</v>
      </c>
      <c r="T6" s="94">
        <f t="shared" si="0"/>
        <v>1</v>
      </c>
      <c r="U6" s="94">
        <f t="shared" si="0"/>
        <v>1</v>
      </c>
      <c r="V6" s="94">
        <f t="shared" si="0"/>
        <v>1</v>
      </c>
      <c r="W6" s="94">
        <f t="shared" si="0"/>
        <v>1</v>
      </c>
      <c r="X6" s="94">
        <f t="shared" si="0"/>
        <v>1</v>
      </c>
      <c r="Y6" s="94">
        <f t="shared" si="0"/>
        <v>1</v>
      </c>
      <c r="Z6" s="94">
        <f t="shared" si="0"/>
        <v>1</v>
      </c>
      <c r="AA6" s="94">
        <f t="shared" si="0"/>
        <v>1</v>
      </c>
      <c r="AB6" s="94">
        <f t="shared" si="0"/>
        <v>1</v>
      </c>
      <c r="AC6" s="94">
        <f t="shared" si="0"/>
        <v>1</v>
      </c>
      <c r="AD6" s="94">
        <f t="shared" si="0"/>
        <v>1</v>
      </c>
      <c r="AE6" s="94">
        <f t="shared" si="0"/>
        <v>1</v>
      </c>
      <c r="AF6" s="94">
        <f t="shared" si="0"/>
        <v>1</v>
      </c>
      <c r="AG6" s="94">
        <f t="shared" si="0"/>
        <v>1</v>
      </c>
      <c r="AH6" s="94">
        <f t="shared" si="0"/>
        <v>1</v>
      </c>
      <c r="AI6" s="94">
        <f t="shared" si="0"/>
        <v>1</v>
      </c>
      <c r="AJ6" s="94">
        <f t="shared" si="0"/>
        <v>1</v>
      </c>
      <c r="AK6" s="94">
        <f t="shared" si="0"/>
        <v>1</v>
      </c>
      <c r="AL6" s="94">
        <f t="shared" si="0"/>
        <v>1</v>
      </c>
      <c r="AM6" s="94">
        <f t="shared" si="0"/>
        <v>1</v>
      </c>
      <c r="AN6" s="94">
        <f t="shared" si="0"/>
        <v>1</v>
      </c>
      <c r="AO6" s="94">
        <f t="shared" si="0"/>
        <v>1</v>
      </c>
    </row>
    <row r="7" spans="1:53" x14ac:dyDescent="0.2">
      <c r="A7" s="29" t="s">
        <v>6</v>
      </c>
      <c r="B7" s="16" t="s">
        <v>5</v>
      </c>
      <c r="C7" s="17" t="s">
        <v>21</v>
      </c>
      <c r="D7" s="29" t="s">
        <v>70</v>
      </c>
      <c r="E7" s="29" t="s">
        <v>77</v>
      </c>
      <c r="F7" s="18">
        <f>'DSR Secondary'!F7</f>
        <v>1465677.4</v>
      </c>
      <c r="G7" s="65">
        <f>'DSR Secondary'!G7</f>
        <v>995.29999999999984</v>
      </c>
      <c r="H7" s="66">
        <v>0.14000000000000001</v>
      </c>
      <c r="I7" s="66">
        <v>0.28999999999999998</v>
      </c>
      <c r="J7" s="66">
        <v>0.19</v>
      </c>
      <c r="K7" s="66">
        <v>0.19</v>
      </c>
      <c r="L7" s="66">
        <v>0.2</v>
      </c>
      <c r="M7" s="66">
        <v>0.14000000000000001</v>
      </c>
      <c r="N7" s="66">
        <v>0.2</v>
      </c>
      <c r="O7" s="66">
        <v>0.18</v>
      </c>
      <c r="P7" s="66">
        <v>0.18</v>
      </c>
      <c r="Q7" s="66">
        <v>0.18</v>
      </c>
      <c r="R7" s="66">
        <v>0.2</v>
      </c>
      <c r="S7" s="66">
        <v>0.24</v>
      </c>
      <c r="T7" s="66">
        <v>0.22</v>
      </c>
      <c r="U7" s="66">
        <v>0.09</v>
      </c>
      <c r="V7" s="66">
        <v>0.15</v>
      </c>
      <c r="W7" s="66">
        <v>0.18</v>
      </c>
      <c r="X7" s="66">
        <v>0.19</v>
      </c>
      <c r="Y7" s="66">
        <v>0.19</v>
      </c>
      <c r="Z7" s="66">
        <v>0.16</v>
      </c>
      <c r="AA7" s="66">
        <v>0.28000000000000003</v>
      </c>
      <c r="AB7" s="66">
        <v>0.25</v>
      </c>
      <c r="AC7" s="66">
        <v>0.39</v>
      </c>
      <c r="AD7" s="66">
        <v>0.09</v>
      </c>
      <c r="AE7" s="66">
        <v>0.21</v>
      </c>
      <c r="AF7" s="66">
        <v>0.21</v>
      </c>
      <c r="AG7" s="66">
        <v>0.22</v>
      </c>
      <c r="AH7" s="66">
        <v>0.21</v>
      </c>
      <c r="AI7" s="66">
        <v>0.22</v>
      </c>
      <c r="AJ7" s="66">
        <v>0.22</v>
      </c>
      <c r="AK7" s="66">
        <v>0.22</v>
      </c>
      <c r="AL7" s="66">
        <v>0.21</v>
      </c>
      <c r="AM7" s="66">
        <v>0.21</v>
      </c>
      <c r="AN7" s="66">
        <v>0.21</v>
      </c>
      <c r="AO7" s="66">
        <v>0.21</v>
      </c>
      <c r="AP7" s="8">
        <v>0.62</v>
      </c>
      <c r="AQ7" s="8">
        <v>0.3</v>
      </c>
      <c r="AR7" s="8">
        <v>0.5</v>
      </c>
      <c r="AS7" s="8">
        <v>0.13</v>
      </c>
      <c r="AT7" s="8">
        <v>0.21</v>
      </c>
      <c r="AU7" s="8">
        <v>0.21</v>
      </c>
      <c r="AV7" s="8">
        <v>0.21</v>
      </c>
      <c r="AW7" s="8">
        <v>0.21</v>
      </c>
      <c r="AX7" s="8">
        <v>0.21</v>
      </c>
      <c r="AY7" s="8">
        <v>0.21</v>
      </c>
      <c r="AZ7" s="8">
        <v>0.21</v>
      </c>
      <c r="BA7" s="8">
        <v>0.21</v>
      </c>
    </row>
    <row r="8" spans="1:53" x14ac:dyDescent="0.2">
      <c r="A8" s="29" t="s">
        <v>6</v>
      </c>
      <c r="B8" s="16" t="s">
        <v>5</v>
      </c>
      <c r="C8" s="17" t="s">
        <v>21</v>
      </c>
      <c r="D8" s="29" t="s">
        <v>71</v>
      </c>
      <c r="E8" s="29" t="s">
        <v>187</v>
      </c>
      <c r="F8" s="18">
        <f>'DSR Secondary'!F8</f>
        <v>851409.10000000009</v>
      </c>
      <c r="G8" s="65">
        <f>'DSR Secondary'!G8</f>
        <v>604.1400000000001</v>
      </c>
      <c r="H8" s="66">
        <v>0.09</v>
      </c>
      <c r="I8" s="66">
        <v>0.1</v>
      </c>
      <c r="J8" s="66">
        <v>0.08</v>
      </c>
      <c r="K8" s="66">
        <v>0.09</v>
      </c>
      <c r="L8" s="66">
        <v>0.12</v>
      </c>
      <c r="M8" s="66">
        <v>0.18</v>
      </c>
      <c r="N8" s="66">
        <v>0.12</v>
      </c>
      <c r="O8" s="66">
        <v>0.13</v>
      </c>
      <c r="P8" s="66">
        <v>0.13</v>
      </c>
      <c r="Q8" s="66">
        <v>0.13</v>
      </c>
      <c r="R8" s="66">
        <v>0.13</v>
      </c>
      <c r="S8" s="66">
        <v>0.11</v>
      </c>
      <c r="T8" s="66">
        <v>0.1</v>
      </c>
      <c r="U8" s="66">
        <v>0.1</v>
      </c>
      <c r="V8" s="66">
        <v>0.16</v>
      </c>
      <c r="W8" s="66">
        <v>0.15</v>
      </c>
      <c r="X8" s="66">
        <v>0.14000000000000001</v>
      </c>
      <c r="Y8" s="66">
        <v>0.18</v>
      </c>
      <c r="Z8" s="66">
        <v>0.15</v>
      </c>
      <c r="AA8" s="66">
        <v>0.15</v>
      </c>
      <c r="AB8" s="66">
        <v>0.15</v>
      </c>
      <c r="AC8" s="66">
        <v>0.1</v>
      </c>
      <c r="AD8" s="66">
        <v>0.1</v>
      </c>
      <c r="AE8" s="66">
        <v>0.02</v>
      </c>
      <c r="AF8" s="66">
        <v>0.08</v>
      </c>
      <c r="AG8" s="66">
        <v>0.11</v>
      </c>
      <c r="AH8" s="66">
        <v>7.0000000000000007E-2</v>
      </c>
      <c r="AI8" s="66">
        <v>7.0000000000000007E-2</v>
      </c>
      <c r="AJ8" s="66">
        <v>7.0000000000000007E-2</v>
      </c>
      <c r="AK8" s="66">
        <v>7.0000000000000007E-2</v>
      </c>
      <c r="AL8" s="66">
        <v>7.0000000000000007E-2</v>
      </c>
      <c r="AM8" s="66">
        <v>7.0000000000000007E-2</v>
      </c>
      <c r="AN8" s="66">
        <v>7.0000000000000007E-2</v>
      </c>
      <c r="AO8" s="66">
        <v>7.0000000000000007E-2</v>
      </c>
    </row>
    <row r="9" spans="1:53" x14ac:dyDescent="0.2">
      <c r="A9" s="29" t="s">
        <v>6</v>
      </c>
      <c r="B9" s="16" t="s">
        <v>5</v>
      </c>
      <c r="C9" s="17" t="s">
        <v>21</v>
      </c>
      <c r="D9" s="29" t="s">
        <v>72</v>
      </c>
      <c r="E9" s="29" t="s">
        <v>73</v>
      </c>
      <c r="F9" s="18">
        <f>'DSR Secondary'!F9</f>
        <v>2011677.3</v>
      </c>
      <c r="G9" s="65">
        <f>'DSR Secondary'!G9</f>
        <v>1229.26</v>
      </c>
      <c r="H9" s="66">
        <v>0.35</v>
      </c>
      <c r="I9" s="66">
        <v>0.11</v>
      </c>
      <c r="J9" s="66">
        <v>0.13</v>
      </c>
      <c r="K9" s="66">
        <v>0.21</v>
      </c>
      <c r="L9" s="66">
        <v>0.14000000000000001</v>
      </c>
      <c r="M9" s="66">
        <v>0.11</v>
      </c>
      <c r="N9" s="66">
        <v>0.16</v>
      </c>
      <c r="O9" s="66">
        <v>0.19</v>
      </c>
      <c r="P9" s="66">
        <v>0.19</v>
      </c>
      <c r="Q9" s="66">
        <v>0.19</v>
      </c>
      <c r="R9" s="66">
        <v>0.18</v>
      </c>
      <c r="S9" s="66">
        <v>0.14000000000000001</v>
      </c>
      <c r="T9" s="66">
        <v>0.22</v>
      </c>
      <c r="U9" s="66">
        <v>0.25</v>
      </c>
      <c r="V9" s="66">
        <v>0.3</v>
      </c>
      <c r="W9" s="66">
        <v>0.26</v>
      </c>
      <c r="X9" s="66">
        <v>0.3</v>
      </c>
      <c r="Y9" s="66">
        <v>0.28000000000000003</v>
      </c>
      <c r="Z9" s="66">
        <v>0.28000000000000003</v>
      </c>
      <c r="AA9" s="66">
        <v>0.26</v>
      </c>
      <c r="AB9" s="66">
        <v>0.13</v>
      </c>
      <c r="AC9" s="66">
        <v>0.11</v>
      </c>
      <c r="AD9" s="66">
        <v>0.56999999999999995</v>
      </c>
      <c r="AE9" s="66">
        <v>0.33</v>
      </c>
      <c r="AF9" s="66">
        <v>0.5</v>
      </c>
      <c r="AG9" s="66">
        <v>0.39</v>
      </c>
      <c r="AH9" s="66">
        <v>0.6</v>
      </c>
      <c r="AI9" s="66">
        <v>0.6</v>
      </c>
      <c r="AJ9" s="66">
        <v>0.6</v>
      </c>
      <c r="AK9" s="66">
        <v>0.6</v>
      </c>
      <c r="AL9" s="66">
        <v>0.6</v>
      </c>
      <c r="AM9" s="66">
        <v>0.6</v>
      </c>
      <c r="AN9" s="66">
        <v>0.6</v>
      </c>
      <c r="AO9" s="66">
        <v>0.6</v>
      </c>
    </row>
    <row r="10" spans="1:53" x14ac:dyDescent="0.2">
      <c r="A10" s="29" t="s">
        <v>6</v>
      </c>
      <c r="B10" s="16" t="s">
        <v>5</v>
      </c>
      <c r="C10" s="17" t="s">
        <v>21</v>
      </c>
      <c r="D10" s="29" t="s">
        <v>74</v>
      </c>
      <c r="E10" s="29" t="s">
        <v>75</v>
      </c>
      <c r="F10" s="18">
        <f>'DSR Secondary'!F10</f>
        <v>1247145.1999999997</v>
      </c>
      <c r="G10" s="65">
        <f>'DSR Secondary'!G10</f>
        <v>923.18999999999994</v>
      </c>
      <c r="H10" s="66">
        <v>0.14000000000000001</v>
      </c>
      <c r="I10" s="66">
        <v>0.13</v>
      </c>
      <c r="J10" s="66">
        <v>0.19</v>
      </c>
      <c r="K10" s="66">
        <v>0.16</v>
      </c>
      <c r="L10" s="66">
        <v>0.2</v>
      </c>
      <c r="M10" s="66">
        <v>0.2</v>
      </c>
      <c r="N10" s="66">
        <v>0.19</v>
      </c>
      <c r="O10" s="66">
        <v>0.19</v>
      </c>
      <c r="P10" s="66">
        <v>0.19</v>
      </c>
      <c r="Q10" s="66">
        <v>0.19</v>
      </c>
      <c r="R10" s="66">
        <v>0.19</v>
      </c>
      <c r="S10" s="66">
        <v>0.21</v>
      </c>
      <c r="T10" s="66">
        <v>0.15</v>
      </c>
      <c r="U10" s="66">
        <v>0.34</v>
      </c>
      <c r="V10" s="66">
        <v>0.2</v>
      </c>
      <c r="W10" s="66">
        <v>0.15</v>
      </c>
      <c r="X10" s="66">
        <v>0.2</v>
      </c>
      <c r="Y10" s="66">
        <v>0.18</v>
      </c>
      <c r="Z10" s="66">
        <v>0.21</v>
      </c>
      <c r="AA10" s="66">
        <v>0.18</v>
      </c>
      <c r="AB10" s="66">
        <v>0.2</v>
      </c>
      <c r="AC10" s="66">
        <v>0.08</v>
      </c>
      <c r="AD10" s="66">
        <v>0.14000000000000001</v>
      </c>
      <c r="AE10" s="66">
        <v>7.0000000000000007E-2</v>
      </c>
      <c r="AF10" s="66">
        <v>7.0000000000000007E-2</v>
      </c>
      <c r="AG10" s="66">
        <v>0.11</v>
      </c>
      <c r="AH10" s="66">
        <v>7.0000000000000007E-2</v>
      </c>
      <c r="AI10" s="66">
        <v>7.0000000000000007E-2</v>
      </c>
      <c r="AJ10" s="66">
        <v>7.0000000000000007E-2</v>
      </c>
      <c r="AK10" s="66">
        <v>7.0000000000000007E-2</v>
      </c>
      <c r="AL10" s="66">
        <v>7.0000000000000007E-2</v>
      </c>
      <c r="AM10" s="66">
        <v>7.0000000000000007E-2</v>
      </c>
      <c r="AN10" s="66">
        <v>7.0000000000000007E-2</v>
      </c>
      <c r="AO10" s="66">
        <v>7.0000000000000007E-2</v>
      </c>
    </row>
    <row r="11" spans="1:53" x14ac:dyDescent="0.2">
      <c r="A11" s="24" t="s">
        <v>6</v>
      </c>
      <c r="B11" s="16" t="s">
        <v>5</v>
      </c>
      <c r="C11" s="17" t="s">
        <v>21</v>
      </c>
      <c r="D11" s="24" t="s">
        <v>76</v>
      </c>
      <c r="E11" s="24" t="s">
        <v>165</v>
      </c>
      <c r="F11" s="18">
        <f>'DSR Secondary'!F11</f>
        <v>1288913.2999999998</v>
      </c>
      <c r="G11" s="65">
        <f>'DSR Secondary'!G11</f>
        <v>1009.0500000000003</v>
      </c>
      <c r="H11" s="66">
        <v>0.19</v>
      </c>
      <c r="I11" s="66">
        <v>0.15</v>
      </c>
      <c r="J11" s="66">
        <v>0.32</v>
      </c>
      <c r="K11" s="66">
        <v>0.25</v>
      </c>
      <c r="L11" s="66">
        <v>0.25</v>
      </c>
      <c r="M11" s="66">
        <v>0.22</v>
      </c>
      <c r="N11" s="66">
        <v>0.16</v>
      </c>
      <c r="O11" s="66">
        <v>0.16</v>
      </c>
      <c r="P11" s="66">
        <v>0.16</v>
      </c>
      <c r="Q11" s="66">
        <v>0.16</v>
      </c>
      <c r="R11" s="66">
        <v>0.15</v>
      </c>
      <c r="S11" s="66">
        <v>0.16</v>
      </c>
      <c r="T11" s="66">
        <v>0.18</v>
      </c>
      <c r="U11" s="66">
        <v>0.1</v>
      </c>
      <c r="V11" s="66">
        <v>0.12</v>
      </c>
      <c r="W11" s="66">
        <v>0.17</v>
      </c>
      <c r="X11" s="66">
        <v>0.1</v>
      </c>
      <c r="Y11" s="66">
        <v>0.04</v>
      </c>
      <c r="Z11" s="66">
        <v>0.09</v>
      </c>
      <c r="AA11" s="66">
        <v>0.04</v>
      </c>
      <c r="AB11" s="66">
        <v>0.13</v>
      </c>
      <c r="AC11" s="66">
        <v>0.27</v>
      </c>
      <c r="AD11" s="66">
        <v>0.05</v>
      </c>
      <c r="AE11" s="66">
        <v>0.31</v>
      </c>
      <c r="AF11" s="66">
        <v>0.12</v>
      </c>
      <c r="AG11" s="66">
        <v>0.14000000000000001</v>
      </c>
      <c r="AH11" s="66">
        <v>0.02</v>
      </c>
      <c r="AI11" s="66">
        <v>0.02</v>
      </c>
      <c r="AJ11" s="66">
        <v>0.02</v>
      </c>
      <c r="AK11" s="66">
        <v>0.02</v>
      </c>
      <c r="AL11" s="66">
        <v>0.02</v>
      </c>
      <c r="AM11" s="66">
        <v>0.02</v>
      </c>
      <c r="AN11" s="66">
        <v>0.02</v>
      </c>
      <c r="AO11" s="66">
        <v>0.02</v>
      </c>
    </row>
    <row r="12" spans="1:53" x14ac:dyDescent="0.2">
      <c r="A12" s="24" t="s">
        <v>6</v>
      </c>
      <c r="B12" s="16" t="s">
        <v>5</v>
      </c>
      <c r="C12" s="17" t="s">
        <v>21</v>
      </c>
      <c r="D12" s="24" t="s">
        <v>78</v>
      </c>
      <c r="E12" s="24" t="s">
        <v>79</v>
      </c>
      <c r="F12" s="18">
        <f>'DSR Secondary'!F12</f>
        <v>791027.69999999984</v>
      </c>
      <c r="G12" s="65">
        <f>'DSR Secondary'!G12</f>
        <v>603.05999999999972</v>
      </c>
      <c r="H12" s="66">
        <v>0.09</v>
      </c>
      <c r="I12" s="66">
        <v>0.22</v>
      </c>
      <c r="J12" s="66">
        <v>0.09</v>
      </c>
      <c r="K12" s="66">
        <v>0.1</v>
      </c>
      <c r="L12" s="66">
        <v>0.09</v>
      </c>
      <c r="M12" s="66">
        <v>0.15</v>
      </c>
      <c r="N12" s="66">
        <v>0.17</v>
      </c>
      <c r="O12" s="66">
        <v>0.15</v>
      </c>
      <c r="P12" s="66">
        <v>0.15</v>
      </c>
      <c r="Q12" s="66">
        <v>0.15</v>
      </c>
      <c r="R12" s="66">
        <v>0.15</v>
      </c>
      <c r="S12" s="66">
        <v>0.14000000000000001</v>
      </c>
      <c r="T12" s="66">
        <v>0.13</v>
      </c>
      <c r="U12" s="66">
        <v>0.12</v>
      </c>
      <c r="V12" s="66">
        <v>7.0000000000000007E-2</v>
      </c>
      <c r="W12" s="66">
        <v>0.09</v>
      </c>
      <c r="X12" s="66">
        <v>7.0000000000000007E-2</v>
      </c>
      <c r="Y12" s="66">
        <v>0.13</v>
      </c>
      <c r="Z12" s="66">
        <v>0.11</v>
      </c>
      <c r="AA12" s="66">
        <v>0.09</v>
      </c>
      <c r="AB12" s="66">
        <v>0.14000000000000001</v>
      </c>
      <c r="AC12" s="66">
        <v>0.05</v>
      </c>
      <c r="AD12" s="66">
        <v>0.05</v>
      </c>
      <c r="AE12" s="66">
        <v>0.06</v>
      </c>
      <c r="AF12" s="66">
        <v>0.02</v>
      </c>
      <c r="AG12" s="66">
        <v>0.03</v>
      </c>
      <c r="AH12" s="66">
        <v>0.03</v>
      </c>
      <c r="AI12" s="66">
        <v>0.02</v>
      </c>
      <c r="AJ12" s="66">
        <v>0.02</v>
      </c>
      <c r="AK12" s="66">
        <v>0.02</v>
      </c>
      <c r="AL12" s="66">
        <v>0.03</v>
      </c>
      <c r="AM12" s="66">
        <v>0.03</v>
      </c>
      <c r="AN12" s="66">
        <v>0.03</v>
      </c>
      <c r="AO12" s="66">
        <v>0.03</v>
      </c>
    </row>
    <row r="13" spans="1:53" s="9" customFormat="1" hidden="1" x14ac:dyDescent="0.2">
      <c r="A13" s="25"/>
      <c r="B13" s="62"/>
      <c r="C13" s="23"/>
      <c r="D13" s="25"/>
      <c r="E13" s="25"/>
      <c r="F13" s="26">
        <f>SUM(F7:F12)</f>
        <v>7655850</v>
      </c>
      <c r="G13" s="26">
        <f t="shared" ref="G13:AO13" si="2">SUM(G7:G12)</f>
        <v>5364</v>
      </c>
      <c r="H13" s="94">
        <f t="shared" si="2"/>
        <v>0.99999999999999989</v>
      </c>
      <c r="I13" s="94">
        <f t="shared" si="2"/>
        <v>1</v>
      </c>
      <c r="J13" s="94">
        <f t="shared" si="2"/>
        <v>1.0000000000000002</v>
      </c>
      <c r="K13" s="94">
        <f t="shared" si="2"/>
        <v>1</v>
      </c>
      <c r="L13" s="94">
        <f t="shared" si="2"/>
        <v>1</v>
      </c>
      <c r="M13" s="94">
        <f t="shared" si="2"/>
        <v>1</v>
      </c>
      <c r="N13" s="94">
        <f t="shared" si="2"/>
        <v>1</v>
      </c>
      <c r="O13" s="94">
        <f t="shared" ref="O13:R13" si="3">SUM(O7:O12)</f>
        <v>1</v>
      </c>
      <c r="P13" s="94">
        <f t="shared" si="3"/>
        <v>1</v>
      </c>
      <c r="Q13" s="94">
        <f t="shared" si="3"/>
        <v>1</v>
      </c>
      <c r="R13" s="94">
        <f t="shared" si="3"/>
        <v>1</v>
      </c>
      <c r="S13" s="94">
        <f t="shared" si="2"/>
        <v>1</v>
      </c>
      <c r="T13" s="94">
        <f t="shared" si="2"/>
        <v>1</v>
      </c>
      <c r="U13" s="94">
        <f t="shared" si="2"/>
        <v>1</v>
      </c>
      <c r="V13" s="94">
        <f t="shared" si="2"/>
        <v>1</v>
      </c>
      <c r="W13" s="94">
        <f t="shared" si="2"/>
        <v>1</v>
      </c>
      <c r="X13" s="94">
        <f t="shared" si="2"/>
        <v>1</v>
      </c>
      <c r="Y13" s="94">
        <f t="shared" si="2"/>
        <v>1</v>
      </c>
      <c r="Z13" s="94">
        <f t="shared" si="2"/>
        <v>1</v>
      </c>
      <c r="AA13" s="94">
        <f t="shared" si="2"/>
        <v>1.0000000000000002</v>
      </c>
      <c r="AB13" s="94">
        <f t="shared" si="2"/>
        <v>1</v>
      </c>
      <c r="AC13" s="94">
        <f t="shared" si="2"/>
        <v>1</v>
      </c>
      <c r="AD13" s="94">
        <f t="shared" si="2"/>
        <v>1</v>
      </c>
      <c r="AE13" s="94">
        <f t="shared" si="2"/>
        <v>1.0000000000000002</v>
      </c>
      <c r="AF13" s="94">
        <f t="shared" si="2"/>
        <v>1</v>
      </c>
      <c r="AG13" s="94">
        <f t="shared" si="2"/>
        <v>1</v>
      </c>
      <c r="AH13" s="94">
        <f t="shared" si="2"/>
        <v>1</v>
      </c>
      <c r="AI13" s="94">
        <f t="shared" si="2"/>
        <v>1</v>
      </c>
      <c r="AJ13" s="94">
        <f t="shared" si="2"/>
        <v>1</v>
      </c>
      <c r="AK13" s="94">
        <f t="shared" si="2"/>
        <v>1</v>
      </c>
      <c r="AL13" s="94">
        <f t="shared" si="2"/>
        <v>1</v>
      </c>
      <c r="AM13" s="94">
        <f t="shared" si="2"/>
        <v>1</v>
      </c>
      <c r="AN13" s="94">
        <f t="shared" si="2"/>
        <v>1</v>
      </c>
      <c r="AO13" s="94">
        <f t="shared" si="2"/>
        <v>1</v>
      </c>
    </row>
    <row r="14" spans="1:53" hidden="1" x14ac:dyDescent="0.2">
      <c r="A14" s="29" t="s">
        <v>7</v>
      </c>
      <c r="B14" s="16" t="s">
        <v>5</v>
      </c>
      <c r="C14" s="17" t="s">
        <v>22</v>
      </c>
      <c r="D14" s="29" t="s">
        <v>51</v>
      </c>
      <c r="E14" s="29" t="s">
        <v>52</v>
      </c>
      <c r="F14" s="18">
        <f>'DSR Secondary'!F14</f>
        <v>2846263.9</v>
      </c>
      <c r="G14" s="65">
        <f>'DSR Secondary'!G14</f>
        <v>699.8</v>
      </c>
      <c r="H14" s="66">
        <v>0.14000000000000001</v>
      </c>
      <c r="I14" s="66">
        <v>0.14000000000000001</v>
      </c>
      <c r="J14" s="66">
        <v>0.14000000000000001</v>
      </c>
      <c r="K14" s="66">
        <v>0.14000000000000001</v>
      </c>
      <c r="L14" s="66">
        <v>0.14000000000000001</v>
      </c>
      <c r="M14" s="66">
        <v>0.14000000000000001</v>
      </c>
      <c r="N14" s="66">
        <v>0.14000000000000001</v>
      </c>
      <c r="O14" s="66">
        <v>0.14000000000000001</v>
      </c>
      <c r="P14" s="66">
        <v>0.14000000000000001</v>
      </c>
      <c r="Q14" s="66">
        <v>0.14000000000000001</v>
      </c>
      <c r="R14" s="66">
        <v>0.14000000000000001</v>
      </c>
      <c r="S14" s="66">
        <v>0.14000000000000001</v>
      </c>
      <c r="T14" s="66">
        <v>0.14000000000000001</v>
      </c>
      <c r="U14" s="66">
        <v>0.14000000000000001</v>
      </c>
      <c r="V14" s="66">
        <v>0.14000000000000001</v>
      </c>
      <c r="W14" s="66">
        <v>0.14000000000000001</v>
      </c>
      <c r="X14" s="66">
        <v>0.14000000000000001</v>
      </c>
      <c r="Y14" s="66">
        <v>0.14000000000000001</v>
      </c>
      <c r="Z14" s="66">
        <v>0.14000000000000001</v>
      </c>
      <c r="AA14" s="66">
        <v>0.14000000000000001</v>
      </c>
      <c r="AB14" s="66">
        <v>0.14000000000000001</v>
      </c>
      <c r="AC14" s="66">
        <v>0.14000000000000001</v>
      </c>
      <c r="AD14" s="66">
        <v>0.14000000000000001</v>
      </c>
      <c r="AE14" s="66">
        <v>0.45</v>
      </c>
      <c r="AF14" s="66">
        <v>0.45</v>
      </c>
      <c r="AG14" s="66">
        <v>0.45</v>
      </c>
      <c r="AH14" s="66">
        <v>0.45</v>
      </c>
      <c r="AI14" s="66">
        <v>0.45</v>
      </c>
      <c r="AJ14" s="66">
        <v>0.45</v>
      </c>
      <c r="AK14" s="66">
        <v>0.45</v>
      </c>
      <c r="AL14" s="66">
        <v>0.45</v>
      </c>
      <c r="AM14" s="66">
        <v>0.45</v>
      </c>
      <c r="AN14" s="66">
        <v>0.45</v>
      </c>
      <c r="AO14" s="66">
        <v>0.45</v>
      </c>
    </row>
    <row r="15" spans="1:53" hidden="1" x14ac:dyDescent="0.2">
      <c r="A15" s="29" t="s">
        <v>7</v>
      </c>
      <c r="B15" s="16" t="s">
        <v>5</v>
      </c>
      <c r="C15" s="17" t="s">
        <v>22</v>
      </c>
      <c r="D15" s="29" t="s">
        <v>53</v>
      </c>
      <c r="E15" s="29" t="s">
        <v>54</v>
      </c>
      <c r="F15" s="18">
        <f>'DSR Secondary'!F15</f>
        <v>1969169.3</v>
      </c>
      <c r="G15" s="65">
        <f>'DSR Secondary'!G15</f>
        <v>1234.6600000000001</v>
      </c>
      <c r="H15" s="66">
        <v>0.35</v>
      </c>
      <c r="I15" s="66">
        <v>0.35</v>
      </c>
      <c r="J15" s="66">
        <v>0.35</v>
      </c>
      <c r="K15" s="66">
        <v>0.35</v>
      </c>
      <c r="L15" s="66">
        <v>0.35</v>
      </c>
      <c r="M15" s="66">
        <v>0.35</v>
      </c>
      <c r="N15" s="66">
        <v>0.35</v>
      </c>
      <c r="O15" s="66">
        <v>0.35</v>
      </c>
      <c r="P15" s="66">
        <v>0.35</v>
      </c>
      <c r="Q15" s="66">
        <v>0.35</v>
      </c>
      <c r="R15" s="66">
        <v>0.35</v>
      </c>
      <c r="S15" s="66">
        <v>0.35</v>
      </c>
      <c r="T15" s="66">
        <v>0.35</v>
      </c>
      <c r="U15" s="66">
        <v>0.35</v>
      </c>
      <c r="V15" s="66">
        <v>0.35</v>
      </c>
      <c r="W15" s="66">
        <v>0.35</v>
      </c>
      <c r="X15" s="66">
        <v>0.35</v>
      </c>
      <c r="Y15" s="66">
        <v>0.35</v>
      </c>
      <c r="Z15" s="66">
        <v>0.35</v>
      </c>
      <c r="AA15" s="66">
        <v>0.35</v>
      </c>
      <c r="AB15" s="66">
        <v>0.35</v>
      </c>
      <c r="AC15" s="66">
        <v>0.35</v>
      </c>
      <c r="AD15" s="66">
        <v>0.35</v>
      </c>
      <c r="AE15" s="66">
        <v>7.0000000000000007E-2</v>
      </c>
      <c r="AF15" s="66">
        <v>7.0000000000000007E-2</v>
      </c>
      <c r="AG15" s="66">
        <v>7.0000000000000007E-2</v>
      </c>
      <c r="AH15" s="66">
        <v>7.0000000000000007E-2</v>
      </c>
      <c r="AI15" s="66">
        <v>7.0000000000000007E-2</v>
      </c>
      <c r="AJ15" s="66">
        <v>7.0000000000000007E-2</v>
      </c>
      <c r="AK15" s="66">
        <v>7.0000000000000007E-2</v>
      </c>
      <c r="AL15" s="66">
        <v>7.0000000000000007E-2</v>
      </c>
      <c r="AM15" s="66">
        <v>7.0000000000000007E-2</v>
      </c>
      <c r="AN15" s="66">
        <v>7.0000000000000007E-2</v>
      </c>
      <c r="AO15" s="66">
        <v>7.0000000000000007E-2</v>
      </c>
    </row>
    <row r="16" spans="1:53" hidden="1" x14ac:dyDescent="0.2">
      <c r="A16" s="29" t="s">
        <v>7</v>
      </c>
      <c r="B16" s="16" t="s">
        <v>5</v>
      </c>
      <c r="C16" s="17" t="s">
        <v>22</v>
      </c>
      <c r="D16" s="29" t="s">
        <v>55</v>
      </c>
      <c r="E16" s="29" t="s">
        <v>139</v>
      </c>
      <c r="F16" s="18">
        <f>'DSR Secondary'!F16</f>
        <v>2303681.1999999997</v>
      </c>
      <c r="G16" s="65">
        <f>'DSR Secondary'!G16</f>
        <v>977.57599999999991</v>
      </c>
      <c r="H16" s="66">
        <v>0.252</v>
      </c>
      <c r="I16" s="66">
        <v>0.252</v>
      </c>
      <c r="J16" s="66">
        <v>0.252</v>
      </c>
      <c r="K16" s="66">
        <v>0.252</v>
      </c>
      <c r="L16" s="66">
        <v>0.252</v>
      </c>
      <c r="M16" s="66">
        <v>0.252</v>
      </c>
      <c r="N16" s="66">
        <v>0.252</v>
      </c>
      <c r="O16" s="66">
        <v>0.252</v>
      </c>
      <c r="P16" s="66">
        <v>0.252</v>
      </c>
      <c r="Q16" s="66">
        <v>0.252</v>
      </c>
      <c r="R16" s="66">
        <v>0.252</v>
      </c>
      <c r="S16" s="66">
        <v>0.252</v>
      </c>
      <c r="T16" s="66">
        <v>0.252</v>
      </c>
      <c r="U16" s="66">
        <v>0.252</v>
      </c>
      <c r="V16" s="66">
        <v>0.252</v>
      </c>
      <c r="W16" s="66">
        <v>0.252</v>
      </c>
      <c r="X16" s="66">
        <v>0.252</v>
      </c>
      <c r="Y16" s="66">
        <v>0.252</v>
      </c>
      <c r="Z16" s="66">
        <v>0.252</v>
      </c>
      <c r="AA16" s="66">
        <v>0.252</v>
      </c>
      <c r="AB16" s="66">
        <v>0.252</v>
      </c>
      <c r="AC16" s="66">
        <v>0.252</v>
      </c>
      <c r="AD16" s="66">
        <v>0.252</v>
      </c>
      <c r="AE16" s="66">
        <v>0.23199999999999998</v>
      </c>
      <c r="AF16" s="66">
        <v>0.23199999999999998</v>
      </c>
      <c r="AG16" s="66">
        <v>0.23199999999999998</v>
      </c>
      <c r="AH16" s="66">
        <v>0.23199999999999998</v>
      </c>
      <c r="AI16" s="66">
        <v>0.23199999999999998</v>
      </c>
      <c r="AJ16" s="66">
        <v>0.23199999999999998</v>
      </c>
      <c r="AK16" s="66">
        <v>0.23199999999999998</v>
      </c>
      <c r="AL16" s="66">
        <v>0.23199999999999998</v>
      </c>
      <c r="AM16" s="66">
        <v>0.23199999999999998</v>
      </c>
      <c r="AN16" s="66">
        <v>0.23199999999999998</v>
      </c>
      <c r="AO16" s="66">
        <v>0.23199999999999998</v>
      </c>
    </row>
    <row r="17" spans="1:41" hidden="1" x14ac:dyDescent="0.2">
      <c r="A17" s="29" t="s">
        <v>7</v>
      </c>
      <c r="B17" s="16" t="s">
        <v>5</v>
      </c>
      <c r="C17" s="17" t="s">
        <v>22</v>
      </c>
      <c r="D17" s="29" t="s">
        <v>56</v>
      </c>
      <c r="E17" s="29" t="s">
        <v>57</v>
      </c>
      <c r="F17" s="18">
        <f>'DSR Secondary'!F17</f>
        <v>2409635.5999999996</v>
      </c>
      <c r="G17" s="65">
        <f>'DSR Secondary'!G17</f>
        <v>1005.9640000000001</v>
      </c>
      <c r="H17" s="66">
        <v>0.25800000000000001</v>
      </c>
      <c r="I17" s="66">
        <v>0.25800000000000001</v>
      </c>
      <c r="J17" s="66">
        <v>0.25800000000000001</v>
      </c>
      <c r="K17" s="66">
        <v>0.25800000000000001</v>
      </c>
      <c r="L17" s="66">
        <v>0.25800000000000001</v>
      </c>
      <c r="M17" s="66">
        <v>0.25800000000000001</v>
      </c>
      <c r="N17" s="66">
        <v>0.25800000000000001</v>
      </c>
      <c r="O17" s="66">
        <v>0.25800000000000001</v>
      </c>
      <c r="P17" s="66">
        <v>0.25800000000000001</v>
      </c>
      <c r="Q17" s="66">
        <v>0.25800000000000001</v>
      </c>
      <c r="R17" s="66">
        <v>0.25800000000000001</v>
      </c>
      <c r="S17" s="66">
        <v>0.25800000000000001</v>
      </c>
      <c r="T17" s="66">
        <v>0.25800000000000001</v>
      </c>
      <c r="U17" s="66">
        <v>0.25800000000000001</v>
      </c>
      <c r="V17" s="66">
        <v>0.25800000000000001</v>
      </c>
      <c r="W17" s="66">
        <v>0.25800000000000001</v>
      </c>
      <c r="X17" s="66">
        <v>0.25800000000000001</v>
      </c>
      <c r="Y17" s="66">
        <v>0.25800000000000001</v>
      </c>
      <c r="Z17" s="66">
        <v>0.25800000000000001</v>
      </c>
      <c r="AA17" s="66">
        <v>0.25800000000000001</v>
      </c>
      <c r="AB17" s="66">
        <v>0.25800000000000001</v>
      </c>
      <c r="AC17" s="66">
        <v>0.25800000000000001</v>
      </c>
      <c r="AD17" s="66">
        <v>0.25800000000000001</v>
      </c>
      <c r="AE17" s="66">
        <v>0.248</v>
      </c>
      <c r="AF17" s="66">
        <v>0.248</v>
      </c>
      <c r="AG17" s="66">
        <v>0.248</v>
      </c>
      <c r="AH17" s="66">
        <v>0.248</v>
      </c>
      <c r="AI17" s="66">
        <v>0.248</v>
      </c>
      <c r="AJ17" s="66">
        <v>0.248</v>
      </c>
      <c r="AK17" s="66">
        <v>0.248</v>
      </c>
      <c r="AL17" s="66">
        <v>0.248</v>
      </c>
      <c r="AM17" s="66">
        <v>0.248</v>
      </c>
      <c r="AN17" s="66">
        <v>0.248</v>
      </c>
      <c r="AO17" s="66">
        <v>0.248</v>
      </c>
    </row>
    <row r="18" spans="1:41" s="9" customFormat="1" hidden="1" x14ac:dyDescent="0.2">
      <c r="A18" s="31"/>
      <c r="B18" s="62"/>
      <c r="C18" s="23"/>
      <c r="D18" s="31"/>
      <c r="E18" s="31"/>
      <c r="F18" s="26">
        <f>SUM(F14:F17)</f>
        <v>9528750</v>
      </c>
      <c r="G18" s="26">
        <f t="shared" ref="G18:AO18" si="4">SUM(G14:G17)</f>
        <v>3918</v>
      </c>
      <c r="H18" s="94">
        <f t="shared" si="4"/>
        <v>1</v>
      </c>
      <c r="I18" s="94">
        <f t="shared" si="4"/>
        <v>1</v>
      </c>
      <c r="J18" s="94">
        <f t="shared" si="4"/>
        <v>1</v>
      </c>
      <c r="K18" s="94">
        <f t="shared" si="4"/>
        <v>1</v>
      </c>
      <c r="L18" s="94">
        <f t="shared" si="4"/>
        <v>1</v>
      </c>
      <c r="M18" s="94">
        <f t="shared" si="4"/>
        <v>1</v>
      </c>
      <c r="N18" s="94">
        <f t="shared" si="4"/>
        <v>1</v>
      </c>
      <c r="O18" s="94">
        <f t="shared" ref="O18:R18" si="5">SUM(O14:O17)</f>
        <v>1</v>
      </c>
      <c r="P18" s="94">
        <f t="shared" si="5"/>
        <v>1</v>
      </c>
      <c r="Q18" s="94">
        <f t="shared" si="5"/>
        <v>1</v>
      </c>
      <c r="R18" s="94">
        <f t="shared" si="5"/>
        <v>1</v>
      </c>
      <c r="S18" s="94">
        <f t="shared" si="4"/>
        <v>1</v>
      </c>
      <c r="T18" s="94">
        <f t="shared" si="4"/>
        <v>1</v>
      </c>
      <c r="U18" s="94">
        <f t="shared" si="4"/>
        <v>1</v>
      </c>
      <c r="V18" s="94">
        <f t="shared" si="4"/>
        <v>1</v>
      </c>
      <c r="W18" s="94">
        <f t="shared" si="4"/>
        <v>1</v>
      </c>
      <c r="X18" s="94">
        <f t="shared" si="4"/>
        <v>1</v>
      </c>
      <c r="Y18" s="94">
        <f t="shared" si="4"/>
        <v>1</v>
      </c>
      <c r="Z18" s="94">
        <f t="shared" si="4"/>
        <v>1</v>
      </c>
      <c r="AA18" s="94">
        <f t="shared" si="4"/>
        <v>1</v>
      </c>
      <c r="AB18" s="94">
        <f t="shared" si="4"/>
        <v>1</v>
      </c>
      <c r="AC18" s="94">
        <f t="shared" si="4"/>
        <v>1</v>
      </c>
      <c r="AD18" s="94">
        <f t="shared" si="4"/>
        <v>1</v>
      </c>
      <c r="AE18" s="94">
        <f t="shared" si="4"/>
        <v>1</v>
      </c>
      <c r="AF18" s="94">
        <f t="shared" si="4"/>
        <v>1</v>
      </c>
      <c r="AG18" s="94">
        <f t="shared" si="4"/>
        <v>1</v>
      </c>
      <c r="AH18" s="94">
        <f t="shared" si="4"/>
        <v>1</v>
      </c>
      <c r="AI18" s="94">
        <f t="shared" si="4"/>
        <v>1</v>
      </c>
      <c r="AJ18" s="94">
        <f t="shared" si="4"/>
        <v>1</v>
      </c>
      <c r="AK18" s="94">
        <f t="shared" si="4"/>
        <v>1</v>
      </c>
      <c r="AL18" s="94">
        <f t="shared" si="4"/>
        <v>1</v>
      </c>
      <c r="AM18" s="94">
        <f t="shared" si="4"/>
        <v>1</v>
      </c>
      <c r="AN18" s="94">
        <f t="shared" si="4"/>
        <v>1</v>
      </c>
      <c r="AO18" s="94">
        <f t="shared" si="4"/>
        <v>1</v>
      </c>
    </row>
    <row r="19" spans="1:41" hidden="1" x14ac:dyDescent="0.2">
      <c r="A19" s="24" t="s">
        <v>8</v>
      </c>
      <c r="B19" s="16" t="s">
        <v>5</v>
      </c>
      <c r="C19" s="17" t="s">
        <v>22</v>
      </c>
      <c r="D19" s="24" t="s">
        <v>58</v>
      </c>
      <c r="E19" s="24" t="s">
        <v>59</v>
      </c>
      <c r="F19" s="18">
        <f>'DSR Secondary'!F19</f>
        <v>2883235.0095533272</v>
      </c>
      <c r="G19" s="65">
        <f>'DSR Secondary'!G19</f>
        <v>1081.3708796310066</v>
      </c>
      <c r="H19" s="66">
        <v>0.2897649033021068</v>
      </c>
      <c r="I19" s="66">
        <v>0.2897649033021068</v>
      </c>
      <c r="J19" s="66">
        <v>0.2897649033021068</v>
      </c>
      <c r="K19" s="66">
        <v>0.2897649033021068</v>
      </c>
      <c r="L19" s="66">
        <v>0.2897649033021068</v>
      </c>
      <c r="M19" s="66">
        <v>0.2897649033021068</v>
      </c>
      <c r="N19" s="66">
        <v>0.2897649033021068</v>
      </c>
      <c r="O19" s="66">
        <v>0.2897649033021068</v>
      </c>
      <c r="P19" s="66">
        <v>0.2897649033021068</v>
      </c>
      <c r="Q19" s="66">
        <v>0.2897649033021068</v>
      </c>
      <c r="R19" s="66">
        <v>0.2897649033021068</v>
      </c>
      <c r="S19" s="66">
        <v>0.2897649033021068</v>
      </c>
      <c r="T19" s="66">
        <v>0.2897649033021068</v>
      </c>
      <c r="U19" s="66">
        <v>0.2897649033021068</v>
      </c>
      <c r="V19" s="66">
        <v>0.2897649033021068</v>
      </c>
      <c r="W19" s="66">
        <v>0.2897649033021068</v>
      </c>
      <c r="X19" s="66">
        <v>0.2897649033021068</v>
      </c>
      <c r="Y19" s="66">
        <v>0.2897649033021068</v>
      </c>
      <c r="Z19" s="66">
        <v>0.2897649033021068</v>
      </c>
      <c r="AA19" s="66">
        <v>0.2897649033021068</v>
      </c>
      <c r="AB19" s="66">
        <v>0.2897649033021068</v>
      </c>
      <c r="AC19" s="66">
        <v>0.2897649033021068</v>
      </c>
      <c r="AD19" s="66">
        <v>0.2897649033021068</v>
      </c>
      <c r="AE19" s="66">
        <v>0.38852059075675577</v>
      </c>
      <c r="AF19" s="66">
        <v>0.38852059075675577</v>
      </c>
      <c r="AG19" s="66">
        <v>0.38852059075675577</v>
      </c>
      <c r="AH19" s="66">
        <v>0.38852059075675577</v>
      </c>
      <c r="AI19" s="66">
        <v>0.38852059075675577</v>
      </c>
      <c r="AJ19" s="66">
        <v>0.38852059075675577</v>
      </c>
      <c r="AK19" s="66">
        <v>0.38852059075675577</v>
      </c>
      <c r="AL19" s="66">
        <v>0.38852059075675577</v>
      </c>
      <c r="AM19" s="66">
        <v>0.38852059075675577</v>
      </c>
      <c r="AN19" s="66">
        <v>0.38852059075675577</v>
      </c>
      <c r="AO19" s="66">
        <v>0.38852059075675577</v>
      </c>
    </row>
    <row r="20" spans="1:41" hidden="1" x14ac:dyDescent="0.2">
      <c r="A20" s="24" t="s">
        <v>8</v>
      </c>
      <c r="B20" s="16" t="s">
        <v>5</v>
      </c>
      <c r="C20" s="17" t="s">
        <v>22</v>
      </c>
      <c r="D20" s="24" t="s">
        <v>60</v>
      </c>
      <c r="E20" s="24" t="s">
        <v>140</v>
      </c>
      <c r="F20" s="18">
        <f>'DSR Secondary'!F20</f>
        <v>1993346.4363524173</v>
      </c>
      <c r="G20" s="65">
        <f>'DSR Secondary'!G20</f>
        <v>828.29282305763036</v>
      </c>
      <c r="H20" s="66">
        <v>0.23</v>
      </c>
      <c r="I20" s="66">
        <v>0.23</v>
      </c>
      <c r="J20" s="66">
        <v>0.23</v>
      </c>
      <c r="K20" s="66">
        <v>0.23</v>
      </c>
      <c r="L20" s="66">
        <v>0.23</v>
      </c>
      <c r="M20" s="66">
        <v>0.23</v>
      </c>
      <c r="N20" s="66">
        <v>0.23</v>
      </c>
      <c r="O20" s="66">
        <v>0.23</v>
      </c>
      <c r="P20" s="66">
        <v>0.23</v>
      </c>
      <c r="Q20" s="66">
        <v>0.23</v>
      </c>
      <c r="R20" s="66">
        <v>0.23</v>
      </c>
      <c r="S20" s="66">
        <v>0.23</v>
      </c>
      <c r="T20" s="66">
        <v>0.23</v>
      </c>
      <c r="U20" s="66">
        <v>0.23</v>
      </c>
      <c r="V20" s="66">
        <v>0.23</v>
      </c>
      <c r="W20" s="66">
        <v>0.23</v>
      </c>
      <c r="X20" s="66">
        <v>0.23</v>
      </c>
      <c r="Y20" s="66">
        <v>0.23</v>
      </c>
      <c r="Z20" s="66">
        <v>0.23</v>
      </c>
      <c r="AA20" s="66">
        <v>0.23</v>
      </c>
      <c r="AB20" s="66">
        <v>0.23</v>
      </c>
      <c r="AC20" s="66">
        <v>0.23</v>
      </c>
      <c r="AD20" s="66">
        <v>0.23</v>
      </c>
      <c r="AE20" s="66">
        <v>0.23</v>
      </c>
      <c r="AF20" s="66">
        <v>0.23</v>
      </c>
      <c r="AG20" s="66">
        <v>0.23</v>
      </c>
      <c r="AH20" s="66">
        <v>0.24144594207226433</v>
      </c>
      <c r="AI20" s="66">
        <v>0.24144594207226433</v>
      </c>
      <c r="AJ20" s="66">
        <v>0.24144594207226433</v>
      </c>
      <c r="AK20" s="66">
        <v>0.24144594207226433</v>
      </c>
      <c r="AL20" s="66">
        <v>0.24144594207226433</v>
      </c>
      <c r="AM20" s="66">
        <v>0.24144594207226433</v>
      </c>
      <c r="AN20" s="66">
        <v>0.24144594207226433</v>
      </c>
      <c r="AO20" s="66">
        <v>0.24144594207226433</v>
      </c>
    </row>
    <row r="21" spans="1:41" hidden="1" x14ac:dyDescent="0.2">
      <c r="A21" s="29" t="s">
        <v>8</v>
      </c>
      <c r="B21" s="16" t="s">
        <v>5</v>
      </c>
      <c r="C21" s="17" t="s">
        <v>22</v>
      </c>
      <c r="D21" s="29" t="s">
        <v>61</v>
      </c>
      <c r="E21" s="29" t="s">
        <v>62</v>
      </c>
      <c r="F21" s="18">
        <f>'DSR Secondary'!F21</f>
        <v>1971487.183507985</v>
      </c>
      <c r="G21" s="65">
        <f>'DSR Secondary'!G21</f>
        <v>856.10514148617176</v>
      </c>
      <c r="H21" s="66">
        <v>0.24</v>
      </c>
      <c r="I21" s="66">
        <v>0.24</v>
      </c>
      <c r="J21" s="66">
        <v>0.24</v>
      </c>
      <c r="K21" s="66">
        <v>0.24</v>
      </c>
      <c r="L21" s="66">
        <v>0.24</v>
      </c>
      <c r="M21" s="66">
        <v>0.24</v>
      </c>
      <c r="N21" s="66">
        <v>0.24</v>
      </c>
      <c r="O21" s="66">
        <v>0.24</v>
      </c>
      <c r="P21" s="66">
        <v>0.24</v>
      </c>
      <c r="Q21" s="66">
        <v>0.24</v>
      </c>
      <c r="R21" s="66">
        <v>0.24</v>
      </c>
      <c r="S21" s="66">
        <v>0.24</v>
      </c>
      <c r="T21" s="66">
        <v>0.24</v>
      </c>
      <c r="U21" s="66">
        <v>0.24</v>
      </c>
      <c r="V21" s="66">
        <v>0.24</v>
      </c>
      <c r="W21" s="66">
        <v>0.24</v>
      </c>
      <c r="X21" s="66">
        <v>0.25005080841163435</v>
      </c>
      <c r="Y21" s="66">
        <v>0.25005080841163435</v>
      </c>
      <c r="Z21" s="66">
        <v>0.25005080841163435</v>
      </c>
      <c r="AA21" s="66">
        <v>0.25005080841163435</v>
      </c>
      <c r="AB21" s="66">
        <v>0.25005080841163435</v>
      </c>
      <c r="AC21" s="66">
        <v>0.25005080841163435</v>
      </c>
      <c r="AD21" s="66">
        <v>0.25005080841163435</v>
      </c>
      <c r="AE21" s="66">
        <v>0.22224633753291348</v>
      </c>
      <c r="AF21" s="66">
        <v>0.22224633753291348</v>
      </c>
      <c r="AG21" s="66">
        <v>0.22224633753291348</v>
      </c>
      <c r="AH21" s="66">
        <v>0.22224633753291348</v>
      </c>
      <c r="AI21" s="66">
        <v>0.22224633753291348</v>
      </c>
      <c r="AJ21" s="66">
        <v>0.22224633753291348</v>
      </c>
      <c r="AK21" s="66">
        <v>0.22224633753291348</v>
      </c>
      <c r="AL21" s="66">
        <v>0.22224633753291348</v>
      </c>
      <c r="AM21" s="66">
        <v>0.22224633753291348</v>
      </c>
      <c r="AN21" s="66">
        <v>0.22224633753291348</v>
      </c>
      <c r="AO21" s="66">
        <v>0.22224633753291348</v>
      </c>
    </row>
    <row r="22" spans="1:41" hidden="1" x14ac:dyDescent="0.2">
      <c r="A22" s="29" t="s">
        <v>8</v>
      </c>
      <c r="B22" s="16" t="s">
        <v>5</v>
      </c>
      <c r="C22" s="17" t="s">
        <v>22</v>
      </c>
      <c r="D22" s="29" t="s">
        <v>63</v>
      </c>
      <c r="E22" s="29" t="s">
        <v>64</v>
      </c>
      <c r="F22" s="18">
        <f>'DSR Secondary'!F22</f>
        <v>1645061.3705862705</v>
      </c>
      <c r="G22" s="65">
        <f>'DSR Secondary'!G22</f>
        <v>819.23115582519131</v>
      </c>
      <c r="H22" s="66">
        <v>0.24023509669789317</v>
      </c>
      <c r="I22" s="66">
        <v>0.24023509669789317</v>
      </c>
      <c r="J22" s="66">
        <v>0.24023509669789317</v>
      </c>
      <c r="K22" s="66">
        <v>0.24023509669789317</v>
      </c>
      <c r="L22" s="66">
        <v>0.24023509669789317</v>
      </c>
      <c r="M22" s="66">
        <v>0.24023509669789317</v>
      </c>
      <c r="N22" s="66">
        <v>0.24023509669789317</v>
      </c>
      <c r="O22" s="66">
        <v>0.24023509669789317</v>
      </c>
      <c r="P22" s="66">
        <v>0.24023509669789317</v>
      </c>
      <c r="Q22" s="66">
        <v>0.24023509669789317</v>
      </c>
      <c r="R22" s="66">
        <v>0.24023509669789317</v>
      </c>
      <c r="S22" s="66">
        <v>0.24023509669789317</v>
      </c>
      <c r="T22" s="66">
        <v>0.24023509669789317</v>
      </c>
      <c r="U22" s="66">
        <v>0.24023509669789317</v>
      </c>
      <c r="V22" s="66">
        <v>0.24023509669789317</v>
      </c>
      <c r="W22" s="66">
        <v>0.24023509669789317</v>
      </c>
      <c r="X22" s="66">
        <v>0.23018428828625875</v>
      </c>
      <c r="Y22" s="66">
        <v>0.23018428828625875</v>
      </c>
      <c r="Z22" s="66">
        <v>0.23018428828625875</v>
      </c>
      <c r="AA22" s="66">
        <v>0.23018428828625875</v>
      </c>
      <c r="AB22" s="66">
        <v>0.23018428828625875</v>
      </c>
      <c r="AC22" s="66">
        <v>0.23018428828625875</v>
      </c>
      <c r="AD22" s="66">
        <v>0.23018428828625875</v>
      </c>
      <c r="AE22" s="66">
        <v>0.15923307171033071</v>
      </c>
      <c r="AF22" s="66">
        <v>0.15923307171033071</v>
      </c>
      <c r="AG22" s="66">
        <v>0.15923307171033071</v>
      </c>
      <c r="AH22" s="66">
        <v>0.14778712963806637</v>
      </c>
      <c r="AI22" s="66">
        <v>0.14778712963806637</v>
      </c>
      <c r="AJ22" s="66">
        <v>0.14778712963806637</v>
      </c>
      <c r="AK22" s="66">
        <v>0.14778712963806637</v>
      </c>
      <c r="AL22" s="66">
        <v>0.14778712963806637</v>
      </c>
      <c r="AM22" s="66">
        <v>0.14778712963806637</v>
      </c>
      <c r="AN22" s="66">
        <v>0.14778712963806637</v>
      </c>
      <c r="AO22" s="66">
        <v>0.14778712963806637</v>
      </c>
    </row>
    <row r="23" spans="1:41" s="9" customFormat="1" hidden="1" x14ac:dyDescent="0.2">
      <c r="A23" s="31"/>
      <c r="B23" s="62"/>
      <c r="C23" s="23"/>
      <c r="D23" s="31"/>
      <c r="E23" s="31"/>
      <c r="F23" s="26">
        <f>SUM(F19:F22)</f>
        <v>8493130</v>
      </c>
      <c r="G23" s="26">
        <f t="shared" ref="G23:AO23" si="6">SUM(G19:G22)</f>
        <v>3585</v>
      </c>
      <c r="H23" s="94">
        <f t="shared" si="6"/>
        <v>1</v>
      </c>
      <c r="I23" s="94">
        <f t="shared" si="6"/>
        <v>1</v>
      </c>
      <c r="J23" s="94">
        <f t="shared" si="6"/>
        <v>1</v>
      </c>
      <c r="K23" s="94">
        <f t="shared" si="6"/>
        <v>1</v>
      </c>
      <c r="L23" s="94">
        <f t="shared" si="6"/>
        <v>1</v>
      </c>
      <c r="M23" s="94">
        <f t="shared" si="6"/>
        <v>1</v>
      </c>
      <c r="N23" s="94">
        <f t="shared" si="6"/>
        <v>1</v>
      </c>
      <c r="O23" s="94">
        <f t="shared" ref="O23:R23" si="7">SUM(O19:O22)</f>
        <v>1</v>
      </c>
      <c r="P23" s="94">
        <f t="shared" si="7"/>
        <v>1</v>
      </c>
      <c r="Q23" s="94">
        <f t="shared" si="7"/>
        <v>1</v>
      </c>
      <c r="R23" s="94">
        <f t="shared" si="7"/>
        <v>1</v>
      </c>
      <c r="S23" s="94">
        <f t="shared" si="6"/>
        <v>1</v>
      </c>
      <c r="T23" s="94">
        <f t="shared" si="6"/>
        <v>1</v>
      </c>
      <c r="U23" s="94">
        <f t="shared" si="6"/>
        <v>1</v>
      </c>
      <c r="V23" s="94">
        <f t="shared" si="6"/>
        <v>1</v>
      </c>
      <c r="W23" s="94">
        <f t="shared" si="6"/>
        <v>1</v>
      </c>
      <c r="X23" s="94">
        <f t="shared" si="6"/>
        <v>1</v>
      </c>
      <c r="Y23" s="94">
        <f t="shared" si="6"/>
        <v>1</v>
      </c>
      <c r="Z23" s="94">
        <f t="shared" si="6"/>
        <v>1</v>
      </c>
      <c r="AA23" s="94">
        <f t="shared" si="6"/>
        <v>1</v>
      </c>
      <c r="AB23" s="94">
        <f t="shared" si="6"/>
        <v>1</v>
      </c>
      <c r="AC23" s="94">
        <f t="shared" si="6"/>
        <v>1</v>
      </c>
      <c r="AD23" s="94">
        <f t="shared" si="6"/>
        <v>1</v>
      </c>
      <c r="AE23" s="94">
        <f t="shared" si="6"/>
        <v>1</v>
      </c>
      <c r="AF23" s="94">
        <f t="shared" si="6"/>
        <v>1</v>
      </c>
      <c r="AG23" s="94">
        <f t="shared" si="6"/>
        <v>1</v>
      </c>
      <c r="AH23" s="94">
        <f t="shared" si="6"/>
        <v>0.99999999999999989</v>
      </c>
      <c r="AI23" s="94">
        <f t="shared" si="6"/>
        <v>0.99999999999999989</v>
      </c>
      <c r="AJ23" s="94">
        <f t="shared" si="6"/>
        <v>0.99999999999999989</v>
      </c>
      <c r="AK23" s="94">
        <f t="shared" si="6"/>
        <v>0.99999999999999989</v>
      </c>
      <c r="AL23" s="94">
        <f t="shared" si="6"/>
        <v>0.99999999999999989</v>
      </c>
      <c r="AM23" s="94">
        <f t="shared" si="6"/>
        <v>0.99999999999999989</v>
      </c>
      <c r="AN23" s="94">
        <f t="shared" si="6"/>
        <v>0.99999999999999989</v>
      </c>
      <c r="AO23" s="94">
        <f t="shared" si="6"/>
        <v>0.99999999999999989</v>
      </c>
    </row>
    <row r="24" spans="1:41" x14ac:dyDescent="0.2">
      <c r="A24" s="21" t="s">
        <v>9</v>
      </c>
      <c r="B24" s="16" t="s">
        <v>5</v>
      </c>
      <c r="C24" s="17" t="s">
        <v>5</v>
      </c>
      <c r="D24" s="28" t="s">
        <v>31</v>
      </c>
      <c r="E24" s="21" t="s">
        <v>32</v>
      </c>
      <c r="F24" s="26">
        <f>'DSR Secondary'!F24</f>
        <v>6107863.8000000007</v>
      </c>
      <c r="G24" s="65">
        <f>'DSR Secondary'!G24</f>
        <v>2805.21</v>
      </c>
      <c r="H24" s="66">
        <v>0.4</v>
      </c>
      <c r="I24" s="66">
        <v>0.4</v>
      </c>
      <c r="J24" s="66">
        <v>0.4</v>
      </c>
      <c r="K24" s="66">
        <v>0.4</v>
      </c>
      <c r="L24" s="66">
        <v>0.4</v>
      </c>
      <c r="M24" s="66">
        <v>0.4</v>
      </c>
      <c r="N24" s="66">
        <v>0.41</v>
      </c>
      <c r="O24" s="66">
        <v>0.41</v>
      </c>
      <c r="P24" s="66">
        <v>0.41</v>
      </c>
      <c r="Q24" s="66">
        <v>0.41</v>
      </c>
      <c r="R24" s="66">
        <v>0.41</v>
      </c>
      <c r="S24" s="66">
        <v>0.41</v>
      </c>
      <c r="T24" s="66">
        <v>0.41</v>
      </c>
      <c r="U24" s="66">
        <v>0.41</v>
      </c>
      <c r="V24" s="66">
        <v>0.44</v>
      </c>
      <c r="W24" s="66">
        <v>0.44</v>
      </c>
      <c r="X24" s="66">
        <v>0.44</v>
      </c>
      <c r="Y24" s="66">
        <v>0.44</v>
      </c>
      <c r="Z24" s="66">
        <v>0.44</v>
      </c>
      <c r="AA24" s="66">
        <v>0.44</v>
      </c>
      <c r="AB24" s="66">
        <v>0.43</v>
      </c>
      <c r="AC24" s="66">
        <v>0.43</v>
      </c>
      <c r="AD24" s="66">
        <v>0.4</v>
      </c>
      <c r="AE24" s="66">
        <v>0.36</v>
      </c>
      <c r="AF24" s="66">
        <v>0.52</v>
      </c>
      <c r="AG24" s="66">
        <v>0.52</v>
      </c>
      <c r="AH24" s="66">
        <v>0.47</v>
      </c>
      <c r="AI24" s="66">
        <v>0.47</v>
      </c>
      <c r="AJ24" s="66">
        <v>0.47</v>
      </c>
      <c r="AK24" s="66">
        <v>0.47</v>
      </c>
      <c r="AL24" s="66">
        <v>0.47</v>
      </c>
      <c r="AM24" s="66">
        <v>0.47</v>
      </c>
      <c r="AN24" s="66">
        <v>0.47</v>
      </c>
      <c r="AO24" s="66">
        <v>0.47</v>
      </c>
    </row>
    <row r="25" spans="1:41" x14ac:dyDescent="0.2">
      <c r="A25" s="21" t="s">
        <v>9</v>
      </c>
      <c r="B25" s="16" t="s">
        <v>5</v>
      </c>
      <c r="C25" s="17" t="s">
        <v>5</v>
      </c>
      <c r="D25" s="28" t="s">
        <v>33</v>
      </c>
      <c r="E25" s="21" t="s">
        <v>34</v>
      </c>
      <c r="F25" s="26">
        <f>'DSR Secondary'!F25</f>
        <v>1468394.6999999997</v>
      </c>
      <c r="G25" s="65">
        <f>'DSR Secondary'!G25</f>
        <v>683.14</v>
      </c>
      <c r="H25" s="66">
        <v>0.1</v>
      </c>
      <c r="I25" s="66">
        <v>0.1</v>
      </c>
      <c r="J25" s="66">
        <v>0.1</v>
      </c>
      <c r="K25" s="66">
        <v>0.1</v>
      </c>
      <c r="L25" s="66">
        <v>0.1</v>
      </c>
      <c r="M25" s="66">
        <v>0.1</v>
      </c>
      <c r="N25" s="66">
        <v>0.1</v>
      </c>
      <c r="O25" s="66">
        <v>0.1</v>
      </c>
      <c r="P25" s="66">
        <v>0.1</v>
      </c>
      <c r="Q25" s="66">
        <v>0.1</v>
      </c>
      <c r="R25" s="66">
        <v>0.1</v>
      </c>
      <c r="S25" s="66">
        <v>0.1</v>
      </c>
      <c r="T25" s="66">
        <v>0.1</v>
      </c>
      <c r="U25" s="66">
        <v>0.1</v>
      </c>
      <c r="V25" s="66">
        <v>0.1</v>
      </c>
      <c r="W25" s="66">
        <v>0.1</v>
      </c>
      <c r="X25" s="66">
        <v>0.1</v>
      </c>
      <c r="Y25" s="66">
        <v>0.1</v>
      </c>
      <c r="Z25" s="66">
        <v>0.1</v>
      </c>
      <c r="AA25" s="66">
        <v>0.1</v>
      </c>
      <c r="AB25" s="66">
        <v>0.1</v>
      </c>
      <c r="AC25" s="66">
        <v>0.1</v>
      </c>
      <c r="AD25" s="66">
        <v>0.13</v>
      </c>
      <c r="AE25" s="66">
        <v>0.14000000000000001</v>
      </c>
      <c r="AF25" s="66">
        <v>0.11</v>
      </c>
      <c r="AG25" s="66">
        <v>0.08</v>
      </c>
      <c r="AH25" s="66">
        <v>0.11</v>
      </c>
      <c r="AI25" s="66">
        <v>0.11</v>
      </c>
      <c r="AJ25" s="66">
        <v>0.11</v>
      </c>
      <c r="AK25" s="66">
        <v>0.11</v>
      </c>
      <c r="AL25" s="66">
        <v>0.11</v>
      </c>
      <c r="AM25" s="66">
        <v>0.11</v>
      </c>
      <c r="AN25" s="66">
        <v>0.11</v>
      </c>
      <c r="AO25" s="66">
        <v>0.11</v>
      </c>
    </row>
    <row r="26" spans="1:41" x14ac:dyDescent="0.2">
      <c r="A26" s="21" t="s">
        <v>9</v>
      </c>
      <c r="B26" s="16" t="s">
        <v>5</v>
      </c>
      <c r="C26" s="17" t="s">
        <v>5</v>
      </c>
      <c r="D26" s="28" t="s">
        <v>35</v>
      </c>
      <c r="E26" s="21" t="s">
        <v>36</v>
      </c>
      <c r="F26" s="26">
        <f>'DSR Secondary'!F26</f>
        <v>1803033.4</v>
      </c>
      <c r="G26" s="65">
        <f>'DSR Secondary'!G26</f>
        <v>926.65</v>
      </c>
      <c r="H26" s="66">
        <v>0.14000000000000001</v>
      </c>
      <c r="I26" s="66">
        <v>0.14000000000000001</v>
      </c>
      <c r="J26" s="66">
        <v>0.14000000000000001</v>
      </c>
      <c r="K26" s="66">
        <v>0.14000000000000001</v>
      </c>
      <c r="L26" s="66">
        <v>0.14000000000000001</v>
      </c>
      <c r="M26" s="66">
        <v>0.14000000000000001</v>
      </c>
      <c r="N26" s="66">
        <v>0.13</v>
      </c>
      <c r="O26" s="66">
        <v>0.13</v>
      </c>
      <c r="P26" s="66">
        <v>0.13</v>
      </c>
      <c r="Q26" s="66">
        <v>0.13</v>
      </c>
      <c r="R26" s="66">
        <v>0.13</v>
      </c>
      <c r="S26" s="66">
        <v>0.13</v>
      </c>
      <c r="T26" s="66">
        <v>0.13</v>
      </c>
      <c r="U26" s="66">
        <v>0.13</v>
      </c>
      <c r="V26" s="66">
        <v>0.15</v>
      </c>
      <c r="W26" s="66">
        <v>0.15</v>
      </c>
      <c r="X26" s="66">
        <v>0.15</v>
      </c>
      <c r="Y26" s="66">
        <v>0.15</v>
      </c>
      <c r="Z26" s="66">
        <v>0.15</v>
      </c>
      <c r="AA26" s="66">
        <v>0.15</v>
      </c>
      <c r="AB26" s="66">
        <v>0.15</v>
      </c>
      <c r="AC26" s="66">
        <v>0.15</v>
      </c>
      <c r="AD26" s="66">
        <v>0.15</v>
      </c>
      <c r="AE26" s="66">
        <v>0.15</v>
      </c>
      <c r="AF26" s="66">
        <v>0.11</v>
      </c>
      <c r="AG26" s="66">
        <v>0.1</v>
      </c>
      <c r="AH26" s="66">
        <v>0.11</v>
      </c>
      <c r="AI26" s="66">
        <v>0.11</v>
      </c>
      <c r="AJ26" s="66">
        <v>0.11</v>
      </c>
      <c r="AK26" s="66">
        <v>0.11</v>
      </c>
      <c r="AL26" s="66">
        <v>0.11</v>
      </c>
      <c r="AM26" s="66">
        <v>0.11</v>
      </c>
      <c r="AN26" s="66">
        <v>0.11</v>
      </c>
      <c r="AO26" s="66">
        <v>0.11</v>
      </c>
    </row>
    <row r="27" spans="1:41" x14ac:dyDescent="0.2">
      <c r="A27" s="21" t="s">
        <v>9</v>
      </c>
      <c r="B27" s="16" t="s">
        <v>5</v>
      </c>
      <c r="C27" s="17" t="s">
        <v>5</v>
      </c>
      <c r="D27" s="28" t="s">
        <v>37</v>
      </c>
      <c r="E27" s="21" t="s">
        <v>38</v>
      </c>
      <c r="F27" s="26">
        <f>'DSR Secondary'!F27</f>
        <v>1298375.6000000001</v>
      </c>
      <c r="G27" s="65">
        <f>'DSR Secondary'!G27</f>
        <v>825.5499999999995</v>
      </c>
      <c r="H27" s="66">
        <v>0.13</v>
      </c>
      <c r="I27" s="66">
        <v>0.13</v>
      </c>
      <c r="J27" s="66">
        <v>0.13</v>
      </c>
      <c r="K27" s="66">
        <v>0.13</v>
      </c>
      <c r="L27" s="66">
        <v>0.13</v>
      </c>
      <c r="M27" s="66">
        <v>0.13</v>
      </c>
      <c r="N27" s="66">
        <v>0.13</v>
      </c>
      <c r="O27" s="66">
        <v>0.13</v>
      </c>
      <c r="P27" s="66">
        <v>0.13</v>
      </c>
      <c r="Q27" s="66">
        <v>0.13</v>
      </c>
      <c r="R27" s="66">
        <v>0.13</v>
      </c>
      <c r="S27" s="66">
        <v>0.13</v>
      </c>
      <c r="T27" s="66">
        <v>0.13</v>
      </c>
      <c r="U27" s="66">
        <v>0.13</v>
      </c>
      <c r="V27" s="66">
        <v>0.13</v>
      </c>
      <c r="W27" s="66">
        <v>0.13</v>
      </c>
      <c r="X27" s="66">
        <v>0.13</v>
      </c>
      <c r="Y27" s="66">
        <v>0.13</v>
      </c>
      <c r="Z27" s="66">
        <v>0.13</v>
      </c>
      <c r="AA27" s="66">
        <v>0.13</v>
      </c>
      <c r="AB27" s="66">
        <v>0.13</v>
      </c>
      <c r="AC27" s="66">
        <v>0.06</v>
      </c>
      <c r="AD27" s="66">
        <v>0.06</v>
      </c>
      <c r="AE27" s="66">
        <v>0.08</v>
      </c>
      <c r="AF27" s="66">
        <v>0.03</v>
      </c>
      <c r="AG27" s="66">
        <v>0.09</v>
      </c>
      <c r="AH27" s="66">
        <v>0.04</v>
      </c>
      <c r="AI27" s="66">
        <v>0.04</v>
      </c>
      <c r="AJ27" s="66">
        <v>0.04</v>
      </c>
      <c r="AK27" s="66">
        <v>0.04</v>
      </c>
      <c r="AL27" s="66">
        <v>0.04</v>
      </c>
      <c r="AM27" s="66">
        <v>0.04</v>
      </c>
      <c r="AN27" s="66">
        <v>0.04</v>
      </c>
      <c r="AO27" s="66">
        <v>0.04</v>
      </c>
    </row>
    <row r="28" spans="1:41" x14ac:dyDescent="0.2">
      <c r="A28" s="21" t="s">
        <v>9</v>
      </c>
      <c r="B28" s="16" t="s">
        <v>5</v>
      </c>
      <c r="C28" s="17" t="s">
        <v>5</v>
      </c>
      <c r="D28" s="31" t="s">
        <v>167</v>
      </c>
      <c r="E28" s="31" t="s">
        <v>168</v>
      </c>
      <c r="F28" s="26">
        <f>'DSR Secondary'!F28</f>
        <v>1668201.0999999994</v>
      </c>
      <c r="G28" s="65">
        <f>'DSR Secondary'!G28</f>
        <v>800.93000000000006</v>
      </c>
      <c r="H28" s="66">
        <v>0.12</v>
      </c>
      <c r="I28" s="66">
        <v>0.12</v>
      </c>
      <c r="J28" s="66">
        <v>0.12</v>
      </c>
      <c r="K28" s="66">
        <v>0.12</v>
      </c>
      <c r="L28" s="66">
        <v>0.12</v>
      </c>
      <c r="M28" s="66">
        <v>0.12</v>
      </c>
      <c r="N28" s="66">
        <v>0.12</v>
      </c>
      <c r="O28" s="66">
        <v>0.12</v>
      </c>
      <c r="P28" s="66">
        <v>0.12</v>
      </c>
      <c r="Q28" s="66">
        <v>0.12</v>
      </c>
      <c r="R28" s="66">
        <v>0.12</v>
      </c>
      <c r="S28" s="66">
        <v>0.12</v>
      </c>
      <c r="T28" s="66">
        <v>0.12</v>
      </c>
      <c r="U28" s="66">
        <v>0.12</v>
      </c>
      <c r="V28" s="66">
        <v>0.11</v>
      </c>
      <c r="W28" s="66">
        <v>0.11</v>
      </c>
      <c r="X28" s="66">
        <v>0.11</v>
      </c>
      <c r="Y28" s="66">
        <v>0.11</v>
      </c>
      <c r="Z28" s="66">
        <v>0.11</v>
      </c>
      <c r="AA28" s="66">
        <v>0.11</v>
      </c>
      <c r="AB28" s="66">
        <v>0.13</v>
      </c>
      <c r="AC28" s="66">
        <v>0.13</v>
      </c>
      <c r="AD28" s="66">
        <v>0.13</v>
      </c>
      <c r="AE28" s="66">
        <v>0.13</v>
      </c>
      <c r="AF28" s="66">
        <v>0.11</v>
      </c>
      <c r="AG28" s="66">
        <v>0.1</v>
      </c>
      <c r="AH28" s="66">
        <v>0.12</v>
      </c>
      <c r="AI28" s="66">
        <v>0.12</v>
      </c>
      <c r="AJ28" s="66">
        <v>0.12</v>
      </c>
      <c r="AK28" s="66">
        <v>0.12</v>
      </c>
      <c r="AL28" s="66">
        <v>0.12</v>
      </c>
      <c r="AM28" s="66">
        <v>0.12</v>
      </c>
      <c r="AN28" s="66">
        <v>0.12</v>
      </c>
      <c r="AO28" s="66">
        <v>0.12</v>
      </c>
    </row>
    <row r="29" spans="1:41" x14ac:dyDescent="0.2">
      <c r="A29" s="21" t="s">
        <v>9</v>
      </c>
      <c r="B29" s="16" t="s">
        <v>5</v>
      </c>
      <c r="C29" s="17" t="s">
        <v>5</v>
      </c>
      <c r="D29" s="31" t="s">
        <v>23</v>
      </c>
      <c r="E29" s="31" t="s">
        <v>142</v>
      </c>
      <c r="F29" s="26">
        <f>'DSR Secondary'!F29</f>
        <v>1685051.4</v>
      </c>
      <c r="G29" s="65">
        <f>'DSR Secondary'!G29</f>
        <v>720.52</v>
      </c>
      <c r="H29" s="66">
        <v>0.11</v>
      </c>
      <c r="I29" s="66">
        <v>0.11</v>
      </c>
      <c r="J29" s="66">
        <v>0.11</v>
      </c>
      <c r="K29" s="66">
        <v>0.11</v>
      </c>
      <c r="L29" s="66">
        <v>0.11</v>
      </c>
      <c r="M29" s="66">
        <v>0.11</v>
      </c>
      <c r="N29" s="66">
        <v>0.11</v>
      </c>
      <c r="O29" s="66">
        <v>0.11</v>
      </c>
      <c r="P29" s="66">
        <v>0.11</v>
      </c>
      <c r="Q29" s="66">
        <v>0.11</v>
      </c>
      <c r="R29" s="66">
        <v>0.11</v>
      </c>
      <c r="S29" s="66">
        <v>0.11</v>
      </c>
      <c r="T29" s="66">
        <v>0.11</v>
      </c>
      <c r="U29" s="66">
        <v>0.11</v>
      </c>
      <c r="V29" s="66">
        <v>7.0000000000000007E-2</v>
      </c>
      <c r="W29" s="66">
        <v>7.0000000000000007E-2</v>
      </c>
      <c r="X29" s="66">
        <v>7.0000000000000007E-2</v>
      </c>
      <c r="Y29" s="66">
        <v>7.0000000000000007E-2</v>
      </c>
      <c r="Z29" s="66">
        <v>7.0000000000000007E-2</v>
      </c>
      <c r="AA29" s="66">
        <v>7.0000000000000007E-2</v>
      </c>
      <c r="AB29" s="66">
        <v>0.06</v>
      </c>
      <c r="AC29" s="66">
        <v>0.13</v>
      </c>
      <c r="AD29" s="66">
        <v>0.13</v>
      </c>
      <c r="AE29" s="66">
        <v>0.14000000000000001</v>
      </c>
      <c r="AF29" s="66">
        <v>0.12</v>
      </c>
      <c r="AG29" s="66">
        <v>0.11</v>
      </c>
      <c r="AH29" s="66">
        <v>0.15</v>
      </c>
      <c r="AI29" s="66">
        <v>0.15</v>
      </c>
      <c r="AJ29" s="66">
        <v>0.15</v>
      </c>
      <c r="AK29" s="66">
        <v>0.15</v>
      </c>
      <c r="AL29" s="66">
        <v>0.15</v>
      </c>
      <c r="AM29" s="66">
        <v>0.15</v>
      </c>
      <c r="AN29" s="66">
        <v>0.15</v>
      </c>
      <c r="AO29" s="66">
        <v>0.15</v>
      </c>
    </row>
    <row r="30" spans="1:41" s="9" customFormat="1" hidden="1" x14ac:dyDescent="0.2">
      <c r="A30" s="21"/>
      <c r="B30" s="62"/>
      <c r="C30" s="23"/>
      <c r="D30" s="28"/>
      <c r="E30" s="21"/>
      <c r="F30" s="26">
        <f>SUM(F24:F29)</f>
        <v>14030920</v>
      </c>
      <c r="G30" s="26">
        <f t="shared" ref="G30:AO30" si="8">SUM(G24:G29)</f>
        <v>6762</v>
      </c>
      <c r="H30" s="94">
        <f t="shared" si="8"/>
        <v>1</v>
      </c>
      <c r="I30" s="94">
        <f t="shared" si="8"/>
        <v>1</v>
      </c>
      <c r="J30" s="94">
        <f t="shared" si="8"/>
        <v>1</v>
      </c>
      <c r="K30" s="94">
        <f t="shared" si="8"/>
        <v>1</v>
      </c>
      <c r="L30" s="94">
        <f t="shared" si="8"/>
        <v>1</v>
      </c>
      <c r="M30" s="94">
        <f t="shared" si="8"/>
        <v>1</v>
      </c>
      <c r="N30" s="94">
        <f t="shared" si="8"/>
        <v>1</v>
      </c>
      <c r="O30" s="94">
        <f t="shared" ref="O30:R30" si="9">SUM(O24:O29)</f>
        <v>1</v>
      </c>
      <c r="P30" s="94">
        <f t="shared" si="9"/>
        <v>1</v>
      </c>
      <c r="Q30" s="94">
        <f t="shared" si="9"/>
        <v>1</v>
      </c>
      <c r="R30" s="94">
        <f t="shared" si="9"/>
        <v>1</v>
      </c>
      <c r="S30" s="94">
        <f t="shared" si="8"/>
        <v>1</v>
      </c>
      <c r="T30" s="94">
        <f t="shared" si="8"/>
        <v>1</v>
      </c>
      <c r="U30" s="94">
        <f t="shared" si="8"/>
        <v>1</v>
      </c>
      <c r="V30" s="94">
        <f t="shared" si="8"/>
        <v>1</v>
      </c>
      <c r="W30" s="94">
        <f t="shared" si="8"/>
        <v>1</v>
      </c>
      <c r="X30" s="94">
        <f t="shared" si="8"/>
        <v>1</v>
      </c>
      <c r="Y30" s="94">
        <f t="shared" si="8"/>
        <v>1</v>
      </c>
      <c r="Z30" s="94">
        <f t="shared" si="8"/>
        <v>1</v>
      </c>
      <c r="AA30" s="94">
        <f t="shared" si="8"/>
        <v>1</v>
      </c>
      <c r="AB30" s="94">
        <f t="shared" si="8"/>
        <v>1</v>
      </c>
      <c r="AC30" s="94">
        <f t="shared" si="8"/>
        <v>1</v>
      </c>
      <c r="AD30" s="94">
        <f t="shared" si="8"/>
        <v>1</v>
      </c>
      <c r="AE30" s="94">
        <f t="shared" si="8"/>
        <v>1</v>
      </c>
      <c r="AF30" s="94">
        <f t="shared" si="8"/>
        <v>1</v>
      </c>
      <c r="AG30" s="94">
        <f t="shared" si="8"/>
        <v>0.99999999999999989</v>
      </c>
      <c r="AH30" s="94">
        <f t="shared" si="8"/>
        <v>1</v>
      </c>
      <c r="AI30" s="94">
        <f t="shared" si="8"/>
        <v>1</v>
      </c>
      <c r="AJ30" s="94">
        <f t="shared" si="8"/>
        <v>1</v>
      </c>
      <c r="AK30" s="94">
        <f t="shared" si="8"/>
        <v>1</v>
      </c>
      <c r="AL30" s="94">
        <f t="shared" si="8"/>
        <v>1</v>
      </c>
      <c r="AM30" s="94">
        <f t="shared" si="8"/>
        <v>1</v>
      </c>
      <c r="AN30" s="94">
        <f t="shared" si="8"/>
        <v>1</v>
      </c>
      <c r="AO30" s="94">
        <f t="shared" si="8"/>
        <v>1</v>
      </c>
    </row>
    <row r="31" spans="1:41" hidden="1" x14ac:dyDescent="0.2">
      <c r="A31" s="29" t="s">
        <v>169</v>
      </c>
      <c r="B31" s="16" t="s">
        <v>5</v>
      </c>
      <c r="C31" s="17" t="s">
        <v>22</v>
      </c>
      <c r="D31" s="29" t="s">
        <v>65</v>
      </c>
      <c r="E31" s="29" t="s">
        <v>184</v>
      </c>
      <c r="F31" s="18">
        <f>'DSR Secondary'!F31</f>
        <v>2157328.4000000004</v>
      </c>
      <c r="G31" s="65">
        <f>'DSR Secondary'!G31</f>
        <v>916.02</v>
      </c>
      <c r="H31" s="66">
        <v>0.18</v>
      </c>
      <c r="I31" s="66">
        <v>0.18</v>
      </c>
      <c r="J31" s="66">
        <v>0.18</v>
      </c>
      <c r="K31" s="66">
        <v>0.18</v>
      </c>
      <c r="L31" s="66">
        <v>0.18</v>
      </c>
      <c r="M31" s="66">
        <v>0.18</v>
      </c>
      <c r="N31" s="66">
        <v>0.18</v>
      </c>
      <c r="O31" s="66">
        <v>0.18</v>
      </c>
      <c r="P31" s="66">
        <v>0.18</v>
      </c>
      <c r="Q31" s="66">
        <v>0.18</v>
      </c>
      <c r="R31" s="66">
        <v>0.18</v>
      </c>
      <c r="S31" s="66">
        <v>0.18</v>
      </c>
      <c r="T31" s="66">
        <v>0.18</v>
      </c>
      <c r="U31" s="66">
        <v>0.18</v>
      </c>
      <c r="V31" s="66">
        <v>0.18</v>
      </c>
      <c r="W31" s="66">
        <v>0.18</v>
      </c>
      <c r="X31" s="66">
        <v>0.18</v>
      </c>
      <c r="Y31" s="66">
        <v>0.18</v>
      </c>
      <c r="Z31" s="66">
        <v>0.18</v>
      </c>
      <c r="AA31" s="66">
        <v>0.18</v>
      </c>
      <c r="AB31" s="66">
        <v>0.18</v>
      </c>
      <c r="AC31" s="66">
        <v>0.18</v>
      </c>
      <c r="AD31" s="66">
        <v>0.18</v>
      </c>
      <c r="AE31" s="66">
        <v>0.18</v>
      </c>
      <c r="AF31" s="66">
        <v>0.18</v>
      </c>
      <c r="AG31" s="66">
        <v>0.18</v>
      </c>
      <c r="AH31" s="66">
        <v>0.2</v>
      </c>
      <c r="AI31" s="66">
        <v>0.2</v>
      </c>
      <c r="AJ31" s="66">
        <v>0.2</v>
      </c>
      <c r="AK31" s="66">
        <v>0.2</v>
      </c>
      <c r="AL31" s="66">
        <v>0.2</v>
      </c>
      <c r="AM31" s="66">
        <v>0.2</v>
      </c>
      <c r="AN31" s="66">
        <v>0.2</v>
      </c>
      <c r="AO31" s="66">
        <v>0.2</v>
      </c>
    </row>
    <row r="32" spans="1:41" hidden="1" x14ac:dyDescent="0.2">
      <c r="A32" s="29" t="s">
        <v>169</v>
      </c>
      <c r="B32" s="16" t="s">
        <v>5</v>
      </c>
      <c r="C32" s="17" t="s">
        <v>22</v>
      </c>
      <c r="D32" s="29" t="s">
        <v>66</v>
      </c>
      <c r="E32" s="29" t="s">
        <v>141</v>
      </c>
      <c r="F32" s="18">
        <f>'DSR Secondary'!F32</f>
        <v>1382000.25</v>
      </c>
      <c r="G32" s="65">
        <f>'DSR Secondary'!G32</f>
        <v>724.5749999999997</v>
      </c>
      <c r="H32" s="66">
        <v>0.15</v>
      </c>
      <c r="I32" s="66">
        <v>0.15</v>
      </c>
      <c r="J32" s="66">
        <v>0.15</v>
      </c>
      <c r="K32" s="66">
        <v>0.15</v>
      </c>
      <c r="L32" s="66">
        <v>0.15</v>
      </c>
      <c r="M32" s="66">
        <v>0.15</v>
      </c>
      <c r="N32" s="66">
        <v>0.15</v>
      </c>
      <c r="O32" s="66">
        <v>0.15</v>
      </c>
      <c r="P32" s="66">
        <v>0.15</v>
      </c>
      <c r="Q32" s="66">
        <v>0.15</v>
      </c>
      <c r="R32" s="66">
        <v>0.15</v>
      </c>
      <c r="S32" s="66">
        <v>0.15</v>
      </c>
      <c r="T32" s="66">
        <v>0.15</v>
      </c>
      <c r="U32" s="66">
        <v>0.15</v>
      </c>
      <c r="V32" s="66">
        <v>0.15</v>
      </c>
      <c r="W32" s="66">
        <v>0.15</v>
      </c>
      <c r="X32" s="66">
        <v>0.15</v>
      </c>
      <c r="Y32" s="66">
        <v>0.15</v>
      </c>
      <c r="Z32" s="66">
        <v>0.15</v>
      </c>
      <c r="AA32" s="66">
        <v>0.15</v>
      </c>
      <c r="AB32" s="66">
        <v>0.15</v>
      </c>
      <c r="AC32" s="66">
        <v>0.15</v>
      </c>
      <c r="AD32" s="66">
        <v>0.15</v>
      </c>
      <c r="AE32" s="66">
        <v>0.15</v>
      </c>
      <c r="AF32" s="66">
        <v>0.15</v>
      </c>
      <c r="AG32" s="66">
        <v>0.15</v>
      </c>
      <c r="AH32" s="66">
        <v>7.4999999999999997E-2</v>
      </c>
      <c r="AI32" s="66">
        <v>7.4999999999999997E-2</v>
      </c>
      <c r="AJ32" s="66">
        <v>7.4999999999999997E-2</v>
      </c>
      <c r="AK32" s="66">
        <v>7.4999999999999997E-2</v>
      </c>
      <c r="AL32" s="66">
        <v>7.4999999999999997E-2</v>
      </c>
      <c r="AM32" s="66">
        <v>7.4999999999999997E-2</v>
      </c>
      <c r="AN32" s="66">
        <v>7.4999999999999997E-2</v>
      </c>
      <c r="AO32" s="66">
        <v>7.4999999999999997E-2</v>
      </c>
    </row>
    <row r="33" spans="1:41" hidden="1" x14ac:dyDescent="0.2">
      <c r="A33" s="29" t="s">
        <v>169</v>
      </c>
      <c r="B33" s="16" t="s">
        <v>5</v>
      </c>
      <c r="C33" s="17" t="s">
        <v>22</v>
      </c>
      <c r="D33" s="29" t="s">
        <v>67</v>
      </c>
      <c r="E33" s="29" t="s">
        <v>183</v>
      </c>
      <c r="F33" s="18">
        <f>'DSR Secondary'!F33</f>
        <v>1726396.6348553323</v>
      </c>
      <c r="G33" s="65">
        <f>'DSR Secondary'!G33</f>
        <v>759.10521503147083</v>
      </c>
      <c r="H33" s="66">
        <v>0.15060732085548195</v>
      </c>
      <c r="I33" s="66">
        <v>0.15060732085548195</v>
      </c>
      <c r="J33" s="66">
        <v>0.15060732085548195</v>
      </c>
      <c r="K33" s="66">
        <v>0.15060732085548195</v>
      </c>
      <c r="L33" s="66">
        <v>0.15060732085548195</v>
      </c>
      <c r="M33" s="66">
        <v>0.15060732085548195</v>
      </c>
      <c r="N33" s="66">
        <v>0.15060732085548195</v>
      </c>
      <c r="O33" s="66">
        <v>0.15060732085548195</v>
      </c>
      <c r="P33" s="66">
        <v>0.15060732085548195</v>
      </c>
      <c r="Q33" s="66">
        <v>0.15060732085548195</v>
      </c>
      <c r="R33" s="66">
        <v>0.15060732085548195</v>
      </c>
      <c r="S33" s="66">
        <v>0.15060732085548195</v>
      </c>
      <c r="T33" s="66">
        <v>0.15060732085548195</v>
      </c>
      <c r="U33" s="66">
        <v>0.15060732085548195</v>
      </c>
      <c r="V33" s="66">
        <v>0.15060732085548195</v>
      </c>
      <c r="W33" s="66">
        <v>0.15060732085548195</v>
      </c>
      <c r="X33" s="66">
        <v>0.15060732085548195</v>
      </c>
      <c r="Y33" s="66">
        <v>0.15060732085548195</v>
      </c>
      <c r="Z33" s="66">
        <v>0.15060732085548195</v>
      </c>
      <c r="AA33" s="66">
        <v>0.15060732085548195</v>
      </c>
      <c r="AB33" s="66">
        <v>0.15060732085548195</v>
      </c>
      <c r="AC33" s="66">
        <v>0.15060732085548195</v>
      </c>
      <c r="AD33" s="66">
        <v>0.15060732085548195</v>
      </c>
      <c r="AE33" s="66">
        <v>0.15060732085548195</v>
      </c>
      <c r="AF33" s="66">
        <v>0.15060732085548195</v>
      </c>
      <c r="AG33" s="66">
        <v>0.15060732085548195</v>
      </c>
      <c r="AH33" s="66">
        <v>0.15</v>
      </c>
      <c r="AI33" s="66">
        <v>0.15</v>
      </c>
      <c r="AJ33" s="66">
        <v>0.15</v>
      </c>
      <c r="AK33" s="66">
        <v>0.15</v>
      </c>
      <c r="AL33" s="66">
        <v>0.15</v>
      </c>
      <c r="AM33" s="66">
        <v>0.15</v>
      </c>
      <c r="AN33" s="66">
        <v>0.15</v>
      </c>
      <c r="AO33" s="66">
        <v>0.15</v>
      </c>
    </row>
    <row r="34" spans="1:41" hidden="1" x14ac:dyDescent="0.2">
      <c r="A34" s="29" t="s">
        <v>169</v>
      </c>
      <c r="B34" s="16" t="s">
        <v>5</v>
      </c>
      <c r="C34" s="17" t="s">
        <v>22</v>
      </c>
      <c r="D34" s="29" t="s">
        <v>181</v>
      </c>
      <c r="E34" s="29" t="s">
        <v>186</v>
      </c>
      <c r="F34" s="18">
        <f>'DSR Secondary'!F34</f>
        <v>1382000.25</v>
      </c>
      <c r="G34" s="65">
        <f>'DSR Secondary'!G34</f>
        <v>724.5749999999997</v>
      </c>
      <c r="H34" s="66">
        <v>0.15</v>
      </c>
      <c r="I34" s="66">
        <v>0.15</v>
      </c>
      <c r="J34" s="66">
        <v>0.15</v>
      </c>
      <c r="K34" s="66">
        <v>0.15</v>
      </c>
      <c r="L34" s="66">
        <v>0.15</v>
      </c>
      <c r="M34" s="66">
        <v>0.15</v>
      </c>
      <c r="N34" s="66">
        <v>0.15</v>
      </c>
      <c r="O34" s="66">
        <v>0.15</v>
      </c>
      <c r="P34" s="66">
        <v>0.15</v>
      </c>
      <c r="Q34" s="66">
        <v>0.15</v>
      </c>
      <c r="R34" s="66">
        <v>0.15</v>
      </c>
      <c r="S34" s="66">
        <v>0.15</v>
      </c>
      <c r="T34" s="66">
        <v>0.15</v>
      </c>
      <c r="U34" s="66">
        <v>0.15</v>
      </c>
      <c r="V34" s="66">
        <v>0.15</v>
      </c>
      <c r="W34" s="66">
        <v>0.15</v>
      </c>
      <c r="X34" s="66">
        <v>0.15</v>
      </c>
      <c r="Y34" s="66">
        <v>0.15</v>
      </c>
      <c r="Z34" s="66">
        <v>0.15</v>
      </c>
      <c r="AA34" s="66">
        <v>0.15</v>
      </c>
      <c r="AB34" s="66">
        <v>0.15</v>
      </c>
      <c r="AC34" s="66">
        <v>0.15</v>
      </c>
      <c r="AD34" s="66">
        <v>0.15</v>
      </c>
      <c r="AE34" s="66">
        <v>0.15</v>
      </c>
      <c r="AF34" s="66">
        <v>0.15</v>
      </c>
      <c r="AG34" s="66">
        <v>0.15</v>
      </c>
      <c r="AH34" s="66">
        <v>7.4999999999999997E-2</v>
      </c>
      <c r="AI34" s="66">
        <v>7.4999999999999997E-2</v>
      </c>
      <c r="AJ34" s="66">
        <v>7.4999999999999997E-2</v>
      </c>
      <c r="AK34" s="66">
        <v>7.4999999999999997E-2</v>
      </c>
      <c r="AL34" s="66">
        <v>7.4999999999999997E-2</v>
      </c>
      <c r="AM34" s="66">
        <v>7.4999999999999997E-2</v>
      </c>
      <c r="AN34" s="66">
        <v>7.4999999999999997E-2</v>
      </c>
      <c r="AO34" s="66">
        <v>7.4999999999999997E-2</v>
      </c>
    </row>
    <row r="35" spans="1:41" hidden="1" x14ac:dyDescent="0.2">
      <c r="A35" s="29" t="s">
        <v>169</v>
      </c>
      <c r="B35" s="16" t="s">
        <v>5</v>
      </c>
      <c r="C35" s="17" t="s">
        <v>22</v>
      </c>
      <c r="D35" s="29" t="s">
        <v>68</v>
      </c>
      <c r="E35" s="29" t="s">
        <v>185</v>
      </c>
      <c r="F35" s="18">
        <f>'DSR Secondary'!F35</f>
        <v>1652723.7000000002</v>
      </c>
      <c r="G35" s="65">
        <f>'DSR Secondary'!G35</f>
        <v>710.10999999999979</v>
      </c>
      <c r="H35" s="66">
        <v>0.14000000000000001</v>
      </c>
      <c r="I35" s="66">
        <v>0.14000000000000001</v>
      </c>
      <c r="J35" s="66">
        <v>0.14000000000000001</v>
      </c>
      <c r="K35" s="66">
        <v>0.14000000000000001</v>
      </c>
      <c r="L35" s="66">
        <v>0.14000000000000001</v>
      </c>
      <c r="M35" s="66">
        <v>0.14000000000000001</v>
      </c>
      <c r="N35" s="66">
        <v>0.14000000000000001</v>
      </c>
      <c r="O35" s="66">
        <v>0.14000000000000001</v>
      </c>
      <c r="P35" s="66">
        <v>0.14000000000000001</v>
      </c>
      <c r="Q35" s="66">
        <v>0.14000000000000001</v>
      </c>
      <c r="R35" s="66">
        <v>0.14000000000000001</v>
      </c>
      <c r="S35" s="66">
        <v>0.14000000000000001</v>
      </c>
      <c r="T35" s="66">
        <v>0.14000000000000001</v>
      </c>
      <c r="U35" s="66">
        <v>0.14000000000000001</v>
      </c>
      <c r="V35" s="66">
        <v>0.14000000000000001</v>
      </c>
      <c r="W35" s="66">
        <v>0.14000000000000001</v>
      </c>
      <c r="X35" s="66">
        <v>0.14000000000000001</v>
      </c>
      <c r="Y35" s="66">
        <v>0.14000000000000001</v>
      </c>
      <c r="Z35" s="66">
        <v>0.14000000000000001</v>
      </c>
      <c r="AA35" s="66">
        <v>0.14000000000000001</v>
      </c>
      <c r="AB35" s="66">
        <v>0.14000000000000001</v>
      </c>
      <c r="AC35" s="66">
        <v>0.14000000000000001</v>
      </c>
      <c r="AD35" s="66">
        <v>0.14000000000000001</v>
      </c>
      <c r="AE35" s="66">
        <v>0.14000000000000001</v>
      </c>
      <c r="AF35" s="66">
        <v>0.14000000000000001</v>
      </c>
      <c r="AG35" s="66">
        <v>0.14000000000000001</v>
      </c>
      <c r="AH35" s="66">
        <v>0.15</v>
      </c>
      <c r="AI35" s="66">
        <v>0.15</v>
      </c>
      <c r="AJ35" s="66">
        <v>0.15</v>
      </c>
      <c r="AK35" s="66">
        <v>0.15</v>
      </c>
      <c r="AL35" s="66">
        <v>0.15</v>
      </c>
      <c r="AM35" s="66">
        <v>0.15</v>
      </c>
      <c r="AN35" s="66">
        <v>0.15</v>
      </c>
      <c r="AO35" s="66">
        <v>0.15</v>
      </c>
    </row>
    <row r="36" spans="1:41" hidden="1" x14ac:dyDescent="0.2">
      <c r="A36" s="29" t="s">
        <v>169</v>
      </c>
      <c r="B36" s="16" t="s">
        <v>5</v>
      </c>
      <c r="C36" s="17" t="s">
        <v>22</v>
      </c>
      <c r="D36" s="29" t="s">
        <v>69</v>
      </c>
      <c r="E36" s="29" t="s">
        <v>182</v>
      </c>
      <c r="F36" s="18">
        <f>'DSR Secondary'!F36</f>
        <v>3184958.9000000004</v>
      </c>
      <c r="G36" s="65">
        <f>'DSR Secondary'!G36</f>
        <v>1210.4200000000008</v>
      </c>
      <c r="H36" s="66">
        <v>0.23</v>
      </c>
      <c r="I36" s="66">
        <v>0.23</v>
      </c>
      <c r="J36" s="66">
        <v>0.23</v>
      </c>
      <c r="K36" s="66">
        <v>0.23</v>
      </c>
      <c r="L36" s="66">
        <v>0.23</v>
      </c>
      <c r="M36" s="66">
        <v>0.23</v>
      </c>
      <c r="N36" s="66">
        <v>0.23</v>
      </c>
      <c r="O36" s="66">
        <v>0.23</v>
      </c>
      <c r="P36" s="66">
        <v>0.23</v>
      </c>
      <c r="Q36" s="66">
        <v>0.23</v>
      </c>
      <c r="R36" s="66">
        <v>0.23</v>
      </c>
      <c r="S36" s="66">
        <v>0.23</v>
      </c>
      <c r="T36" s="66">
        <v>0.23</v>
      </c>
      <c r="U36" s="66">
        <v>0.23</v>
      </c>
      <c r="V36" s="66">
        <v>0.23</v>
      </c>
      <c r="W36" s="66">
        <v>0.23</v>
      </c>
      <c r="X36" s="66">
        <v>0.23</v>
      </c>
      <c r="Y36" s="66">
        <v>0.23</v>
      </c>
      <c r="Z36" s="66">
        <v>0.23</v>
      </c>
      <c r="AA36" s="66">
        <v>0.23</v>
      </c>
      <c r="AB36" s="66">
        <v>0.23</v>
      </c>
      <c r="AC36" s="66">
        <v>0.23</v>
      </c>
      <c r="AD36" s="66">
        <v>0.23</v>
      </c>
      <c r="AE36" s="66">
        <v>0.23</v>
      </c>
      <c r="AF36" s="66">
        <v>0.23</v>
      </c>
      <c r="AG36" s="66">
        <v>0.23</v>
      </c>
      <c r="AH36" s="66">
        <v>0.35</v>
      </c>
      <c r="AI36" s="66">
        <v>0.35</v>
      </c>
      <c r="AJ36" s="66">
        <v>0.35</v>
      </c>
      <c r="AK36" s="66">
        <v>0.35</v>
      </c>
      <c r="AL36" s="66">
        <v>0.35</v>
      </c>
      <c r="AM36" s="66">
        <v>0.35</v>
      </c>
      <c r="AN36" s="66">
        <v>0.35</v>
      </c>
      <c r="AO36" s="66">
        <v>0.35</v>
      </c>
    </row>
    <row r="37" spans="1:41" s="9" customFormat="1" hidden="1" x14ac:dyDescent="0.2">
      <c r="A37" s="31"/>
      <c r="B37" s="62"/>
      <c r="C37" s="23"/>
      <c r="D37" s="31"/>
      <c r="E37" s="31"/>
      <c r="F37" s="26">
        <f>SUM(F31:F36)</f>
        <v>11485408.134855334</v>
      </c>
      <c r="G37" s="26">
        <f t="shared" ref="G37:AO37" si="10">SUM(G31:G36)</f>
        <v>5044.8052150314707</v>
      </c>
      <c r="H37" s="94">
        <f t="shared" si="10"/>
        <v>1.000607320855482</v>
      </c>
      <c r="I37" s="94">
        <f t="shared" si="10"/>
        <v>1.000607320855482</v>
      </c>
      <c r="J37" s="94">
        <f t="shared" si="10"/>
        <v>1.000607320855482</v>
      </c>
      <c r="K37" s="94">
        <f t="shared" si="10"/>
        <v>1.000607320855482</v>
      </c>
      <c r="L37" s="94">
        <f t="shared" si="10"/>
        <v>1.000607320855482</v>
      </c>
      <c r="M37" s="94">
        <f t="shared" si="10"/>
        <v>1.000607320855482</v>
      </c>
      <c r="N37" s="94">
        <f t="shared" si="10"/>
        <v>1.000607320855482</v>
      </c>
      <c r="O37" s="94">
        <f t="shared" ref="O37:R37" si="11">SUM(O31:O36)</f>
        <v>1.000607320855482</v>
      </c>
      <c r="P37" s="94">
        <f t="shared" si="11"/>
        <v>1.000607320855482</v>
      </c>
      <c r="Q37" s="94">
        <f t="shared" si="11"/>
        <v>1.000607320855482</v>
      </c>
      <c r="R37" s="94">
        <f t="shared" si="11"/>
        <v>1.000607320855482</v>
      </c>
      <c r="S37" s="94">
        <f t="shared" si="10"/>
        <v>1.000607320855482</v>
      </c>
      <c r="T37" s="94">
        <f t="shared" si="10"/>
        <v>1.000607320855482</v>
      </c>
      <c r="U37" s="94">
        <f t="shared" si="10"/>
        <v>1.000607320855482</v>
      </c>
      <c r="V37" s="94">
        <f t="shared" si="10"/>
        <v>1.000607320855482</v>
      </c>
      <c r="W37" s="94">
        <f t="shared" si="10"/>
        <v>1.000607320855482</v>
      </c>
      <c r="X37" s="94">
        <f t="shared" si="10"/>
        <v>1.000607320855482</v>
      </c>
      <c r="Y37" s="94">
        <f t="shared" si="10"/>
        <v>1.000607320855482</v>
      </c>
      <c r="Z37" s="94">
        <f t="shared" si="10"/>
        <v>1.000607320855482</v>
      </c>
      <c r="AA37" s="94">
        <f t="shared" si="10"/>
        <v>1.000607320855482</v>
      </c>
      <c r="AB37" s="94">
        <f t="shared" si="10"/>
        <v>1.000607320855482</v>
      </c>
      <c r="AC37" s="94">
        <f t="shared" si="10"/>
        <v>1.000607320855482</v>
      </c>
      <c r="AD37" s="94">
        <f t="shared" si="10"/>
        <v>1.000607320855482</v>
      </c>
      <c r="AE37" s="94">
        <f t="shared" si="10"/>
        <v>1.000607320855482</v>
      </c>
      <c r="AF37" s="94">
        <f t="shared" si="10"/>
        <v>1.000607320855482</v>
      </c>
      <c r="AG37" s="94">
        <f t="shared" si="10"/>
        <v>1.000607320855482</v>
      </c>
      <c r="AH37" s="94">
        <f t="shared" si="10"/>
        <v>1</v>
      </c>
      <c r="AI37" s="94">
        <f t="shared" si="10"/>
        <v>1</v>
      </c>
      <c r="AJ37" s="94">
        <f t="shared" si="10"/>
        <v>1</v>
      </c>
      <c r="AK37" s="94">
        <f t="shared" si="10"/>
        <v>1</v>
      </c>
      <c r="AL37" s="94">
        <f t="shared" si="10"/>
        <v>1</v>
      </c>
      <c r="AM37" s="94">
        <f t="shared" si="10"/>
        <v>1</v>
      </c>
      <c r="AN37" s="94">
        <f t="shared" si="10"/>
        <v>1</v>
      </c>
      <c r="AO37" s="94">
        <f t="shared" si="10"/>
        <v>1</v>
      </c>
    </row>
    <row r="38" spans="1:41" x14ac:dyDescent="0.2">
      <c r="A38" s="29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>'DSR Secondary'!F38</f>
        <v>1815113.8</v>
      </c>
      <c r="G38" s="65">
        <f>'DSR Secondary'!G38</f>
        <v>1045.8499999999997</v>
      </c>
      <c r="H38" s="66">
        <v>0.16</v>
      </c>
      <c r="I38" s="66">
        <v>0.16</v>
      </c>
      <c r="J38" s="66">
        <v>0.16</v>
      </c>
      <c r="K38" s="66">
        <v>0.16</v>
      </c>
      <c r="L38" s="66">
        <v>0.16</v>
      </c>
      <c r="M38" s="66">
        <v>0.16</v>
      </c>
      <c r="N38" s="66">
        <v>0.16</v>
      </c>
      <c r="O38" s="66">
        <v>0.16</v>
      </c>
      <c r="P38" s="66">
        <v>0.16</v>
      </c>
      <c r="Q38" s="66">
        <v>0.16</v>
      </c>
      <c r="R38" s="66">
        <v>0.16</v>
      </c>
      <c r="S38" s="66">
        <v>0.16</v>
      </c>
      <c r="T38" s="66">
        <v>0.16</v>
      </c>
      <c r="U38" s="66">
        <v>0.16</v>
      </c>
      <c r="V38" s="66">
        <v>0.16</v>
      </c>
      <c r="W38" s="66">
        <v>0.16</v>
      </c>
      <c r="X38" s="66">
        <v>0.16</v>
      </c>
      <c r="Y38" s="66">
        <v>0.16</v>
      </c>
      <c r="Z38" s="66">
        <v>0.16</v>
      </c>
      <c r="AA38" s="66">
        <v>0.17</v>
      </c>
      <c r="AB38" s="66">
        <v>0.17</v>
      </c>
      <c r="AC38" s="66">
        <v>0.18</v>
      </c>
      <c r="AD38" s="66">
        <v>0.18</v>
      </c>
      <c r="AE38" s="66">
        <v>0.17</v>
      </c>
      <c r="AF38" s="66">
        <v>0.14000000000000001</v>
      </c>
      <c r="AG38" s="66">
        <v>0.1</v>
      </c>
      <c r="AH38" s="66">
        <v>0.14000000000000001</v>
      </c>
      <c r="AI38" s="66">
        <v>0.14000000000000001</v>
      </c>
      <c r="AJ38" s="66">
        <v>0.14000000000000001</v>
      </c>
      <c r="AK38" s="66">
        <v>0.14000000000000001</v>
      </c>
      <c r="AL38" s="66">
        <v>0.14000000000000001</v>
      </c>
      <c r="AM38" s="66">
        <v>0.14000000000000001</v>
      </c>
      <c r="AN38" s="66">
        <v>0.14000000000000001</v>
      </c>
      <c r="AO38" s="66">
        <v>0.14000000000000001</v>
      </c>
    </row>
    <row r="39" spans="1:41" x14ac:dyDescent="0.2">
      <c r="A39" s="29" t="s">
        <v>10</v>
      </c>
      <c r="B39" s="16" t="s">
        <v>5</v>
      </c>
      <c r="C39" s="17" t="s">
        <v>5</v>
      </c>
      <c r="D39" s="29" t="s">
        <v>44</v>
      </c>
      <c r="E39" s="29" t="s">
        <v>135</v>
      </c>
      <c r="F39" s="18">
        <f>'DSR Secondary'!F39</f>
        <v>1278395.6000000001</v>
      </c>
      <c r="G39" s="65">
        <f>'DSR Secondary'!G39</f>
        <v>721.2</v>
      </c>
      <c r="H39" s="66">
        <v>0.11</v>
      </c>
      <c r="I39" s="66">
        <v>0.11</v>
      </c>
      <c r="J39" s="66">
        <v>0.11</v>
      </c>
      <c r="K39" s="66">
        <v>0.11</v>
      </c>
      <c r="L39" s="66">
        <v>0.11</v>
      </c>
      <c r="M39" s="66">
        <v>0.11</v>
      </c>
      <c r="N39" s="66">
        <v>0.11</v>
      </c>
      <c r="O39" s="66">
        <v>0.11</v>
      </c>
      <c r="P39" s="66">
        <v>0.11</v>
      </c>
      <c r="Q39" s="66">
        <v>0.11</v>
      </c>
      <c r="R39" s="66">
        <v>0.11</v>
      </c>
      <c r="S39" s="66">
        <v>0.11</v>
      </c>
      <c r="T39" s="66">
        <v>0.11</v>
      </c>
      <c r="U39" s="66">
        <v>0.11</v>
      </c>
      <c r="V39" s="66">
        <v>0.11</v>
      </c>
      <c r="W39" s="66">
        <v>0.11</v>
      </c>
      <c r="X39" s="66">
        <v>0.11</v>
      </c>
      <c r="Y39" s="66">
        <v>0.11</v>
      </c>
      <c r="Z39" s="66">
        <v>0.11</v>
      </c>
      <c r="AA39" s="66">
        <v>0.1</v>
      </c>
      <c r="AB39" s="66">
        <v>0.1</v>
      </c>
      <c r="AC39" s="66">
        <v>0.1</v>
      </c>
      <c r="AD39" s="66">
        <v>0.1</v>
      </c>
      <c r="AE39" s="66">
        <v>0.1</v>
      </c>
      <c r="AF39" s="66">
        <v>0.11</v>
      </c>
      <c r="AG39" s="66">
        <v>0.09</v>
      </c>
      <c r="AH39" s="66">
        <v>0.11</v>
      </c>
      <c r="AI39" s="66">
        <v>0.11</v>
      </c>
      <c r="AJ39" s="66">
        <v>0.11</v>
      </c>
      <c r="AK39" s="66">
        <v>0.11</v>
      </c>
      <c r="AL39" s="66">
        <v>0.11</v>
      </c>
      <c r="AM39" s="66">
        <v>0.11</v>
      </c>
      <c r="AN39" s="66">
        <v>0.11</v>
      </c>
      <c r="AO39" s="66">
        <v>0.11</v>
      </c>
    </row>
    <row r="40" spans="1:41" x14ac:dyDescent="0.2">
      <c r="A40" s="29" t="s">
        <v>10</v>
      </c>
      <c r="B40" s="16" t="s">
        <v>5</v>
      </c>
      <c r="C40" s="17" t="s">
        <v>5</v>
      </c>
      <c r="D40" s="29" t="s">
        <v>24</v>
      </c>
      <c r="E40" s="29" t="s">
        <v>47</v>
      </c>
      <c r="F40" s="18">
        <f>'DSR Secondary'!F40</f>
        <v>1831189.9</v>
      </c>
      <c r="G40" s="65">
        <f>'DSR Secondary'!G40</f>
        <v>1093.2000000000003</v>
      </c>
      <c r="H40" s="66">
        <v>0.18</v>
      </c>
      <c r="I40" s="66">
        <v>0.18</v>
      </c>
      <c r="J40" s="66">
        <v>0.18</v>
      </c>
      <c r="K40" s="66">
        <v>0.18</v>
      </c>
      <c r="L40" s="66">
        <v>0.18</v>
      </c>
      <c r="M40" s="66">
        <v>0.18</v>
      </c>
      <c r="N40" s="66">
        <v>0.18</v>
      </c>
      <c r="O40" s="66">
        <v>0.18</v>
      </c>
      <c r="P40" s="66">
        <v>0.18</v>
      </c>
      <c r="Q40" s="66">
        <v>0.18</v>
      </c>
      <c r="R40" s="66">
        <v>0.18</v>
      </c>
      <c r="S40" s="66">
        <v>0.14000000000000001</v>
      </c>
      <c r="T40" s="66">
        <v>0.14000000000000001</v>
      </c>
      <c r="U40" s="66">
        <v>0.14000000000000001</v>
      </c>
      <c r="V40" s="66">
        <v>0.14000000000000001</v>
      </c>
      <c r="W40" s="66">
        <v>0.14000000000000001</v>
      </c>
      <c r="X40" s="66">
        <v>0.14000000000000001</v>
      </c>
      <c r="Y40" s="66">
        <v>0.14000000000000001</v>
      </c>
      <c r="Z40" s="66">
        <v>0.14000000000000001</v>
      </c>
      <c r="AA40" s="66">
        <v>0.14000000000000001</v>
      </c>
      <c r="AB40" s="66">
        <v>0.14000000000000001</v>
      </c>
      <c r="AC40" s="66">
        <v>0.14000000000000001</v>
      </c>
      <c r="AD40" s="66">
        <v>0.14000000000000001</v>
      </c>
      <c r="AE40" s="66">
        <v>0.14000000000000001</v>
      </c>
      <c r="AF40" s="66">
        <v>0.14000000000000001</v>
      </c>
      <c r="AG40" s="66">
        <v>0.21</v>
      </c>
      <c r="AH40" s="66">
        <v>0.13</v>
      </c>
      <c r="AI40" s="66">
        <v>0.13</v>
      </c>
      <c r="AJ40" s="66">
        <v>0.13</v>
      </c>
      <c r="AK40" s="66">
        <v>0.13</v>
      </c>
      <c r="AL40" s="66">
        <v>0.13</v>
      </c>
      <c r="AM40" s="66">
        <v>0.13</v>
      </c>
      <c r="AN40" s="66">
        <v>0.13</v>
      </c>
      <c r="AO40" s="66">
        <v>0.13</v>
      </c>
    </row>
    <row r="41" spans="1:41" x14ac:dyDescent="0.2">
      <c r="A41" s="29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>'DSR Secondary'!F41</f>
        <v>1853421.9000000001</v>
      </c>
      <c r="G41" s="65">
        <f>'DSR Secondary'!G41</f>
        <v>1049.6699999999998</v>
      </c>
      <c r="H41" s="66">
        <v>0.16</v>
      </c>
      <c r="I41" s="66">
        <v>0.16</v>
      </c>
      <c r="J41" s="66">
        <v>0.16</v>
      </c>
      <c r="K41" s="66">
        <v>0.16</v>
      </c>
      <c r="L41" s="66">
        <v>0.16</v>
      </c>
      <c r="M41" s="66">
        <v>0.16</v>
      </c>
      <c r="N41" s="66">
        <v>0.16</v>
      </c>
      <c r="O41" s="66">
        <v>0.16</v>
      </c>
      <c r="P41" s="66">
        <v>0.16</v>
      </c>
      <c r="Q41" s="66">
        <v>0.16</v>
      </c>
      <c r="R41" s="66">
        <v>0.16</v>
      </c>
      <c r="S41" s="66">
        <v>0.16</v>
      </c>
      <c r="T41" s="66">
        <v>0.16</v>
      </c>
      <c r="U41" s="66">
        <v>0.16</v>
      </c>
      <c r="V41" s="66">
        <v>0.16</v>
      </c>
      <c r="W41" s="66">
        <v>0.16</v>
      </c>
      <c r="X41" s="66">
        <v>0.16</v>
      </c>
      <c r="Y41" s="66">
        <v>0.16</v>
      </c>
      <c r="Z41" s="66">
        <v>0.16</v>
      </c>
      <c r="AA41" s="66">
        <v>0.17</v>
      </c>
      <c r="AB41" s="66">
        <v>0.17</v>
      </c>
      <c r="AC41" s="66">
        <v>0.16</v>
      </c>
      <c r="AD41" s="66">
        <v>0.16</v>
      </c>
      <c r="AE41" s="66">
        <v>0.17</v>
      </c>
      <c r="AF41" s="66">
        <v>0.16</v>
      </c>
      <c r="AG41" s="66">
        <v>0.15</v>
      </c>
      <c r="AH41" s="66">
        <v>0.15</v>
      </c>
      <c r="AI41" s="66">
        <v>0.15</v>
      </c>
      <c r="AJ41" s="66">
        <v>0.15</v>
      </c>
      <c r="AK41" s="66">
        <v>0.15</v>
      </c>
      <c r="AL41" s="66">
        <v>0.15</v>
      </c>
      <c r="AM41" s="66">
        <v>0.15</v>
      </c>
      <c r="AN41" s="66">
        <v>0.15</v>
      </c>
      <c r="AO41" s="66">
        <v>0.15</v>
      </c>
    </row>
    <row r="42" spans="1:41" x14ac:dyDescent="0.2">
      <c r="A42" s="29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>'DSR Secondary'!F42</f>
        <v>1704383.6</v>
      </c>
      <c r="G42" s="65">
        <f>'DSR Secondary'!G42</f>
        <v>956.92</v>
      </c>
      <c r="H42" s="66">
        <v>0.14000000000000001</v>
      </c>
      <c r="I42" s="66">
        <v>0.14000000000000001</v>
      </c>
      <c r="J42" s="66">
        <v>0.14000000000000001</v>
      </c>
      <c r="K42" s="66">
        <v>0.14000000000000001</v>
      </c>
      <c r="L42" s="66">
        <v>0.14000000000000001</v>
      </c>
      <c r="M42" s="66">
        <v>0.14000000000000001</v>
      </c>
      <c r="N42" s="66">
        <v>0.14000000000000001</v>
      </c>
      <c r="O42" s="66">
        <v>0.14000000000000001</v>
      </c>
      <c r="P42" s="66">
        <v>0.14000000000000001</v>
      </c>
      <c r="Q42" s="66">
        <v>0.14000000000000001</v>
      </c>
      <c r="R42" s="66">
        <v>0.14000000000000001</v>
      </c>
      <c r="S42" s="66">
        <v>0.16</v>
      </c>
      <c r="T42" s="66">
        <v>0.16</v>
      </c>
      <c r="U42" s="66">
        <v>0.16</v>
      </c>
      <c r="V42" s="66">
        <v>0.16</v>
      </c>
      <c r="W42" s="66">
        <v>0.16</v>
      </c>
      <c r="X42" s="66">
        <v>0.16</v>
      </c>
      <c r="Y42" s="66">
        <v>0.16</v>
      </c>
      <c r="Z42" s="66">
        <v>0.16</v>
      </c>
      <c r="AA42" s="66">
        <v>0.14000000000000001</v>
      </c>
      <c r="AB42" s="66">
        <v>0.14000000000000001</v>
      </c>
      <c r="AC42" s="66">
        <v>0.14000000000000001</v>
      </c>
      <c r="AD42" s="66">
        <v>0.14000000000000001</v>
      </c>
      <c r="AE42" s="66">
        <v>0.14000000000000001</v>
      </c>
      <c r="AF42" s="66">
        <v>0.13</v>
      </c>
      <c r="AG42" s="66">
        <v>0.18</v>
      </c>
      <c r="AH42" s="66">
        <v>0.14000000000000001</v>
      </c>
      <c r="AI42" s="66">
        <v>0.14000000000000001</v>
      </c>
      <c r="AJ42" s="66">
        <v>0.14000000000000001</v>
      </c>
      <c r="AK42" s="66">
        <v>0.14000000000000001</v>
      </c>
      <c r="AL42" s="66">
        <v>0.14000000000000001</v>
      </c>
      <c r="AM42" s="66">
        <v>0.14000000000000001</v>
      </c>
      <c r="AN42" s="66">
        <v>0.14000000000000001</v>
      </c>
      <c r="AO42" s="66">
        <v>0.14000000000000001</v>
      </c>
    </row>
    <row r="43" spans="1:41" x14ac:dyDescent="0.2">
      <c r="A43" s="29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>'DSR Secondary'!F43</f>
        <v>2006605.3</v>
      </c>
      <c r="G43" s="65">
        <f>'DSR Secondary'!G43</f>
        <v>1103.3400000000001</v>
      </c>
      <c r="H43" s="66">
        <v>0.17</v>
      </c>
      <c r="I43" s="66">
        <v>0.17</v>
      </c>
      <c r="J43" s="66">
        <v>0.17</v>
      </c>
      <c r="K43" s="66">
        <v>0.17</v>
      </c>
      <c r="L43" s="66">
        <v>0.17</v>
      </c>
      <c r="M43" s="66">
        <v>0.17</v>
      </c>
      <c r="N43" s="66">
        <v>0.17</v>
      </c>
      <c r="O43" s="66">
        <v>0.17</v>
      </c>
      <c r="P43" s="66">
        <v>0.17</v>
      </c>
      <c r="Q43" s="66">
        <v>0.17</v>
      </c>
      <c r="R43" s="66">
        <v>0.17</v>
      </c>
      <c r="S43" s="66">
        <v>0.16</v>
      </c>
      <c r="T43" s="66">
        <v>0.16</v>
      </c>
      <c r="U43" s="66">
        <v>0.16</v>
      </c>
      <c r="V43" s="66">
        <v>0.16</v>
      </c>
      <c r="W43" s="66">
        <v>0.16</v>
      </c>
      <c r="X43" s="66">
        <v>0.16</v>
      </c>
      <c r="Y43" s="66">
        <v>0.16</v>
      </c>
      <c r="Z43" s="66">
        <v>0.16</v>
      </c>
      <c r="AA43" s="66">
        <v>0.17</v>
      </c>
      <c r="AB43" s="66">
        <v>0.17</v>
      </c>
      <c r="AC43" s="66">
        <v>0.17</v>
      </c>
      <c r="AD43" s="66">
        <v>0.17</v>
      </c>
      <c r="AE43" s="66">
        <v>0.17</v>
      </c>
      <c r="AF43" s="66">
        <v>0.19</v>
      </c>
      <c r="AG43" s="66">
        <v>0.18</v>
      </c>
      <c r="AH43" s="66">
        <v>0.18</v>
      </c>
      <c r="AI43" s="66">
        <v>0.18</v>
      </c>
      <c r="AJ43" s="66">
        <v>0.18</v>
      </c>
      <c r="AK43" s="66">
        <v>0.18</v>
      </c>
      <c r="AL43" s="66">
        <v>0.18</v>
      </c>
      <c r="AM43" s="66">
        <v>0.18</v>
      </c>
      <c r="AN43" s="66">
        <v>0.18</v>
      </c>
      <c r="AO43" s="66">
        <v>0.18</v>
      </c>
    </row>
    <row r="44" spans="1:41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215</v>
      </c>
      <c r="F44" s="18">
        <f>'DSR Secondary'!F44</f>
        <v>1258609.8999999999</v>
      </c>
      <c r="G44" s="65">
        <f>'DSR Secondary'!G44</f>
        <v>603.82000000000005</v>
      </c>
      <c r="H44" s="66">
        <v>0.08</v>
      </c>
      <c r="I44" s="66">
        <v>0.08</v>
      </c>
      <c r="J44" s="66">
        <v>0.08</v>
      </c>
      <c r="K44" s="66">
        <v>0.08</v>
      </c>
      <c r="L44" s="66">
        <v>0.08</v>
      </c>
      <c r="M44" s="66">
        <v>0.08</v>
      </c>
      <c r="N44" s="66">
        <v>0.08</v>
      </c>
      <c r="O44" s="66">
        <v>0.08</v>
      </c>
      <c r="P44" s="66">
        <v>0.08</v>
      </c>
      <c r="Q44" s="66">
        <v>0.08</v>
      </c>
      <c r="R44" s="66">
        <v>0.08</v>
      </c>
      <c r="S44" s="66">
        <v>0.11</v>
      </c>
      <c r="T44" s="66">
        <v>0.11</v>
      </c>
      <c r="U44" s="66">
        <v>0.11</v>
      </c>
      <c r="V44" s="66">
        <v>0.11</v>
      </c>
      <c r="W44" s="66">
        <v>0.11</v>
      </c>
      <c r="X44" s="66">
        <v>0.11</v>
      </c>
      <c r="Y44" s="66">
        <v>0.11</v>
      </c>
      <c r="Z44" s="66">
        <v>0.11</v>
      </c>
      <c r="AA44" s="66">
        <v>0.11</v>
      </c>
      <c r="AB44" s="66">
        <v>0.11</v>
      </c>
      <c r="AC44" s="66">
        <v>0.11</v>
      </c>
      <c r="AD44" s="66">
        <v>0.11</v>
      </c>
      <c r="AE44" s="66">
        <v>0.11</v>
      </c>
      <c r="AF44" s="66">
        <v>0.13</v>
      </c>
      <c r="AG44" s="66">
        <v>0.09</v>
      </c>
      <c r="AH44" s="66">
        <v>0.15</v>
      </c>
      <c r="AI44" s="66">
        <v>0.15</v>
      </c>
      <c r="AJ44" s="66">
        <v>0.15</v>
      </c>
      <c r="AK44" s="66">
        <v>0.15</v>
      </c>
      <c r="AL44" s="66">
        <v>0.15</v>
      </c>
      <c r="AM44" s="66">
        <v>0.15</v>
      </c>
      <c r="AN44" s="66">
        <v>0.15</v>
      </c>
      <c r="AO44" s="66">
        <v>0.15</v>
      </c>
    </row>
    <row r="45" spans="1:41" s="9" customFormat="1" hidden="1" x14ac:dyDescent="0.2">
      <c r="A45" s="21"/>
      <c r="B45" s="62"/>
      <c r="C45" s="23"/>
      <c r="D45" s="28"/>
      <c r="E45" s="21"/>
      <c r="F45" s="26">
        <f>SUM(F38:F44)</f>
        <v>11747720.000000002</v>
      </c>
      <c r="G45" s="26">
        <f t="shared" ref="G45:AO45" si="12">SUM(G38:G44)</f>
        <v>6574</v>
      </c>
      <c r="H45" s="94">
        <f t="shared" si="12"/>
        <v>1</v>
      </c>
      <c r="I45" s="94">
        <f t="shared" si="12"/>
        <v>1</v>
      </c>
      <c r="J45" s="94">
        <f t="shared" si="12"/>
        <v>1</v>
      </c>
      <c r="K45" s="94">
        <f t="shared" si="12"/>
        <v>1</v>
      </c>
      <c r="L45" s="94">
        <f t="shared" si="12"/>
        <v>1</v>
      </c>
      <c r="M45" s="94">
        <f t="shared" si="12"/>
        <v>1</v>
      </c>
      <c r="N45" s="94">
        <f t="shared" si="12"/>
        <v>1</v>
      </c>
      <c r="O45" s="94">
        <f t="shared" ref="O45:R45" si="13">SUM(O38:O44)</f>
        <v>1</v>
      </c>
      <c r="P45" s="94">
        <f t="shared" si="13"/>
        <v>1</v>
      </c>
      <c r="Q45" s="94">
        <f t="shared" si="13"/>
        <v>1</v>
      </c>
      <c r="R45" s="94">
        <f t="shared" si="13"/>
        <v>1</v>
      </c>
      <c r="S45" s="94">
        <f t="shared" si="12"/>
        <v>1.0000000000000002</v>
      </c>
      <c r="T45" s="94">
        <f t="shared" si="12"/>
        <v>1.0000000000000002</v>
      </c>
      <c r="U45" s="94">
        <f t="shared" si="12"/>
        <v>1.0000000000000002</v>
      </c>
      <c r="V45" s="94">
        <f t="shared" si="12"/>
        <v>1.0000000000000002</v>
      </c>
      <c r="W45" s="94">
        <f t="shared" si="12"/>
        <v>1.0000000000000002</v>
      </c>
      <c r="X45" s="94">
        <f t="shared" si="12"/>
        <v>1.0000000000000002</v>
      </c>
      <c r="Y45" s="94">
        <f t="shared" si="12"/>
        <v>1.0000000000000002</v>
      </c>
      <c r="Z45" s="94">
        <f t="shared" si="12"/>
        <v>1.0000000000000002</v>
      </c>
      <c r="AA45" s="94">
        <f t="shared" si="12"/>
        <v>1.0000000000000002</v>
      </c>
      <c r="AB45" s="94">
        <f t="shared" si="12"/>
        <v>1.0000000000000002</v>
      </c>
      <c r="AC45" s="94">
        <f t="shared" si="12"/>
        <v>1.0000000000000002</v>
      </c>
      <c r="AD45" s="94">
        <f t="shared" si="12"/>
        <v>1.0000000000000002</v>
      </c>
      <c r="AE45" s="94">
        <f t="shared" si="12"/>
        <v>1.0000000000000002</v>
      </c>
      <c r="AF45" s="94">
        <f t="shared" si="12"/>
        <v>1</v>
      </c>
      <c r="AG45" s="94">
        <f t="shared" si="12"/>
        <v>0.99999999999999989</v>
      </c>
      <c r="AH45" s="94">
        <f t="shared" si="12"/>
        <v>1</v>
      </c>
      <c r="AI45" s="94">
        <f t="shared" si="12"/>
        <v>1</v>
      </c>
      <c r="AJ45" s="94">
        <f t="shared" si="12"/>
        <v>1</v>
      </c>
      <c r="AK45" s="94">
        <f t="shared" si="12"/>
        <v>1</v>
      </c>
      <c r="AL45" s="94">
        <f t="shared" si="12"/>
        <v>1</v>
      </c>
      <c r="AM45" s="94">
        <f t="shared" si="12"/>
        <v>1</v>
      </c>
      <c r="AN45" s="94">
        <f t="shared" si="12"/>
        <v>1</v>
      </c>
      <c r="AO45" s="94">
        <f t="shared" si="12"/>
        <v>1</v>
      </c>
    </row>
    <row r="46" spans="1:41" hidden="1" x14ac:dyDescent="0.2">
      <c r="A46" s="29" t="s">
        <v>11</v>
      </c>
      <c r="B46" s="16" t="s">
        <v>5</v>
      </c>
      <c r="C46" s="17" t="s">
        <v>21</v>
      </c>
      <c r="D46" s="29" t="s">
        <v>80</v>
      </c>
      <c r="E46" s="29" t="s">
        <v>81</v>
      </c>
      <c r="F46" s="18">
        <f>'DSR Secondary'!F46</f>
        <v>1583344.9000000001</v>
      </c>
      <c r="G46" s="65">
        <f>'DSR Secondary'!G46</f>
        <v>884.48299999999983</v>
      </c>
      <c r="H46" s="66">
        <v>0.11899999999999991</v>
      </c>
      <c r="I46" s="66">
        <v>0.14899999999999991</v>
      </c>
      <c r="J46" s="66">
        <v>7.8999999999999918E-2</v>
      </c>
      <c r="K46" s="66">
        <v>8.9000000000000024E-2</v>
      </c>
      <c r="L46" s="66">
        <v>0.17900000000000002</v>
      </c>
      <c r="M46" s="66">
        <v>0.15900000000000014</v>
      </c>
      <c r="N46" s="66">
        <v>0.18899999999999992</v>
      </c>
      <c r="O46" s="66">
        <v>0.18899999999999992</v>
      </c>
      <c r="P46" s="66">
        <v>0.18899999999999992</v>
      </c>
      <c r="Q46" s="66">
        <v>0.18899999999999992</v>
      </c>
      <c r="R46" s="66">
        <v>0.18899999999999992</v>
      </c>
      <c r="S46" s="66">
        <v>0.11900000000000013</v>
      </c>
      <c r="T46" s="66">
        <v>0.14899999999999991</v>
      </c>
      <c r="U46" s="66">
        <v>9.8999999999999921E-2</v>
      </c>
      <c r="V46" s="66">
        <v>9.9000000000000032E-2</v>
      </c>
      <c r="W46" s="66">
        <v>9.8999999999999921E-2</v>
      </c>
      <c r="X46" s="66">
        <v>9.8999999999999921E-2</v>
      </c>
      <c r="Y46" s="66">
        <v>9.8999999999999921E-2</v>
      </c>
      <c r="Z46" s="66">
        <v>0.15900000000000003</v>
      </c>
      <c r="AA46" s="66">
        <v>0.16899999999999993</v>
      </c>
      <c r="AB46" s="66">
        <v>0.25900000000000012</v>
      </c>
      <c r="AC46" s="66">
        <v>0.10899999999999992</v>
      </c>
      <c r="AD46" s="66">
        <v>9.9000000000000032E-2</v>
      </c>
      <c r="AE46" s="66">
        <v>0.10900000000000003</v>
      </c>
      <c r="AF46" s="66">
        <v>0.10900000000000014</v>
      </c>
      <c r="AG46" s="66">
        <v>0.11900000000000002</v>
      </c>
      <c r="AH46" s="66">
        <v>0.11900000000000013</v>
      </c>
      <c r="AI46" s="66">
        <v>0.11900000000000013</v>
      </c>
      <c r="AJ46" s="66">
        <v>0.11900000000000013</v>
      </c>
      <c r="AK46" s="66">
        <v>0.11900000000000013</v>
      </c>
      <c r="AL46" s="66">
        <v>0.11900000000000013</v>
      </c>
      <c r="AM46" s="66">
        <v>0.11900000000000013</v>
      </c>
      <c r="AN46" s="66">
        <v>0.11900000000000013</v>
      </c>
      <c r="AO46" s="66">
        <v>0.11900000000000013</v>
      </c>
    </row>
    <row r="47" spans="1:41" hidden="1" x14ac:dyDescent="0.2">
      <c r="A47" s="29" t="s">
        <v>11</v>
      </c>
      <c r="B47" s="16" t="s">
        <v>5</v>
      </c>
      <c r="C47" s="17" t="s">
        <v>21</v>
      </c>
      <c r="D47" s="29" t="s">
        <v>82</v>
      </c>
      <c r="E47" s="29" t="s">
        <v>83</v>
      </c>
      <c r="F47" s="18">
        <f>'DSR Secondary'!F47</f>
        <v>1530444.2000000002</v>
      </c>
      <c r="G47" s="65">
        <f>'DSR Secondary'!G47</f>
        <v>932.53</v>
      </c>
      <c r="H47" s="66">
        <v>0.16</v>
      </c>
      <c r="I47" s="66">
        <v>0.12000000000000001</v>
      </c>
      <c r="J47" s="66">
        <v>0.19999999999999998</v>
      </c>
      <c r="K47" s="66">
        <v>0.12000000000000001</v>
      </c>
      <c r="L47" s="66">
        <v>0.12000000000000001</v>
      </c>
      <c r="M47" s="66">
        <v>0.12000000000000001</v>
      </c>
      <c r="N47" s="66">
        <v>0.12000000000000001</v>
      </c>
      <c r="O47" s="66">
        <v>0.12000000000000001</v>
      </c>
      <c r="P47" s="66">
        <v>0.12000000000000001</v>
      </c>
      <c r="Q47" s="66">
        <v>0.12000000000000001</v>
      </c>
      <c r="R47" s="66">
        <v>0.12000000000000001</v>
      </c>
      <c r="S47" s="66">
        <v>0.16999999999999998</v>
      </c>
      <c r="T47" s="66">
        <v>0.13</v>
      </c>
      <c r="U47" s="66">
        <v>0.16</v>
      </c>
      <c r="V47" s="66">
        <v>0.18</v>
      </c>
      <c r="W47" s="66">
        <v>0.1</v>
      </c>
      <c r="X47" s="66">
        <v>0.11</v>
      </c>
      <c r="Y47" s="66">
        <v>0.12000000000000001</v>
      </c>
      <c r="Z47" s="66">
        <v>0.12000000000000001</v>
      </c>
      <c r="AA47" s="66">
        <v>0.1</v>
      </c>
      <c r="AB47" s="66">
        <v>0.12000000000000001</v>
      </c>
      <c r="AC47" s="66">
        <v>7.0000000000000007E-2</v>
      </c>
      <c r="AD47" s="66">
        <v>0.19</v>
      </c>
      <c r="AE47" s="66">
        <v>4.9999999999999996E-2</v>
      </c>
      <c r="AF47" s="66">
        <v>9.0000000000000011E-2</v>
      </c>
      <c r="AG47" s="66">
        <v>0.13999999999999999</v>
      </c>
      <c r="AH47" s="66">
        <v>0.1</v>
      </c>
      <c r="AI47" s="66">
        <v>0.1</v>
      </c>
      <c r="AJ47" s="66">
        <v>0.1</v>
      </c>
      <c r="AK47" s="66">
        <v>0.1</v>
      </c>
      <c r="AL47" s="66">
        <v>0.1</v>
      </c>
      <c r="AM47" s="66">
        <v>0.1</v>
      </c>
      <c r="AN47" s="66">
        <v>0.1</v>
      </c>
      <c r="AO47" s="66">
        <v>0.1</v>
      </c>
    </row>
    <row r="48" spans="1:41" hidden="1" x14ac:dyDescent="0.2">
      <c r="A48" s="29" t="s">
        <v>11</v>
      </c>
      <c r="B48" s="16" t="s">
        <v>5</v>
      </c>
      <c r="C48" s="17" t="s">
        <v>21</v>
      </c>
      <c r="D48" s="29" t="s">
        <v>84</v>
      </c>
      <c r="E48" s="29" t="s">
        <v>85</v>
      </c>
      <c r="F48" s="18">
        <f>'DSR Secondary'!F48</f>
        <v>1429557.0999999996</v>
      </c>
      <c r="G48" s="65">
        <f>'DSR Secondary'!G48</f>
        <v>743.47999999999979</v>
      </c>
      <c r="H48" s="66">
        <v>0.13999999999999999</v>
      </c>
      <c r="I48" s="66">
        <v>0.1</v>
      </c>
      <c r="J48" s="66">
        <v>0.11</v>
      </c>
      <c r="K48" s="66">
        <v>0.1</v>
      </c>
      <c r="L48" s="66">
        <v>0.08</v>
      </c>
      <c r="M48" s="66">
        <v>0.11</v>
      </c>
      <c r="N48" s="66">
        <v>4.9999999999999996E-2</v>
      </c>
      <c r="O48" s="66">
        <v>4.9999999999999996E-2</v>
      </c>
      <c r="P48" s="66">
        <v>4.9999999999999996E-2</v>
      </c>
      <c r="Q48" s="66">
        <v>4.9999999999999996E-2</v>
      </c>
      <c r="R48" s="66">
        <v>4.9999999999999996E-2</v>
      </c>
      <c r="S48" s="66">
        <v>0.13999999999999999</v>
      </c>
      <c r="T48" s="66">
        <v>0.11</v>
      </c>
      <c r="U48" s="66">
        <v>0.19</v>
      </c>
      <c r="V48" s="66">
        <v>0.16</v>
      </c>
      <c r="W48" s="66">
        <v>0.13</v>
      </c>
      <c r="X48" s="66">
        <v>0.16999999999999998</v>
      </c>
      <c r="Y48" s="66">
        <v>0.13999999999999999</v>
      </c>
      <c r="Z48" s="66">
        <v>0.08</v>
      </c>
      <c r="AA48" s="66">
        <v>6.0000000000000005E-2</v>
      </c>
      <c r="AB48" s="66">
        <v>0.04</v>
      </c>
      <c r="AC48" s="66">
        <v>0.1</v>
      </c>
      <c r="AD48" s="66">
        <v>4.9999999999999996E-2</v>
      </c>
      <c r="AE48" s="66">
        <v>0.22</v>
      </c>
      <c r="AF48" s="66">
        <v>0.15</v>
      </c>
      <c r="AG48" s="66">
        <v>0.13</v>
      </c>
      <c r="AH48" s="66">
        <v>0.13999999999999999</v>
      </c>
      <c r="AI48" s="66">
        <v>0.13999999999999999</v>
      </c>
      <c r="AJ48" s="66">
        <v>0.13999999999999999</v>
      </c>
      <c r="AK48" s="66">
        <v>0.13999999999999999</v>
      </c>
      <c r="AL48" s="66">
        <v>0.13999999999999999</v>
      </c>
      <c r="AM48" s="66">
        <v>0.13999999999999999</v>
      </c>
      <c r="AN48" s="66">
        <v>0.13999999999999999</v>
      </c>
      <c r="AO48" s="66">
        <v>0.13999999999999999</v>
      </c>
    </row>
    <row r="49" spans="1:41" hidden="1" x14ac:dyDescent="0.2">
      <c r="A49" s="29" t="s">
        <v>11</v>
      </c>
      <c r="B49" s="16" t="s">
        <v>5</v>
      </c>
      <c r="C49" s="17" t="s">
        <v>21</v>
      </c>
      <c r="D49" s="29" t="s">
        <v>86</v>
      </c>
      <c r="E49" s="29" t="s">
        <v>87</v>
      </c>
      <c r="F49" s="18">
        <f>'DSR Secondary'!F49</f>
        <v>1988458.0999999999</v>
      </c>
      <c r="G49" s="65">
        <f>'DSR Secondary'!G49</f>
        <v>1068.8570000000002</v>
      </c>
      <c r="H49" s="66">
        <v>0.161</v>
      </c>
      <c r="I49" s="66">
        <v>0.14099999999999999</v>
      </c>
      <c r="J49" s="66">
        <v>0.14099999999999999</v>
      </c>
      <c r="K49" s="66">
        <v>0.23099999999999998</v>
      </c>
      <c r="L49" s="66">
        <v>0.161</v>
      </c>
      <c r="M49" s="66">
        <v>0.18099999999999999</v>
      </c>
      <c r="N49" s="66">
        <v>0.151</v>
      </c>
      <c r="O49" s="66">
        <v>0.151</v>
      </c>
      <c r="P49" s="66">
        <v>0.151</v>
      </c>
      <c r="Q49" s="66">
        <v>0.151</v>
      </c>
      <c r="R49" s="66">
        <v>0.151</v>
      </c>
      <c r="S49" s="66">
        <v>0.18099999999999999</v>
      </c>
      <c r="T49" s="66">
        <v>0.14099999999999999</v>
      </c>
      <c r="U49" s="66">
        <v>0.13100000000000001</v>
      </c>
      <c r="V49" s="66">
        <v>6.1000000000000006E-2</v>
      </c>
      <c r="W49" s="66">
        <v>0.191</v>
      </c>
      <c r="X49" s="66">
        <v>0.151</v>
      </c>
      <c r="Y49" s="66">
        <v>7.1000000000000008E-2</v>
      </c>
      <c r="Z49" s="66">
        <v>0.191</v>
      </c>
      <c r="AA49" s="66">
        <v>0.151</v>
      </c>
      <c r="AB49" s="66">
        <v>0.221</v>
      </c>
      <c r="AC49" s="66">
        <v>0.18099999999999999</v>
      </c>
      <c r="AD49" s="66">
        <v>0.151</v>
      </c>
      <c r="AE49" s="66">
        <v>0.151</v>
      </c>
      <c r="AF49" s="66">
        <v>0.14099999999999999</v>
      </c>
      <c r="AG49" s="66">
        <v>0.121</v>
      </c>
      <c r="AH49" s="66">
        <v>0.18099999999999999</v>
      </c>
      <c r="AI49" s="66">
        <v>0.18099999999999999</v>
      </c>
      <c r="AJ49" s="66">
        <v>0.18099999999999999</v>
      </c>
      <c r="AK49" s="66">
        <v>0.18099999999999999</v>
      </c>
      <c r="AL49" s="66">
        <v>0.18099999999999999</v>
      </c>
      <c r="AM49" s="66">
        <v>0.18099999999999999</v>
      </c>
      <c r="AN49" s="66">
        <v>0.18099999999999999</v>
      </c>
      <c r="AO49" s="66">
        <v>0.18099999999999999</v>
      </c>
    </row>
    <row r="50" spans="1:41" hidden="1" x14ac:dyDescent="0.2">
      <c r="A50" s="29" t="s">
        <v>11</v>
      </c>
      <c r="B50" s="16" t="s">
        <v>5</v>
      </c>
      <c r="C50" s="17" t="s">
        <v>21</v>
      </c>
      <c r="D50" s="29" t="s">
        <v>88</v>
      </c>
      <c r="E50" s="29" t="s">
        <v>89</v>
      </c>
      <c r="F50" s="18">
        <f>'DSR Secondary'!F50</f>
        <v>2163465.6</v>
      </c>
      <c r="G50" s="65">
        <f>'DSR Secondary'!G50</f>
        <v>1211.0555000000002</v>
      </c>
      <c r="H50" s="66">
        <v>0.1515</v>
      </c>
      <c r="I50" s="66">
        <v>0.20149999999999998</v>
      </c>
      <c r="J50" s="66">
        <v>0.20149999999999998</v>
      </c>
      <c r="K50" s="66">
        <v>0.14149999999999999</v>
      </c>
      <c r="L50" s="66">
        <v>0.14149999999999999</v>
      </c>
      <c r="M50" s="66">
        <v>0.20149999999999998</v>
      </c>
      <c r="N50" s="66">
        <v>0.2215</v>
      </c>
      <c r="O50" s="66">
        <v>0.2215</v>
      </c>
      <c r="P50" s="66">
        <v>0.2215</v>
      </c>
      <c r="Q50" s="66">
        <v>0.2215</v>
      </c>
      <c r="R50" s="66">
        <v>0.2215</v>
      </c>
      <c r="S50" s="66">
        <v>0.13150000000000001</v>
      </c>
      <c r="T50" s="66">
        <v>0.13150000000000001</v>
      </c>
      <c r="U50" s="66">
        <v>0.2215</v>
      </c>
      <c r="V50" s="66">
        <v>0.20149999999999998</v>
      </c>
      <c r="W50" s="66">
        <v>0.20149999999999998</v>
      </c>
      <c r="X50" s="66">
        <v>0.18149999999999999</v>
      </c>
      <c r="Y50" s="66">
        <v>0.18149999999999999</v>
      </c>
      <c r="Z50" s="66">
        <v>0.1615</v>
      </c>
      <c r="AA50" s="66">
        <v>0.10150000000000001</v>
      </c>
      <c r="AB50" s="66">
        <v>0.1215</v>
      </c>
      <c r="AC50" s="66">
        <v>0.1915</v>
      </c>
      <c r="AD50" s="66">
        <v>0.2215</v>
      </c>
      <c r="AE50" s="66">
        <v>0.18149999999999999</v>
      </c>
      <c r="AF50" s="66">
        <v>0.1615</v>
      </c>
      <c r="AG50" s="66">
        <v>0.2215</v>
      </c>
      <c r="AH50" s="66">
        <v>0.1615</v>
      </c>
      <c r="AI50" s="66">
        <v>0.1615</v>
      </c>
      <c r="AJ50" s="66">
        <v>0.1615</v>
      </c>
      <c r="AK50" s="66">
        <v>0.1615</v>
      </c>
      <c r="AL50" s="66">
        <v>0.1615</v>
      </c>
      <c r="AM50" s="66">
        <v>0.1615</v>
      </c>
      <c r="AN50" s="66">
        <v>0.1615</v>
      </c>
      <c r="AO50" s="66">
        <v>0.1615</v>
      </c>
    </row>
    <row r="51" spans="1:41" hidden="1" x14ac:dyDescent="0.2">
      <c r="A51" s="29" t="s">
        <v>11</v>
      </c>
      <c r="B51" s="16" t="s">
        <v>5</v>
      </c>
      <c r="C51" s="17" t="s">
        <v>21</v>
      </c>
      <c r="D51" s="29" t="s">
        <v>90</v>
      </c>
      <c r="E51" s="29" t="s">
        <v>91</v>
      </c>
      <c r="F51" s="18">
        <f>'DSR Secondary'!F51</f>
        <v>1567916.9</v>
      </c>
      <c r="G51" s="65">
        <f>'DSR Secondary'!G51</f>
        <v>927.62000000000023</v>
      </c>
      <c r="H51" s="66">
        <v>0.12</v>
      </c>
      <c r="I51" s="66">
        <v>0.14000000000000001</v>
      </c>
      <c r="J51" s="66">
        <v>0.14000000000000001</v>
      </c>
      <c r="K51" s="66">
        <v>0.09</v>
      </c>
      <c r="L51" s="66">
        <v>0.16</v>
      </c>
      <c r="M51" s="66">
        <v>0.11</v>
      </c>
      <c r="N51" s="66">
        <v>0.13</v>
      </c>
      <c r="O51" s="66">
        <v>0.13</v>
      </c>
      <c r="P51" s="66">
        <v>0.13</v>
      </c>
      <c r="Q51" s="66">
        <v>0.13</v>
      </c>
      <c r="R51" s="66">
        <v>0.13</v>
      </c>
      <c r="S51" s="66">
        <v>0.11</v>
      </c>
      <c r="T51" s="66">
        <v>0.26</v>
      </c>
      <c r="U51" s="66">
        <v>0.08</v>
      </c>
      <c r="V51" s="66">
        <v>0.22</v>
      </c>
      <c r="W51" s="66">
        <v>0.16</v>
      </c>
      <c r="X51" s="66">
        <v>0.19</v>
      </c>
      <c r="Y51" s="66">
        <v>0.26</v>
      </c>
      <c r="Z51" s="66">
        <v>0.22</v>
      </c>
      <c r="AA51" s="66">
        <v>0.21</v>
      </c>
      <c r="AB51" s="66">
        <v>0.12</v>
      </c>
      <c r="AC51" s="66">
        <v>0.14000000000000001</v>
      </c>
      <c r="AD51" s="66">
        <v>0.09</v>
      </c>
      <c r="AE51" s="66">
        <v>0.08</v>
      </c>
      <c r="AF51" s="66">
        <v>0.1</v>
      </c>
      <c r="AG51" s="66">
        <v>0.11</v>
      </c>
      <c r="AH51" s="66">
        <v>0.1</v>
      </c>
      <c r="AI51" s="66">
        <v>0.1</v>
      </c>
      <c r="AJ51" s="66">
        <v>0.1</v>
      </c>
      <c r="AK51" s="66">
        <v>0.1</v>
      </c>
      <c r="AL51" s="66">
        <v>0.1</v>
      </c>
      <c r="AM51" s="66">
        <v>0.1</v>
      </c>
      <c r="AN51" s="66">
        <v>0.1</v>
      </c>
      <c r="AO51" s="66">
        <v>0.1</v>
      </c>
    </row>
    <row r="52" spans="1:41" hidden="1" x14ac:dyDescent="0.2">
      <c r="A52" s="29" t="s">
        <v>11</v>
      </c>
      <c r="B52" s="16" t="s">
        <v>5</v>
      </c>
      <c r="C52" s="17" t="s">
        <v>21</v>
      </c>
      <c r="D52" s="29" t="s">
        <v>92</v>
      </c>
      <c r="E52" s="29" t="s">
        <v>93</v>
      </c>
      <c r="F52" s="18">
        <f>'DSR Secondary'!F52</f>
        <v>1974613.2000000004</v>
      </c>
      <c r="G52" s="65">
        <f>'DSR Secondary'!G52</f>
        <v>988.97449999999992</v>
      </c>
      <c r="H52" s="66">
        <v>0.14850000000000002</v>
      </c>
      <c r="I52" s="66">
        <v>0.14850000000000002</v>
      </c>
      <c r="J52" s="66">
        <v>0.1285</v>
      </c>
      <c r="K52" s="66">
        <v>0.22850000000000001</v>
      </c>
      <c r="L52" s="66">
        <v>0.1585</v>
      </c>
      <c r="M52" s="66">
        <v>0.11849999999999999</v>
      </c>
      <c r="N52" s="66">
        <v>0.13850000000000001</v>
      </c>
      <c r="O52" s="66">
        <v>0.13850000000000001</v>
      </c>
      <c r="P52" s="66">
        <v>0.13850000000000001</v>
      </c>
      <c r="Q52" s="66">
        <v>0.13850000000000001</v>
      </c>
      <c r="R52" s="66">
        <v>0.13850000000000001</v>
      </c>
      <c r="S52" s="66">
        <v>0.14850000000000002</v>
      </c>
      <c r="T52" s="66">
        <v>7.8500000000000014E-2</v>
      </c>
      <c r="U52" s="66">
        <v>0.11849999999999999</v>
      </c>
      <c r="V52" s="66">
        <v>7.8500000000000014E-2</v>
      </c>
      <c r="W52" s="66">
        <v>0.11849999999999999</v>
      </c>
      <c r="X52" s="66">
        <v>9.8500000000000004E-2</v>
      </c>
      <c r="Y52" s="66">
        <v>0.1285</v>
      </c>
      <c r="Z52" s="66">
        <v>6.8500000000000005E-2</v>
      </c>
      <c r="AA52" s="66">
        <v>0.20850000000000002</v>
      </c>
      <c r="AB52" s="66">
        <v>0.11849999999999999</v>
      </c>
      <c r="AC52" s="66">
        <v>0.20850000000000002</v>
      </c>
      <c r="AD52" s="66">
        <v>0.19850000000000001</v>
      </c>
      <c r="AE52" s="66">
        <v>0.20850000000000002</v>
      </c>
      <c r="AF52" s="66">
        <v>0.2485</v>
      </c>
      <c r="AG52" s="66">
        <v>0.1585</v>
      </c>
      <c r="AH52" s="66">
        <v>0.19850000000000001</v>
      </c>
      <c r="AI52" s="66">
        <v>0.19850000000000001</v>
      </c>
      <c r="AJ52" s="66">
        <v>0.19850000000000001</v>
      </c>
      <c r="AK52" s="66">
        <v>0.19850000000000001</v>
      </c>
      <c r="AL52" s="66">
        <v>0.19850000000000001</v>
      </c>
      <c r="AM52" s="66">
        <v>0.19850000000000001</v>
      </c>
      <c r="AN52" s="66">
        <v>0.19850000000000001</v>
      </c>
      <c r="AO52" s="66">
        <v>0.19850000000000001</v>
      </c>
    </row>
    <row r="53" spans="1:41" s="9" customFormat="1" hidden="1" x14ac:dyDescent="0.2">
      <c r="A53" s="31"/>
      <c r="B53" s="62"/>
      <c r="C53" s="23"/>
      <c r="D53" s="31"/>
      <c r="E53" s="31"/>
      <c r="F53" s="26">
        <f>SUM(F46:F52)</f>
        <v>12237800.000000002</v>
      </c>
      <c r="G53" s="26">
        <f t="shared" ref="G53:AO53" si="14">SUM(G46:G52)</f>
        <v>6757</v>
      </c>
      <c r="H53" s="94">
        <f t="shared" si="14"/>
        <v>1</v>
      </c>
      <c r="I53" s="94">
        <f t="shared" si="14"/>
        <v>1</v>
      </c>
      <c r="J53" s="94">
        <f t="shared" si="14"/>
        <v>1</v>
      </c>
      <c r="K53" s="94">
        <f t="shared" si="14"/>
        <v>1</v>
      </c>
      <c r="L53" s="94">
        <f t="shared" si="14"/>
        <v>1</v>
      </c>
      <c r="M53" s="94">
        <f t="shared" si="14"/>
        <v>1</v>
      </c>
      <c r="N53" s="94">
        <f t="shared" si="14"/>
        <v>1</v>
      </c>
      <c r="O53" s="94">
        <f t="shared" ref="O53:R53" si="15">SUM(O46:O52)</f>
        <v>1</v>
      </c>
      <c r="P53" s="94">
        <f t="shared" si="15"/>
        <v>1</v>
      </c>
      <c r="Q53" s="94">
        <f t="shared" si="15"/>
        <v>1</v>
      </c>
      <c r="R53" s="94">
        <f t="shared" si="15"/>
        <v>1</v>
      </c>
      <c r="S53" s="94">
        <f t="shared" si="14"/>
        <v>1</v>
      </c>
      <c r="T53" s="94">
        <f t="shared" si="14"/>
        <v>1</v>
      </c>
      <c r="U53" s="94">
        <f t="shared" si="14"/>
        <v>0.99999999999999978</v>
      </c>
      <c r="V53" s="94">
        <f t="shared" si="14"/>
        <v>1</v>
      </c>
      <c r="W53" s="94">
        <f t="shared" si="14"/>
        <v>1</v>
      </c>
      <c r="X53" s="94">
        <f t="shared" si="14"/>
        <v>1</v>
      </c>
      <c r="Y53" s="94">
        <f t="shared" si="14"/>
        <v>1</v>
      </c>
      <c r="Z53" s="94">
        <f t="shared" si="14"/>
        <v>1</v>
      </c>
      <c r="AA53" s="94">
        <f t="shared" si="14"/>
        <v>0.99999999999999989</v>
      </c>
      <c r="AB53" s="94">
        <f t="shared" si="14"/>
        <v>1</v>
      </c>
      <c r="AC53" s="94">
        <f t="shared" si="14"/>
        <v>1</v>
      </c>
      <c r="AD53" s="94">
        <f t="shared" si="14"/>
        <v>1</v>
      </c>
      <c r="AE53" s="94">
        <f t="shared" si="14"/>
        <v>1</v>
      </c>
      <c r="AF53" s="94">
        <f t="shared" si="14"/>
        <v>1</v>
      </c>
      <c r="AG53" s="94">
        <f t="shared" si="14"/>
        <v>1</v>
      </c>
      <c r="AH53" s="94">
        <f t="shared" si="14"/>
        <v>1</v>
      </c>
      <c r="AI53" s="94">
        <f t="shared" si="14"/>
        <v>1</v>
      </c>
      <c r="AJ53" s="94">
        <f t="shared" si="14"/>
        <v>1</v>
      </c>
      <c r="AK53" s="94">
        <f t="shared" si="14"/>
        <v>1</v>
      </c>
      <c r="AL53" s="94">
        <f t="shared" si="14"/>
        <v>1</v>
      </c>
      <c r="AM53" s="94">
        <f t="shared" si="14"/>
        <v>1</v>
      </c>
      <c r="AN53" s="94">
        <f t="shared" si="14"/>
        <v>1</v>
      </c>
      <c r="AO53" s="94">
        <f t="shared" si="14"/>
        <v>1</v>
      </c>
    </row>
    <row r="54" spans="1:41" ht="15" customHeight="1" x14ac:dyDescent="0.2">
      <c r="A54" s="68" t="s">
        <v>42</v>
      </c>
      <c r="B54" s="16" t="s">
        <v>5</v>
      </c>
      <c r="C54" s="35" t="s">
        <v>41</v>
      </c>
      <c r="D54" s="84" t="s">
        <v>94</v>
      </c>
      <c r="E54" s="85" t="s">
        <v>95</v>
      </c>
      <c r="F54" s="18">
        <f>'DSR Secondary'!F54</f>
        <v>2567808.7000000002</v>
      </c>
      <c r="G54" s="65">
        <f>'DSR Secondary'!G54</f>
        <v>1257.1100000000001</v>
      </c>
      <c r="H54" s="66">
        <v>0.35</v>
      </c>
      <c r="I54" s="66">
        <v>0.35</v>
      </c>
      <c r="J54" s="66">
        <v>0.35</v>
      </c>
      <c r="K54" s="66">
        <v>0.35</v>
      </c>
      <c r="L54" s="66">
        <v>0.35</v>
      </c>
      <c r="M54" s="66">
        <v>0.35</v>
      </c>
      <c r="N54" s="66">
        <v>0.35</v>
      </c>
      <c r="O54" s="66">
        <v>0.35</v>
      </c>
      <c r="P54" s="66">
        <v>0.35</v>
      </c>
      <c r="Q54" s="66">
        <v>0.35</v>
      </c>
      <c r="R54" s="66">
        <v>0.35</v>
      </c>
      <c r="S54" s="66">
        <v>0.35</v>
      </c>
      <c r="T54" s="66">
        <v>0.35</v>
      </c>
      <c r="U54" s="66">
        <v>0.35</v>
      </c>
      <c r="V54" s="66">
        <v>0.35</v>
      </c>
      <c r="W54" s="66">
        <v>0.35</v>
      </c>
      <c r="X54" s="66">
        <v>0.35</v>
      </c>
      <c r="Y54" s="66">
        <v>0.35</v>
      </c>
      <c r="Z54" s="66">
        <v>0.35</v>
      </c>
      <c r="AA54" s="66">
        <v>0.35</v>
      </c>
      <c r="AB54" s="66">
        <v>0.35</v>
      </c>
      <c r="AC54" s="66">
        <v>0.35</v>
      </c>
      <c r="AD54" s="66">
        <v>0.35</v>
      </c>
      <c r="AE54" s="66">
        <v>0.43</v>
      </c>
      <c r="AF54" s="66">
        <v>0.43</v>
      </c>
      <c r="AG54" s="66">
        <v>0.43</v>
      </c>
      <c r="AH54" s="66">
        <v>0.43</v>
      </c>
      <c r="AI54" s="66">
        <v>0.43</v>
      </c>
      <c r="AJ54" s="66">
        <v>0.43</v>
      </c>
      <c r="AK54" s="66">
        <v>0.43</v>
      </c>
      <c r="AL54" s="66">
        <v>0.43</v>
      </c>
      <c r="AM54" s="66">
        <v>0.43</v>
      </c>
      <c r="AN54" s="66">
        <v>0.43</v>
      </c>
      <c r="AO54" s="66">
        <v>0.43</v>
      </c>
    </row>
    <row r="55" spans="1:41" ht="15" customHeight="1" x14ac:dyDescent="0.2">
      <c r="A55" s="68" t="s">
        <v>42</v>
      </c>
      <c r="B55" s="16" t="s">
        <v>5</v>
      </c>
      <c r="C55" s="35" t="s">
        <v>41</v>
      </c>
      <c r="D55" s="84" t="s">
        <v>96</v>
      </c>
      <c r="E55" s="85" t="s">
        <v>97</v>
      </c>
      <c r="F55" s="18">
        <f>'DSR Secondary'!F55</f>
        <v>1530596.6999999997</v>
      </c>
      <c r="G55" s="65">
        <f>'DSR Secondary'!G55</f>
        <v>824.30999999999972</v>
      </c>
      <c r="H55" s="66">
        <v>0.23499999999999999</v>
      </c>
      <c r="I55" s="66">
        <v>0.23499999999999999</v>
      </c>
      <c r="J55" s="66">
        <v>0.23499999999999999</v>
      </c>
      <c r="K55" s="66">
        <v>0.23499999999999999</v>
      </c>
      <c r="L55" s="66">
        <v>0.23499999999999999</v>
      </c>
      <c r="M55" s="66">
        <v>0.23499999999999999</v>
      </c>
      <c r="N55" s="66">
        <v>0.23499999999999999</v>
      </c>
      <c r="O55" s="66">
        <v>0.23499999999999999</v>
      </c>
      <c r="P55" s="66">
        <v>0.23499999999999999</v>
      </c>
      <c r="Q55" s="66">
        <v>0.23499999999999999</v>
      </c>
      <c r="R55" s="66">
        <v>0.23499999999999999</v>
      </c>
      <c r="S55" s="66">
        <v>0.23499999999999999</v>
      </c>
      <c r="T55" s="66">
        <v>0.23499999999999999</v>
      </c>
      <c r="U55" s="66">
        <v>0.23499999999999999</v>
      </c>
      <c r="V55" s="66">
        <v>0.23499999999999999</v>
      </c>
      <c r="W55" s="66">
        <v>0.23499999999999999</v>
      </c>
      <c r="X55" s="66">
        <v>0.23499999999999999</v>
      </c>
      <c r="Y55" s="66">
        <v>0.23499999999999999</v>
      </c>
      <c r="Z55" s="66">
        <v>0.23499999999999999</v>
      </c>
      <c r="AA55" s="66">
        <v>0.23499999999999999</v>
      </c>
      <c r="AB55" s="66">
        <v>0.23499999999999999</v>
      </c>
      <c r="AC55" s="66">
        <v>0.25</v>
      </c>
      <c r="AD55" s="66">
        <v>0.25</v>
      </c>
      <c r="AE55" s="66">
        <v>0.21</v>
      </c>
      <c r="AF55" s="66">
        <v>0.21</v>
      </c>
      <c r="AG55" s="66">
        <v>0.21</v>
      </c>
      <c r="AH55" s="66">
        <v>0.21</v>
      </c>
      <c r="AI55" s="66">
        <v>0.21</v>
      </c>
      <c r="AJ55" s="66">
        <v>0.21</v>
      </c>
      <c r="AK55" s="66">
        <v>0.21</v>
      </c>
      <c r="AL55" s="66">
        <v>0.21</v>
      </c>
      <c r="AM55" s="66">
        <v>0.21</v>
      </c>
      <c r="AN55" s="66">
        <v>0.21</v>
      </c>
      <c r="AO55" s="66">
        <v>0.21</v>
      </c>
    </row>
    <row r="56" spans="1:41" ht="17.25" customHeight="1" x14ac:dyDescent="0.2">
      <c r="A56" s="68" t="s">
        <v>42</v>
      </c>
      <c r="B56" s="16" t="s">
        <v>5</v>
      </c>
      <c r="C56" s="35" t="s">
        <v>41</v>
      </c>
      <c r="D56" s="84" t="s">
        <v>98</v>
      </c>
      <c r="E56" s="85" t="s">
        <v>146</v>
      </c>
      <c r="F56" s="18">
        <f>'DSR Secondary'!F56</f>
        <v>1110750.5000000005</v>
      </c>
      <c r="G56" s="65">
        <f>'DSR Secondary'!G56</f>
        <v>624.70000000000016</v>
      </c>
      <c r="H56" s="66">
        <v>0.18000000000000002</v>
      </c>
      <c r="I56" s="66">
        <v>0.18000000000000002</v>
      </c>
      <c r="J56" s="66">
        <v>0.18000000000000002</v>
      </c>
      <c r="K56" s="66">
        <v>0.18000000000000002</v>
      </c>
      <c r="L56" s="66">
        <v>0.18000000000000002</v>
      </c>
      <c r="M56" s="66">
        <v>0.18000000000000002</v>
      </c>
      <c r="N56" s="66">
        <v>0.18000000000000002</v>
      </c>
      <c r="O56" s="66">
        <v>0.18000000000000002</v>
      </c>
      <c r="P56" s="66">
        <v>0.18000000000000002</v>
      </c>
      <c r="Q56" s="66">
        <v>0.18000000000000002</v>
      </c>
      <c r="R56" s="66">
        <v>0.18000000000000002</v>
      </c>
      <c r="S56" s="66">
        <v>0.18000000000000002</v>
      </c>
      <c r="T56" s="66">
        <v>0.18000000000000002</v>
      </c>
      <c r="U56" s="66">
        <v>0.18000000000000002</v>
      </c>
      <c r="V56" s="66">
        <v>0.18000000000000002</v>
      </c>
      <c r="W56" s="66">
        <v>0.18000000000000002</v>
      </c>
      <c r="X56" s="66">
        <v>0.18000000000000002</v>
      </c>
      <c r="Y56" s="66">
        <v>0.18000000000000002</v>
      </c>
      <c r="Z56" s="66">
        <v>0.18000000000000002</v>
      </c>
      <c r="AA56" s="66">
        <v>0.18000000000000002</v>
      </c>
      <c r="AB56" s="66">
        <v>0.18000000000000002</v>
      </c>
      <c r="AC56" s="66">
        <v>0.15</v>
      </c>
      <c r="AD56" s="66">
        <v>0.15</v>
      </c>
      <c r="AE56" s="66">
        <v>0.14000000000000001</v>
      </c>
      <c r="AF56" s="66">
        <v>0.14000000000000001</v>
      </c>
      <c r="AG56" s="66">
        <v>0.14000000000000001</v>
      </c>
      <c r="AH56" s="66">
        <v>0.14000000000000001</v>
      </c>
      <c r="AI56" s="66">
        <v>0.14000000000000001</v>
      </c>
      <c r="AJ56" s="66">
        <v>0.14000000000000001</v>
      </c>
      <c r="AK56" s="66">
        <v>0.14000000000000001</v>
      </c>
      <c r="AL56" s="66">
        <v>0.14000000000000001</v>
      </c>
      <c r="AM56" s="66">
        <v>0.14000000000000001</v>
      </c>
      <c r="AN56" s="66">
        <v>0.14000000000000001</v>
      </c>
      <c r="AO56" s="66">
        <v>0.14000000000000001</v>
      </c>
    </row>
    <row r="57" spans="1:41" ht="15.75" customHeight="1" x14ac:dyDescent="0.2">
      <c r="A57" s="68" t="s">
        <v>42</v>
      </c>
      <c r="B57" s="16" t="s">
        <v>5</v>
      </c>
      <c r="C57" s="35" t="s">
        <v>41</v>
      </c>
      <c r="D57" s="84" t="s">
        <v>99</v>
      </c>
      <c r="E57" s="85" t="s">
        <v>100</v>
      </c>
      <c r="F57" s="18">
        <f>'DSR Secondary'!F57</f>
        <v>1555614.0999999999</v>
      </c>
      <c r="G57" s="65">
        <f>'DSR Secondary'!G57</f>
        <v>826.87999999999988</v>
      </c>
      <c r="H57" s="66">
        <v>0.23499999999999999</v>
      </c>
      <c r="I57" s="66">
        <v>0.23499999999999999</v>
      </c>
      <c r="J57" s="66">
        <v>0.23499999999999999</v>
      </c>
      <c r="K57" s="66">
        <v>0.23499999999999999</v>
      </c>
      <c r="L57" s="66">
        <v>0.23499999999999999</v>
      </c>
      <c r="M57" s="66">
        <v>0.23499999999999999</v>
      </c>
      <c r="N57" s="66">
        <v>0.23499999999999999</v>
      </c>
      <c r="O57" s="66">
        <v>0.23499999999999999</v>
      </c>
      <c r="P57" s="66">
        <v>0.23499999999999999</v>
      </c>
      <c r="Q57" s="66">
        <v>0.23499999999999999</v>
      </c>
      <c r="R57" s="66">
        <v>0.23499999999999999</v>
      </c>
      <c r="S57" s="66">
        <v>0.23499999999999999</v>
      </c>
      <c r="T57" s="66">
        <v>0.23499999999999999</v>
      </c>
      <c r="U57" s="66">
        <v>0.23499999999999999</v>
      </c>
      <c r="V57" s="66">
        <v>0.23499999999999999</v>
      </c>
      <c r="W57" s="66">
        <v>0.23499999999999999</v>
      </c>
      <c r="X57" s="66">
        <v>0.23499999999999999</v>
      </c>
      <c r="Y57" s="66">
        <v>0.23499999999999999</v>
      </c>
      <c r="Z57" s="66">
        <v>0.23499999999999999</v>
      </c>
      <c r="AA57" s="66">
        <v>0.23499999999999999</v>
      </c>
      <c r="AB57" s="66">
        <v>0.23499999999999999</v>
      </c>
      <c r="AC57" s="66">
        <v>0.25</v>
      </c>
      <c r="AD57" s="66">
        <v>0.25</v>
      </c>
      <c r="AE57" s="66">
        <v>0.22</v>
      </c>
      <c r="AF57" s="66">
        <v>0.22</v>
      </c>
      <c r="AG57" s="66">
        <v>0.22</v>
      </c>
      <c r="AH57" s="66">
        <v>0.22</v>
      </c>
      <c r="AI57" s="66">
        <v>0.22</v>
      </c>
      <c r="AJ57" s="66">
        <v>0.22</v>
      </c>
      <c r="AK57" s="66">
        <v>0.22</v>
      </c>
      <c r="AL57" s="66">
        <v>0.22</v>
      </c>
      <c r="AM57" s="66">
        <v>0.22</v>
      </c>
      <c r="AN57" s="66">
        <v>0.22</v>
      </c>
      <c r="AO57" s="66">
        <v>0.22</v>
      </c>
    </row>
    <row r="58" spans="1:41" s="9" customFormat="1" hidden="1" x14ac:dyDescent="0.2">
      <c r="A58" s="69"/>
      <c r="B58" s="62"/>
      <c r="C58" s="37"/>
      <c r="D58" s="38"/>
      <c r="E58" s="59"/>
      <c r="F58" s="26">
        <f>SUM(F54:F57)</f>
        <v>6764770</v>
      </c>
      <c r="G58" s="26">
        <f t="shared" ref="G58:AO58" si="16">SUM(G54:G57)</f>
        <v>3533</v>
      </c>
      <c r="H58" s="94">
        <f t="shared" si="16"/>
        <v>1</v>
      </c>
      <c r="I58" s="94">
        <f t="shared" si="16"/>
        <v>1</v>
      </c>
      <c r="J58" s="94">
        <f t="shared" si="16"/>
        <v>1</v>
      </c>
      <c r="K58" s="94">
        <f t="shared" si="16"/>
        <v>1</v>
      </c>
      <c r="L58" s="94">
        <f t="shared" si="16"/>
        <v>1</v>
      </c>
      <c r="M58" s="94">
        <f t="shared" si="16"/>
        <v>1</v>
      </c>
      <c r="N58" s="94">
        <f t="shared" si="16"/>
        <v>1</v>
      </c>
      <c r="O58" s="94">
        <f t="shared" ref="O58:R58" si="17">SUM(O54:O57)</f>
        <v>1</v>
      </c>
      <c r="P58" s="94">
        <f t="shared" si="17"/>
        <v>1</v>
      </c>
      <c r="Q58" s="94">
        <f t="shared" si="17"/>
        <v>1</v>
      </c>
      <c r="R58" s="94">
        <f t="shared" si="17"/>
        <v>1</v>
      </c>
      <c r="S58" s="94">
        <f t="shared" si="16"/>
        <v>1</v>
      </c>
      <c r="T58" s="94">
        <f t="shared" si="16"/>
        <v>1</v>
      </c>
      <c r="U58" s="94">
        <f t="shared" si="16"/>
        <v>1</v>
      </c>
      <c r="V58" s="94">
        <f t="shared" si="16"/>
        <v>1</v>
      </c>
      <c r="W58" s="94">
        <f t="shared" si="16"/>
        <v>1</v>
      </c>
      <c r="X58" s="94">
        <f t="shared" si="16"/>
        <v>1</v>
      </c>
      <c r="Y58" s="94">
        <f t="shared" si="16"/>
        <v>1</v>
      </c>
      <c r="Z58" s="94">
        <f t="shared" si="16"/>
        <v>1</v>
      </c>
      <c r="AA58" s="94">
        <f t="shared" si="16"/>
        <v>1</v>
      </c>
      <c r="AB58" s="94">
        <f t="shared" si="16"/>
        <v>1</v>
      </c>
      <c r="AC58" s="94">
        <f t="shared" si="16"/>
        <v>1</v>
      </c>
      <c r="AD58" s="94">
        <f t="shared" si="16"/>
        <v>1</v>
      </c>
      <c r="AE58" s="94">
        <f t="shared" si="16"/>
        <v>1</v>
      </c>
      <c r="AF58" s="94">
        <f t="shared" si="16"/>
        <v>1</v>
      </c>
      <c r="AG58" s="94">
        <f t="shared" si="16"/>
        <v>1</v>
      </c>
      <c r="AH58" s="94">
        <f t="shared" si="16"/>
        <v>1</v>
      </c>
      <c r="AI58" s="94">
        <f t="shared" si="16"/>
        <v>1</v>
      </c>
      <c r="AJ58" s="94">
        <f t="shared" si="16"/>
        <v>1</v>
      </c>
      <c r="AK58" s="94">
        <f t="shared" si="16"/>
        <v>1</v>
      </c>
      <c r="AL58" s="94">
        <f t="shared" si="16"/>
        <v>1</v>
      </c>
      <c r="AM58" s="94">
        <f t="shared" si="16"/>
        <v>1</v>
      </c>
      <c r="AN58" s="94">
        <f t="shared" si="16"/>
        <v>1</v>
      </c>
      <c r="AO58" s="94">
        <f t="shared" si="16"/>
        <v>1</v>
      </c>
    </row>
    <row r="59" spans="1:41" hidden="1" x14ac:dyDescent="0.2">
      <c r="A59" s="70" t="s">
        <v>12</v>
      </c>
      <c r="B59" s="16" t="s">
        <v>5</v>
      </c>
      <c r="C59" s="35" t="s">
        <v>41</v>
      </c>
      <c r="D59" s="40" t="s">
        <v>101</v>
      </c>
      <c r="E59" s="35" t="s">
        <v>102</v>
      </c>
      <c r="F59" s="18">
        <f>'DSR Secondary'!F59</f>
        <v>2018109.0021813782</v>
      </c>
      <c r="G59" s="65">
        <f>'DSR Secondary'!G59</f>
        <v>953.76794610607988</v>
      </c>
      <c r="H59" s="66">
        <v>0.2485</v>
      </c>
      <c r="I59" s="66">
        <v>0.2485</v>
      </c>
      <c r="J59" s="66">
        <v>0.2485</v>
      </c>
      <c r="K59" s="66">
        <v>0.2485</v>
      </c>
      <c r="L59" s="66">
        <v>0.2485</v>
      </c>
      <c r="M59" s="66">
        <v>0.2485</v>
      </c>
      <c r="N59" s="66">
        <v>0.2485</v>
      </c>
      <c r="O59" s="66">
        <v>0.2485</v>
      </c>
      <c r="P59" s="66">
        <v>0.2485</v>
      </c>
      <c r="Q59" s="66">
        <v>0.2485</v>
      </c>
      <c r="R59" s="66">
        <v>0.2485</v>
      </c>
      <c r="S59" s="66">
        <v>0.2485</v>
      </c>
      <c r="T59" s="66">
        <v>0.2485</v>
      </c>
      <c r="U59" s="66">
        <v>0.2485</v>
      </c>
      <c r="V59" s="66">
        <v>0.2485</v>
      </c>
      <c r="W59" s="66">
        <v>0.2485</v>
      </c>
      <c r="X59" s="66">
        <v>0.2485</v>
      </c>
      <c r="Y59" s="66">
        <v>0.2485</v>
      </c>
      <c r="Z59" s="66">
        <v>0.2485</v>
      </c>
      <c r="AA59" s="66">
        <v>0.2485</v>
      </c>
      <c r="AB59" s="66">
        <v>0.33985135135135136</v>
      </c>
      <c r="AC59" s="66">
        <v>0.33543877551020407</v>
      </c>
      <c r="AD59" s="66">
        <v>0.34333870967741936</v>
      </c>
      <c r="AE59" s="66">
        <v>0.38850000000000001</v>
      </c>
      <c r="AF59" s="66">
        <v>0.38850000000000001</v>
      </c>
      <c r="AG59" s="66">
        <v>0.38850000000000001</v>
      </c>
      <c r="AH59" s="66">
        <v>0.38850000000000001</v>
      </c>
      <c r="AI59" s="66">
        <v>0.38850000000000001</v>
      </c>
      <c r="AJ59" s="66">
        <v>0.38850000000000001</v>
      </c>
      <c r="AK59" s="66">
        <v>0.38850000000000001</v>
      </c>
      <c r="AL59" s="66">
        <v>0.38850000000000001</v>
      </c>
      <c r="AM59" s="66">
        <v>0.38850000000000001</v>
      </c>
      <c r="AN59" s="66">
        <v>0.38850000000000001</v>
      </c>
      <c r="AO59" s="66">
        <v>0.38850000000000001</v>
      </c>
    </row>
    <row r="60" spans="1:41" hidden="1" x14ac:dyDescent="0.2">
      <c r="A60" s="70" t="s">
        <v>12</v>
      </c>
      <c r="B60" s="16" t="s">
        <v>5</v>
      </c>
      <c r="C60" s="35" t="s">
        <v>41</v>
      </c>
      <c r="D60" s="40" t="s">
        <v>103</v>
      </c>
      <c r="E60" s="35" t="s">
        <v>104</v>
      </c>
      <c r="F60" s="18">
        <f>'DSR Secondary'!F60</f>
        <v>1718287.8757077032</v>
      </c>
      <c r="G60" s="65">
        <f>'DSR Secondary'!G60</f>
        <v>960.31729756418758</v>
      </c>
      <c r="H60" s="66">
        <v>0.26150000000000007</v>
      </c>
      <c r="I60" s="66">
        <v>0.26150000000000007</v>
      </c>
      <c r="J60" s="66">
        <v>0.26150000000000007</v>
      </c>
      <c r="K60" s="66">
        <v>0.26150000000000007</v>
      </c>
      <c r="L60" s="66">
        <v>0.26150000000000007</v>
      </c>
      <c r="M60" s="66">
        <v>0.26150000000000007</v>
      </c>
      <c r="N60" s="66">
        <v>0.26150000000000007</v>
      </c>
      <c r="O60" s="66">
        <v>0.26150000000000007</v>
      </c>
      <c r="P60" s="66">
        <v>0.26150000000000007</v>
      </c>
      <c r="Q60" s="66">
        <v>0.26150000000000007</v>
      </c>
      <c r="R60" s="66">
        <v>0.26150000000000007</v>
      </c>
      <c r="S60" s="66">
        <v>0.26150000000000007</v>
      </c>
      <c r="T60" s="66">
        <v>0.26150000000000007</v>
      </c>
      <c r="U60" s="66">
        <v>0.26150000000000007</v>
      </c>
      <c r="V60" s="66">
        <v>0.26150000000000007</v>
      </c>
      <c r="W60" s="66">
        <v>0.26150000000000007</v>
      </c>
      <c r="X60" s="66">
        <v>0.26150000000000007</v>
      </c>
      <c r="Y60" s="66">
        <v>0.26150000000000007</v>
      </c>
      <c r="Z60" s="66">
        <v>0.26150000000000007</v>
      </c>
      <c r="AA60" s="66">
        <v>0.26150000000000007</v>
      </c>
      <c r="AB60" s="66">
        <v>0.26149999999999995</v>
      </c>
      <c r="AC60" s="66">
        <v>0.25639795918367353</v>
      </c>
      <c r="AD60" s="66">
        <v>0.26956451612903209</v>
      </c>
      <c r="AE60" s="66">
        <v>0.24150000000000008</v>
      </c>
      <c r="AF60" s="66">
        <v>0.24150000000000008</v>
      </c>
      <c r="AG60" s="66">
        <v>0.24150000000000008</v>
      </c>
      <c r="AH60" s="66">
        <v>0.24150000000000008</v>
      </c>
      <c r="AI60" s="66">
        <v>0.24150000000000008</v>
      </c>
      <c r="AJ60" s="66">
        <v>0.24150000000000008</v>
      </c>
      <c r="AK60" s="66">
        <v>0.24150000000000008</v>
      </c>
      <c r="AL60" s="66">
        <v>0.24150000000000008</v>
      </c>
      <c r="AM60" s="66">
        <v>0.24150000000000008</v>
      </c>
      <c r="AN60" s="66">
        <v>0.24150000000000008</v>
      </c>
      <c r="AO60" s="66">
        <v>0.24150000000000008</v>
      </c>
    </row>
    <row r="61" spans="1:41" hidden="1" x14ac:dyDescent="0.2">
      <c r="A61" s="70" t="s">
        <v>12</v>
      </c>
      <c r="B61" s="16" t="s">
        <v>5</v>
      </c>
      <c r="C61" s="35" t="s">
        <v>41</v>
      </c>
      <c r="D61" s="40" t="s">
        <v>105</v>
      </c>
      <c r="E61" s="35" t="s">
        <v>166</v>
      </c>
      <c r="F61" s="18">
        <f>'DSR Secondary'!F61</f>
        <v>1534769.0110554597</v>
      </c>
      <c r="G61" s="65">
        <f>'DSR Secondary'!G61</f>
        <v>906.1773781648667</v>
      </c>
      <c r="H61" s="66">
        <v>0.25</v>
      </c>
      <c r="I61" s="66">
        <v>0.25</v>
      </c>
      <c r="J61" s="66">
        <v>0.25</v>
      </c>
      <c r="K61" s="66">
        <v>0.25</v>
      </c>
      <c r="L61" s="66">
        <v>0.25</v>
      </c>
      <c r="M61" s="66">
        <v>0.25</v>
      </c>
      <c r="N61" s="66">
        <v>0.25</v>
      </c>
      <c r="O61" s="66">
        <v>0.25</v>
      </c>
      <c r="P61" s="66">
        <v>0.25</v>
      </c>
      <c r="Q61" s="66">
        <v>0.25</v>
      </c>
      <c r="R61" s="66">
        <v>0.25</v>
      </c>
      <c r="S61" s="66">
        <v>0.25</v>
      </c>
      <c r="T61" s="66">
        <v>0.25</v>
      </c>
      <c r="U61" s="66">
        <v>0.25</v>
      </c>
      <c r="V61" s="66">
        <v>0.25</v>
      </c>
      <c r="W61" s="66">
        <v>0.25</v>
      </c>
      <c r="X61" s="66">
        <v>0.25</v>
      </c>
      <c r="Y61" s="66">
        <v>0.25</v>
      </c>
      <c r="Z61" s="66">
        <v>0.25</v>
      </c>
      <c r="AA61" s="66">
        <v>0.25</v>
      </c>
      <c r="AB61" s="66">
        <v>0.19932432432432431</v>
      </c>
      <c r="AC61" s="66">
        <v>0.20408163265306123</v>
      </c>
      <c r="AD61" s="66">
        <v>0.19354838709677419</v>
      </c>
      <c r="AE61" s="66">
        <v>0.19</v>
      </c>
      <c r="AF61" s="66">
        <v>0.19</v>
      </c>
      <c r="AG61" s="66">
        <v>0.19</v>
      </c>
      <c r="AH61" s="66">
        <v>0.19</v>
      </c>
      <c r="AI61" s="66">
        <v>0.19</v>
      </c>
      <c r="AJ61" s="66">
        <v>0.19</v>
      </c>
      <c r="AK61" s="66">
        <v>0.19</v>
      </c>
      <c r="AL61" s="66">
        <v>0.19</v>
      </c>
      <c r="AM61" s="66">
        <v>0.19</v>
      </c>
      <c r="AN61" s="66">
        <v>0.19</v>
      </c>
      <c r="AO61" s="66">
        <v>0.19</v>
      </c>
    </row>
    <row r="62" spans="1:41" hidden="1" x14ac:dyDescent="0.2">
      <c r="A62" s="70" t="s">
        <v>12</v>
      </c>
      <c r="B62" s="16" t="s">
        <v>5</v>
      </c>
      <c r="C62" s="35" t="s">
        <v>41</v>
      </c>
      <c r="D62" s="40" t="s">
        <v>106</v>
      </c>
      <c r="E62" s="35" t="s">
        <v>107</v>
      </c>
      <c r="F62" s="18">
        <f>'DSR Secondary'!F62</f>
        <v>1470434.1110554596</v>
      </c>
      <c r="G62" s="65">
        <f>'DSR Secondary'!G62</f>
        <v>869.73737816486653</v>
      </c>
      <c r="H62" s="66">
        <v>0.24</v>
      </c>
      <c r="I62" s="66">
        <v>0.24</v>
      </c>
      <c r="J62" s="66">
        <v>0.24</v>
      </c>
      <c r="K62" s="66">
        <v>0.24</v>
      </c>
      <c r="L62" s="66">
        <v>0.24</v>
      </c>
      <c r="M62" s="66">
        <v>0.24</v>
      </c>
      <c r="N62" s="66">
        <v>0.24</v>
      </c>
      <c r="O62" s="66">
        <v>0.24</v>
      </c>
      <c r="P62" s="66">
        <v>0.24</v>
      </c>
      <c r="Q62" s="66">
        <v>0.24</v>
      </c>
      <c r="R62" s="66">
        <v>0.24</v>
      </c>
      <c r="S62" s="66">
        <v>0.24</v>
      </c>
      <c r="T62" s="66">
        <v>0.24</v>
      </c>
      <c r="U62" s="66">
        <v>0.24</v>
      </c>
      <c r="V62" s="66">
        <v>0.24</v>
      </c>
      <c r="W62" s="66">
        <v>0.24</v>
      </c>
      <c r="X62" s="66">
        <v>0.24</v>
      </c>
      <c r="Y62" s="66">
        <v>0.24</v>
      </c>
      <c r="Z62" s="66">
        <v>0.24</v>
      </c>
      <c r="AA62" s="66">
        <v>0.24</v>
      </c>
      <c r="AB62" s="66">
        <v>0.19932432432432431</v>
      </c>
      <c r="AC62" s="66">
        <v>0.20408163265306123</v>
      </c>
      <c r="AD62" s="66">
        <v>0.19354838709677419</v>
      </c>
      <c r="AE62" s="66">
        <v>0.18</v>
      </c>
      <c r="AF62" s="66">
        <v>0.18</v>
      </c>
      <c r="AG62" s="66">
        <v>0.18</v>
      </c>
      <c r="AH62" s="66">
        <v>0.18</v>
      </c>
      <c r="AI62" s="66">
        <v>0.18</v>
      </c>
      <c r="AJ62" s="66">
        <v>0.18</v>
      </c>
      <c r="AK62" s="66">
        <v>0.18</v>
      </c>
      <c r="AL62" s="66">
        <v>0.18</v>
      </c>
      <c r="AM62" s="66">
        <v>0.18</v>
      </c>
      <c r="AN62" s="66">
        <v>0.18</v>
      </c>
      <c r="AO62" s="66">
        <v>0.18</v>
      </c>
    </row>
    <row r="63" spans="1:41" s="9" customFormat="1" hidden="1" x14ac:dyDescent="0.2">
      <c r="A63" s="71"/>
      <c r="B63" s="62"/>
      <c r="C63" s="37"/>
      <c r="D63" s="42"/>
      <c r="E63" s="37"/>
      <c r="F63" s="26">
        <f>SUM(F59:F62)</f>
        <v>6741600.0000000009</v>
      </c>
      <c r="G63" s="26">
        <f t="shared" ref="G63:AO63" si="18">SUM(G59:G62)</f>
        <v>3690.0000000000009</v>
      </c>
      <c r="H63" s="94">
        <f t="shared" si="18"/>
        <v>1</v>
      </c>
      <c r="I63" s="94">
        <f t="shared" si="18"/>
        <v>1</v>
      </c>
      <c r="J63" s="94">
        <f t="shared" si="18"/>
        <v>1</v>
      </c>
      <c r="K63" s="94">
        <f t="shared" si="18"/>
        <v>1</v>
      </c>
      <c r="L63" s="94">
        <f t="shared" si="18"/>
        <v>1</v>
      </c>
      <c r="M63" s="94">
        <f t="shared" si="18"/>
        <v>1</v>
      </c>
      <c r="N63" s="94">
        <f t="shared" si="18"/>
        <v>1</v>
      </c>
      <c r="O63" s="94">
        <f t="shared" ref="O63:R63" si="19">SUM(O59:O62)</f>
        <v>1</v>
      </c>
      <c r="P63" s="94">
        <f t="shared" si="19"/>
        <v>1</v>
      </c>
      <c r="Q63" s="94">
        <f t="shared" si="19"/>
        <v>1</v>
      </c>
      <c r="R63" s="94">
        <f t="shared" si="19"/>
        <v>1</v>
      </c>
      <c r="S63" s="94">
        <f t="shared" si="18"/>
        <v>1</v>
      </c>
      <c r="T63" s="94">
        <f t="shared" si="18"/>
        <v>1</v>
      </c>
      <c r="U63" s="94">
        <f t="shared" si="18"/>
        <v>1</v>
      </c>
      <c r="V63" s="94">
        <f t="shared" si="18"/>
        <v>1</v>
      </c>
      <c r="W63" s="94">
        <f t="shared" si="18"/>
        <v>1</v>
      </c>
      <c r="X63" s="94">
        <f t="shared" si="18"/>
        <v>1</v>
      </c>
      <c r="Y63" s="94">
        <f t="shared" si="18"/>
        <v>1</v>
      </c>
      <c r="Z63" s="94">
        <f t="shared" si="18"/>
        <v>1</v>
      </c>
      <c r="AA63" s="94">
        <f t="shared" si="18"/>
        <v>1</v>
      </c>
      <c r="AB63" s="94">
        <f t="shared" si="18"/>
        <v>1</v>
      </c>
      <c r="AC63" s="94">
        <f t="shared" si="18"/>
        <v>1</v>
      </c>
      <c r="AD63" s="94">
        <f t="shared" si="18"/>
        <v>1</v>
      </c>
      <c r="AE63" s="94">
        <f t="shared" si="18"/>
        <v>1</v>
      </c>
      <c r="AF63" s="94">
        <f t="shared" si="18"/>
        <v>1</v>
      </c>
      <c r="AG63" s="94">
        <f t="shared" si="18"/>
        <v>1</v>
      </c>
      <c r="AH63" s="94">
        <f t="shared" si="18"/>
        <v>1</v>
      </c>
      <c r="AI63" s="94">
        <f t="shared" si="18"/>
        <v>1</v>
      </c>
      <c r="AJ63" s="94">
        <f t="shared" si="18"/>
        <v>1</v>
      </c>
      <c r="AK63" s="94">
        <f t="shared" si="18"/>
        <v>1</v>
      </c>
      <c r="AL63" s="94">
        <f t="shared" si="18"/>
        <v>1</v>
      </c>
      <c r="AM63" s="94">
        <f t="shared" si="18"/>
        <v>1</v>
      </c>
      <c r="AN63" s="94">
        <f t="shared" si="18"/>
        <v>1</v>
      </c>
      <c r="AO63" s="94">
        <f t="shared" si="18"/>
        <v>1</v>
      </c>
    </row>
    <row r="64" spans="1:41" x14ac:dyDescent="0.2">
      <c r="A64" s="63" t="s">
        <v>13</v>
      </c>
      <c r="B64" s="16" t="s">
        <v>5</v>
      </c>
      <c r="C64" s="35" t="s">
        <v>41</v>
      </c>
      <c r="D64" s="84" t="s">
        <v>108</v>
      </c>
      <c r="E64" s="85" t="s">
        <v>131</v>
      </c>
      <c r="F64" s="18">
        <f>'DSR Secondary'!F64</f>
        <v>2663155.2000000002</v>
      </c>
      <c r="G64" s="65">
        <f>'DSR Secondary'!G64</f>
        <v>1196.9600000000005</v>
      </c>
      <c r="H64" s="66">
        <v>0.16</v>
      </c>
      <c r="I64" s="66">
        <v>0.16</v>
      </c>
      <c r="J64" s="66">
        <v>0.16</v>
      </c>
      <c r="K64" s="66">
        <v>0.16</v>
      </c>
      <c r="L64" s="66">
        <v>0.16</v>
      </c>
      <c r="M64" s="66">
        <v>0.16</v>
      </c>
      <c r="N64" s="66">
        <v>0.16</v>
      </c>
      <c r="O64" s="66">
        <v>0.16</v>
      </c>
      <c r="P64" s="66">
        <v>0.16</v>
      </c>
      <c r="Q64" s="66">
        <v>0.16</v>
      </c>
      <c r="R64" s="66">
        <v>0.16</v>
      </c>
      <c r="S64" s="66">
        <v>0.16</v>
      </c>
      <c r="T64" s="66">
        <v>0.16</v>
      </c>
      <c r="U64" s="66">
        <v>0.16</v>
      </c>
      <c r="V64" s="66">
        <v>0.16</v>
      </c>
      <c r="W64" s="66">
        <v>0.16</v>
      </c>
      <c r="X64" s="66">
        <v>0.16</v>
      </c>
      <c r="Y64" s="66">
        <v>0.16</v>
      </c>
      <c r="Z64" s="66">
        <v>0.16</v>
      </c>
      <c r="AA64" s="66">
        <v>0.16</v>
      </c>
      <c r="AB64" s="66">
        <v>0.16</v>
      </c>
      <c r="AC64" s="66">
        <v>0.16</v>
      </c>
      <c r="AD64" s="66">
        <v>0.16</v>
      </c>
      <c r="AE64" s="66">
        <v>0.16</v>
      </c>
      <c r="AF64" s="66">
        <v>0.16</v>
      </c>
      <c r="AG64" s="66">
        <v>0.16</v>
      </c>
      <c r="AH64" s="66">
        <v>0.16</v>
      </c>
      <c r="AI64" s="66">
        <v>0.16</v>
      </c>
      <c r="AJ64" s="66">
        <v>0.16</v>
      </c>
      <c r="AK64" s="66">
        <v>0.16</v>
      </c>
      <c r="AL64" s="66">
        <v>0.16</v>
      </c>
      <c r="AM64" s="66">
        <v>0.16</v>
      </c>
      <c r="AN64" s="66">
        <v>0.16</v>
      </c>
      <c r="AO64" s="66">
        <v>0.16</v>
      </c>
    </row>
    <row r="65" spans="1:41" x14ac:dyDescent="0.2">
      <c r="A65" s="63" t="s">
        <v>13</v>
      </c>
      <c r="B65" s="16" t="s">
        <v>5</v>
      </c>
      <c r="C65" s="35" t="s">
        <v>41</v>
      </c>
      <c r="D65" s="84" t="s">
        <v>109</v>
      </c>
      <c r="E65" s="85" t="s">
        <v>163</v>
      </c>
      <c r="F65" s="18">
        <f>'DSR Secondary'!F65</f>
        <v>2319159.5999999996</v>
      </c>
      <c r="G65" s="65">
        <f>'DSR Secondary'!G65</f>
        <v>972.74999999999989</v>
      </c>
      <c r="H65" s="66">
        <v>0.11</v>
      </c>
      <c r="I65" s="66">
        <v>0.11</v>
      </c>
      <c r="J65" s="66">
        <v>0.11</v>
      </c>
      <c r="K65" s="66">
        <v>0.11</v>
      </c>
      <c r="L65" s="66">
        <v>0.11</v>
      </c>
      <c r="M65" s="66">
        <v>0.15</v>
      </c>
      <c r="N65" s="66">
        <v>0.15</v>
      </c>
      <c r="O65" s="66">
        <v>0.15</v>
      </c>
      <c r="P65" s="66">
        <v>0.15</v>
      </c>
      <c r="Q65" s="66">
        <v>0.15</v>
      </c>
      <c r="R65" s="66">
        <v>0.15</v>
      </c>
      <c r="S65" s="66">
        <v>0.15</v>
      </c>
      <c r="T65" s="66">
        <v>0.15</v>
      </c>
      <c r="U65" s="66">
        <v>0.15</v>
      </c>
      <c r="V65" s="66">
        <v>0.15</v>
      </c>
      <c r="W65" s="66">
        <v>0.15</v>
      </c>
      <c r="X65" s="66">
        <v>0.15</v>
      </c>
      <c r="Y65" s="66">
        <v>0.15</v>
      </c>
      <c r="Z65" s="66">
        <v>0.15</v>
      </c>
      <c r="AA65" s="66">
        <v>0.15</v>
      </c>
      <c r="AB65" s="66">
        <v>0.15</v>
      </c>
      <c r="AC65" s="66">
        <v>0.15</v>
      </c>
      <c r="AD65" s="66">
        <v>0.15</v>
      </c>
      <c r="AE65" s="66">
        <v>0.15</v>
      </c>
      <c r="AF65" s="66">
        <v>0.15</v>
      </c>
      <c r="AG65" s="66">
        <v>0.11</v>
      </c>
      <c r="AH65" s="66">
        <v>0.15</v>
      </c>
      <c r="AI65" s="66">
        <v>0.15</v>
      </c>
      <c r="AJ65" s="66">
        <v>0.15</v>
      </c>
      <c r="AK65" s="66">
        <v>0.15</v>
      </c>
      <c r="AL65" s="66">
        <v>0.15</v>
      </c>
      <c r="AM65" s="66">
        <v>0.15</v>
      </c>
      <c r="AN65" s="66">
        <v>0.15</v>
      </c>
      <c r="AO65" s="66">
        <v>0.15</v>
      </c>
    </row>
    <row r="66" spans="1:41" x14ac:dyDescent="0.2">
      <c r="A66" s="63" t="s">
        <v>13</v>
      </c>
      <c r="B66" s="16" t="s">
        <v>5</v>
      </c>
      <c r="C66" s="35" t="s">
        <v>41</v>
      </c>
      <c r="D66" s="84" t="s">
        <v>110</v>
      </c>
      <c r="E66" s="85" t="s">
        <v>111</v>
      </c>
      <c r="F66" s="18">
        <f>'DSR Secondary'!F66</f>
        <v>2769724.3000000007</v>
      </c>
      <c r="G66" s="65">
        <f>'DSR Secondary'!G66</f>
        <v>1179.1399999999999</v>
      </c>
      <c r="H66" s="66">
        <v>0.18</v>
      </c>
      <c r="I66" s="66">
        <v>0.18</v>
      </c>
      <c r="J66" s="66">
        <v>0.16</v>
      </c>
      <c r="K66" s="66">
        <v>0.14000000000000001</v>
      </c>
      <c r="L66" s="66">
        <v>0.14000000000000001</v>
      </c>
      <c r="M66" s="66">
        <v>0.14000000000000001</v>
      </c>
      <c r="N66" s="66">
        <v>0.14000000000000001</v>
      </c>
      <c r="O66" s="66">
        <v>0.14000000000000001</v>
      </c>
      <c r="P66" s="66">
        <v>0.14000000000000001</v>
      </c>
      <c r="Q66" s="66">
        <v>0.14000000000000001</v>
      </c>
      <c r="R66" s="66">
        <v>0.14000000000000001</v>
      </c>
      <c r="S66" s="66">
        <v>0.14000000000000001</v>
      </c>
      <c r="T66" s="66">
        <v>0.14000000000000001</v>
      </c>
      <c r="U66" s="66">
        <v>0.14000000000000001</v>
      </c>
      <c r="V66" s="66">
        <v>0.14000000000000001</v>
      </c>
      <c r="W66" s="66">
        <v>0.14000000000000001</v>
      </c>
      <c r="X66" s="66">
        <v>0.14000000000000001</v>
      </c>
      <c r="Y66" s="66">
        <v>0.14000000000000001</v>
      </c>
      <c r="Z66" s="66">
        <v>0.14000000000000001</v>
      </c>
      <c r="AA66" s="66">
        <v>0.14000000000000001</v>
      </c>
      <c r="AB66" s="66">
        <v>0.14000000000000001</v>
      </c>
      <c r="AC66" s="66">
        <v>0.17</v>
      </c>
      <c r="AD66" s="66">
        <v>0.17</v>
      </c>
      <c r="AE66" s="66">
        <v>0.17</v>
      </c>
      <c r="AF66" s="66">
        <v>0.18</v>
      </c>
      <c r="AG66" s="66">
        <v>0.22</v>
      </c>
      <c r="AH66" s="66">
        <v>0.18</v>
      </c>
      <c r="AI66" s="66">
        <v>0.18</v>
      </c>
      <c r="AJ66" s="66">
        <v>0.18</v>
      </c>
      <c r="AK66" s="66">
        <v>0.18</v>
      </c>
      <c r="AL66" s="66">
        <v>0.18</v>
      </c>
      <c r="AM66" s="66">
        <v>0.18</v>
      </c>
      <c r="AN66" s="66">
        <v>0.18</v>
      </c>
      <c r="AO66" s="66">
        <v>0.18</v>
      </c>
    </row>
    <row r="67" spans="1:41" x14ac:dyDescent="0.2">
      <c r="A67" s="63" t="s">
        <v>13</v>
      </c>
      <c r="B67" s="16" t="s">
        <v>5</v>
      </c>
      <c r="C67" s="35" t="s">
        <v>41</v>
      </c>
      <c r="D67" s="84" t="s">
        <v>112</v>
      </c>
      <c r="E67" s="85" t="s">
        <v>113</v>
      </c>
      <c r="F67" s="18">
        <f>'DSR Secondary'!F67</f>
        <v>2160150.3000000003</v>
      </c>
      <c r="G67" s="65">
        <f>'DSR Secondary'!G67</f>
        <v>959.78999999999985</v>
      </c>
      <c r="H67" s="66">
        <v>0.12</v>
      </c>
      <c r="I67" s="66">
        <v>0.12</v>
      </c>
      <c r="J67" s="66">
        <v>0.14000000000000001</v>
      </c>
      <c r="K67" s="66">
        <v>0.16</v>
      </c>
      <c r="L67" s="66">
        <v>0.16</v>
      </c>
      <c r="M67" s="66">
        <v>0.12</v>
      </c>
      <c r="N67" s="66">
        <v>0.12</v>
      </c>
      <c r="O67" s="66">
        <v>0.12</v>
      </c>
      <c r="P67" s="66">
        <v>0.12</v>
      </c>
      <c r="Q67" s="66">
        <v>0.12</v>
      </c>
      <c r="R67" s="66">
        <v>0.12</v>
      </c>
      <c r="S67" s="66">
        <v>0.12</v>
      </c>
      <c r="T67" s="66">
        <v>0.12</v>
      </c>
      <c r="U67" s="66">
        <v>0.12</v>
      </c>
      <c r="V67" s="66">
        <v>0.12</v>
      </c>
      <c r="W67" s="66">
        <v>0.12</v>
      </c>
      <c r="X67" s="66">
        <v>0.12</v>
      </c>
      <c r="Y67" s="66">
        <v>0.12</v>
      </c>
      <c r="Z67" s="66">
        <v>0.12</v>
      </c>
      <c r="AA67" s="66">
        <v>0.12</v>
      </c>
      <c r="AB67" s="66">
        <v>0.12</v>
      </c>
      <c r="AC67" s="66">
        <v>0.14000000000000001</v>
      </c>
      <c r="AD67" s="66">
        <v>0.14000000000000001</v>
      </c>
      <c r="AE67" s="66">
        <v>0.14000000000000001</v>
      </c>
      <c r="AF67" s="66">
        <v>0.13</v>
      </c>
      <c r="AG67" s="66">
        <v>0.15</v>
      </c>
      <c r="AH67" s="66">
        <v>0.13</v>
      </c>
      <c r="AI67" s="66">
        <v>0.13</v>
      </c>
      <c r="AJ67" s="66">
        <v>0.13</v>
      </c>
      <c r="AK67" s="66">
        <v>0.13</v>
      </c>
      <c r="AL67" s="66">
        <v>0.13</v>
      </c>
      <c r="AM67" s="66">
        <v>0.13</v>
      </c>
      <c r="AN67" s="66">
        <v>0.13</v>
      </c>
      <c r="AO67" s="66">
        <v>0.13</v>
      </c>
    </row>
    <row r="68" spans="1:41" x14ac:dyDescent="0.2">
      <c r="A68" s="63" t="s">
        <v>13</v>
      </c>
      <c r="B68" s="16" t="s">
        <v>5</v>
      </c>
      <c r="C68" s="35" t="s">
        <v>41</v>
      </c>
      <c r="D68" s="84" t="s">
        <v>114</v>
      </c>
      <c r="E68" s="85" t="s">
        <v>115</v>
      </c>
      <c r="F68" s="18">
        <f>'DSR Secondary'!F68</f>
        <v>2487346.4</v>
      </c>
      <c r="G68" s="65">
        <f>'DSR Secondary'!G68</f>
        <v>1178.4399999999998</v>
      </c>
      <c r="H68" s="66">
        <v>0.16</v>
      </c>
      <c r="I68" s="66">
        <v>0.16</v>
      </c>
      <c r="J68" s="66">
        <v>0.16</v>
      </c>
      <c r="K68" s="66">
        <v>0.16</v>
      </c>
      <c r="L68" s="66">
        <v>0.16</v>
      </c>
      <c r="M68" s="66">
        <v>0.16</v>
      </c>
      <c r="N68" s="66">
        <v>0.16</v>
      </c>
      <c r="O68" s="66">
        <v>0.16</v>
      </c>
      <c r="P68" s="66">
        <v>0.16</v>
      </c>
      <c r="Q68" s="66">
        <v>0.16</v>
      </c>
      <c r="R68" s="66">
        <v>0.16</v>
      </c>
      <c r="S68" s="66">
        <v>0.16</v>
      </c>
      <c r="T68" s="66">
        <v>0.16</v>
      </c>
      <c r="U68" s="66">
        <v>0.16</v>
      </c>
      <c r="V68" s="66">
        <v>0.16</v>
      </c>
      <c r="W68" s="66">
        <v>0.16</v>
      </c>
      <c r="X68" s="66">
        <v>0.16</v>
      </c>
      <c r="Y68" s="66">
        <v>0.16</v>
      </c>
      <c r="Z68" s="66">
        <v>0.16</v>
      </c>
      <c r="AA68" s="66">
        <v>0.16</v>
      </c>
      <c r="AB68" s="66">
        <v>0.16</v>
      </c>
      <c r="AC68" s="66">
        <v>0.14000000000000001</v>
      </c>
      <c r="AD68" s="66">
        <v>0.14000000000000001</v>
      </c>
      <c r="AE68" s="66">
        <v>0.14000000000000001</v>
      </c>
      <c r="AF68" s="66">
        <v>0.14000000000000001</v>
      </c>
      <c r="AG68" s="66">
        <v>0.12</v>
      </c>
      <c r="AH68" s="66">
        <v>0.14000000000000001</v>
      </c>
      <c r="AI68" s="66">
        <v>0.14000000000000001</v>
      </c>
      <c r="AJ68" s="66">
        <v>0.14000000000000001</v>
      </c>
      <c r="AK68" s="66">
        <v>0.14000000000000001</v>
      </c>
      <c r="AL68" s="66">
        <v>0.14000000000000001</v>
      </c>
      <c r="AM68" s="66">
        <v>0.14000000000000001</v>
      </c>
      <c r="AN68" s="66">
        <v>0.14000000000000001</v>
      </c>
      <c r="AO68" s="66">
        <v>0.14000000000000001</v>
      </c>
    </row>
    <row r="69" spans="1:41" x14ac:dyDescent="0.2">
      <c r="A69" s="63" t="s">
        <v>13</v>
      </c>
      <c r="B69" s="16" t="s">
        <v>5</v>
      </c>
      <c r="C69" s="35" t="s">
        <v>41</v>
      </c>
      <c r="D69" s="84" t="s">
        <v>116</v>
      </c>
      <c r="E69" s="85" t="s">
        <v>143</v>
      </c>
      <c r="F69" s="18">
        <f>'DSR Secondary'!F69</f>
        <v>2330781.1999999997</v>
      </c>
      <c r="G69" s="65">
        <f>'DSR Secondary'!G69</f>
        <v>1104.8500000000001</v>
      </c>
      <c r="H69" s="66">
        <v>0.15</v>
      </c>
      <c r="I69" s="66">
        <v>0.15</v>
      </c>
      <c r="J69" s="66">
        <v>0.15</v>
      </c>
      <c r="K69" s="66">
        <v>0.15</v>
      </c>
      <c r="L69" s="66">
        <v>0.15</v>
      </c>
      <c r="M69" s="66">
        <v>0.15</v>
      </c>
      <c r="N69" s="66">
        <v>0.15</v>
      </c>
      <c r="O69" s="66">
        <v>0.15</v>
      </c>
      <c r="P69" s="66">
        <v>0.15</v>
      </c>
      <c r="Q69" s="66">
        <v>0.15</v>
      </c>
      <c r="R69" s="66">
        <v>0.15</v>
      </c>
      <c r="S69" s="66">
        <v>0.15</v>
      </c>
      <c r="T69" s="66">
        <v>0.15</v>
      </c>
      <c r="U69" s="66">
        <v>0.15</v>
      </c>
      <c r="V69" s="66">
        <v>0.15</v>
      </c>
      <c r="W69" s="66">
        <v>0.15</v>
      </c>
      <c r="X69" s="66">
        <v>0.15</v>
      </c>
      <c r="Y69" s="66">
        <v>0.15</v>
      </c>
      <c r="Z69" s="66">
        <v>0.15</v>
      </c>
      <c r="AA69" s="66">
        <v>0.15</v>
      </c>
      <c r="AB69" s="66">
        <v>0.15</v>
      </c>
      <c r="AC69" s="66">
        <v>0.13</v>
      </c>
      <c r="AD69" s="66">
        <v>0.13</v>
      </c>
      <c r="AE69" s="66">
        <v>0.13</v>
      </c>
      <c r="AF69" s="66">
        <v>0.13</v>
      </c>
      <c r="AG69" s="66">
        <v>0.13</v>
      </c>
      <c r="AH69" s="66">
        <v>0.13</v>
      </c>
      <c r="AI69" s="66">
        <v>0.13</v>
      </c>
      <c r="AJ69" s="66">
        <v>0.13</v>
      </c>
      <c r="AK69" s="66">
        <v>0.13</v>
      </c>
      <c r="AL69" s="66">
        <v>0.13</v>
      </c>
      <c r="AM69" s="66">
        <v>0.13</v>
      </c>
      <c r="AN69" s="66">
        <v>0.13</v>
      </c>
      <c r="AO69" s="66">
        <v>0.13</v>
      </c>
    </row>
    <row r="70" spans="1:41" x14ac:dyDescent="0.2">
      <c r="A70" s="63" t="s">
        <v>13</v>
      </c>
      <c r="B70" s="16" t="s">
        <v>5</v>
      </c>
      <c r="C70" s="35" t="s">
        <v>41</v>
      </c>
      <c r="D70" s="84" t="s">
        <v>117</v>
      </c>
      <c r="E70" s="85" t="s">
        <v>118</v>
      </c>
      <c r="F70" s="18">
        <f>'DSR Secondary'!F70</f>
        <v>1914402.9999999998</v>
      </c>
      <c r="G70" s="65">
        <f>'DSR Secondary'!G70</f>
        <v>889.07</v>
      </c>
      <c r="H70" s="66">
        <v>0.12</v>
      </c>
      <c r="I70" s="66">
        <v>0.12</v>
      </c>
      <c r="J70" s="66">
        <v>0.12</v>
      </c>
      <c r="K70" s="66">
        <v>0.12</v>
      </c>
      <c r="L70" s="66">
        <v>0.12</v>
      </c>
      <c r="M70" s="66">
        <v>0.12</v>
      </c>
      <c r="N70" s="66">
        <v>0.12</v>
      </c>
      <c r="O70" s="66">
        <v>0.12</v>
      </c>
      <c r="P70" s="66">
        <v>0.12</v>
      </c>
      <c r="Q70" s="66">
        <v>0.12</v>
      </c>
      <c r="R70" s="66">
        <v>0.12</v>
      </c>
      <c r="S70" s="66">
        <v>0.12</v>
      </c>
      <c r="T70" s="66">
        <v>0.12</v>
      </c>
      <c r="U70" s="66">
        <v>0.12</v>
      </c>
      <c r="V70" s="66">
        <v>0.12</v>
      </c>
      <c r="W70" s="66">
        <v>0.12</v>
      </c>
      <c r="X70" s="66">
        <v>0.12</v>
      </c>
      <c r="Y70" s="66">
        <v>0.12</v>
      </c>
      <c r="Z70" s="66">
        <v>0.12</v>
      </c>
      <c r="AA70" s="66">
        <v>0.12</v>
      </c>
      <c r="AB70" s="66">
        <v>0.12</v>
      </c>
      <c r="AC70" s="66">
        <v>0.11</v>
      </c>
      <c r="AD70" s="66">
        <v>0.11</v>
      </c>
      <c r="AE70" s="66">
        <v>0.11</v>
      </c>
      <c r="AF70" s="66">
        <v>0.11</v>
      </c>
      <c r="AG70" s="66">
        <v>0.11</v>
      </c>
      <c r="AH70" s="66">
        <v>0.11</v>
      </c>
      <c r="AI70" s="66">
        <v>0.11</v>
      </c>
      <c r="AJ70" s="66">
        <v>0.11</v>
      </c>
      <c r="AK70" s="66">
        <v>0.11</v>
      </c>
      <c r="AL70" s="66">
        <v>0.11</v>
      </c>
      <c r="AM70" s="66">
        <v>0.11</v>
      </c>
      <c r="AN70" s="66">
        <v>0.11</v>
      </c>
      <c r="AO70" s="66">
        <v>0.11</v>
      </c>
    </row>
    <row r="71" spans="1:41" s="9" customFormat="1" hidden="1" x14ac:dyDescent="0.2">
      <c r="A71" s="10"/>
      <c r="B71" s="62"/>
      <c r="C71" s="10"/>
      <c r="D71" s="10"/>
      <c r="E71" s="12"/>
      <c r="F71" s="53">
        <f>SUM(F64:F70)</f>
        <v>16644720</v>
      </c>
      <c r="G71" s="53">
        <f t="shared" ref="G71:AO71" si="20">SUM(G64:G70)</f>
        <v>7481</v>
      </c>
      <c r="H71" s="110">
        <f t="shared" si="20"/>
        <v>1</v>
      </c>
      <c r="I71" s="110">
        <f t="shared" si="20"/>
        <v>1</v>
      </c>
      <c r="J71" s="110">
        <f t="shared" si="20"/>
        <v>1</v>
      </c>
      <c r="K71" s="110">
        <f t="shared" si="20"/>
        <v>1</v>
      </c>
      <c r="L71" s="110">
        <f t="shared" si="20"/>
        <v>1</v>
      </c>
      <c r="M71" s="110">
        <f t="shared" si="20"/>
        <v>1</v>
      </c>
      <c r="N71" s="110">
        <f t="shared" si="20"/>
        <v>1</v>
      </c>
      <c r="O71" s="110">
        <f t="shared" ref="O71:R71" si="21">SUM(O64:O70)</f>
        <v>1</v>
      </c>
      <c r="P71" s="110">
        <f t="shared" si="21"/>
        <v>1</v>
      </c>
      <c r="Q71" s="110">
        <f t="shared" si="21"/>
        <v>1</v>
      </c>
      <c r="R71" s="110">
        <f t="shared" si="21"/>
        <v>1</v>
      </c>
      <c r="S71" s="110">
        <f t="shared" si="20"/>
        <v>1</v>
      </c>
      <c r="T71" s="110">
        <f t="shared" si="20"/>
        <v>1</v>
      </c>
      <c r="U71" s="110">
        <f t="shared" si="20"/>
        <v>1</v>
      </c>
      <c r="V71" s="110">
        <f t="shared" si="20"/>
        <v>1</v>
      </c>
      <c r="W71" s="110">
        <f t="shared" si="20"/>
        <v>1</v>
      </c>
      <c r="X71" s="110">
        <f t="shared" si="20"/>
        <v>1</v>
      </c>
      <c r="Y71" s="110">
        <f t="shared" si="20"/>
        <v>1</v>
      </c>
      <c r="Z71" s="110">
        <f t="shared" si="20"/>
        <v>1</v>
      </c>
      <c r="AA71" s="110">
        <f t="shared" si="20"/>
        <v>1</v>
      </c>
      <c r="AB71" s="110">
        <f t="shared" si="20"/>
        <v>1</v>
      </c>
      <c r="AC71" s="110">
        <f t="shared" si="20"/>
        <v>1</v>
      </c>
      <c r="AD71" s="110">
        <f t="shared" si="20"/>
        <v>1</v>
      </c>
      <c r="AE71" s="110">
        <f t="shared" si="20"/>
        <v>1</v>
      </c>
      <c r="AF71" s="110">
        <f t="shared" si="20"/>
        <v>1</v>
      </c>
      <c r="AG71" s="110">
        <f t="shared" si="20"/>
        <v>1</v>
      </c>
      <c r="AH71" s="110">
        <f t="shared" si="20"/>
        <v>1</v>
      </c>
      <c r="AI71" s="110">
        <f t="shared" si="20"/>
        <v>1</v>
      </c>
      <c r="AJ71" s="110">
        <f t="shared" si="20"/>
        <v>1</v>
      </c>
      <c r="AK71" s="110">
        <f t="shared" si="20"/>
        <v>1</v>
      </c>
      <c r="AL71" s="110">
        <f t="shared" si="20"/>
        <v>1</v>
      </c>
      <c r="AM71" s="110">
        <f t="shared" si="20"/>
        <v>1</v>
      </c>
      <c r="AN71" s="110">
        <f t="shared" si="20"/>
        <v>1</v>
      </c>
      <c r="AO71" s="110">
        <f t="shared" si="20"/>
        <v>1</v>
      </c>
    </row>
    <row r="72" spans="1:41" x14ac:dyDescent="0.2">
      <c r="A72" s="63" t="s">
        <v>119</v>
      </c>
      <c r="B72" s="63" t="s">
        <v>5</v>
      </c>
      <c r="C72" s="63" t="s">
        <v>41</v>
      </c>
      <c r="D72" s="91" t="s">
        <v>125</v>
      </c>
      <c r="E72" s="85" t="s">
        <v>144</v>
      </c>
      <c r="F72" s="18">
        <f>'DSR Secondary'!F72</f>
        <v>1616136.4</v>
      </c>
      <c r="G72" s="65">
        <f>'DSR Secondary'!G72</f>
        <v>841.56999999999994</v>
      </c>
      <c r="H72" s="66">
        <v>0.23</v>
      </c>
      <c r="I72" s="66">
        <v>0.23</v>
      </c>
      <c r="J72" s="66">
        <v>0.23</v>
      </c>
      <c r="K72" s="66">
        <v>0.23</v>
      </c>
      <c r="L72" s="66">
        <v>0.23</v>
      </c>
      <c r="M72" s="66">
        <v>0.23</v>
      </c>
      <c r="N72" s="66">
        <v>0.23</v>
      </c>
      <c r="O72" s="66">
        <v>0.23</v>
      </c>
      <c r="P72" s="66">
        <v>0.23</v>
      </c>
      <c r="Q72" s="66">
        <v>0.23</v>
      </c>
      <c r="R72" s="66">
        <v>0.23</v>
      </c>
      <c r="S72" s="66">
        <v>0.23</v>
      </c>
      <c r="T72" s="66">
        <v>0.23</v>
      </c>
      <c r="U72" s="66">
        <v>0.23</v>
      </c>
      <c r="V72" s="66">
        <v>0.23</v>
      </c>
      <c r="W72" s="66">
        <v>0.23</v>
      </c>
      <c r="X72" s="66">
        <v>0.23</v>
      </c>
      <c r="Y72" s="66">
        <v>0.23</v>
      </c>
      <c r="Z72" s="66">
        <v>0.23</v>
      </c>
      <c r="AA72" s="66">
        <v>0.23</v>
      </c>
      <c r="AB72" s="66">
        <v>0.23</v>
      </c>
      <c r="AC72" s="66">
        <v>0.23</v>
      </c>
      <c r="AD72" s="66">
        <v>0.23</v>
      </c>
      <c r="AE72" s="66">
        <v>0.23</v>
      </c>
      <c r="AF72" s="66">
        <v>0.23</v>
      </c>
      <c r="AG72" s="66">
        <v>0.23</v>
      </c>
      <c r="AH72" s="66">
        <v>0.23</v>
      </c>
      <c r="AI72" s="66">
        <v>0.23</v>
      </c>
      <c r="AJ72" s="66">
        <v>0.23</v>
      </c>
      <c r="AK72" s="66">
        <v>0.23</v>
      </c>
      <c r="AL72" s="66">
        <v>0.23</v>
      </c>
      <c r="AM72" s="66">
        <v>0.23</v>
      </c>
      <c r="AN72" s="66">
        <v>0.23</v>
      </c>
      <c r="AO72" s="66">
        <v>0.23</v>
      </c>
    </row>
    <row r="73" spans="1:41" x14ac:dyDescent="0.2">
      <c r="A73" s="63" t="s">
        <v>119</v>
      </c>
      <c r="B73" s="63" t="s">
        <v>5</v>
      </c>
      <c r="C73" s="63" t="s">
        <v>41</v>
      </c>
      <c r="D73" s="91" t="s">
        <v>126</v>
      </c>
      <c r="E73" s="85" t="s">
        <v>147</v>
      </c>
      <c r="F73" s="18">
        <f>'DSR Secondary'!F73</f>
        <v>1616136.4</v>
      </c>
      <c r="G73" s="65">
        <f>'DSR Secondary'!G73</f>
        <v>841.56999999999994</v>
      </c>
      <c r="H73" s="66">
        <v>0.23</v>
      </c>
      <c r="I73" s="66">
        <v>0.23</v>
      </c>
      <c r="J73" s="66">
        <v>0.23</v>
      </c>
      <c r="K73" s="66">
        <v>0.23</v>
      </c>
      <c r="L73" s="66">
        <v>0.23</v>
      </c>
      <c r="M73" s="66">
        <v>0.23</v>
      </c>
      <c r="N73" s="66">
        <v>0.23</v>
      </c>
      <c r="O73" s="66">
        <v>0.23</v>
      </c>
      <c r="P73" s="66">
        <v>0.23</v>
      </c>
      <c r="Q73" s="66">
        <v>0.23</v>
      </c>
      <c r="R73" s="66">
        <v>0.23</v>
      </c>
      <c r="S73" s="66">
        <v>0.23</v>
      </c>
      <c r="T73" s="66">
        <v>0.23</v>
      </c>
      <c r="U73" s="66">
        <v>0.23</v>
      </c>
      <c r="V73" s="66">
        <v>0.23</v>
      </c>
      <c r="W73" s="66">
        <v>0.23</v>
      </c>
      <c r="X73" s="66">
        <v>0.23</v>
      </c>
      <c r="Y73" s="66">
        <v>0.23</v>
      </c>
      <c r="Z73" s="66">
        <v>0.23</v>
      </c>
      <c r="AA73" s="66">
        <v>0.23</v>
      </c>
      <c r="AB73" s="66">
        <v>0.23</v>
      </c>
      <c r="AC73" s="66">
        <v>0.23</v>
      </c>
      <c r="AD73" s="66">
        <v>0.23</v>
      </c>
      <c r="AE73" s="66">
        <v>0.23</v>
      </c>
      <c r="AF73" s="66">
        <v>0.23</v>
      </c>
      <c r="AG73" s="66">
        <v>0.23</v>
      </c>
      <c r="AH73" s="66">
        <v>0.23</v>
      </c>
      <c r="AI73" s="66">
        <v>0.23</v>
      </c>
      <c r="AJ73" s="66">
        <v>0.23</v>
      </c>
      <c r="AK73" s="66">
        <v>0.23</v>
      </c>
      <c r="AL73" s="66">
        <v>0.23</v>
      </c>
      <c r="AM73" s="66">
        <v>0.23</v>
      </c>
      <c r="AN73" s="66">
        <v>0.23</v>
      </c>
      <c r="AO73" s="66">
        <v>0.23</v>
      </c>
    </row>
    <row r="74" spans="1:41" x14ac:dyDescent="0.2">
      <c r="A74" s="63" t="s">
        <v>119</v>
      </c>
      <c r="B74" s="63" t="s">
        <v>5</v>
      </c>
      <c r="C74" s="63" t="s">
        <v>41</v>
      </c>
      <c r="D74" s="91" t="s">
        <v>128</v>
      </c>
      <c r="E74" s="85" t="s">
        <v>127</v>
      </c>
      <c r="F74" s="18">
        <f>'DSR Secondary'!F74</f>
        <v>1897203.6</v>
      </c>
      <c r="G74" s="65">
        <f>'DSR Secondary'!G74</f>
        <v>987.93000000000006</v>
      </c>
      <c r="H74" s="66">
        <v>0.27</v>
      </c>
      <c r="I74" s="66">
        <v>0.27</v>
      </c>
      <c r="J74" s="66">
        <v>0.27</v>
      </c>
      <c r="K74" s="66">
        <v>0.27</v>
      </c>
      <c r="L74" s="66">
        <v>0.27</v>
      </c>
      <c r="M74" s="66">
        <v>0.27</v>
      </c>
      <c r="N74" s="66">
        <v>0.27</v>
      </c>
      <c r="O74" s="66">
        <v>0.27</v>
      </c>
      <c r="P74" s="66">
        <v>0.27</v>
      </c>
      <c r="Q74" s="66">
        <v>0.27</v>
      </c>
      <c r="R74" s="66">
        <v>0.27</v>
      </c>
      <c r="S74" s="66">
        <v>0.27</v>
      </c>
      <c r="T74" s="66">
        <v>0.27</v>
      </c>
      <c r="U74" s="66">
        <v>0.27</v>
      </c>
      <c r="V74" s="66">
        <v>0.27</v>
      </c>
      <c r="W74" s="66">
        <v>0.27</v>
      </c>
      <c r="X74" s="66">
        <v>0.27</v>
      </c>
      <c r="Y74" s="66">
        <v>0.27</v>
      </c>
      <c r="Z74" s="66">
        <v>0.27</v>
      </c>
      <c r="AA74" s="66">
        <v>0.27</v>
      </c>
      <c r="AB74" s="66">
        <v>0.27</v>
      </c>
      <c r="AC74" s="66">
        <v>0.27</v>
      </c>
      <c r="AD74" s="66">
        <v>0.27</v>
      </c>
      <c r="AE74" s="66">
        <v>0.27</v>
      </c>
      <c r="AF74" s="66">
        <v>0.27</v>
      </c>
      <c r="AG74" s="66">
        <v>0.27</v>
      </c>
      <c r="AH74" s="66">
        <v>0.27</v>
      </c>
      <c r="AI74" s="66">
        <v>0.27</v>
      </c>
      <c r="AJ74" s="66">
        <v>0.27</v>
      </c>
      <c r="AK74" s="66">
        <v>0.27</v>
      </c>
      <c r="AL74" s="66">
        <v>0.27</v>
      </c>
      <c r="AM74" s="66">
        <v>0.27</v>
      </c>
      <c r="AN74" s="66">
        <v>0.27</v>
      </c>
      <c r="AO74" s="66">
        <v>0.27</v>
      </c>
    </row>
    <row r="75" spans="1:41" x14ac:dyDescent="0.2">
      <c r="A75" s="63" t="s">
        <v>119</v>
      </c>
      <c r="B75" s="63" t="s">
        <v>5</v>
      </c>
      <c r="C75" s="63" t="s">
        <v>41</v>
      </c>
      <c r="D75" s="91" t="s">
        <v>129</v>
      </c>
      <c r="E75" s="85" t="s">
        <v>130</v>
      </c>
      <c r="F75" s="18">
        <f>'DSR Secondary'!F75</f>
        <v>1897203.6</v>
      </c>
      <c r="G75" s="65">
        <f>'DSR Secondary'!G75</f>
        <v>987.93000000000006</v>
      </c>
      <c r="H75" s="66">
        <v>0.27</v>
      </c>
      <c r="I75" s="66">
        <v>0.27</v>
      </c>
      <c r="J75" s="66">
        <v>0.27</v>
      </c>
      <c r="K75" s="66">
        <v>0.27</v>
      </c>
      <c r="L75" s="66">
        <v>0.27</v>
      </c>
      <c r="M75" s="66">
        <v>0.27</v>
      </c>
      <c r="N75" s="66">
        <v>0.27</v>
      </c>
      <c r="O75" s="66">
        <v>0.27</v>
      </c>
      <c r="P75" s="66">
        <v>0.27</v>
      </c>
      <c r="Q75" s="66">
        <v>0.27</v>
      </c>
      <c r="R75" s="66">
        <v>0.27</v>
      </c>
      <c r="S75" s="66">
        <v>0.27</v>
      </c>
      <c r="T75" s="66">
        <v>0.27</v>
      </c>
      <c r="U75" s="66">
        <v>0.27</v>
      </c>
      <c r="V75" s="66">
        <v>0.27</v>
      </c>
      <c r="W75" s="66">
        <v>0.27</v>
      </c>
      <c r="X75" s="66">
        <v>0.27</v>
      </c>
      <c r="Y75" s="66">
        <v>0.27</v>
      </c>
      <c r="Z75" s="66">
        <v>0.27</v>
      </c>
      <c r="AA75" s="66">
        <v>0.27</v>
      </c>
      <c r="AB75" s="66">
        <v>0.27</v>
      </c>
      <c r="AC75" s="66">
        <v>0.27</v>
      </c>
      <c r="AD75" s="66">
        <v>0.27</v>
      </c>
      <c r="AE75" s="66">
        <v>0.27</v>
      </c>
      <c r="AF75" s="66">
        <v>0.27</v>
      </c>
      <c r="AG75" s="66">
        <v>0.27</v>
      </c>
      <c r="AH75" s="66">
        <v>0.27</v>
      </c>
      <c r="AI75" s="66">
        <v>0.27</v>
      </c>
      <c r="AJ75" s="66">
        <v>0.27</v>
      </c>
      <c r="AK75" s="66">
        <v>0.27</v>
      </c>
      <c r="AL75" s="66">
        <v>0.27</v>
      </c>
      <c r="AM75" s="66">
        <v>0.27</v>
      </c>
      <c r="AN75" s="66">
        <v>0.27</v>
      </c>
      <c r="AO75" s="66">
        <v>0.27</v>
      </c>
    </row>
    <row r="76" spans="1:41" s="9" customFormat="1" hidden="1" x14ac:dyDescent="0.2">
      <c r="A76" s="10"/>
      <c r="B76" s="62"/>
      <c r="C76" s="10"/>
      <c r="D76" s="10"/>
      <c r="E76" s="12"/>
      <c r="F76" s="53">
        <f>SUM(F72:F75)</f>
        <v>7026680</v>
      </c>
      <c r="G76" s="53">
        <f t="shared" ref="G76:AO76" si="22">SUM(G72:G75)</f>
        <v>3659</v>
      </c>
      <c r="H76" s="56">
        <f t="shared" si="22"/>
        <v>1</v>
      </c>
      <c r="I76" s="56">
        <f t="shared" si="22"/>
        <v>1</v>
      </c>
      <c r="J76" s="56">
        <f t="shared" si="22"/>
        <v>1</v>
      </c>
      <c r="K76" s="56">
        <f t="shared" si="22"/>
        <v>1</v>
      </c>
      <c r="L76" s="56">
        <f t="shared" si="22"/>
        <v>1</v>
      </c>
      <c r="M76" s="56">
        <f t="shared" si="22"/>
        <v>1</v>
      </c>
      <c r="N76" s="56">
        <f t="shared" si="22"/>
        <v>1</v>
      </c>
      <c r="O76" s="56">
        <f t="shared" ref="O76:R76" si="23">SUM(O72:O75)</f>
        <v>1</v>
      </c>
      <c r="P76" s="56">
        <f t="shared" si="23"/>
        <v>1</v>
      </c>
      <c r="Q76" s="56">
        <f t="shared" si="23"/>
        <v>1</v>
      </c>
      <c r="R76" s="56">
        <f t="shared" si="23"/>
        <v>1</v>
      </c>
      <c r="S76" s="56">
        <f t="shared" si="22"/>
        <v>1</v>
      </c>
      <c r="T76" s="56">
        <f t="shared" si="22"/>
        <v>1</v>
      </c>
      <c r="U76" s="56">
        <f t="shared" si="22"/>
        <v>1</v>
      </c>
      <c r="V76" s="56">
        <f t="shared" si="22"/>
        <v>1</v>
      </c>
      <c r="W76" s="56">
        <f t="shared" si="22"/>
        <v>1</v>
      </c>
      <c r="X76" s="56">
        <f t="shared" si="22"/>
        <v>1</v>
      </c>
      <c r="Y76" s="56">
        <f t="shared" si="22"/>
        <v>1</v>
      </c>
      <c r="Z76" s="56">
        <f t="shared" si="22"/>
        <v>1</v>
      </c>
      <c r="AA76" s="56">
        <f t="shared" si="22"/>
        <v>1</v>
      </c>
      <c r="AB76" s="56">
        <f t="shared" si="22"/>
        <v>1</v>
      </c>
      <c r="AC76" s="56">
        <f t="shared" si="22"/>
        <v>1</v>
      </c>
      <c r="AD76" s="56">
        <f t="shared" si="22"/>
        <v>1</v>
      </c>
      <c r="AE76" s="56">
        <f t="shared" si="22"/>
        <v>1</v>
      </c>
      <c r="AF76" s="56">
        <f t="shared" si="22"/>
        <v>1</v>
      </c>
      <c r="AG76" s="56">
        <f t="shared" si="22"/>
        <v>1</v>
      </c>
      <c r="AH76" s="56">
        <f t="shared" si="22"/>
        <v>1</v>
      </c>
      <c r="AI76" s="56">
        <f t="shared" si="22"/>
        <v>1</v>
      </c>
      <c r="AJ76" s="56">
        <f t="shared" si="22"/>
        <v>1</v>
      </c>
      <c r="AK76" s="56">
        <f t="shared" si="22"/>
        <v>1</v>
      </c>
      <c r="AL76" s="56">
        <f t="shared" si="22"/>
        <v>1</v>
      </c>
      <c r="AM76" s="56">
        <f t="shared" si="22"/>
        <v>1</v>
      </c>
      <c r="AN76" s="56">
        <f t="shared" si="22"/>
        <v>1</v>
      </c>
      <c r="AO76" s="56">
        <f t="shared" si="22"/>
        <v>1</v>
      </c>
    </row>
    <row r="77" spans="1:41" x14ac:dyDescent="0.2">
      <c r="A77" s="63" t="s">
        <v>120</v>
      </c>
      <c r="B77" s="63" t="s">
        <v>5</v>
      </c>
      <c r="C77" s="63" t="s">
        <v>41</v>
      </c>
      <c r="D77" s="63" t="s">
        <v>121</v>
      </c>
      <c r="E77" s="83" t="s">
        <v>145</v>
      </c>
      <c r="F77" s="18">
        <f>'DSR Secondary'!F77</f>
        <v>3192580</v>
      </c>
      <c r="G77" s="65">
        <f>'DSR Secondary'!G77</f>
        <v>1265.8899999999996</v>
      </c>
      <c r="H77" s="66">
        <v>0.32</v>
      </c>
      <c r="I77" s="66">
        <v>0.32</v>
      </c>
      <c r="J77" s="66">
        <v>0.32</v>
      </c>
      <c r="K77" s="66">
        <v>0.32</v>
      </c>
      <c r="L77" s="66">
        <v>0.32</v>
      </c>
      <c r="M77" s="66">
        <v>0.32</v>
      </c>
      <c r="N77" s="66">
        <v>0.35</v>
      </c>
      <c r="O77" s="66">
        <v>0.35</v>
      </c>
      <c r="P77" s="66">
        <v>0.35</v>
      </c>
      <c r="Q77" s="66">
        <v>0.35</v>
      </c>
      <c r="R77" s="66">
        <v>0.35</v>
      </c>
      <c r="S77" s="66">
        <v>0.35</v>
      </c>
      <c r="T77" s="66">
        <v>0.35</v>
      </c>
      <c r="U77" s="66">
        <v>0.35</v>
      </c>
      <c r="V77" s="66">
        <v>0.35</v>
      </c>
      <c r="W77" s="66">
        <v>0.35</v>
      </c>
      <c r="X77" s="66">
        <v>0.35</v>
      </c>
      <c r="Y77" s="66">
        <v>0.35</v>
      </c>
      <c r="Z77" s="66">
        <v>0.35</v>
      </c>
      <c r="AA77" s="66">
        <v>0.41</v>
      </c>
      <c r="AB77" s="66">
        <v>0.41</v>
      </c>
      <c r="AC77" s="66">
        <v>0.41</v>
      </c>
      <c r="AD77" s="66">
        <v>0.41</v>
      </c>
      <c r="AE77" s="66">
        <v>0.41</v>
      </c>
      <c r="AF77" s="66">
        <v>0.56000000000000005</v>
      </c>
      <c r="AG77" s="66">
        <v>0.5</v>
      </c>
      <c r="AH77" s="66">
        <v>0.6</v>
      </c>
      <c r="AI77" s="66">
        <v>0.6</v>
      </c>
      <c r="AJ77" s="66">
        <v>0.6</v>
      </c>
      <c r="AK77" s="66">
        <v>0.6</v>
      </c>
      <c r="AL77" s="66">
        <v>0.6</v>
      </c>
      <c r="AM77" s="66">
        <v>0.6</v>
      </c>
      <c r="AN77" s="66">
        <v>0.6</v>
      </c>
      <c r="AO77" s="66">
        <v>0.6</v>
      </c>
    </row>
    <row r="78" spans="1:41" x14ac:dyDescent="0.2">
      <c r="A78" s="63" t="s">
        <v>120</v>
      </c>
      <c r="B78" s="63" t="s">
        <v>5</v>
      </c>
      <c r="C78" s="63" t="s">
        <v>41</v>
      </c>
      <c r="D78" s="63" t="s">
        <v>122</v>
      </c>
      <c r="E78" s="43" t="s">
        <v>123</v>
      </c>
      <c r="F78" s="18">
        <f>'DSR Secondary'!F78</f>
        <v>2381890.4000000004</v>
      </c>
      <c r="G78" s="65">
        <f>'DSR Secondary'!G78</f>
        <v>1180.5600000000002</v>
      </c>
      <c r="H78" s="66">
        <v>0.33</v>
      </c>
      <c r="I78" s="66">
        <v>0.33</v>
      </c>
      <c r="J78" s="66">
        <v>0.33</v>
      </c>
      <c r="K78" s="66">
        <v>0.33</v>
      </c>
      <c r="L78" s="66">
        <v>0.33</v>
      </c>
      <c r="M78" s="66">
        <v>0.33</v>
      </c>
      <c r="N78" s="66">
        <v>0.33</v>
      </c>
      <c r="O78" s="66">
        <v>0.33</v>
      </c>
      <c r="P78" s="66">
        <v>0.33</v>
      </c>
      <c r="Q78" s="66">
        <v>0.33</v>
      </c>
      <c r="R78" s="66">
        <v>0.33</v>
      </c>
      <c r="S78" s="66">
        <v>0.33</v>
      </c>
      <c r="T78" s="66">
        <v>0.33</v>
      </c>
      <c r="U78" s="66">
        <v>0.33</v>
      </c>
      <c r="V78" s="66">
        <v>0.33</v>
      </c>
      <c r="W78" s="66">
        <v>0.33</v>
      </c>
      <c r="X78" s="66">
        <v>0.33</v>
      </c>
      <c r="Y78" s="66">
        <v>0.33</v>
      </c>
      <c r="Z78" s="66">
        <v>0.33</v>
      </c>
      <c r="AA78" s="66">
        <v>0.37</v>
      </c>
      <c r="AB78" s="66">
        <v>0.37</v>
      </c>
      <c r="AC78" s="66">
        <v>0.37</v>
      </c>
      <c r="AD78" s="66">
        <v>0.37</v>
      </c>
      <c r="AE78" s="66">
        <v>0.4</v>
      </c>
      <c r="AF78" s="66">
        <v>0.36</v>
      </c>
      <c r="AG78" s="66">
        <v>0.31</v>
      </c>
      <c r="AH78" s="66">
        <v>0.31</v>
      </c>
      <c r="AI78" s="66">
        <v>0.31</v>
      </c>
      <c r="AJ78" s="66">
        <v>0.31</v>
      </c>
      <c r="AK78" s="66">
        <v>0.31</v>
      </c>
      <c r="AL78" s="66">
        <v>0.31</v>
      </c>
      <c r="AM78" s="66">
        <v>0.31</v>
      </c>
      <c r="AN78" s="66">
        <v>0.31</v>
      </c>
      <c r="AO78" s="66">
        <v>0.31</v>
      </c>
    </row>
    <row r="79" spans="1:41" x14ac:dyDescent="0.2">
      <c r="A79" s="63" t="s">
        <v>120</v>
      </c>
      <c r="B79" s="63" t="s">
        <v>5</v>
      </c>
      <c r="C79" s="63" t="s">
        <v>41</v>
      </c>
      <c r="D79" s="63" t="s">
        <v>124</v>
      </c>
      <c r="E79" s="43" t="s">
        <v>132</v>
      </c>
      <c r="F79" s="18">
        <f>'DSR Secondary'!F79</f>
        <v>1710209.5999999999</v>
      </c>
      <c r="G79" s="65">
        <f>'DSR Secondary'!G79</f>
        <v>1132.55</v>
      </c>
      <c r="H79" s="66">
        <v>0.35</v>
      </c>
      <c r="I79" s="66">
        <v>0.35</v>
      </c>
      <c r="J79" s="66">
        <v>0.35</v>
      </c>
      <c r="K79" s="66">
        <v>0.35</v>
      </c>
      <c r="L79" s="66">
        <v>0.35</v>
      </c>
      <c r="M79" s="66">
        <v>0.35</v>
      </c>
      <c r="N79" s="66">
        <v>0.32</v>
      </c>
      <c r="O79" s="66">
        <v>0.32</v>
      </c>
      <c r="P79" s="66">
        <v>0.32</v>
      </c>
      <c r="Q79" s="66">
        <v>0.32</v>
      </c>
      <c r="R79" s="66">
        <v>0.32</v>
      </c>
      <c r="S79" s="66">
        <v>0.32</v>
      </c>
      <c r="T79" s="66">
        <v>0.32</v>
      </c>
      <c r="U79" s="66">
        <v>0.32</v>
      </c>
      <c r="V79" s="66">
        <v>0.32</v>
      </c>
      <c r="W79" s="66">
        <v>0.32</v>
      </c>
      <c r="X79" s="66">
        <v>0.32</v>
      </c>
      <c r="Y79" s="66">
        <v>0.32</v>
      </c>
      <c r="Z79" s="66">
        <v>0.32</v>
      </c>
      <c r="AA79" s="66">
        <v>0.22</v>
      </c>
      <c r="AB79" s="66">
        <v>0.22</v>
      </c>
      <c r="AC79" s="66">
        <v>0.22</v>
      </c>
      <c r="AD79" s="66">
        <v>0.22</v>
      </c>
      <c r="AE79" s="66">
        <v>0.19</v>
      </c>
      <c r="AF79" s="66">
        <v>0.08</v>
      </c>
      <c r="AG79" s="66">
        <v>0.19</v>
      </c>
      <c r="AH79" s="66">
        <v>0.09</v>
      </c>
      <c r="AI79" s="66">
        <v>0.09</v>
      </c>
      <c r="AJ79" s="66">
        <v>0.09</v>
      </c>
      <c r="AK79" s="66">
        <v>0.09</v>
      </c>
      <c r="AL79" s="66">
        <v>0.09</v>
      </c>
      <c r="AM79" s="66">
        <v>0.09</v>
      </c>
      <c r="AN79" s="66">
        <v>0.09</v>
      </c>
      <c r="AO79" s="66">
        <v>0.09</v>
      </c>
    </row>
    <row r="80" spans="1:41" s="9" customFormat="1" hidden="1" x14ac:dyDescent="0.2">
      <c r="A80" s="10"/>
      <c r="B80" s="62"/>
      <c r="C80" s="10"/>
      <c r="D80" s="10"/>
      <c r="E80" s="12"/>
      <c r="F80" s="53">
        <f>SUM(F77:F79)</f>
        <v>7284680</v>
      </c>
      <c r="G80" s="53">
        <f t="shared" ref="G80:AO80" si="24">SUM(G77:G79)</f>
        <v>3579</v>
      </c>
      <c r="H80" s="56">
        <f t="shared" si="24"/>
        <v>1</v>
      </c>
      <c r="I80" s="56">
        <f t="shared" si="24"/>
        <v>1</v>
      </c>
      <c r="J80" s="56">
        <f t="shared" si="24"/>
        <v>1</v>
      </c>
      <c r="K80" s="56">
        <f t="shared" si="24"/>
        <v>1</v>
      </c>
      <c r="L80" s="56">
        <f t="shared" si="24"/>
        <v>1</v>
      </c>
      <c r="M80" s="56">
        <f t="shared" si="24"/>
        <v>1</v>
      </c>
      <c r="N80" s="56">
        <f t="shared" si="24"/>
        <v>1</v>
      </c>
      <c r="O80" s="56">
        <f t="shared" ref="O80:R80" si="25">SUM(O77:O79)</f>
        <v>1</v>
      </c>
      <c r="P80" s="56">
        <f t="shared" si="25"/>
        <v>1</v>
      </c>
      <c r="Q80" s="56">
        <f t="shared" si="25"/>
        <v>1</v>
      </c>
      <c r="R80" s="56">
        <f t="shared" si="25"/>
        <v>1</v>
      </c>
      <c r="S80" s="56">
        <f t="shared" si="24"/>
        <v>1</v>
      </c>
      <c r="T80" s="56">
        <f t="shared" si="24"/>
        <v>1</v>
      </c>
      <c r="U80" s="56">
        <f t="shared" si="24"/>
        <v>1</v>
      </c>
      <c r="V80" s="56">
        <f t="shared" si="24"/>
        <v>1</v>
      </c>
      <c r="W80" s="56">
        <f t="shared" si="24"/>
        <v>1</v>
      </c>
      <c r="X80" s="56">
        <f t="shared" si="24"/>
        <v>1</v>
      </c>
      <c r="Y80" s="56">
        <f t="shared" si="24"/>
        <v>1</v>
      </c>
      <c r="Z80" s="56">
        <f t="shared" si="24"/>
        <v>1</v>
      </c>
      <c r="AA80" s="56">
        <f t="shared" si="24"/>
        <v>1</v>
      </c>
      <c r="AB80" s="56">
        <f t="shared" si="24"/>
        <v>1</v>
      </c>
      <c r="AC80" s="56">
        <f t="shared" si="24"/>
        <v>1</v>
      </c>
      <c r="AD80" s="56">
        <f t="shared" si="24"/>
        <v>1</v>
      </c>
      <c r="AE80" s="56">
        <f t="shared" si="24"/>
        <v>1</v>
      </c>
      <c r="AF80" s="56">
        <f t="shared" si="24"/>
        <v>1</v>
      </c>
      <c r="AG80" s="56">
        <f t="shared" si="24"/>
        <v>1</v>
      </c>
      <c r="AH80" s="56">
        <f t="shared" si="24"/>
        <v>0.99999999999999989</v>
      </c>
      <c r="AI80" s="56">
        <f t="shared" si="24"/>
        <v>0.99999999999999989</v>
      </c>
      <c r="AJ80" s="56">
        <f t="shared" si="24"/>
        <v>0.99999999999999989</v>
      </c>
      <c r="AK80" s="56">
        <f t="shared" si="24"/>
        <v>0.99999999999999989</v>
      </c>
      <c r="AL80" s="56">
        <f t="shared" si="24"/>
        <v>0.99999999999999989</v>
      </c>
      <c r="AM80" s="56">
        <f t="shared" si="24"/>
        <v>0.99999999999999989</v>
      </c>
      <c r="AN80" s="56">
        <f t="shared" si="24"/>
        <v>0.99999999999999989</v>
      </c>
      <c r="AO80" s="56">
        <f t="shared" si="24"/>
        <v>0.99999999999999989</v>
      </c>
    </row>
    <row r="81" spans="1:52" hidden="1" x14ac:dyDescent="0.2">
      <c r="A81" s="46" t="s">
        <v>43</v>
      </c>
      <c r="B81" s="11"/>
      <c r="C81" s="11"/>
      <c r="D81" s="11"/>
      <c r="E81" s="11"/>
      <c r="F81" s="57">
        <f>SUM(F80,F76,F71,F63,F58,F53,F45,F37,F30,F23,F18,F13,F6)</f>
        <v>126280778.13485533</v>
      </c>
      <c r="G81" s="57">
        <f>SUM(G80,G76,G71,G63,G58,G53,G45,G37,G30,G23,G18,G13,G6)</f>
        <v>63223.805215031469</v>
      </c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</sheetData>
  <autoFilter ref="A2:BA81">
    <filterColumn colId="0">
      <filters>
        <filter val="Haque Enterprise"/>
        <filter val="Hello Rajshahi"/>
        <filter val="Mobile collection and ghori ghor"/>
        <filter val="Mugdho Corporation"/>
        <filter val="New Sarker Electronics"/>
        <filter val="Pacific Electronics"/>
        <filter val="Pacific Electronics-2"/>
      </filters>
    </filterColumn>
  </autoFilter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17" priority="76"/>
  </conditionalFormatting>
  <conditionalFormatting sqref="D19:E22">
    <cfRule type="duplicateValues" dxfId="16" priority="75"/>
  </conditionalFormatting>
  <conditionalFormatting sqref="D31:E31 D34:E36 D32">
    <cfRule type="duplicateValues" dxfId="15" priority="74"/>
  </conditionalFormatting>
  <conditionalFormatting sqref="D3:E5">
    <cfRule type="duplicateValues" dxfId="14" priority="484"/>
  </conditionalFormatting>
  <conditionalFormatting sqref="D1:E2">
    <cfRule type="duplicateValues" dxfId="13" priority="608"/>
  </conditionalFormatting>
  <conditionalFormatting sqref="E32">
    <cfRule type="duplicateValues" dxfId="12" priority="7"/>
  </conditionalFormatting>
  <conditionalFormatting sqref="D39:E39">
    <cfRule type="duplicateValues" dxfId="11" priority="5"/>
  </conditionalFormatting>
  <conditionalFormatting sqref="D40:E40">
    <cfRule type="duplicateValues" dxfId="10" priority="4"/>
  </conditionalFormatting>
  <conditionalFormatting sqref="D33:E33">
    <cfRule type="duplicateValues" dxfId="9" priority="3"/>
  </conditionalFormatting>
  <conditionalFormatting sqref="D37:E38 D6:E13 D18:E18 D23:E30 D41:E43 D45:E53 D44">
    <cfRule type="duplicateValues" dxfId="8" priority="630"/>
  </conditionalFormatting>
  <conditionalFormatting sqref="E4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82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C27" sqref="C27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9" width="8.85546875" style="8" customWidth="1"/>
    <col min="20" max="22" width="8.85546875" style="8" bestFit="1" customWidth="1"/>
    <col min="23" max="23" width="9.7109375" style="8" bestFit="1" customWidth="1"/>
    <col min="24" max="24" width="8.5703125" style="8" bestFit="1" customWidth="1"/>
    <col min="25" max="26" width="8.85546875" style="8" bestFit="1" customWidth="1"/>
    <col min="27" max="30" width="8.42578125" style="8" bestFit="1" customWidth="1"/>
    <col min="31" max="32" width="9.28515625" style="8" bestFit="1" customWidth="1"/>
    <col min="33" max="33" width="6" style="8" bestFit="1" customWidth="1"/>
    <col min="34" max="34" width="9.28515625" style="8" bestFit="1" customWidth="1"/>
    <col min="35" max="40" width="9.28515625" style="8" customWidth="1"/>
    <col min="41" max="41" width="9.28515625" style="8" bestFit="1" customWidth="1"/>
    <col min="42" max="43" width="9" style="7"/>
    <col min="44" max="44" width="11.140625" style="7" bestFit="1" customWidth="1"/>
    <col min="45" max="53" width="9" style="7"/>
    <col min="54" max="16384" width="9" style="8"/>
  </cols>
  <sheetData>
    <row r="1" spans="1:53" x14ac:dyDescent="0.2">
      <c r="A1" s="121" t="s">
        <v>15</v>
      </c>
      <c r="B1" s="123" t="s">
        <v>16</v>
      </c>
      <c r="C1" s="123" t="s">
        <v>17</v>
      </c>
      <c r="D1" s="123" t="s">
        <v>18</v>
      </c>
      <c r="E1" s="120" t="s">
        <v>19</v>
      </c>
      <c r="F1" s="119" t="s">
        <v>3</v>
      </c>
      <c r="G1" s="119" t="s">
        <v>20</v>
      </c>
      <c r="H1" s="47">
        <v>1000</v>
      </c>
      <c r="I1" s="47">
        <v>1090</v>
      </c>
      <c r="J1" s="47">
        <v>1080</v>
      </c>
      <c r="K1" s="47">
        <v>1160</v>
      </c>
      <c r="L1" s="47">
        <v>1190</v>
      </c>
      <c r="M1" s="47">
        <v>1270</v>
      </c>
      <c r="N1" s="47">
        <v>1330</v>
      </c>
      <c r="O1" s="47">
        <v>1250</v>
      </c>
      <c r="P1" s="47">
        <v>1290</v>
      </c>
      <c r="Q1" s="47">
        <v>1600</v>
      </c>
      <c r="R1" s="47">
        <v>1510</v>
      </c>
      <c r="S1" s="47">
        <v>1400</v>
      </c>
      <c r="T1" s="47">
        <v>1370</v>
      </c>
      <c r="U1" s="47">
        <v>1400</v>
      </c>
      <c r="V1" s="47">
        <v>1380</v>
      </c>
      <c r="W1" s="47">
        <v>1420</v>
      </c>
      <c r="X1" s="47">
        <v>1500</v>
      </c>
      <c r="Y1" s="47">
        <v>1540</v>
      </c>
      <c r="Z1" s="47">
        <v>1600</v>
      </c>
      <c r="AA1" s="47">
        <v>5370</v>
      </c>
      <c r="AB1" s="47">
        <v>5650</v>
      </c>
      <c r="AC1" s="47">
        <v>6980</v>
      </c>
      <c r="AD1" s="47">
        <v>7250</v>
      </c>
      <c r="AE1" s="47">
        <v>7540</v>
      </c>
      <c r="AF1" s="47">
        <v>6590</v>
      </c>
      <c r="AG1" s="47">
        <v>8100</v>
      </c>
      <c r="AH1" s="47">
        <v>10560</v>
      </c>
      <c r="AI1" s="47">
        <v>11770</v>
      </c>
      <c r="AJ1" s="47">
        <v>8480</v>
      </c>
      <c r="AK1" s="47">
        <v>9890</v>
      </c>
      <c r="AL1" s="47">
        <v>10820</v>
      </c>
      <c r="AM1" s="47">
        <v>11770</v>
      </c>
      <c r="AN1" s="47">
        <v>12520</v>
      </c>
      <c r="AO1" s="47">
        <v>14100</v>
      </c>
    </row>
    <row r="2" spans="1:53" x14ac:dyDescent="0.2">
      <c r="A2" s="122"/>
      <c r="B2" s="124"/>
      <c r="C2" s="124"/>
      <c r="D2" s="124"/>
      <c r="E2" s="120"/>
      <c r="F2" s="119"/>
      <c r="G2" s="119"/>
      <c r="H2" s="48" t="s">
        <v>171</v>
      </c>
      <c r="I2" s="48" t="s">
        <v>172</v>
      </c>
      <c r="J2" s="48" t="s">
        <v>188</v>
      </c>
      <c r="K2" s="48" t="s">
        <v>191</v>
      </c>
      <c r="L2" s="48" t="s">
        <v>189</v>
      </c>
      <c r="M2" s="48" t="s">
        <v>190</v>
      </c>
      <c r="N2" s="48" t="s">
        <v>192</v>
      </c>
      <c r="O2" s="48" t="s">
        <v>196</v>
      </c>
      <c r="P2" s="48" t="s">
        <v>194</v>
      </c>
      <c r="Q2" s="48" t="s">
        <v>207</v>
      </c>
      <c r="R2" s="48" t="s">
        <v>193</v>
      </c>
      <c r="S2" s="48" t="s">
        <v>174</v>
      </c>
      <c r="T2" s="48" t="s">
        <v>199</v>
      </c>
      <c r="U2" s="48" t="s">
        <v>200</v>
      </c>
      <c r="V2" s="48" t="s">
        <v>201</v>
      </c>
      <c r="W2" s="48" t="s">
        <v>197</v>
      </c>
      <c r="X2" s="48" t="s">
        <v>198</v>
      </c>
      <c r="Y2" s="48" t="s">
        <v>173</v>
      </c>
      <c r="Z2" s="48" t="s">
        <v>195</v>
      </c>
      <c r="AA2" s="48" t="s">
        <v>202</v>
      </c>
      <c r="AB2" s="48" t="s">
        <v>175</v>
      </c>
      <c r="AC2" s="48" t="s">
        <v>208</v>
      </c>
      <c r="AD2" s="48" t="s">
        <v>176</v>
      </c>
      <c r="AE2" s="48" t="s">
        <v>209</v>
      </c>
      <c r="AF2" s="48" t="s">
        <v>177</v>
      </c>
      <c r="AG2" s="48" t="s">
        <v>203</v>
      </c>
      <c r="AH2" s="48" t="s">
        <v>205</v>
      </c>
      <c r="AI2" s="48" t="s">
        <v>206</v>
      </c>
      <c r="AJ2" s="48" t="s">
        <v>178</v>
      </c>
      <c r="AK2" s="48" t="s">
        <v>204</v>
      </c>
      <c r="AL2" s="48" t="s">
        <v>179</v>
      </c>
      <c r="AM2" s="48" t="s">
        <v>180</v>
      </c>
      <c r="AN2" s="48" t="s">
        <v>210</v>
      </c>
      <c r="AO2" s="48" t="s">
        <v>211</v>
      </c>
    </row>
    <row r="3" spans="1:53" hidden="1" x14ac:dyDescent="0.2">
      <c r="A3" s="58" t="s">
        <v>46</v>
      </c>
      <c r="B3" s="16" t="s">
        <v>5</v>
      </c>
      <c r="C3" s="17" t="s">
        <v>22</v>
      </c>
      <c r="D3" s="29" t="s">
        <v>48</v>
      </c>
      <c r="E3" s="29" t="s">
        <v>136</v>
      </c>
      <c r="F3" s="18">
        <f>SUMPRODUCT(H3:AO3,$H$1:$AO$1)</f>
        <v>2268698.8933988214</v>
      </c>
      <c r="G3" s="19">
        <f>SUM(H3:AO3)</f>
        <v>1149.0072606909816</v>
      </c>
      <c r="H3" s="20">
        <f>'Distributor Secondary'!G4*'DSR con %'!H3</f>
        <v>245.36590517004694</v>
      </c>
      <c r="I3" s="20">
        <f>'Distributor Secondary'!H4*'DSR con %'!I3</f>
        <v>70.961938041984794</v>
      </c>
      <c r="J3" s="20">
        <f>'Distributor Secondary'!I4*'DSR con %'!J3</f>
        <v>113.32727418645334</v>
      </c>
      <c r="K3" s="20">
        <f>'Distributor Secondary'!J4*'DSR con %'!K3</f>
        <v>120.38816354386476</v>
      </c>
      <c r="L3" s="20">
        <f>'Distributor Secondary'!K4*'DSR con %'!L3</f>
        <v>58.252337198644241</v>
      </c>
      <c r="M3" s="20">
        <f>'Distributor Secondary'!L4*'DSR con %'!M3</f>
        <v>41.306202740856826</v>
      </c>
      <c r="N3" s="20">
        <f>'Distributor Secondary'!M4*'DSR con %'!N3</f>
        <v>42.012291676597968</v>
      </c>
      <c r="O3" s="20">
        <f>'Distributor Secondary'!N4*'DSR con %'!O3</f>
        <v>23.653979347328267</v>
      </c>
      <c r="P3" s="20">
        <f>'Distributor Secondary'!O4*'DSR con %'!P3</f>
        <v>18.00526786139913</v>
      </c>
      <c r="Q3" s="20">
        <f>'Distributor Secondary'!P4*'DSR con %'!Q3</f>
        <v>39.89402486937454</v>
      </c>
      <c r="R3" s="20">
        <f>'Distributor Secondary'!Q4*'DSR con %'!R3</f>
        <v>37.422713594280545</v>
      </c>
      <c r="S3" s="20">
        <f>'Distributor Secondary'!N4*'DSR con %'!S3</f>
        <v>23.653979347328267</v>
      </c>
      <c r="T3" s="20">
        <f>'Distributor Secondary'!O4*'DSR con %'!T3</f>
        <v>18.00526786139913</v>
      </c>
      <c r="U3" s="20">
        <f>'Distributor Secondary'!P4*'DSR con %'!U3</f>
        <v>39.89402486937454</v>
      </c>
      <c r="V3" s="20">
        <f>'Distributor Secondary'!U4*'DSR con %'!V3</f>
        <v>16.593089989916844</v>
      </c>
      <c r="W3" s="20">
        <f>'Distributor Secondary'!V4*'DSR con %'!W3</f>
        <v>43.424469548080253</v>
      </c>
      <c r="X3" s="20">
        <f>'Distributor Secondary'!W4*'DSR con %'!X3</f>
        <v>40.247069337245108</v>
      </c>
      <c r="Y3" s="20">
        <f>'Distributor Secondary'!X4*'DSR con %'!Y3</f>
        <v>42.012291676597968</v>
      </c>
      <c r="Z3" s="20">
        <f>'Distributor Secondary'!Y4*'DSR con %'!Z3</f>
        <v>10.238289568246563</v>
      </c>
      <c r="AA3" s="20">
        <f>'Distributor Secondary'!Z4*'DSR con %'!AA3</f>
        <v>1.0591334036117135</v>
      </c>
      <c r="AB3" s="20">
        <f>'Distributor Secondary'!AA4*'DSR con %'!AB3</f>
        <v>5.295667018058567</v>
      </c>
      <c r="AC3" s="20">
        <f>'Distributor Secondary'!AB4*'DSR con %'!AC3</f>
        <v>6.0017559537997096</v>
      </c>
      <c r="AD3" s="20">
        <f>'Distributor Secondary'!AC4*'DSR con %'!AD3</f>
        <v>4.9426225501879957</v>
      </c>
      <c r="AE3" s="20">
        <f>'Distributor Secondary'!AD4*'DSR con %'!AE3</f>
        <v>5.8831255567931837</v>
      </c>
      <c r="AF3" s="20">
        <f>'Distributor Secondary'!AE4*'DSR con %'!AF3</f>
        <v>4.4123441675948882</v>
      </c>
      <c r="AG3" s="20">
        <f>'Distributor Secondary'!AF4*'DSR con %'!AG3</f>
        <v>3.8240316119155695</v>
      </c>
      <c r="AH3" s="20">
        <f>'Distributor Secondary'!AG4*'DSR con %'!AH3</f>
        <v>6.2700000000000005</v>
      </c>
      <c r="AI3" s="20">
        <f>'Distributor Secondary'!AH4*'DSR con %'!AI3</f>
        <v>4.95</v>
      </c>
      <c r="AJ3" s="20">
        <f>'Distributor Secondary'!AI4*'DSR con %'!AJ3</f>
        <v>14.850000000000001</v>
      </c>
      <c r="AK3" s="20">
        <f>'Distributor Secondary'!AJ4*'DSR con %'!AK3</f>
        <v>20.130000000000003</v>
      </c>
      <c r="AL3" s="20">
        <f>'Distributor Secondary'!AK4*'DSR con %'!AL3</f>
        <v>5.94</v>
      </c>
      <c r="AM3" s="20">
        <f>'Distributor Secondary'!AL4*'DSR con %'!AM3</f>
        <v>10.23</v>
      </c>
      <c r="AN3" s="20">
        <f>'Distributor Secondary'!AM4*'DSR con %'!AN3</f>
        <v>4.62</v>
      </c>
      <c r="AO3" s="20">
        <f>'Distributor Secondary'!AN4*'DSR con %'!AO3</f>
        <v>5.94</v>
      </c>
    </row>
    <row r="4" spans="1:53" hidden="1" x14ac:dyDescent="0.2">
      <c r="A4" s="58" t="s">
        <v>46</v>
      </c>
      <c r="B4" s="16" t="s">
        <v>5</v>
      </c>
      <c r="C4" s="17" t="s">
        <v>22</v>
      </c>
      <c r="D4" s="29" t="s">
        <v>49</v>
      </c>
      <c r="E4" s="29" t="s">
        <v>137</v>
      </c>
      <c r="F4" s="18">
        <f>SUMPRODUCT(H4:AO4,$H$1:$AO$1)</f>
        <v>2422534.7043396127</v>
      </c>
      <c r="G4" s="19">
        <f>SUM(H4:AO4)</f>
        <v>1219.399181338892</v>
      </c>
      <c r="H4" s="20">
        <f>'Distributor Secondary'!G4*'DSR con %'!H4</f>
        <v>259.55637426314809</v>
      </c>
      <c r="I4" s="20">
        <f>'Distributor Secondary'!H4*'DSR con %'!I4</f>
        <v>75.065944211356495</v>
      </c>
      <c r="J4" s="20">
        <f>'Distributor Secondary'!I4*'DSR con %'!J4</f>
        <v>119.88143329276335</v>
      </c>
      <c r="K4" s="20">
        <f>'Distributor Secondary'!J4*'DSR con %'!K4</f>
        <v>127.35068147299783</v>
      </c>
      <c r="L4" s="20">
        <f>'Distributor Secondary'!K4*'DSR con %'!L4</f>
        <v>61.621297486934431</v>
      </c>
      <c r="M4" s="20">
        <f>'Distributor Secondary'!L4*'DSR con %'!M4</f>
        <v>43.695101854371693</v>
      </c>
      <c r="N4" s="20">
        <f>'Distributor Secondary'!M4*'DSR con %'!N4</f>
        <v>44.442026672395137</v>
      </c>
      <c r="O4" s="20">
        <f>'Distributor Secondary'!N4*'DSR con %'!O4</f>
        <v>25.021981403785496</v>
      </c>
      <c r="P4" s="20">
        <f>'Distributor Secondary'!O4*'DSR con %'!P4</f>
        <v>19.046582859597915</v>
      </c>
      <c r="Q4" s="20">
        <f>'Distributor Secondary'!P4*'DSR con %'!Q4</f>
        <v>42.201252218324797</v>
      </c>
      <c r="R4" s="20">
        <f>'Distributor Secondary'!Q4*'DSR con %'!R4</f>
        <v>39.587015355242727</v>
      </c>
      <c r="S4" s="20">
        <f>'Distributor Secondary'!N4*'DSR con %'!S4</f>
        <v>25.021981403785496</v>
      </c>
      <c r="T4" s="20">
        <f>'Distributor Secondary'!O4*'DSR con %'!T4</f>
        <v>19.046582859597915</v>
      </c>
      <c r="U4" s="20">
        <f>'Distributor Secondary'!P4*'DSR con %'!U4</f>
        <v>42.201252218324797</v>
      </c>
      <c r="V4" s="20">
        <f>'Distributor Secondary'!U4*'DSR con %'!V4</f>
        <v>17.552733223551019</v>
      </c>
      <c r="W4" s="20">
        <f>'Distributor Secondary'!V4*'DSR con %'!W4</f>
        <v>45.935876308442033</v>
      </c>
      <c r="X4" s="20">
        <f>'Distributor Secondary'!W4*'DSR con %'!X4</f>
        <v>42.574714627336519</v>
      </c>
      <c r="Y4" s="20">
        <f>'Distributor Secondary'!X4*'DSR con %'!Y4</f>
        <v>44.442026672395137</v>
      </c>
      <c r="Z4" s="20">
        <f>'Distributor Secondary'!Y4*'DSR con %'!Z4</f>
        <v>10.830409861339991</v>
      </c>
      <c r="AA4" s="20">
        <f>'Distributor Secondary'!Z4*'DSR con %'!AA4</f>
        <v>1.1203872270351716</v>
      </c>
      <c r="AB4" s="20">
        <f>'Distributor Secondary'!AA4*'DSR con %'!AB4</f>
        <v>5.6019361351758574</v>
      </c>
      <c r="AC4" s="20">
        <f>'Distributor Secondary'!AB4*'DSR con %'!AC4</f>
        <v>6.3488609531993054</v>
      </c>
      <c r="AD4" s="20">
        <f>'Distributor Secondary'!AC4*'DSR con %'!AD4</f>
        <v>5.2284737261641334</v>
      </c>
      <c r="AE4" s="20">
        <f>'Distributor Secondary'!AD4*'DSR con %'!AE4</f>
        <v>8.7017729298443385</v>
      </c>
      <c r="AF4" s="20">
        <f>'Distributor Secondary'!AE4*'DSR con %'!AF4</f>
        <v>6.5263296973832539</v>
      </c>
      <c r="AG4" s="20">
        <f>'Distributor Secondary'!AF4*'DSR con %'!AG4</f>
        <v>5.6561524043988198</v>
      </c>
      <c r="AH4" s="20">
        <f>'Distributor Secondary'!AG4*'DSR con %'!AH4</f>
        <v>6.4600000000000009</v>
      </c>
      <c r="AI4" s="20">
        <f>'Distributor Secondary'!AH4*'DSR con %'!AI4</f>
        <v>5.1000000000000005</v>
      </c>
      <c r="AJ4" s="20">
        <f>'Distributor Secondary'!AI4*'DSR con %'!AJ4</f>
        <v>15.3</v>
      </c>
      <c r="AK4" s="20">
        <f>'Distributor Secondary'!AJ4*'DSR con %'!AK4</f>
        <v>20.740000000000002</v>
      </c>
      <c r="AL4" s="20">
        <f>'Distributor Secondary'!AK4*'DSR con %'!AL4</f>
        <v>6.12</v>
      </c>
      <c r="AM4" s="20">
        <f>'Distributor Secondary'!AL4*'DSR con %'!AM4</f>
        <v>10.540000000000001</v>
      </c>
      <c r="AN4" s="20">
        <f>'Distributor Secondary'!AM4*'DSR con %'!AN4</f>
        <v>4.7600000000000007</v>
      </c>
      <c r="AO4" s="20">
        <f>'Distributor Secondary'!AN4*'DSR con %'!AO4</f>
        <v>6.12</v>
      </c>
    </row>
    <row r="5" spans="1:53" hidden="1" x14ac:dyDescent="0.2">
      <c r="A5" s="58" t="s">
        <v>46</v>
      </c>
      <c r="B5" s="16" t="s">
        <v>5</v>
      </c>
      <c r="C5" s="17" t="s">
        <v>22</v>
      </c>
      <c r="D5" s="29" t="s">
        <v>50</v>
      </c>
      <c r="E5" s="29" t="s">
        <v>138</v>
      </c>
      <c r="F5" s="18">
        <f>SUMPRODUCT(H5:AO5,$H$1:$AO$1)</f>
        <v>1947516.4022615657</v>
      </c>
      <c r="G5" s="19">
        <f>SUM(H5:AO5)</f>
        <v>908.59355797012699</v>
      </c>
      <c r="H5" s="20">
        <f>'Distributor Secondary'!G4*'DSR con %'!H5</f>
        <v>190.077720566805</v>
      </c>
      <c r="I5" s="20">
        <f>'Distributor Secondary'!H4*'DSR con %'!I5</f>
        <v>54.972117746658711</v>
      </c>
      <c r="J5" s="20">
        <f>'Distributor Secondary'!I4*'DSR con %'!J5</f>
        <v>87.791292520783315</v>
      </c>
      <c r="K5" s="20">
        <f>'Distributor Secondary'!J4*'DSR con %'!K5</f>
        <v>93.261154983137416</v>
      </c>
      <c r="L5" s="20">
        <f>'Distributor Secondary'!K4*'DSR con %'!L5</f>
        <v>45.126365314421328</v>
      </c>
      <c r="M5" s="20">
        <f>'Distributor Secondary'!L4*'DSR con %'!M5</f>
        <v>31.998695404771485</v>
      </c>
      <c r="N5" s="20">
        <f>'Distributor Secondary'!M4*'DSR con %'!N5</f>
        <v>32.545681651006895</v>
      </c>
      <c r="O5" s="20">
        <f>'Distributor Secondary'!N4*'DSR con %'!O5</f>
        <v>18.324039248886237</v>
      </c>
      <c r="P5" s="20">
        <f>'Distributor Secondary'!O4*'DSR con %'!P5</f>
        <v>13.948149279002957</v>
      </c>
      <c r="Q5" s="20">
        <f>'Distributor Secondary'!P4*'DSR con %'!Q5</f>
        <v>30.904722912300667</v>
      </c>
      <c r="R5" s="20">
        <f>'Distributor Secondary'!Q4*'DSR con %'!R5</f>
        <v>28.990271050476732</v>
      </c>
      <c r="S5" s="20">
        <f>'Distributor Secondary'!N4*'DSR con %'!S5</f>
        <v>18.324039248886237</v>
      </c>
      <c r="T5" s="20">
        <f>'Distributor Secondary'!O4*'DSR con %'!T5</f>
        <v>13.948149279002957</v>
      </c>
      <c r="U5" s="20">
        <f>'Distributor Secondary'!P4*'DSR con %'!U5</f>
        <v>30.904722912300667</v>
      </c>
      <c r="V5" s="20">
        <f>'Distributor Secondary'!U4*'DSR con %'!V5</f>
        <v>12.854176786532136</v>
      </c>
      <c r="W5" s="20">
        <f>'Distributor Secondary'!V4*'DSR con %'!W5</f>
        <v>33.639654143477721</v>
      </c>
      <c r="X5" s="20">
        <f>'Distributor Secondary'!W4*'DSR con %'!X5</f>
        <v>31.178216035418373</v>
      </c>
      <c r="Y5" s="20">
        <f>'Distributor Secondary'!X4*'DSR con %'!Y5</f>
        <v>32.545681651006895</v>
      </c>
      <c r="Z5" s="20">
        <f>'Distributor Secondary'!Y4*'DSR con %'!Z5</f>
        <v>7.9313005704134456</v>
      </c>
      <c r="AA5" s="20">
        <f>'Distributor Secondary'!Z4*'DSR con %'!AA5</f>
        <v>0.82047936935311505</v>
      </c>
      <c r="AB5" s="20">
        <f>'Distributor Secondary'!AA4*'DSR con %'!AB5</f>
        <v>4.1023968467655756</v>
      </c>
      <c r="AC5" s="20">
        <f>'Distributor Secondary'!AB4*'DSR con %'!AC5</f>
        <v>4.649383093000985</v>
      </c>
      <c r="AD5" s="20">
        <f>'Distributor Secondary'!AC4*'DSR con %'!AD5</f>
        <v>3.82890372364787</v>
      </c>
      <c r="AE5" s="20">
        <f>'Distributor Secondary'!AD4*'DSR con %'!AE5</f>
        <v>5.4151015133624796</v>
      </c>
      <c r="AF5" s="20">
        <f>'Distributor Secondary'!AE4*'DSR con %'!AF5</f>
        <v>4.0613261350218597</v>
      </c>
      <c r="AG5" s="20">
        <f>'Distributor Secondary'!AF4*'DSR con %'!AG5</f>
        <v>3.5198159836856115</v>
      </c>
      <c r="AH5" s="20">
        <f>'Distributor Secondary'!AG4*'DSR con %'!AH5</f>
        <v>6.2700000000000005</v>
      </c>
      <c r="AI5" s="20">
        <f>'Distributor Secondary'!AH4*'DSR con %'!AI5</f>
        <v>4.95</v>
      </c>
      <c r="AJ5" s="20">
        <f>'Distributor Secondary'!AI4*'DSR con %'!AJ5</f>
        <v>14.850000000000001</v>
      </c>
      <c r="AK5" s="20">
        <f>'Distributor Secondary'!AJ4*'DSR con %'!AK5</f>
        <v>20.130000000000003</v>
      </c>
      <c r="AL5" s="20">
        <f>'Distributor Secondary'!AK4*'DSR con %'!AL5</f>
        <v>5.94</v>
      </c>
      <c r="AM5" s="20">
        <f>'Distributor Secondary'!AL4*'DSR con %'!AM5</f>
        <v>10.23</v>
      </c>
      <c r="AN5" s="20">
        <f>'Distributor Secondary'!AM4*'DSR con %'!AN5</f>
        <v>4.62</v>
      </c>
      <c r="AO5" s="20">
        <f>'Distributor Secondary'!AN4*'DSR con %'!AO5</f>
        <v>5.94</v>
      </c>
    </row>
    <row r="6" spans="1:53" s="9" customFormat="1" hidden="1" x14ac:dyDescent="0.2">
      <c r="A6" s="30"/>
      <c r="B6" s="22"/>
      <c r="C6" s="23"/>
      <c r="D6" s="31"/>
      <c r="E6" s="31"/>
      <c r="F6" s="26">
        <f>SUM(F3:F5)</f>
        <v>6638749.9999999991</v>
      </c>
      <c r="G6" s="26">
        <f t="shared" ref="G6:AO6" si="0">SUM(G3:G5)</f>
        <v>3277.0000000000009</v>
      </c>
      <c r="H6" s="26">
        <f t="shared" si="0"/>
        <v>695</v>
      </c>
      <c r="I6" s="26">
        <f t="shared" si="0"/>
        <v>201</v>
      </c>
      <c r="J6" s="26">
        <f t="shared" si="0"/>
        <v>321</v>
      </c>
      <c r="K6" s="26">
        <f t="shared" si="0"/>
        <v>341</v>
      </c>
      <c r="L6" s="26">
        <f t="shared" si="0"/>
        <v>165</v>
      </c>
      <c r="M6" s="26">
        <f t="shared" si="0"/>
        <v>117</v>
      </c>
      <c r="N6" s="26">
        <f t="shared" si="0"/>
        <v>119</v>
      </c>
      <c r="O6" s="26">
        <f t="shared" ref="O6:R6" si="1">SUM(O3:O5)</f>
        <v>67</v>
      </c>
      <c r="P6" s="26">
        <f t="shared" si="1"/>
        <v>51</v>
      </c>
      <c r="Q6" s="26">
        <f t="shared" si="1"/>
        <v>113.00000000000001</v>
      </c>
      <c r="R6" s="26">
        <f t="shared" si="1"/>
        <v>106</v>
      </c>
      <c r="S6" s="26">
        <f t="shared" ref="S6:T6" si="2">SUM(S3:S5)</f>
        <v>67</v>
      </c>
      <c r="T6" s="26">
        <f t="shared" si="2"/>
        <v>51</v>
      </c>
      <c r="U6" s="26">
        <f t="shared" si="0"/>
        <v>113.00000000000001</v>
      </c>
      <c r="V6" s="26">
        <f t="shared" si="0"/>
        <v>47</v>
      </c>
      <c r="W6" s="26">
        <f t="shared" si="0"/>
        <v>123</v>
      </c>
      <c r="X6" s="26">
        <f t="shared" si="0"/>
        <v>114</v>
      </c>
      <c r="Y6" s="26">
        <f t="shared" si="0"/>
        <v>119</v>
      </c>
      <c r="Z6" s="26">
        <f t="shared" si="0"/>
        <v>28.999999999999996</v>
      </c>
      <c r="AA6" s="26">
        <f t="shared" si="0"/>
        <v>3</v>
      </c>
      <c r="AB6" s="26">
        <f t="shared" si="0"/>
        <v>15</v>
      </c>
      <c r="AC6" s="26">
        <f t="shared" si="0"/>
        <v>17</v>
      </c>
      <c r="AD6" s="26">
        <f t="shared" si="0"/>
        <v>14</v>
      </c>
      <c r="AE6" s="26">
        <f t="shared" si="0"/>
        <v>20</v>
      </c>
      <c r="AF6" s="26">
        <f t="shared" si="0"/>
        <v>15.000000000000002</v>
      </c>
      <c r="AG6" s="26">
        <f t="shared" si="0"/>
        <v>13</v>
      </c>
      <c r="AH6" s="26">
        <f t="shared" si="0"/>
        <v>19</v>
      </c>
      <c r="AI6" s="26">
        <f t="shared" ref="AI6:AN6" si="3">SUM(AI3:AI5)</f>
        <v>15</v>
      </c>
      <c r="AJ6" s="26">
        <f t="shared" si="3"/>
        <v>45</v>
      </c>
      <c r="AK6" s="26">
        <f t="shared" si="3"/>
        <v>61.000000000000007</v>
      </c>
      <c r="AL6" s="26">
        <f t="shared" si="3"/>
        <v>18</v>
      </c>
      <c r="AM6" s="26">
        <f t="shared" si="3"/>
        <v>31.000000000000004</v>
      </c>
      <c r="AN6" s="26">
        <f t="shared" si="3"/>
        <v>14</v>
      </c>
      <c r="AO6" s="26">
        <f t="shared" si="0"/>
        <v>18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hidden="1" x14ac:dyDescent="0.2">
      <c r="A7" s="32" t="s">
        <v>6</v>
      </c>
      <c r="B7" s="16" t="s">
        <v>5</v>
      </c>
      <c r="C7" s="17" t="s">
        <v>21</v>
      </c>
      <c r="D7" s="29" t="s">
        <v>70</v>
      </c>
      <c r="E7" s="29" t="s">
        <v>77</v>
      </c>
      <c r="F7" s="18">
        <f t="shared" ref="F7:F12" si="4">SUMPRODUCT(H7:AO7,$H$1:$AO$1)</f>
        <v>1465677.4</v>
      </c>
      <c r="G7" s="19">
        <f t="shared" ref="G7:G12" si="5">SUM(H7:AO7)</f>
        <v>995.29999999999984</v>
      </c>
      <c r="H7" s="20">
        <f>'Distributor Secondary'!G5*'DSR con %'!H7</f>
        <v>144.48000000000002</v>
      </c>
      <c r="I7" s="20">
        <f>'Distributor Secondary'!H5*'DSR con %'!I7</f>
        <v>84.97</v>
      </c>
      <c r="J7" s="20">
        <f>'Distributor Secondary'!I5*'DSR con %'!J7</f>
        <v>90.06</v>
      </c>
      <c r="K7" s="20">
        <f>'Distributor Secondary'!J5*'DSR con %'!K7</f>
        <v>130.34</v>
      </c>
      <c r="L7" s="20">
        <f>'Distributor Secondary'!K5*'DSR con %'!L7</f>
        <v>88.600000000000009</v>
      </c>
      <c r="M7" s="20">
        <f>'Distributor Secondary'!L5*'DSR con %'!M7</f>
        <v>24.64</v>
      </c>
      <c r="N7" s="20">
        <f>'Distributor Secondary'!M5*'DSR con %'!N7</f>
        <v>31</v>
      </c>
      <c r="O7" s="20">
        <f>'Distributor Secondary'!N5*'DSR con %'!O7</f>
        <v>21.419999999999998</v>
      </c>
      <c r="P7" s="20">
        <f>'Distributor Secondary'!O5*'DSR con %'!P7</f>
        <v>22.86</v>
      </c>
      <c r="Q7" s="20">
        <f>'Distributor Secondary'!P5*'DSR con %'!Q7</f>
        <v>6.66</v>
      </c>
      <c r="R7" s="20">
        <f>'Distributor Secondary'!Q5*'DSR con %'!R7</f>
        <v>37</v>
      </c>
      <c r="S7" s="20">
        <f>'Distributor Secondary'!R5*'DSR con %'!S7</f>
        <v>42.72</v>
      </c>
      <c r="T7" s="20">
        <f>'Distributor Secondary'!S5*'DSR con %'!T7</f>
        <v>61.82</v>
      </c>
      <c r="U7" s="20">
        <f>'Distributor Secondary'!T5*'DSR con %'!U7</f>
        <v>9.629999999999999</v>
      </c>
      <c r="V7" s="20">
        <f>'Distributor Secondary'!U5*'DSR con %'!V7</f>
        <v>16.649999999999999</v>
      </c>
      <c r="W7" s="20">
        <f>'Distributor Secondary'!V5*'DSR con %'!W7</f>
        <v>45</v>
      </c>
      <c r="X7" s="20">
        <f>'Distributor Secondary'!W5*'DSR con %'!X7</f>
        <v>37.24</v>
      </c>
      <c r="Y7" s="20">
        <f>'Distributor Secondary'!X5*'DSR con %'!Y7</f>
        <v>54.15</v>
      </c>
      <c r="Z7" s="20">
        <f>'Distributor Secondary'!Y5*'DSR con %'!Z7</f>
        <v>14.24</v>
      </c>
      <c r="AA7" s="20">
        <f>'Distributor Secondary'!Z5*'DSR con %'!AA7</f>
        <v>2.2400000000000002</v>
      </c>
      <c r="AB7" s="20">
        <f>'Distributor Secondary'!AA5*'DSR con %'!AB7</f>
        <v>3.25</v>
      </c>
      <c r="AC7" s="20">
        <f>'Distributor Secondary'!AB5*'DSR con %'!AC7</f>
        <v>4.29</v>
      </c>
      <c r="AD7" s="20">
        <f>'Distributor Secondary'!AC5*'DSR con %'!AD7</f>
        <v>0.80999999999999994</v>
      </c>
      <c r="AE7" s="20">
        <f>'Distributor Secondary'!AD5*'DSR con %'!AE7</f>
        <v>2.52</v>
      </c>
      <c r="AF7" s="20">
        <f>'Distributor Secondary'!AE5*'DSR con %'!AF7</f>
        <v>1.89</v>
      </c>
      <c r="AG7" s="20">
        <f>'Distributor Secondary'!AF5*'DSR con %'!AG7</f>
        <v>3.96</v>
      </c>
      <c r="AH7" s="20">
        <f>'Distributor Secondary'!AG5*'DSR con %'!AH7</f>
        <v>1.05</v>
      </c>
      <c r="AI7" s="20">
        <f>'Distributor Secondary'!AH5*'DSR con %'!AI7</f>
        <v>1.76</v>
      </c>
      <c r="AJ7" s="20">
        <f>'Distributor Secondary'!AI5*'DSR con %'!AJ7</f>
        <v>1.98</v>
      </c>
      <c r="AK7" s="20">
        <f>'Distributor Secondary'!AJ5*'DSR con %'!AK7</f>
        <v>1.98</v>
      </c>
      <c r="AL7" s="20">
        <f>'Distributor Secondary'!AK5*'DSR con %'!AL7</f>
        <v>1.05</v>
      </c>
      <c r="AM7" s="20">
        <f>'Distributor Secondary'!AL5*'DSR con %'!AM7</f>
        <v>2.52</v>
      </c>
      <c r="AN7" s="20">
        <f>'Distributor Secondary'!AM5*'DSR con %'!AN7</f>
        <v>1.26</v>
      </c>
      <c r="AO7" s="20">
        <f>'Distributor Secondary'!AN5*'DSR con %'!AO7</f>
        <v>1.26</v>
      </c>
      <c r="AP7" s="7">
        <v>1407330</v>
      </c>
      <c r="AQ7" s="106">
        <f>AP7/$AP$13</f>
        <v>0.17889575886387787</v>
      </c>
      <c r="AR7" s="107">
        <f>$F$13*AQ7</f>
        <v>1369599.0954980194</v>
      </c>
      <c r="AS7" s="108">
        <f>SUM(AA7:AO7)</f>
        <v>31.820000000000007</v>
      </c>
    </row>
    <row r="8" spans="1:53" hidden="1" x14ac:dyDescent="0.2">
      <c r="A8" s="32" t="s">
        <v>6</v>
      </c>
      <c r="B8" s="16" t="s">
        <v>5</v>
      </c>
      <c r="C8" s="17" t="s">
        <v>21</v>
      </c>
      <c r="D8" s="29" t="s">
        <v>71</v>
      </c>
      <c r="E8" s="29" t="s">
        <v>187</v>
      </c>
      <c r="F8" s="18">
        <f t="shared" si="4"/>
        <v>851409.10000000009</v>
      </c>
      <c r="G8" s="19">
        <f t="shared" si="5"/>
        <v>604.1400000000001</v>
      </c>
      <c r="H8" s="20">
        <f>'Distributor Secondary'!G5*'DSR con %'!H8</f>
        <v>92.88</v>
      </c>
      <c r="I8" s="20">
        <f>'Distributor Secondary'!H5*'DSR con %'!I8</f>
        <v>29.3</v>
      </c>
      <c r="J8" s="20">
        <f>'Distributor Secondary'!I5*'DSR con %'!J8</f>
        <v>37.92</v>
      </c>
      <c r="K8" s="20">
        <f>'Distributor Secondary'!J5*'DSR con %'!K8</f>
        <v>61.739999999999995</v>
      </c>
      <c r="L8" s="20">
        <f>'Distributor Secondary'!K5*'DSR con %'!L8</f>
        <v>53.16</v>
      </c>
      <c r="M8" s="20">
        <f>'Distributor Secondary'!L5*'DSR con %'!M8</f>
        <v>31.68</v>
      </c>
      <c r="N8" s="20">
        <f>'Distributor Secondary'!M5*'DSR con %'!N8</f>
        <v>18.599999999999998</v>
      </c>
      <c r="O8" s="20">
        <f>'Distributor Secondary'!N5*'DSR con %'!O8</f>
        <v>15.47</v>
      </c>
      <c r="P8" s="20">
        <f>'Distributor Secondary'!O5*'DSR con %'!P8</f>
        <v>16.510000000000002</v>
      </c>
      <c r="Q8" s="20">
        <f>'Distributor Secondary'!P5*'DSR con %'!Q8</f>
        <v>4.8100000000000005</v>
      </c>
      <c r="R8" s="20">
        <f>'Distributor Secondary'!Q5*'DSR con %'!R8</f>
        <v>24.05</v>
      </c>
      <c r="S8" s="20">
        <f>'Distributor Secondary'!R5*'DSR con %'!S8</f>
        <v>19.580000000000002</v>
      </c>
      <c r="T8" s="20">
        <f>'Distributor Secondary'!S5*'DSR con %'!T8</f>
        <v>28.1</v>
      </c>
      <c r="U8" s="20">
        <f>'Distributor Secondary'!T5*'DSR con %'!U8</f>
        <v>10.700000000000001</v>
      </c>
      <c r="V8" s="20">
        <f>'Distributor Secondary'!U5*'DSR con %'!V8</f>
        <v>17.760000000000002</v>
      </c>
      <c r="W8" s="20">
        <f>'Distributor Secondary'!V5*'DSR con %'!W8</f>
        <v>37.5</v>
      </c>
      <c r="X8" s="20">
        <f>'Distributor Secondary'!W5*'DSR con %'!X8</f>
        <v>27.44</v>
      </c>
      <c r="Y8" s="20">
        <f>'Distributor Secondary'!X5*'DSR con %'!Y8</f>
        <v>51.3</v>
      </c>
      <c r="Z8" s="20">
        <f>'Distributor Secondary'!Y5*'DSR con %'!Z8</f>
        <v>13.35</v>
      </c>
      <c r="AA8" s="20">
        <f>'Distributor Secondary'!Z5*'DSR con %'!AA8</f>
        <v>1.2</v>
      </c>
      <c r="AB8" s="20">
        <f>'Distributor Secondary'!AA5*'DSR con %'!AB8</f>
        <v>1.95</v>
      </c>
      <c r="AC8" s="20">
        <f>'Distributor Secondary'!AB5*'DSR con %'!AC8</f>
        <v>1.1000000000000001</v>
      </c>
      <c r="AD8" s="20">
        <f>'Distributor Secondary'!AC5*'DSR con %'!AD8</f>
        <v>0.9</v>
      </c>
      <c r="AE8" s="20">
        <f>'Distributor Secondary'!AD5*'DSR con %'!AE8</f>
        <v>0.24</v>
      </c>
      <c r="AF8" s="20">
        <f>'Distributor Secondary'!AE5*'DSR con %'!AF8</f>
        <v>0.72</v>
      </c>
      <c r="AG8" s="20">
        <f>'Distributor Secondary'!AF5*'DSR con %'!AG8</f>
        <v>1.98</v>
      </c>
      <c r="AH8" s="20">
        <f>'Distributor Secondary'!AG5*'DSR con %'!AH8</f>
        <v>0.35000000000000003</v>
      </c>
      <c r="AI8" s="20">
        <f>'Distributor Secondary'!AH5*'DSR con %'!AI8</f>
        <v>0.56000000000000005</v>
      </c>
      <c r="AJ8" s="20">
        <f>'Distributor Secondary'!AI5*'DSR con %'!AJ8</f>
        <v>0.63000000000000012</v>
      </c>
      <c r="AK8" s="20">
        <f>'Distributor Secondary'!AJ5*'DSR con %'!AK8</f>
        <v>0.63000000000000012</v>
      </c>
      <c r="AL8" s="20">
        <f>'Distributor Secondary'!AK5*'DSR con %'!AL8</f>
        <v>0.35000000000000003</v>
      </c>
      <c r="AM8" s="20">
        <f>'Distributor Secondary'!AL5*'DSR con %'!AM8</f>
        <v>0.84000000000000008</v>
      </c>
      <c r="AN8" s="20">
        <f>'Distributor Secondary'!AM5*'DSR con %'!AN8</f>
        <v>0.42000000000000004</v>
      </c>
      <c r="AO8" s="20">
        <f>'Distributor Secondary'!AN5*'DSR con %'!AO8</f>
        <v>0.42000000000000004</v>
      </c>
      <c r="AP8" s="7">
        <v>704230</v>
      </c>
      <c r="AQ8" s="106">
        <f t="shared" ref="AQ8:AQ12" si="6">AP8/$AP$13</f>
        <v>8.9519700613721526E-2</v>
      </c>
      <c r="AR8" s="107">
        <f t="shared" ref="AR8:AR12" si="7">$F$13*AQ8</f>
        <v>685349.3999435599</v>
      </c>
      <c r="AS8" s="108">
        <f t="shared" ref="AS8:AS12" si="8">SUM(AA8:AO8)</f>
        <v>12.290000000000001</v>
      </c>
    </row>
    <row r="9" spans="1:53" hidden="1" x14ac:dyDescent="0.2">
      <c r="A9" s="32" t="s">
        <v>6</v>
      </c>
      <c r="B9" s="16" t="s">
        <v>5</v>
      </c>
      <c r="C9" s="17" t="s">
        <v>21</v>
      </c>
      <c r="D9" s="29" t="s">
        <v>72</v>
      </c>
      <c r="E9" s="29" t="s">
        <v>73</v>
      </c>
      <c r="F9" s="18">
        <f t="shared" si="4"/>
        <v>2011677.3</v>
      </c>
      <c r="G9" s="19">
        <f t="shared" si="5"/>
        <v>1229.26</v>
      </c>
      <c r="H9" s="20">
        <f>'Distributor Secondary'!G5*'DSR con %'!H9</f>
        <v>361.2</v>
      </c>
      <c r="I9" s="20">
        <f>'Distributor Secondary'!H5*'DSR con %'!I9</f>
        <v>32.229999999999997</v>
      </c>
      <c r="J9" s="20">
        <f>'Distributor Secondary'!I5*'DSR con %'!J9</f>
        <v>61.620000000000005</v>
      </c>
      <c r="K9" s="20">
        <f>'Distributor Secondary'!J5*'DSR con %'!K9</f>
        <v>144.06</v>
      </c>
      <c r="L9" s="20">
        <f>'Distributor Secondary'!K5*'DSR con %'!L9</f>
        <v>62.02</v>
      </c>
      <c r="M9" s="20">
        <f>'Distributor Secondary'!L5*'DSR con %'!M9</f>
        <v>19.36</v>
      </c>
      <c r="N9" s="20">
        <f>'Distributor Secondary'!M5*'DSR con %'!N9</f>
        <v>24.8</v>
      </c>
      <c r="O9" s="20">
        <f>'Distributor Secondary'!N5*'DSR con %'!O9</f>
        <v>22.61</v>
      </c>
      <c r="P9" s="20">
        <f>'Distributor Secondary'!O5*'DSR con %'!P9</f>
        <v>24.13</v>
      </c>
      <c r="Q9" s="20">
        <f>'Distributor Secondary'!P5*'DSR con %'!Q9</f>
        <v>7.03</v>
      </c>
      <c r="R9" s="20">
        <f>'Distributor Secondary'!Q5*'DSR con %'!R9</f>
        <v>33.299999999999997</v>
      </c>
      <c r="S9" s="20">
        <f>'Distributor Secondary'!R5*'DSR con %'!S9</f>
        <v>24.92</v>
      </c>
      <c r="T9" s="20">
        <f>'Distributor Secondary'!S5*'DSR con %'!T9</f>
        <v>61.82</v>
      </c>
      <c r="U9" s="20">
        <f>'Distributor Secondary'!T5*'DSR con %'!U9</f>
        <v>26.75</v>
      </c>
      <c r="V9" s="20">
        <f>'Distributor Secondary'!U5*'DSR con %'!V9</f>
        <v>33.299999999999997</v>
      </c>
      <c r="W9" s="20">
        <f>'Distributor Secondary'!V5*'DSR con %'!W9</f>
        <v>65</v>
      </c>
      <c r="X9" s="20">
        <f>'Distributor Secondary'!W5*'DSR con %'!X9</f>
        <v>58.8</v>
      </c>
      <c r="Y9" s="20">
        <f>'Distributor Secondary'!X5*'DSR con %'!Y9</f>
        <v>79.800000000000011</v>
      </c>
      <c r="Z9" s="20">
        <f>'Distributor Secondary'!Y5*'DSR con %'!Z9</f>
        <v>24.92</v>
      </c>
      <c r="AA9" s="20">
        <f>'Distributor Secondary'!Z5*'DSR con %'!AA9</f>
        <v>2.08</v>
      </c>
      <c r="AB9" s="20">
        <f>'Distributor Secondary'!AA5*'DSR con %'!AB9</f>
        <v>1.69</v>
      </c>
      <c r="AC9" s="20">
        <f>'Distributor Secondary'!AB5*'DSR con %'!AC9</f>
        <v>1.21</v>
      </c>
      <c r="AD9" s="20">
        <f>'Distributor Secondary'!AC5*'DSR con %'!AD9</f>
        <v>5.13</v>
      </c>
      <c r="AE9" s="20">
        <f>'Distributor Secondary'!AD5*'DSR con %'!AE9</f>
        <v>3.96</v>
      </c>
      <c r="AF9" s="20">
        <f>'Distributor Secondary'!AE5*'DSR con %'!AF9</f>
        <v>4.5</v>
      </c>
      <c r="AG9" s="20">
        <f>'Distributor Secondary'!AF5*'DSR con %'!AG9</f>
        <v>7.0200000000000005</v>
      </c>
      <c r="AH9" s="20">
        <f>'Distributor Secondary'!AG5*'DSR con %'!AH9</f>
        <v>3</v>
      </c>
      <c r="AI9" s="20">
        <f>'Distributor Secondary'!AH5*'DSR con %'!AI9</f>
        <v>4.8</v>
      </c>
      <c r="AJ9" s="20">
        <f>'Distributor Secondary'!AI5*'DSR con %'!AJ9</f>
        <v>5.3999999999999995</v>
      </c>
      <c r="AK9" s="20">
        <f>'Distributor Secondary'!AJ5*'DSR con %'!AK9</f>
        <v>5.3999999999999995</v>
      </c>
      <c r="AL9" s="20">
        <f>'Distributor Secondary'!AK5*'DSR con %'!AL9</f>
        <v>3</v>
      </c>
      <c r="AM9" s="20">
        <f>'Distributor Secondary'!AL5*'DSR con %'!AM9</f>
        <v>7.1999999999999993</v>
      </c>
      <c r="AN9" s="20">
        <f>'Distributor Secondary'!AM5*'DSR con %'!AN9</f>
        <v>3.5999999999999996</v>
      </c>
      <c r="AO9" s="20">
        <f>'Distributor Secondary'!AN5*'DSR con %'!AO9</f>
        <v>3.5999999999999996</v>
      </c>
      <c r="AP9" s="7">
        <v>2465090</v>
      </c>
      <c r="AQ9" s="106">
        <f t="shared" si="6"/>
        <v>0.31335518053175643</v>
      </c>
      <c r="AR9" s="107">
        <f t="shared" si="7"/>
        <v>2399000.2588740475</v>
      </c>
      <c r="AS9" s="108">
        <f t="shared" si="8"/>
        <v>61.59</v>
      </c>
    </row>
    <row r="10" spans="1:53" hidden="1" x14ac:dyDescent="0.2">
      <c r="A10" s="32" t="s">
        <v>6</v>
      </c>
      <c r="B10" s="16" t="s">
        <v>5</v>
      </c>
      <c r="C10" s="17" t="s">
        <v>21</v>
      </c>
      <c r="D10" s="29" t="s">
        <v>74</v>
      </c>
      <c r="E10" s="60" t="s">
        <v>75</v>
      </c>
      <c r="F10" s="18">
        <f t="shared" si="4"/>
        <v>1247145.1999999997</v>
      </c>
      <c r="G10" s="19">
        <f t="shared" si="5"/>
        <v>923.18999999999994</v>
      </c>
      <c r="H10" s="20">
        <f>'Distributor Secondary'!G5*'DSR con %'!H10</f>
        <v>144.48000000000002</v>
      </c>
      <c r="I10" s="20">
        <f>'Distributor Secondary'!H5*'DSR con %'!I10</f>
        <v>38.090000000000003</v>
      </c>
      <c r="J10" s="20">
        <f>'Distributor Secondary'!I5*'DSR con %'!J10</f>
        <v>90.06</v>
      </c>
      <c r="K10" s="20">
        <f>'Distributor Secondary'!J5*'DSR con %'!K10</f>
        <v>109.76</v>
      </c>
      <c r="L10" s="20">
        <f>'Distributor Secondary'!K5*'DSR con %'!L10</f>
        <v>88.600000000000009</v>
      </c>
      <c r="M10" s="20">
        <f>'Distributor Secondary'!L5*'DSR con %'!M10</f>
        <v>35.200000000000003</v>
      </c>
      <c r="N10" s="20">
        <f>'Distributor Secondary'!M5*'DSR con %'!N10</f>
        <v>29.45</v>
      </c>
      <c r="O10" s="20">
        <f>'Distributor Secondary'!N5*'DSR con %'!O10</f>
        <v>22.61</v>
      </c>
      <c r="P10" s="20">
        <f>'Distributor Secondary'!O5*'DSR con %'!P10</f>
        <v>24.13</v>
      </c>
      <c r="Q10" s="20">
        <f>'Distributor Secondary'!P5*'DSR con %'!Q10</f>
        <v>7.03</v>
      </c>
      <c r="R10" s="20">
        <f>'Distributor Secondary'!Q5*'DSR con %'!R10</f>
        <v>35.15</v>
      </c>
      <c r="S10" s="20">
        <f>'Distributor Secondary'!R5*'DSR con %'!S10</f>
        <v>37.379999999999995</v>
      </c>
      <c r="T10" s="20">
        <f>'Distributor Secondary'!S5*'DSR con %'!T10</f>
        <v>42.15</v>
      </c>
      <c r="U10" s="20">
        <f>'Distributor Secondary'!T5*'DSR con %'!U10</f>
        <v>36.380000000000003</v>
      </c>
      <c r="V10" s="20">
        <f>'Distributor Secondary'!U5*'DSR con %'!V10</f>
        <v>22.200000000000003</v>
      </c>
      <c r="W10" s="20">
        <f>'Distributor Secondary'!V5*'DSR con %'!W10</f>
        <v>37.5</v>
      </c>
      <c r="X10" s="20">
        <f>'Distributor Secondary'!W5*'DSR con %'!X10</f>
        <v>39.200000000000003</v>
      </c>
      <c r="Y10" s="20">
        <f>'Distributor Secondary'!X5*'DSR con %'!Y10</f>
        <v>51.3</v>
      </c>
      <c r="Z10" s="20">
        <f>'Distributor Secondary'!Y5*'DSR con %'!Z10</f>
        <v>18.689999999999998</v>
      </c>
      <c r="AA10" s="20">
        <f>'Distributor Secondary'!Z5*'DSR con %'!AA10</f>
        <v>1.44</v>
      </c>
      <c r="AB10" s="20">
        <f>'Distributor Secondary'!AA5*'DSR con %'!AB10</f>
        <v>2.6</v>
      </c>
      <c r="AC10" s="20">
        <f>'Distributor Secondary'!AB5*'DSR con %'!AC10</f>
        <v>0.88</v>
      </c>
      <c r="AD10" s="20">
        <f>'Distributor Secondary'!AC5*'DSR con %'!AD10</f>
        <v>1.2600000000000002</v>
      </c>
      <c r="AE10" s="20">
        <f>'Distributor Secondary'!AD5*'DSR con %'!AE10</f>
        <v>0.84000000000000008</v>
      </c>
      <c r="AF10" s="20">
        <f>'Distributor Secondary'!AE5*'DSR con %'!AF10</f>
        <v>0.63000000000000012</v>
      </c>
      <c r="AG10" s="20">
        <f>'Distributor Secondary'!AF5*'DSR con %'!AG10</f>
        <v>1.98</v>
      </c>
      <c r="AH10" s="20">
        <f>'Distributor Secondary'!AG5*'DSR con %'!AH10</f>
        <v>0.35000000000000003</v>
      </c>
      <c r="AI10" s="20">
        <f>'Distributor Secondary'!AH5*'DSR con %'!AI10</f>
        <v>0.56000000000000005</v>
      </c>
      <c r="AJ10" s="20">
        <f>'Distributor Secondary'!AI5*'DSR con %'!AJ10</f>
        <v>0.63000000000000012</v>
      </c>
      <c r="AK10" s="20">
        <f>'Distributor Secondary'!AJ5*'DSR con %'!AK10</f>
        <v>0.63000000000000012</v>
      </c>
      <c r="AL10" s="20">
        <f>'Distributor Secondary'!AK5*'DSR con %'!AL10</f>
        <v>0.35000000000000003</v>
      </c>
      <c r="AM10" s="20">
        <f>'Distributor Secondary'!AL5*'DSR con %'!AM10</f>
        <v>0.84000000000000008</v>
      </c>
      <c r="AN10" s="20">
        <f>'Distributor Secondary'!AM5*'DSR con %'!AN10</f>
        <v>0.42000000000000004</v>
      </c>
      <c r="AO10" s="20">
        <f>'Distributor Secondary'!AN5*'DSR con %'!AO10</f>
        <v>0.42000000000000004</v>
      </c>
      <c r="AP10" s="7">
        <v>1164910</v>
      </c>
      <c r="AQ10" s="106">
        <f t="shared" si="6"/>
        <v>0.14808002277939075</v>
      </c>
      <c r="AR10" s="107">
        <f t="shared" si="7"/>
        <v>1133678.4423955986</v>
      </c>
      <c r="AS10" s="108">
        <f t="shared" si="8"/>
        <v>13.83</v>
      </c>
    </row>
    <row r="11" spans="1:53" hidden="1" x14ac:dyDescent="0.2">
      <c r="A11" s="33" t="s">
        <v>6</v>
      </c>
      <c r="B11" s="16" t="s">
        <v>5</v>
      </c>
      <c r="C11" s="17" t="s">
        <v>21</v>
      </c>
      <c r="D11" s="24" t="s">
        <v>76</v>
      </c>
      <c r="E11" s="61" t="s">
        <v>165</v>
      </c>
      <c r="F11" s="18">
        <f t="shared" si="4"/>
        <v>1288913.2999999998</v>
      </c>
      <c r="G11" s="19">
        <f t="shared" si="5"/>
        <v>1009.0500000000003</v>
      </c>
      <c r="H11" s="20">
        <f>'Distributor Secondary'!G5*'DSR con %'!H11</f>
        <v>196.08</v>
      </c>
      <c r="I11" s="20">
        <f>'Distributor Secondary'!H5*'DSR con %'!I11</f>
        <v>43.949999999999996</v>
      </c>
      <c r="J11" s="20">
        <f>'Distributor Secondary'!I5*'DSR con %'!J11</f>
        <v>151.68</v>
      </c>
      <c r="K11" s="20">
        <f>'Distributor Secondary'!J5*'DSR con %'!K11</f>
        <v>171.5</v>
      </c>
      <c r="L11" s="20">
        <f>'Distributor Secondary'!K5*'DSR con %'!L11</f>
        <v>110.75</v>
      </c>
      <c r="M11" s="20">
        <f>'Distributor Secondary'!L5*'DSR con %'!M11</f>
        <v>38.72</v>
      </c>
      <c r="N11" s="20">
        <f>'Distributor Secondary'!M5*'DSR con %'!N11</f>
        <v>24.8</v>
      </c>
      <c r="O11" s="20">
        <f>'Distributor Secondary'!N5*'DSR con %'!O11</f>
        <v>19.04</v>
      </c>
      <c r="P11" s="20">
        <f>'Distributor Secondary'!O5*'DSR con %'!P11</f>
        <v>20.32</v>
      </c>
      <c r="Q11" s="20">
        <f>'Distributor Secondary'!P5*'DSR con %'!Q11</f>
        <v>5.92</v>
      </c>
      <c r="R11" s="20">
        <f>'Distributor Secondary'!Q5*'DSR con %'!R11</f>
        <v>27.75</v>
      </c>
      <c r="S11" s="20">
        <f>'Distributor Secondary'!R5*'DSR con %'!S11</f>
        <v>28.48</v>
      </c>
      <c r="T11" s="20">
        <f>'Distributor Secondary'!S5*'DSR con %'!T11</f>
        <v>50.58</v>
      </c>
      <c r="U11" s="20">
        <f>'Distributor Secondary'!T5*'DSR con %'!U11</f>
        <v>10.700000000000001</v>
      </c>
      <c r="V11" s="20">
        <f>'Distributor Secondary'!U5*'DSR con %'!V11</f>
        <v>13.32</v>
      </c>
      <c r="W11" s="20">
        <f>'Distributor Secondary'!V5*'DSR con %'!W11</f>
        <v>42.5</v>
      </c>
      <c r="X11" s="20">
        <f>'Distributor Secondary'!W5*'DSR con %'!X11</f>
        <v>19.600000000000001</v>
      </c>
      <c r="Y11" s="20">
        <f>'Distributor Secondary'!X5*'DSR con %'!Y11</f>
        <v>11.4</v>
      </c>
      <c r="Z11" s="20">
        <f>'Distributor Secondary'!Y5*'DSR con %'!Z11</f>
        <v>8.01</v>
      </c>
      <c r="AA11" s="20">
        <f>'Distributor Secondary'!Z5*'DSR con %'!AA11</f>
        <v>0.32</v>
      </c>
      <c r="AB11" s="20">
        <f>'Distributor Secondary'!AA5*'DSR con %'!AB11</f>
        <v>1.69</v>
      </c>
      <c r="AC11" s="20">
        <f>'Distributor Secondary'!AB5*'DSR con %'!AC11</f>
        <v>2.97</v>
      </c>
      <c r="AD11" s="20">
        <f>'Distributor Secondary'!AC5*'DSR con %'!AD11</f>
        <v>0.45</v>
      </c>
      <c r="AE11" s="20">
        <f>'Distributor Secondary'!AD5*'DSR con %'!AE11</f>
        <v>3.7199999999999998</v>
      </c>
      <c r="AF11" s="20">
        <f>'Distributor Secondary'!AE5*'DSR con %'!AF11</f>
        <v>1.08</v>
      </c>
      <c r="AG11" s="20">
        <f>'Distributor Secondary'!AF5*'DSR con %'!AG11</f>
        <v>2.5200000000000005</v>
      </c>
      <c r="AH11" s="20">
        <f>'Distributor Secondary'!AG5*'DSR con %'!AH11</f>
        <v>0.1</v>
      </c>
      <c r="AI11" s="20">
        <f>'Distributor Secondary'!AH5*'DSR con %'!AI11</f>
        <v>0.16</v>
      </c>
      <c r="AJ11" s="20">
        <f>'Distributor Secondary'!AI5*'DSR con %'!AJ11</f>
        <v>0.18</v>
      </c>
      <c r="AK11" s="20">
        <f>'Distributor Secondary'!AJ5*'DSR con %'!AK11</f>
        <v>0.18</v>
      </c>
      <c r="AL11" s="20">
        <f>'Distributor Secondary'!AK5*'DSR con %'!AL11</f>
        <v>0.1</v>
      </c>
      <c r="AM11" s="20">
        <f>'Distributor Secondary'!AL5*'DSR con %'!AM11</f>
        <v>0.24</v>
      </c>
      <c r="AN11" s="20">
        <f>'Distributor Secondary'!AM5*'DSR con %'!AN11</f>
        <v>0.12</v>
      </c>
      <c r="AO11" s="20">
        <f>'Distributor Secondary'!AN5*'DSR con %'!AO11</f>
        <v>0.12</v>
      </c>
      <c r="AP11" s="7">
        <v>1221250</v>
      </c>
      <c r="AQ11" s="106">
        <f t="shared" si="6"/>
        <v>0.15524180221590592</v>
      </c>
      <c r="AR11" s="107">
        <f t="shared" si="7"/>
        <v>1188507.9514946432</v>
      </c>
      <c r="AS11" s="108">
        <f t="shared" si="8"/>
        <v>13.949999999999998</v>
      </c>
    </row>
    <row r="12" spans="1:53" hidden="1" x14ac:dyDescent="0.2">
      <c r="A12" s="33" t="s">
        <v>6</v>
      </c>
      <c r="B12" s="16" t="s">
        <v>5</v>
      </c>
      <c r="C12" s="17" t="s">
        <v>21</v>
      </c>
      <c r="D12" s="24" t="s">
        <v>78</v>
      </c>
      <c r="E12" s="24" t="s">
        <v>79</v>
      </c>
      <c r="F12" s="18">
        <f t="shared" si="4"/>
        <v>791027.69999999984</v>
      </c>
      <c r="G12" s="19">
        <f t="shared" si="5"/>
        <v>603.05999999999972</v>
      </c>
      <c r="H12" s="20">
        <f>'Distributor Secondary'!G5*'DSR con %'!H12</f>
        <v>92.88</v>
      </c>
      <c r="I12" s="20">
        <f>'Distributor Secondary'!H5*'DSR con %'!I12</f>
        <v>64.459999999999994</v>
      </c>
      <c r="J12" s="20">
        <f>'Distributor Secondary'!I5*'DSR con %'!J12</f>
        <v>42.66</v>
      </c>
      <c r="K12" s="20">
        <f>'Distributor Secondary'!J5*'DSR con %'!K12</f>
        <v>68.600000000000009</v>
      </c>
      <c r="L12" s="20">
        <f>'Distributor Secondary'!K5*'DSR con %'!L12</f>
        <v>39.869999999999997</v>
      </c>
      <c r="M12" s="20">
        <f>'Distributor Secondary'!L5*'DSR con %'!M12</f>
        <v>26.4</v>
      </c>
      <c r="N12" s="20">
        <f>'Distributor Secondary'!M5*'DSR con %'!N12</f>
        <v>26.35</v>
      </c>
      <c r="O12" s="20">
        <f>'Distributor Secondary'!N5*'DSR con %'!O12</f>
        <v>17.849999999999998</v>
      </c>
      <c r="P12" s="20">
        <f>'Distributor Secondary'!O5*'DSR con %'!P12</f>
        <v>19.05</v>
      </c>
      <c r="Q12" s="20">
        <f>'Distributor Secondary'!P5*'DSR con %'!Q12</f>
        <v>5.55</v>
      </c>
      <c r="R12" s="20">
        <f>'Distributor Secondary'!Q5*'DSR con %'!R12</f>
        <v>27.75</v>
      </c>
      <c r="S12" s="20">
        <f>'Distributor Secondary'!R5*'DSR con %'!S12</f>
        <v>24.92</v>
      </c>
      <c r="T12" s="20">
        <f>'Distributor Secondary'!S5*'DSR con %'!T12</f>
        <v>36.53</v>
      </c>
      <c r="U12" s="20">
        <f>'Distributor Secondary'!T5*'DSR con %'!U12</f>
        <v>12.84</v>
      </c>
      <c r="V12" s="20">
        <f>'Distributor Secondary'!U5*'DSR con %'!V12</f>
        <v>7.7700000000000005</v>
      </c>
      <c r="W12" s="20">
        <f>'Distributor Secondary'!V5*'DSR con %'!W12</f>
        <v>22.5</v>
      </c>
      <c r="X12" s="20">
        <f>'Distributor Secondary'!W5*'DSR con %'!X12</f>
        <v>13.72</v>
      </c>
      <c r="Y12" s="20">
        <f>'Distributor Secondary'!X5*'DSR con %'!Y12</f>
        <v>37.050000000000004</v>
      </c>
      <c r="Z12" s="20">
        <f>'Distributor Secondary'!Y5*'DSR con %'!Z12</f>
        <v>9.7900000000000009</v>
      </c>
      <c r="AA12" s="20">
        <f>'Distributor Secondary'!Z5*'DSR con %'!AA12</f>
        <v>0.72</v>
      </c>
      <c r="AB12" s="20">
        <f>'Distributor Secondary'!AA5*'DSR con %'!AB12</f>
        <v>1.8200000000000003</v>
      </c>
      <c r="AC12" s="20">
        <f>'Distributor Secondary'!AB5*'DSR con %'!AC12</f>
        <v>0.55000000000000004</v>
      </c>
      <c r="AD12" s="20">
        <f>'Distributor Secondary'!AC5*'DSR con %'!AD12</f>
        <v>0.45</v>
      </c>
      <c r="AE12" s="20">
        <f>'Distributor Secondary'!AD5*'DSR con %'!AE12</f>
        <v>0.72</v>
      </c>
      <c r="AF12" s="20">
        <f>'Distributor Secondary'!AE5*'DSR con %'!AF12</f>
        <v>0.18</v>
      </c>
      <c r="AG12" s="20">
        <f>'Distributor Secondary'!AF5*'DSR con %'!AG12</f>
        <v>0.54</v>
      </c>
      <c r="AH12" s="20">
        <f>'Distributor Secondary'!AG5*'DSR con %'!AH12</f>
        <v>0.15</v>
      </c>
      <c r="AI12" s="20">
        <f>'Distributor Secondary'!AH5*'DSR con %'!AI12</f>
        <v>0.16</v>
      </c>
      <c r="AJ12" s="20">
        <f>'Distributor Secondary'!AI5*'DSR con %'!AJ12</f>
        <v>0.18</v>
      </c>
      <c r="AK12" s="20">
        <f>'Distributor Secondary'!AJ5*'DSR con %'!AK12</f>
        <v>0.18</v>
      </c>
      <c r="AL12" s="20">
        <f>'Distributor Secondary'!AK5*'DSR con %'!AL12</f>
        <v>0.15</v>
      </c>
      <c r="AM12" s="20">
        <f>'Distributor Secondary'!AL5*'DSR con %'!AM12</f>
        <v>0.36</v>
      </c>
      <c r="AN12" s="20">
        <f>'Distributor Secondary'!AM5*'DSR con %'!AN12</f>
        <v>0.18</v>
      </c>
      <c r="AO12" s="20">
        <f>'Distributor Secondary'!AN5*'DSR con %'!AO12</f>
        <v>0.18</v>
      </c>
      <c r="AP12" s="7">
        <v>903950</v>
      </c>
      <c r="AQ12" s="106">
        <f t="shared" si="6"/>
        <v>0.11490753499534752</v>
      </c>
      <c r="AR12" s="107">
        <f t="shared" si="7"/>
        <v>879714.85179413133</v>
      </c>
      <c r="AS12" s="108">
        <f t="shared" si="8"/>
        <v>6.52</v>
      </c>
    </row>
    <row r="13" spans="1:53" s="9" customFormat="1" hidden="1" x14ac:dyDescent="0.2">
      <c r="A13" s="34"/>
      <c r="B13" s="22"/>
      <c r="C13" s="23"/>
      <c r="D13" s="25"/>
      <c r="E13" s="25"/>
      <c r="F13" s="26">
        <f>SUM(F7:F12)</f>
        <v>7655850</v>
      </c>
      <c r="G13" s="26">
        <f t="shared" ref="G13" si="9">SUM(G7:G12)</f>
        <v>5364</v>
      </c>
      <c r="H13" s="26">
        <f>SUM(H7:H12)</f>
        <v>1032</v>
      </c>
      <c r="I13" s="26">
        <f t="shared" ref="I13:AO13" si="10">SUM(I7:I12)</f>
        <v>293</v>
      </c>
      <c r="J13" s="26">
        <f t="shared" si="10"/>
        <v>474</v>
      </c>
      <c r="K13" s="26">
        <f t="shared" si="10"/>
        <v>686</v>
      </c>
      <c r="L13" s="26">
        <f t="shared" si="10"/>
        <v>443</v>
      </c>
      <c r="M13" s="26">
        <f t="shared" si="10"/>
        <v>176.00000000000003</v>
      </c>
      <c r="N13" s="26">
        <f t="shared" si="10"/>
        <v>155</v>
      </c>
      <c r="O13" s="26">
        <f t="shared" si="10"/>
        <v>119</v>
      </c>
      <c r="P13" s="26">
        <f t="shared" si="10"/>
        <v>126.99999999999999</v>
      </c>
      <c r="Q13" s="26">
        <f t="shared" si="10"/>
        <v>37</v>
      </c>
      <c r="R13" s="26">
        <f t="shared" si="10"/>
        <v>185</v>
      </c>
      <c r="S13" s="26">
        <f t="shared" si="10"/>
        <v>178</v>
      </c>
      <c r="T13" s="26">
        <f t="shared" si="10"/>
        <v>281</v>
      </c>
      <c r="U13" s="26">
        <f t="shared" si="10"/>
        <v>107.00000000000001</v>
      </c>
      <c r="V13" s="26">
        <f t="shared" si="10"/>
        <v>110.99999999999999</v>
      </c>
      <c r="W13" s="26">
        <f t="shared" si="10"/>
        <v>250</v>
      </c>
      <c r="X13" s="26">
        <f t="shared" si="10"/>
        <v>196</v>
      </c>
      <c r="Y13" s="26">
        <f t="shared" si="10"/>
        <v>285</v>
      </c>
      <c r="Z13" s="26">
        <f t="shared" si="10"/>
        <v>89.000000000000014</v>
      </c>
      <c r="AA13" s="26">
        <f t="shared" si="10"/>
        <v>8.0000000000000018</v>
      </c>
      <c r="AB13" s="26">
        <f t="shared" si="10"/>
        <v>13</v>
      </c>
      <c r="AC13" s="26">
        <f t="shared" si="10"/>
        <v>11.000000000000002</v>
      </c>
      <c r="AD13" s="26">
        <f t="shared" si="10"/>
        <v>8.9999999999999982</v>
      </c>
      <c r="AE13" s="26">
        <f t="shared" si="10"/>
        <v>12</v>
      </c>
      <c r="AF13" s="26">
        <f t="shared" si="10"/>
        <v>9</v>
      </c>
      <c r="AG13" s="26">
        <f t="shared" si="10"/>
        <v>18</v>
      </c>
      <c r="AH13" s="26">
        <f t="shared" si="10"/>
        <v>5</v>
      </c>
      <c r="AI13" s="26">
        <f t="shared" si="10"/>
        <v>8</v>
      </c>
      <c r="AJ13" s="26">
        <f t="shared" si="10"/>
        <v>9</v>
      </c>
      <c r="AK13" s="26">
        <f t="shared" si="10"/>
        <v>9</v>
      </c>
      <c r="AL13" s="26">
        <f t="shared" si="10"/>
        <v>5</v>
      </c>
      <c r="AM13" s="26">
        <f t="shared" si="10"/>
        <v>11.999999999999998</v>
      </c>
      <c r="AN13" s="26">
        <f t="shared" si="10"/>
        <v>5.9999999999999991</v>
      </c>
      <c r="AO13" s="26">
        <f t="shared" si="10"/>
        <v>5.9999999999999991</v>
      </c>
      <c r="AP13" s="7">
        <f>SUM(AP7:AP12)</f>
        <v>7866760</v>
      </c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hidden="1" x14ac:dyDescent="0.2">
      <c r="A14" s="32" t="s">
        <v>7</v>
      </c>
      <c r="B14" s="16" t="s">
        <v>5</v>
      </c>
      <c r="C14" s="17" t="s">
        <v>22</v>
      </c>
      <c r="D14" s="29" t="s">
        <v>51</v>
      </c>
      <c r="E14" s="29" t="s">
        <v>52</v>
      </c>
      <c r="F14" s="18">
        <f>SUMPRODUCT(H14:AO14,$H$1:$AO$1)</f>
        <v>2846263.9</v>
      </c>
      <c r="G14" s="19">
        <f>SUM(H14:AO14)</f>
        <v>699.8</v>
      </c>
      <c r="H14" s="20">
        <f>'Distributor Secondary'!G6*'DSR con %'!H14</f>
        <v>131.60000000000002</v>
      </c>
      <c r="I14" s="20">
        <f>'Distributor Secondary'!H6*'DSR con %'!I14</f>
        <v>37.940000000000005</v>
      </c>
      <c r="J14" s="20">
        <f>'Distributor Secondary'!I6*'DSR con %'!J14</f>
        <v>43.400000000000006</v>
      </c>
      <c r="K14" s="20">
        <f>'Distributor Secondary'!J6*'DSR con %'!K14</f>
        <v>33.880000000000003</v>
      </c>
      <c r="L14" s="20">
        <f>'Distributor Secondary'!K6*'DSR con %'!L14</f>
        <v>27.44</v>
      </c>
      <c r="M14" s="20">
        <f>'Distributor Secondary'!L6*'DSR con %'!M14</f>
        <v>15.680000000000001</v>
      </c>
      <c r="N14" s="20">
        <f>'Distributor Secondary'!M6*'DSR con %'!N14</f>
        <v>15.260000000000002</v>
      </c>
      <c r="O14" s="20">
        <f>'Distributor Secondary'!N6*'DSR con %'!O14</f>
        <v>10.64</v>
      </c>
      <c r="P14" s="20">
        <f>'Distributor Secondary'!O6*'DSR con %'!P14</f>
        <v>6.0200000000000005</v>
      </c>
      <c r="Q14" s="20">
        <f>'Distributor Secondary'!P6*'DSR con %'!Q14</f>
        <v>8.5400000000000009</v>
      </c>
      <c r="R14" s="20">
        <f>'Distributor Secondary'!Q6*'DSR con %'!R14</f>
        <v>32.620000000000005</v>
      </c>
      <c r="S14" s="20">
        <f>'Distributor Secondary'!N6*'DSR con %'!S14</f>
        <v>10.64</v>
      </c>
      <c r="T14" s="20">
        <f>'Distributor Secondary'!O6*'DSR con %'!T14</f>
        <v>6.0200000000000005</v>
      </c>
      <c r="U14" s="20">
        <f>'Distributor Secondary'!P6*'DSR con %'!U14</f>
        <v>8.5400000000000009</v>
      </c>
      <c r="V14" s="20">
        <f>'Distributor Secondary'!U6*'DSR con %'!V14</f>
        <v>14.14</v>
      </c>
      <c r="W14" s="20">
        <f>'Distributor Secondary'!V6*'DSR con %'!W14</f>
        <v>28.28</v>
      </c>
      <c r="X14" s="20">
        <f>'Distributor Secondary'!W6*'DSR con %'!X14</f>
        <v>14.280000000000001</v>
      </c>
      <c r="Y14" s="20">
        <f>'Distributor Secondary'!X6*'DSR con %'!Y14</f>
        <v>18.62</v>
      </c>
      <c r="Z14" s="20">
        <f>'Distributor Secondary'!Y6*'DSR con %'!Z14</f>
        <v>3.9200000000000004</v>
      </c>
      <c r="AA14" s="20">
        <f>'Distributor Secondary'!Z6*'DSR con %'!AA14</f>
        <v>1.9600000000000002</v>
      </c>
      <c r="AB14" s="20">
        <f>'Distributor Secondary'!AA6*'DSR con %'!AB14</f>
        <v>2.3800000000000003</v>
      </c>
      <c r="AC14" s="20">
        <f>'Distributor Secondary'!AB6*'DSR con %'!AC14</f>
        <v>3.3600000000000003</v>
      </c>
      <c r="AD14" s="20">
        <f>'Distributor Secondary'!AC6*'DSR con %'!AD14</f>
        <v>5.0400000000000009</v>
      </c>
      <c r="AE14" s="20">
        <f>'Distributor Secondary'!AD6*'DSR con %'!AE14</f>
        <v>18.900000000000002</v>
      </c>
      <c r="AF14" s="20">
        <f>'Distributor Secondary'!AE6*'DSR con %'!AF14</f>
        <v>10.8</v>
      </c>
      <c r="AG14" s="20">
        <f>'Distributor Secondary'!AF6*'DSR con %'!AG14</f>
        <v>21.150000000000002</v>
      </c>
      <c r="AH14" s="20">
        <f>'Distributor Secondary'!AG6*'DSR con %'!AH14</f>
        <v>13.05</v>
      </c>
      <c r="AI14" s="20">
        <f>'Distributor Secondary'!AH6*'DSR con %'!AI14</f>
        <v>16.650000000000002</v>
      </c>
      <c r="AJ14" s="20">
        <f>'Distributor Secondary'!AI6*'DSR con %'!AJ14</f>
        <v>35.1</v>
      </c>
      <c r="AK14" s="20">
        <f>'Distributor Secondary'!AJ6*'DSR con %'!AK14</f>
        <v>40.050000000000004</v>
      </c>
      <c r="AL14" s="20">
        <f>'Distributor Secondary'!AK6*'DSR con %'!AL14</f>
        <v>13.05</v>
      </c>
      <c r="AM14" s="20">
        <f>'Distributor Secondary'!AL6*'DSR con %'!AM14</f>
        <v>22.95</v>
      </c>
      <c r="AN14" s="20">
        <f>'Distributor Secondary'!AM6*'DSR con %'!AN14</f>
        <v>13.950000000000001</v>
      </c>
      <c r="AO14" s="20">
        <f>'Distributor Secondary'!AN6*'DSR con %'!AO14</f>
        <v>13.950000000000001</v>
      </c>
    </row>
    <row r="15" spans="1:53" hidden="1" x14ac:dyDescent="0.2">
      <c r="A15" s="32" t="s">
        <v>7</v>
      </c>
      <c r="B15" s="16" t="s">
        <v>5</v>
      </c>
      <c r="C15" s="17" t="s">
        <v>22</v>
      </c>
      <c r="D15" s="29" t="s">
        <v>53</v>
      </c>
      <c r="E15" s="29" t="s">
        <v>54</v>
      </c>
      <c r="F15" s="18">
        <f>SUMPRODUCT(H15:AO15,$H$1:$AO$1)</f>
        <v>1969169.3</v>
      </c>
      <c r="G15" s="19">
        <f>SUM(H15:AO15)</f>
        <v>1234.6600000000001</v>
      </c>
      <c r="H15" s="20">
        <f>'Distributor Secondary'!G6*'DSR con %'!H15</f>
        <v>329</v>
      </c>
      <c r="I15" s="20">
        <f>'Distributor Secondary'!H6*'DSR con %'!I15</f>
        <v>94.85</v>
      </c>
      <c r="J15" s="20">
        <f>'Distributor Secondary'!I6*'DSR con %'!J15</f>
        <v>108.5</v>
      </c>
      <c r="K15" s="20">
        <f>'Distributor Secondary'!J6*'DSR con %'!K15</f>
        <v>84.699999999999989</v>
      </c>
      <c r="L15" s="20">
        <f>'Distributor Secondary'!K6*'DSR con %'!L15</f>
        <v>68.599999999999994</v>
      </c>
      <c r="M15" s="20">
        <f>'Distributor Secondary'!L6*'DSR con %'!M15</f>
        <v>39.199999999999996</v>
      </c>
      <c r="N15" s="20">
        <f>'Distributor Secondary'!M6*'DSR con %'!N15</f>
        <v>38.15</v>
      </c>
      <c r="O15" s="20">
        <f>'Distributor Secondary'!N6*'DSR con %'!O15</f>
        <v>26.599999999999998</v>
      </c>
      <c r="P15" s="20">
        <f>'Distributor Secondary'!O6*'DSR con %'!P15</f>
        <v>15.049999999999999</v>
      </c>
      <c r="Q15" s="20">
        <f>'Distributor Secondary'!P6*'DSR con %'!Q15</f>
        <v>21.349999999999998</v>
      </c>
      <c r="R15" s="20">
        <f>'Distributor Secondary'!Q6*'DSR con %'!R15</f>
        <v>81.55</v>
      </c>
      <c r="S15" s="20">
        <f>'Distributor Secondary'!N6*'DSR con %'!S15</f>
        <v>26.599999999999998</v>
      </c>
      <c r="T15" s="20">
        <f>'Distributor Secondary'!O6*'DSR con %'!T15</f>
        <v>15.049999999999999</v>
      </c>
      <c r="U15" s="20">
        <f>'Distributor Secondary'!P6*'DSR con %'!U15</f>
        <v>21.349999999999998</v>
      </c>
      <c r="V15" s="20">
        <f>'Distributor Secondary'!U6*'DSR con %'!V15</f>
        <v>35.349999999999994</v>
      </c>
      <c r="W15" s="20">
        <f>'Distributor Secondary'!V6*'DSR con %'!W15</f>
        <v>70.699999999999989</v>
      </c>
      <c r="X15" s="20">
        <f>'Distributor Secondary'!W6*'DSR con %'!X15</f>
        <v>35.699999999999996</v>
      </c>
      <c r="Y15" s="20">
        <f>'Distributor Secondary'!X6*'DSR con %'!Y15</f>
        <v>46.55</v>
      </c>
      <c r="Z15" s="20">
        <f>'Distributor Secondary'!Y6*'DSR con %'!Z15</f>
        <v>9.7999999999999989</v>
      </c>
      <c r="AA15" s="20">
        <f>'Distributor Secondary'!Z6*'DSR con %'!AA15</f>
        <v>4.8999999999999995</v>
      </c>
      <c r="AB15" s="20">
        <f>'Distributor Secondary'!AA6*'DSR con %'!AB15</f>
        <v>5.9499999999999993</v>
      </c>
      <c r="AC15" s="20">
        <f>'Distributor Secondary'!AB6*'DSR con %'!AC15</f>
        <v>8.3999999999999986</v>
      </c>
      <c r="AD15" s="20">
        <f>'Distributor Secondary'!AC6*'DSR con %'!AD15</f>
        <v>12.6</v>
      </c>
      <c r="AE15" s="20">
        <f>'Distributor Secondary'!AD6*'DSR con %'!AE15</f>
        <v>2.9400000000000004</v>
      </c>
      <c r="AF15" s="20">
        <f>'Distributor Secondary'!AE6*'DSR con %'!AF15</f>
        <v>1.6800000000000002</v>
      </c>
      <c r="AG15" s="20">
        <f>'Distributor Secondary'!AF6*'DSR con %'!AG15</f>
        <v>3.2900000000000005</v>
      </c>
      <c r="AH15" s="20">
        <f>'Distributor Secondary'!AG6*'DSR con %'!AH15</f>
        <v>2.0300000000000002</v>
      </c>
      <c r="AI15" s="20">
        <f>'Distributor Secondary'!AH6*'DSR con %'!AI15</f>
        <v>2.5900000000000003</v>
      </c>
      <c r="AJ15" s="20">
        <f>'Distributor Secondary'!AI6*'DSR con %'!AJ15</f>
        <v>5.4600000000000009</v>
      </c>
      <c r="AK15" s="20">
        <f>'Distributor Secondary'!AJ6*'DSR con %'!AK15</f>
        <v>6.23</v>
      </c>
      <c r="AL15" s="20">
        <f>'Distributor Secondary'!AK6*'DSR con %'!AL15</f>
        <v>2.0300000000000002</v>
      </c>
      <c r="AM15" s="20">
        <f>'Distributor Secondary'!AL6*'DSR con %'!AM15</f>
        <v>3.5700000000000003</v>
      </c>
      <c r="AN15" s="20">
        <f>'Distributor Secondary'!AM6*'DSR con %'!AN15</f>
        <v>2.1700000000000004</v>
      </c>
      <c r="AO15" s="20">
        <f>'Distributor Secondary'!AN6*'DSR con %'!AO15</f>
        <v>2.1700000000000004</v>
      </c>
    </row>
    <row r="16" spans="1:53" hidden="1" x14ac:dyDescent="0.2">
      <c r="A16" s="32" t="s">
        <v>7</v>
      </c>
      <c r="B16" s="16" t="s">
        <v>5</v>
      </c>
      <c r="C16" s="17" t="s">
        <v>22</v>
      </c>
      <c r="D16" s="29" t="s">
        <v>55</v>
      </c>
      <c r="E16" s="29" t="s">
        <v>139</v>
      </c>
      <c r="F16" s="18">
        <f>SUMPRODUCT(H16:AO16,$H$1:$AO$1)</f>
        <v>2303681.1999999997</v>
      </c>
      <c r="G16" s="19">
        <f>SUM(H16:AO16)</f>
        <v>977.57599999999991</v>
      </c>
      <c r="H16" s="20">
        <f>'Distributor Secondary'!G6*'DSR con %'!H16</f>
        <v>236.88</v>
      </c>
      <c r="I16" s="20">
        <f>'Distributor Secondary'!H6*'DSR con %'!I16</f>
        <v>68.292000000000002</v>
      </c>
      <c r="J16" s="20">
        <f>'Distributor Secondary'!I6*'DSR con %'!J16</f>
        <v>78.12</v>
      </c>
      <c r="K16" s="20">
        <f>'Distributor Secondary'!J6*'DSR con %'!K16</f>
        <v>60.984000000000002</v>
      </c>
      <c r="L16" s="20">
        <f>'Distributor Secondary'!K6*'DSR con %'!L16</f>
        <v>49.392000000000003</v>
      </c>
      <c r="M16" s="20">
        <f>'Distributor Secondary'!L6*'DSR con %'!M16</f>
        <v>28.224</v>
      </c>
      <c r="N16" s="20">
        <f>'Distributor Secondary'!M6*'DSR con %'!N16</f>
        <v>27.468</v>
      </c>
      <c r="O16" s="20">
        <f>'Distributor Secondary'!N6*'DSR con %'!O16</f>
        <v>19.152000000000001</v>
      </c>
      <c r="P16" s="20">
        <f>'Distributor Secondary'!O6*'DSR con %'!P16</f>
        <v>10.836</v>
      </c>
      <c r="Q16" s="20">
        <f>'Distributor Secondary'!P6*'DSR con %'!Q16</f>
        <v>15.372</v>
      </c>
      <c r="R16" s="20">
        <f>'Distributor Secondary'!Q6*'DSR con %'!R16</f>
        <v>58.716000000000001</v>
      </c>
      <c r="S16" s="20">
        <f>'Distributor Secondary'!N6*'DSR con %'!S16</f>
        <v>19.152000000000001</v>
      </c>
      <c r="T16" s="20">
        <f>'Distributor Secondary'!O6*'DSR con %'!T16</f>
        <v>10.836</v>
      </c>
      <c r="U16" s="20">
        <f>'Distributor Secondary'!P6*'DSR con %'!U16</f>
        <v>15.372</v>
      </c>
      <c r="V16" s="20">
        <f>'Distributor Secondary'!U6*'DSR con %'!V16</f>
        <v>25.452000000000002</v>
      </c>
      <c r="W16" s="20">
        <f>'Distributor Secondary'!V6*'DSR con %'!W16</f>
        <v>50.904000000000003</v>
      </c>
      <c r="X16" s="20">
        <f>'Distributor Secondary'!W6*'DSR con %'!X16</f>
        <v>25.704000000000001</v>
      </c>
      <c r="Y16" s="20">
        <f>'Distributor Secondary'!X6*'DSR con %'!Y16</f>
        <v>33.515999999999998</v>
      </c>
      <c r="Z16" s="20">
        <f>'Distributor Secondary'!Y6*'DSR con %'!Z16</f>
        <v>7.056</v>
      </c>
      <c r="AA16" s="20">
        <f>'Distributor Secondary'!Z6*'DSR con %'!AA16</f>
        <v>3.528</v>
      </c>
      <c r="AB16" s="20">
        <f>'Distributor Secondary'!AA6*'DSR con %'!AB16</f>
        <v>4.2839999999999998</v>
      </c>
      <c r="AC16" s="20">
        <f>'Distributor Secondary'!AB6*'DSR con %'!AC16</f>
        <v>6.048</v>
      </c>
      <c r="AD16" s="20">
        <f>'Distributor Secondary'!AC6*'DSR con %'!AD16</f>
        <v>9.0719999999999992</v>
      </c>
      <c r="AE16" s="20">
        <f>'Distributor Secondary'!AD6*'DSR con %'!AE16</f>
        <v>9.7439999999999998</v>
      </c>
      <c r="AF16" s="20">
        <f>'Distributor Secondary'!AE6*'DSR con %'!AF16</f>
        <v>5.5679999999999996</v>
      </c>
      <c r="AG16" s="20">
        <f>'Distributor Secondary'!AF6*'DSR con %'!AG16</f>
        <v>10.904</v>
      </c>
      <c r="AH16" s="20">
        <f>'Distributor Secondary'!AG6*'DSR con %'!AH16</f>
        <v>6.7279999999999998</v>
      </c>
      <c r="AI16" s="20">
        <f>'Distributor Secondary'!AH6*'DSR con %'!AI16</f>
        <v>8.5839999999999996</v>
      </c>
      <c r="AJ16" s="20">
        <f>'Distributor Secondary'!AI6*'DSR con %'!AJ16</f>
        <v>18.096</v>
      </c>
      <c r="AK16" s="20">
        <f>'Distributor Secondary'!AJ6*'DSR con %'!AK16</f>
        <v>20.648</v>
      </c>
      <c r="AL16" s="20">
        <f>'Distributor Secondary'!AK6*'DSR con %'!AL16</f>
        <v>6.7279999999999998</v>
      </c>
      <c r="AM16" s="20">
        <f>'Distributor Secondary'!AL6*'DSR con %'!AM16</f>
        <v>11.831999999999999</v>
      </c>
      <c r="AN16" s="20">
        <f>'Distributor Secondary'!AM6*'DSR con %'!AN16</f>
        <v>7.1919999999999993</v>
      </c>
      <c r="AO16" s="20">
        <f>'Distributor Secondary'!AN6*'DSR con %'!AO16</f>
        <v>7.1919999999999993</v>
      </c>
    </row>
    <row r="17" spans="1:53" hidden="1" x14ac:dyDescent="0.2">
      <c r="A17" s="32" t="s">
        <v>7</v>
      </c>
      <c r="B17" s="16" t="s">
        <v>5</v>
      </c>
      <c r="C17" s="17" t="s">
        <v>22</v>
      </c>
      <c r="D17" s="29" t="s">
        <v>56</v>
      </c>
      <c r="E17" s="29" t="s">
        <v>57</v>
      </c>
      <c r="F17" s="18">
        <f>SUMPRODUCT(H17:AO17,$H$1:$AO$1)</f>
        <v>2409635.5999999996</v>
      </c>
      <c r="G17" s="19">
        <f>SUM(H17:AO17)</f>
        <v>1005.9640000000001</v>
      </c>
      <c r="H17" s="20">
        <f>'Distributor Secondary'!G6*'DSR con %'!H17</f>
        <v>242.52</v>
      </c>
      <c r="I17" s="20">
        <f>'Distributor Secondary'!H6*'DSR con %'!I17</f>
        <v>69.918000000000006</v>
      </c>
      <c r="J17" s="20">
        <f>'Distributor Secondary'!I6*'DSR con %'!J17</f>
        <v>79.98</v>
      </c>
      <c r="K17" s="20">
        <f>'Distributor Secondary'!J6*'DSR con %'!K17</f>
        <v>62.436</v>
      </c>
      <c r="L17" s="20">
        <f>'Distributor Secondary'!K6*'DSR con %'!L17</f>
        <v>50.567999999999998</v>
      </c>
      <c r="M17" s="20">
        <f>'Distributor Secondary'!L6*'DSR con %'!M17</f>
        <v>28.896000000000001</v>
      </c>
      <c r="N17" s="20">
        <f>'Distributor Secondary'!M6*'DSR con %'!N17</f>
        <v>28.122</v>
      </c>
      <c r="O17" s="20">
        <f>'Distributor Secondary'!N6*'DSR con %'!O17</f>
        <v>19.608000000000001</v>
      </c>
      <c r="P17" s="20">
        <f>'Distributor Secondary'!O6*'DSR con %'!P17</f>
        <v>11.094000000000001</v>
      </c>
      <c r="Q17" s="20">
        <f>'Distributor Secondary'!P6*'DSR con %'!Q17</f>
        <v>15.738</v>
      </c>
      <c r="R17" s="20">
        <f>'Distributor Secondary'!Q6*'DSR con %'!R17</f>
        <v>60.114000000000004</v>
      </c>
      <c r="S17" s="20">
        <f>'Distributor Secondary'!N6*'DSR con %'!S17</f>
        <v>19.608000000000001</v>
      </c>
      <c r="T17" s="20">
        <f>'Distributor Secondary'!O6*'DSR con %'!T17</f>
        <v>11.094000000000001</v>
      </c>
      <c r="U17" s="20">
        <f>'Distributor Secondary'!P6*'DSR con %'!U17</f>
        <v>15.738</v>
      </c>
      <c r="V17" s="20">
        <f>'Distributor Secondary'!U6*'DSR con %'!V17</f>
        <v>26.058</v>
      </c>
      <c r="W17" s="20">
        <f>'Distributor Secondary'!V6*'DSR con %'!W17</f>
        <v>52.116</v>
      </c>
      <c r="X17" s="20">
        <f>'Distributor Secondary'!W6*'DSR con %'!X17</f>
        <v>26.316000000000003</v>
      </c>
      <c r="Y17" s="20">
        <f>'Distributor Secondary'!X6*'DSR con %'!Y17</f>
        <v>34.314</v>
      </c>
      <c r="Z17" s="20">
        <f>'Distributor Secondary'!Y6*'DSR con %'!Z17</f>
        <v>7.2240000000000002</v>
      </c>
      <c r="AA17" s="20">
        <f>'Distributor Secondary'!Z6*'DSR con %'!AA17</f>
        <v>3.6120000000000001</v>
      </c>
      <c r="AB17" s="20">
        <f>'Distributor Secondary'!AA6*'DSR con %'!AB17</f>
        <v>4.3860000000000001</v>
      </c>
      <c r="AC17" s="20">
        <f>'Distributor Secondary'!AB6*'DSR con %'!AC17</f>
        <v>6.1920000000000002</v>
      </c>
      <c r="AD17" s="20">
        <f>'Distributor Secondary'!AC6*'DSR con %'!AD17</f>
        <v>9.2880000000000003</v>
      </c>
      <c r="AE17" s="20">
        <f>'Distributor Secondary'!AD6*'DSR con %'!AE17</f>
        <v>10.416</v>
      </c>
      <c r="AF17" s="20">
        <f>'Distributor Secondary'!AE6*'DSR con %'!AF17</f>
        <v>5.952</v>
      </c>
      <c r="AG17" s="20">
        <f>'Distributor Secondary'!AF6*'DSR con %'!AG17</f>
        <v>11.656000000000001</v>
      </c>
      <c r="AH17" s="20">
        <f>'Distributor Secondary'!AG6*'DSR con %'!AH17</f>
        <v>7.1920000000000002</v>
      </c>
      <c r="AI17" s="20">
        <f>'Distributor Secondary'!AH6*'DSR con %'!AI17</f>
        <v>9.1760000000000002</v>
      </c>
      <c r="AJ17" s="20">
        <f>'Distributor Secondary'!AI6*'DSR con %'!AJ17</f>
        <v>19.344000000000001</v>
      </c>
      <c r="AK17" s="20">
        <f>'Distributor Secondary'!AJ6*'DSR con %'!AK17</f>
        <v>22.071999999999999</v>
      </c>
      <c r="AL17" s="20">
        <f>'Distributor Secondary'!AK6*'DSR con %'!AL17</f>
        <v>7.1920000000000002</v>
      </c>
      <c r="AM17" s="20">
        <f>'Distributor Secondary'!AL6*'DSR con %'!AM17</f>
        <v>12.648</v>
      </c>
      <c r="AN17" s="20">
        <f>'Distributor Secondary'!AM6*'DSR con %'!AN17</f>
        <v>7.6879999999999997</v>
      </c>
      <c r="AO17" s="20">
        <f>'Distributor Secondary'!AN6*'DSR con %'!AO17</f>
        <v>7.6879999999999997</v>
      </c>
    </row>
    <row r="18" spans="1:53" s="9" customFormat="1" hidden="1" x14ac:dyDescent="0.2">
      <c r="A18" s="30"/>
      <c r="B18" s="22"/>
      <c r="C18" s="23"/>
      <c r="D18" s="31"/>
      <c r="E18" s="31"/>
      <c r="F18" s="26">
        <f>SUM(F14:F17)</f>
        <v>9528750</v>
      </c>
      <c r="G18" s="26">
        <f t="shared" ref="G18:AO18" si="11">SUM(G14:G17)</f>
        <v>3918</v>
      </c>
      <c r="H18" s="26">
        <f t="shared" si="11"/>
        <v>940</v>
      </c>
      <c r="I18" s="26">
        <f t="shared" si="11"/>
        <v>271</v>
      </c>
      <c r="J18" s="26">
        <f t="shared" si="11"/>
        <v>310</v>
      </c>
      <c r="K18" s="26">
        <f t="shared" si="11"/>
        <v>242</v>
      </c>
      <c r="L18" s="26">
        <f t="shared" si="11"/>
        <v>196</v>
      </c>
      <c r="M18" s="26">
        <f t="shared" si="11"/>
        <v>112</v>
      </c>
      <c r="N18" s="26">
        <f t="shared" si="11"/>
        <v>109</v>
      </c>
      <c r="O18" s="26">
        <f t="shared" ref="O18:R18" si="12">SUM(O14:O17)</f>
        <v>76</v>
      </c>
      <c r="P18" s="26">
        <f t="shared" si="12"/>
        <v>43</v>
      </c>
      <c r="Q18" s="26">
        <f t="shared" si="12"/>
        <v>61</v>
      </c>
      <c r="R18" s="26">
        <f t="shared" si="12"/>
        <v>233</v>
      </c>
      <c r="S18" s="26">
        <f t="shared" ref="S18" si="13">SUM(S14:S17)</f>
        <v>76</v>
      </c>
      <c r="T18" s="26">
        <f t="shared" si="11"/>
        <v>43</v>
      </c>
      <c r="U18" s="26">
        <f t="shared" si="11"/>
        <v>61</v>
      </c>
      <c r="V18" s="26">
        <f t="shared" si="11"/>
        <v>101</v>
      </c>
      <c r="W18" s="26">
        <f t="shared" si="11"/>
        <v>202</v>
      </c>
      <c r="X18" s="26">
        <f t="shared" si="11"/>
        <v>102</v>
      </c>
      <c r="Y18" s="26">
        <f t="shared" si="11"/>
        <v>133</v>
      </c>
      <c r="Z18" s="26">
        <f t="shared" si="11"/>
        <v>28</v>
      </c>
      <c r="AA18" s="26">
        <f t="shared" si="11"/>
        <v>14</v>
      </c>
      <c r="AB18" s="26">
        <f t="shared" si="11"/>
        <v>17</v>
      </c>
      <c r="AC18" s="26">
        <f t="shared" si="11"/>
        <v>24</v>
      </c>
      <c r="AD18" s="26">
        <f t="shared" si="11"/>
        <v>36</v>
      </c>
      <c r="AE18" s="26">
        <f t="shared" si="11"/>
        <v>42</v>
      </c>
      <c r="AF18" s="26">
        <f t="shared" si="11"/>
        <v>24</v>
      </c>
      <c r="AG18" s="26">
        <f t="shared" si="11"/>
        <v>47</v>
      </c>
      <c r="AH18" s="26">
        <f t="shared" si="11"/>
        <v>29</v>
      </c>
      <c r="AI18" s="26">
        <f t="shared" ref="AI18:AN18" si="14">SUM(AI14:AI17)</f>
        <v>37</v>
      </c>
      <c r="AJ18" s="26">
        <f t="shared" si="14"/>
        <v>78</v>
      </c>
      <c r="AK18" s="26">
        <f t="shared" si="14"/>
        <v>89</v>
      </c>
      <c r="AL18" s="26">
        <f t="shared" si="14"/>
        <v>29</v>
      </c>
      <c r="AM18" s="26">
        <f t="shared" si="14"/>
        <v>51</v>
      </c>
      <c r="AN18" s="26">
        <f t="shared" si="14"/>
        <v>31</v>
      </c>
      <c r="AO18" s="26">
        <f t="shared" si="11"/>
        <v>31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hidden="1" x14ac:dyDescent="0.2">
      <c r="A19" s="33" t="s">
        <v>8</v>
      </c>
      <c r="B19" s="16" t="s">
        <v>5</v>
      </c>
      <c r="C19" s="17" t="s">
        <v>22</v>
      </c>
      <c r="D19" s="24" t="s">
        <v>58</v>
      </c>
      <c r="E19" s="24" t="s">
        <v>59</v>
      </c>
      <c r="F19" s="18">
        <f>SUMPRODUCT(H19:AO19,$H$1:$AO$1)</f>
        <v>2883235.0095533272</v>
      </c>
      <c r="G19" s="19">
        <f>SUM(H19:AO19)</f>
        <v>1081.3708796310066</v>
      </c>
      <c r="H19" s="20">
        <f>'Distributor Secondary'!G7*'DSR con %'!H19</f>
        <v>278.17430717002253</v>
      </c>
      <c r="I19" s="20">
        <f>'Distributor Secondary'!H7*'DSR con %'!I19</f>
        <v>64.03804362976561</v>
      </c>
      <c r="J19" s="20">
        <f>'Distributor Secondary'!I7*'DSR con %'!J19</f>
        <v>82.872762344402545</v>
      </c>
      <c r="K19" s="20">
        <f>'Distributor Secondary'!J7*'DSR con %'!K19</f>
        <v>72.7309907288288</v>
      </c>
      <c r="L19" s="20">
        <f>'Distributor Secondary'!K7*'DSR con %'!L19</f>
        <v>40.856851365597059</v>
      </c>
      <c r="M19" s="20">
        <f>'Distributor Secondary'!L7*'DSR con %'!M19</f>
        <v>20.86307303775169</v>
      </c>
      <c r="N19" s="20">
        <f>'Distributor Secondary'!M7*'DSR con %'!N19</f>
        <v>20.86307303775169</v>
      </c>
      <c r="O19" s="20">
        <f>'Distributor Secondary'!N7*'DSR con %'!O19</f>
        <v>18.834718714636942</v>
      </c>
      <c r="P19" s="20">
        <f>'Distributor Secondary'!O7*'DSR con %'!P19</f>
        <v>12.459890841990592</v>
      </c>
      <c r="Q19" s="20">
        <f>'Distributor Secondary'!P7*'DSR con %'!Q19</f>
        <v>13.908715358501127</v>
      </c>
      <c r="R19" s="20">
        <f>'Distributor Secondary'!Q7*'DSR con %'!R19</f>
        <v>58.532510467025574</v>
      </c>
      <c r="S19" s="20">
        <f>'Distributor Secondary'!N7*'DSR con %'!S19</f>
        <v>18.834718714636942</v>
      </c>
      <c r="T19" s="20">
        <f>'Distributor Secondary'!O7*'DSR con %'!T19</f>
        <v>12.459890841990592</v>
      </c>
      <c r="U19" s="20">
        <f>'Distributor Secondary'!P7*'DSR con %'!U19</f>
        <v>13.908715358501127</v>
      </c>
      <c r="V19" s="20">
        <f>'Distributor Secondary'!U7*'DSR con %'!V19</f>
        <v>26.368606200491719</v>
      </c>
      <c r="W19" s="20">
        <f>'Distributor Secondary'!V7*'DSR con %'!W19</f>
        <v>61.430159500046642</v>
      </c>
      <c r="X19" s="20">
        <f>'Distributor Secondary'!W7*'DSR con %'!X19</f>
        <v>30.715079750023321</v>
      </c>
      <c r="Y19" s="20">
        <f>'Distributor Secondary'!X7*'DSR con %'!Y19</f>
        <v>35.641083106159137</v>
      </c>
      <c r="Z19" s="20">
        <f>'Distributor Secondary'!Y7*'DSR con %'!Z19</f>
        <v>8.1134172924589905</v>
      </c>
      <c r="AA19" s="20">
        <f>'Distributor Secondary'!Z7*'DSR con %'!AA19</f>
        <v>3.7669437429273884</v>
      </c>
      <c r="AB19" s="20">
        <f>'Distributor Secondary'!AA7*'DSR con %'!AB19</f>
        <v>4.0567086462294952</v>
      </c>
      <c r="AC19" s="20">
        <f>'Distributor Secondary'!AB7*'DSR con %'!AC19</f>
        <v>5.5055331627400292</v>
      </c>
      <c r="AD19" s="20">
        <f>'Distributor Secondary'!AC7*'DSR con %'!AD19</f>
        <v>8.9827120023653109</v>
      </c>
      <c r="AE19" s="20">
        <f>'Distributor Secondary'!AD7*'DSR con %'!AE19</f>
        <v>16.317864811783743</v>
      </c>
      <c r="AF19" s="20">
        <f>'Distributor Secondary'!AE7*'DSR con %'!AF19</f>
        <v>8.1589324058918713</v>
      </c>
      <c r="AG19" s="20">
        <f>'Distributor Secondary'!AF7*'DSR con %'!AG19</f>
        <v>15.929344221026987</v>
      </c>
      <c r="AH19" s="20">
        <f>'Distributor Secondary'!AG7*'DSR con %'!AH19</f>
        <v>8.9359735874053818</v>
      </c>
      <c r="AI19" s="20">
        <f>'Distributor Secondary'!AH7*'DSR con %'!AI19</f>
        <v>15.929344221026987</v>
      </c>
      <c r="AJ19" s="20">
        <f>'Distributor Secondary'!AI7*'DSR con %'!AJ19</f>
        <v>27.58496194372966</v>
      </c>
      <c r="AK19" s="20">
        <f>'Distributor Secondary'!AJ7*'DSR con %'!AK19</f>
        <v>30.693126669783705</v>
      </c>
      <c r="AL19" s="20">
        <f>'Distributor Secondary'!AK7*'DSR con %'!AL19</f>
        <v>9.7130147689188941</v>
      </c>
      <c r="AM19" s="20">
        <f>'Distributor Secondary'!AL7*'DSR con %'!AM19</f>
        <v>15.929344221026987</v>
      </c>
      <c r="AN19" s="20">
        <f>'Distributor Secondary'!AM7*'DSR con %'!AN19</f>
        <v>8.9359735874053818</v>
      </c>
      <c r="AO19" s="20">
        <f>'Distributor Secondary'!AN7*'DSR con %'!AO19</f>
        <v>9.3244941781621389</v>
      </c>
    </row>
    <row r="20" spans="1:53" hidden="1" x14ac:dyDescent="0.2">
      <c r="A20" s="33" t="s">
        <v>8</v>
      </c>
      <c r="B20" s="16" t="s">
        <v>5</v>
      </c>
      <c r="C20" s="17" t="s">
        <v>22</v>
      </c>
      <c r="D20" s="24" t="s">
        <v>60</v>
      </c>
      <c r="E20" s="24" t="s">
        <v>140</v>
      </c>
      <c r="F20" s="18">
        <f>SUMPRODUCT(H20:AO20,$H$1:$AO$1)</f>
        <v>1993346.4363524173</v>
      </c>
      <c r="G20" s="19">
        <f>SUM(H20:AO20)</f>
        <v>828.29282305763036</v>
      </c>
      <c r="H20" s="20">
        <f>'Distributor Secondary'!G7*'DSR con %'!H20</f>
        <v>220.8</v>
      </c>
      <c r="I20" s="20">
        <f>'Distributor Secondary'!H7*'DSR con %'!I20</f>
        <v>50.830000000000005</v>
      </c>
      <c r="J20" s="20">
        <f>'Distributor Secondary'!I7*'DSR con %'!J20</f>
        <v>65.78</v>
      </c>
      <c r="K20" s="20">
        <f>'Distributor Secondary'!J7*'DSR con %'!K20</f>
        <v>57.730000000000004</v>
      </c>
      <c r="L20" s="20">
        <f>'Distributor Secondary'!K7*'DSR con %'!L20</f>
        <v>32.43</v>
      </c>
      <c r="M20" s="20">
        <f>'Distributor Secondary'!L7*'DSR con %'!M20</f>
        <v>16.560000000000002</v>
      </c>
      <c r="N20" s="20">
        <f>'Distributor Secondary'!M7*'DSR con %'!N20</f>
        <v>16.560000000000002</v>
      </c>
      <c r="O20" s="20">
        <f>'Distributor Secondary'!N7*'DSR con %'!O20</f>
        <v>14.950000000000001</v>
      </c>
      <c r="P20" s="20">
        <f>'Distributor Secondary'!O7*'DSR con %'!P20</f>
        <v>9.89</v>
      </c>
      <c r="Q20" s="20">
        <f>'Distributor Secondary'!P7*'DSR con %'!Q20</f>
        <v>11.040000000000001</v>
      </c>
      <c r="R20" s="20">
        <f>'Distributor Secondary'!Q7*'DSR con %'!R20</f>
        <v>46.46</v>
      </c>
      <c r="S20" s="20">
        <f>'Distributor Secondary'!N7*'DSR con %'!S20</f>
        <v>14.950000000000001</v>
      </c>
      <c r="T20" s="20">
        <f>'Distributor Secondary'!O7*'DSR con %'!T20</f>
        <v>9.89</v>
      </c>
      <c r="U20" s="20">
        <f>'Distributor Secondary'!P7*'DSR con %'!U20</f>
        <v>11.040000000000001</v>
      </c>
      <c r="V20" s="20">
        <f>'Distributor Secondary'!U7*'DSR con %'!V20</f>
        <v>20.93</v>
      </c>
      <c r="W20" s="20">
        <f>'Distributor Secondary'!V7*'DSR con %'!W20</f>
        <v>48.760000000000005</v>
      </c>
      <c r="X20" s="20">
        <f>'Distributor Secondary'!W7*'DSR con %'!X20</f>
        <v>24.380000000000003</v>
      </c>
      <c r="Y20" s="20">
        <f>'Distributor Secondary'!X7*'DSR con %'!Y20</f>
        <v>28.290000000000003</v>
      </c>
      <c r="Z20" s="20">
        <f>'Distributor Secondary'!Y7*'DSR con %'!Z20</f>
        <v>6.44</v>
      </c>
      <c r="AA20" s="20">
        <f>'Distributor Secondary'!Z7*'DSR con %'!AA20</f>
        <v>2.99</v>
      </c>
      <c r="AB20" s="20">
        <f>'Distributor Secondary'!AA7*'DSR con %'!AB20</f>
        <v>3.22</v>
      </c>
      <c r="AC20" s="20">
        <f>'Distributor Secondary'!AB7*'DSR con %'!AC20</f>
        <v>4.37</v>
      </c>
      <c r="AD20" s="20">
        <f>'Distributor Secondary'!AC7*'DSR con %'!AD20</f>
        <v>7.13</v>
      </c>
      <c r="AE20" s="20">
        <f>'Distributor Secondary'!AD7*'DSR con %'!AE20</f>
        <v>9.66</v>
      </c>
      <c r="AF20" s="20">
        <f>'Distributor Secondary'!AE7*'DSR con %'!AF20</f>
        <v>4.83</v>
      </c>
      <c r="AG20" s="20">
        <f>'Distributor Secondary'!AF7*'DSR con %'!AG20</f>
        <v>9.43</v>
      </c>
      <c r="AH20" s="20">
        <f>'Distributor Secondary'!AG7*'DSR con %'!AH20</f>
        <v>5.5532566676620796</v>
      </c>
      <c r="AI20" s="20">
        <f>'Distributor Secondary'!AH7*'DSR con %'!AI20</f>
        <v>9.8992836249628375</v>
      </c>
      <c r="AJ20" s="20">
        <f>'Distributor Secondary'!AI7*'DSR con %'!AJ20</f>
        <v>17.142661887130767</v>
      </c>
      <c r="AK20" s="20">
        <f>'Distributor Secondary'!AJ7*'DSR con %'!AK20</f>
        <v>19.074229423708882</v>
      </c>
      <c r="AL20" s="20">
        <f>'Distributor Secondary'!AK7*'DSR con %'!AL20</f>
        <v>6.0361485518066083</v>
      </c>
      <c r="AM20" s="20">
        <f>'Distributor Secondary'!AL7*'DSR con %'!AM20</f>
        <v>9.8992836249628375</v>
      </c>
      <c r="AN20" s="20">
        <f>'Distributor Secondary'!AM7*'DSR con %'!AN20</f>
        <v>5.5532566676620796</v>
      </c>
      <c r="AO20" s="20">
        <f>'Distributor Secondary'!AN7*'DSR con %'!AO20</f>
        <v>5.7947026097343439</v>
      </c>
    </row>
    <row r="21" spans="1:53" hidden="1" x14ac:dyDescent="0.2">
      <c r="A21" s="32" t="s">
        <v>8</v>
      </c>
      <c r="B21" s="16" t="s">
        <v>5</v>
      </c>
      <c r="C21" s="17" t="s">
        <v>22</v>
      </c>
      <c r="D21" s="29" t="s">
        <v>61</v>
      </c>
      <c r="E21" s="29" t="s">
        <v>62</v>
      </c>
      <c r="F21" s="18">
        <f>SUMPRODUCT(H21:AO21,$H$1:$AO$1)</f>
        <v>1971487.183507985</v>
      </c>
      <c r="G21" s="19">
        <f>SUM(H21:AO21)</f>
        <v>856.10514148617176</v>
      </c>
      <c r="H21" s="20">
        <f>'Distributor Secondary'!G7*'DSR con %'!H21</f>
        <v>230.39999999999998</v>
      </c>
      <c r="I21" s="20">
        <f>'Distributor Secondary'!H7*'DSR con %'!I21</f>
        <v>53.04</v>
      </c>
      <c r="J21" s="20">
        <f>'Distributor Secondary'!I7*'DSR con %'!J21</f>
        <v>68.64</v>
      </c>
      <c r="K21" s="20">
        <f>'Distributor Secondary'!J7*'DSR con %'!K21</f>
        <v>60.239999999999995</v>
      </c>
      <c r="L21" s="20">
        <f>'Distributor Secondary'!K7*'DSR con %'!L21</f>
        <v>33.839999999999996</v>
      </c>
      <c r="M21" s="20">
        <f>'Distributor Secondary'!L7*'DSR con %'!M21</f>
        <v>17.28</v>
      </c>
      <c r="N21" s="20">
        <f>'Distributor Secondary'!M7*'DSR con %'!N21</f>
        <v>17.28</v>
      </c>
      <c r="O21" s="20">
        <f>'Distributor Secondary'!N7*'DSR con %'!O21</f>
        <v>15.6</v>
      </c>
      <c r="P21" s="20">
        <f>'Distributor Secondary'!O7*'DSR con %'!P21</f>
        <v>10.32</v>
      </c>
      <c r="Q21" s="20">
        <f>'Distributor Secondary'!P7*'DSR con %'!Q21</f>
        <v>11.52</v>
      </c>
      <c r="R21" s="20">
        <f>'Distributor Secondary'!Q7*'DSR con %'!R21</f>
        <v>48.48</v>
      </c>
      <c r="S21" s="20">
        <f>'Distributor Secondary'!N7*'DSR con %'!S21</f>
        <v>15.6</v>
      </c>
      <c r="T21" s="20">
        <f>'Distributor Secondary'!O7*'DSR con %'!T21</f>
        <v>10.32</v>
      </c>
      <c r="U21" s="20">
        <f>'Distributor Secondary'!P7*'DSR con %'!U21</f>
        <v>11.52</v>
      </c>
      <c r="V21" s="20">
        <f>'Distributor Secondary'!U7*'DSR con %'!V21</f>
        <v>21.84</v>
      </c>
      <c r="W21" s="20">
        <f>'Distributor Secondary'!V7*'DSR con %'!W21</f>
        <v>50.879999999999995</v>
      </c>
      <c r="X21" s="20">
        <f>'Distributor Secondary'!W7*'DSR con %'!X21</f>
        <v>26.50538569163324</v>
      </c>
      <c r="Y21" s="20">
        <f>'Distributor Secondary'!X7*'DSR con %'!Y21</f>
        <v>30.756249434631027</v>
      </c>
      <c r="Z21" s="20">
        <f>'Distributor Secondary'!Y7*'DSR con %'!Z21</f>
        <v>7.0014226355257616</v>
      </c>
      <c r="AA21" s="20">
        <f>'Distributor Secondary'!Z7*'DSR con %'!AA21</f>
        <v>3.2506605093512464</v>
      </c>
      <c r="AB21" s="20">
        <f>'Distributor Secondary'!AA7*'DSR con %'!AB21</f>
        <v>3.5007113177628808</v>
      </c>
      <c r="AC21" s="20">
        <f>'Distributor Secondary'!AB7*'DSR con %'!AC21</f>
        <v>4.7509653598210528</v>
      </c>
      <c r="AD21" s="20">
        <f>'Distributor Secondary'!AC7*'DSR con %'!AD21</f>
        <v>7.7515750607606648</v>
      </c>
      <c r="AE21" s="20">
        <f>'Distributor Secondary'!AD7*'DSR con %'!AE21</f>
        <v>9.3343461763823665</v>
      </c>
      <c r="AF21" s="20">
        <f>'Distributor Secondary'!AE7*'DSR con %'!AF21</f>
        <v>4.6671730881911833</v>
      </c>
      <c r="AG21" s="20">
        <f>'Distributor Secondary'!AF7*'DSR con %'!AG21</f>
        <v>9.1120998388494527</v>
      </c>
      <c r="AH21" s="20">
        <f>'Distributor Secondary'!AG7*'DSR con %'!AH21</f>
        <v>5.1116657632570099</v>
      </c>
      <c r="AI21" s="20">
        <f>'Distributor Secondary'!AH7*'DSR con %'!AI21</f>
        <v>9.1120998388494527</v>
      </c>
      <c r="AJ21" s="20">
        <f>'Distributor Secondary'!AI7*'DSR con %'!AJ21</f>
        <v>15.779489964836857</v>
      </c>
      <c r="AK21" s="20">
        <f>'Distributor Secondary'!AJ7*'DSR con %'!AK21</f>
        <v>17.557460665100166</v>
      </c>
      <c r="AL21" s="20">
        <f>'Distributor Secondary'!AK7*'DSR con %'!AL21</f>
        <v>5.5561584383228366</v>
      </c>
      <c r="AM21" s="20">
        <f>'Distributor Secondary'!AL7*'DSR con %'!AM21</f>
        <v>9.1120998388494527</v>
      </c>
      <c r="AN21" s="20">
        <f>'Distributor Secondary'!AM7*'DSR con %'!AN21</f>
        <v>5.1116657632570099</v>
      </c>
      <c r="AO21" s="20">
        <f>'Distributor Secondary'!AN7*'DSR con %'!AO21</f>
        <v>5.3339121007899237</v>
      </c>
    </row>
    <row r="22" spans="1:53" hidden="1" x14ac:dyDescent="0.2">
      <c r="A22" s="32" t="s">
        <v>8</v>
      </c>
      <c r="B22" s="16" t="s">
        <v>5</v>
      </c>
      <c r="C22" s="17" t="s">
        <v>22</v>
      </c>
      <c r="D22" s="29" t="s">
        <v>63</v>
      </c>
      <c r="E22" s="29" t="s">
        <v>64</v>
      </c>
      <c r="F22" s="18">
        <f>SUMPRODUCT(H22:AO22,$H$1:$AO$1)</f>
        <v>1645061.3705862705</v>
      </c>
      <c r="G22" s="19">
        <f>SUM(H22:AO22)</f>
        <v>819.23115582519131</v>
      </c>
      <c r="H22" s="20">
        <f>'Distributor Secondary'!G7*'DSR con %'!H22</f>
        <v>230.62569282997745</v>
      </c>
      <c r="I22" s="20">
        <f>'Distributor Secondary'!H7*'DSR con %'!I22</f>
        <v>53.091956370234392</v>
      </c>
      <c r="J22" s="20">
        <f>'Distributor Secondary'!I7*'DSR con %'!J22</f>
        <v>68.707237655597453</v>
      </c>
      <c r="K22" s="20">
        <f>'Distributor Secondary'!J7*'DSR con %'!K22</f>
        <v>60.299009271171187</v>
      </c>
      <c r="L22" s="20">
        <f>'Distributor Secondary'!K7*'DSR con %'!L22</f>
        <v>33.873148634402938</v>
      </c>
      <c r="M22" s="20">
        <f>'Distributor Secondary'!L7*'DSR con %'!M22</f>
        <v>17.296926962248307</v>
      </c>
      <c r="N22" s="20">
        <f>'Distributor Secondary'!M7*'DSR con %'!N22</f>
        <v>17.296926962248307</v>
      </c>
      <c r="O22" s="20">
        <f>'Distributor Secondary'!N7*'DSR con %'!O22</f>
        <v>15.615281285363055</v>
      </c>
      <c r="P22" s="20">
        <f>'Distributor Secondary'!O7*'DSR con %'!P22</f>
        <v>10.330109158009407</v>
      </c>
      <c r="Q22" s="20">
        <f>'Distributor Secondary'!P7*'DSR con %'!Q22</f>
        <v>11.531284641498871</v>
      </c>
      <c r="R22" s="20">
        <f>'Distributor Secondary'!Q7*'DSR con %'!R22</f>
        <v>48.527489532974421</v>
      </c>
      <c r="S22" s="20">
        <f>'Distributor Secondary'!N7*'DSR con %'!S22</f>
        <v>15.615281285363055</v>
      </c>
      <c r="T22" s="20">
        <f>'Distributor Secondary'!O7*'DSR con %'!T22</f>
        <v>10.330109158009407</v>
      </c>
      <c r="U22" s="20">
        <f>'Distributor Secondary'!P7*'DSR con %'!U22</f>
        <v>11.531284641498871</v>
      </c>
      <c r="V22" s="20">
        <f>'Distributor Secondary'!U7*'DSR con %'!V22</f>
        <v>21.861393799508278</v>
      </c>
      <c r="W22" s="20">
        <f>'Distributor Secondary'!V7*'DSR con %'!W22</f>
        <v>50.92984049995335</v>
      </c>
      <c r="X22" s="20">
        <f>'Distributor Secondary'!W7*'DSR con %'!X22</f>
        <v>24.399534558343429</v>
      </c>
      <c r="Y22" s="20">
        <f>'Distributor Secondary'!X7*'DSR con %'!Y22</f>
        <v>28.312667459209827</v>
      </c>
      <c r="Z22" s="20">
        <f>'Distributor Secondary'!Y7*'DSR con %'!Z22</f>
        <v>6.4451600720152449</v>
      </c>
      <c r="AA22" s="20">
        <f>'Distributor Secondary'!Z7*'DSR con %'!AA22</f>
        <v>2.9923957477213636</v>
      </c>
      <c r="AB22" s="20">
        <f>'Distributor Secondary'!AA7*'DSR con %'!AB22</f>
        <v>3.2225800360076224</v>
      </c>
      <c r="AC22" s="20">
        <f>'Distributor Secondary'!AB7*'DSR con %'!AC22</f>
        <v>4.373501477438916</v>
      </c>
      <c r="AD22" s="20">
        <f>'Distributor Secondary'!AC7*'DSR con %'!AD22</f>
        <v>7.1357129368740218</v>
      </c>
      <c r="AE22" s="20">
        <f>'Distributor Secondary'!AD7*'DSR con %'!AE22</f>
        <v>6.6877890118338899</v>
      </c>
      <c r="AF22" s="20">
        <f>'Distributor Secondary'!AE7*'DSR con %'!AF22</f>
        <v>3.3438945059169449</v>
      </c>
      <c r="AG22" s="20">
        <f>'Distributor Secondary'!AF7*'DSR con %'!AG22</f>
        <v>6.5285559401235593</v>
      </c>
      <c r="AH22" s="20">
        <f>'Distributor Secondary'!AG7*'DSR con %'!AH22</f>
        <v>3.3991039816755264</v>
      </c>
      <c r="AI22" s="20">
        <f>'Distributor Secondary'!AH7*'DSR con %'!AI22</f>
        <v>6.0592723151607206</v>
      </c>
      <c r="AJ22" s="20">
        <f>'Distributor Secondary'!AI7*'DSR con %'!AJ22</f>
        <v>10.492886204302712</v>
      </c>
      <c r="AK22" s="20">
        <f>'Distributor Secondary'!AJ7*'DSR con %'!AK22</f>
        <v>11.675183241407243</v>
      </c>
      <c r="AL22" s="20">
        <f>'Distributor Secondary'!AK7*'DSR con %'!AL22</f>
        <v>3.6946782409516592</v>
      </c>
      <c r="AM22" s="20">
        <f>'Distributor Secondary'!AL7*'DSR con %'!AM22</f>
        <v>6.0592723151607206</v>
      </c>
      <c r="AN22" s="20">
        <f>'Distributor Secondary'!AM7*'DSR con %'!AN22</f>
        <v>3.3991039816755264</v>
      </c>
      <c r="AO22" s="20">
        <f>'Distributor Secondary'!AN7*'DSR con %'!AO22</f>
        <v>3.5468911113135926</v>
      </c>
    </row>
    <row r="23" spans="1:53" s="9" customFormat="1" hidden="1" x14ac:dyDescent="0.2">
      <c r="A23" s="30"/>
      <c r="B23" s="22"/>
      <c r="C23" s="23"/>
      <c r="D23" s="31"/>
      <c r="E23" s="31"/>
      <c r="F23" s="26">
        <f>SUM(F19:F22)</f>
        <v>8493130</v>
      </c>
      <c r="G23" s="26">
        <f t="shared" ref="G23:AO23" si="15">SUM(G19:G22)</f>
        <v>3585</v>
      </c>
      <c r="H23" s="26">
        <f t="shared" si="15"/>
        <v>960</v>
      </c>
      <c r="I23" s="26">
        <f t="shared" si="15"/>
        <v>221</v>
      </c>
      <c r="J23" s="26">
        <f t="shared" si="15"/>
        <v>286</v>
      </c>
      <c r="K23" s="26">
        <f t="shared" si="15"/>
        <v>251</v>
      </c>
      <c r="L23" s="26">
        <f t="shared" si="15"/>
        <v>141</v>
      </c>
      <c r="M23" s="26">
        <f t="shared" si="15"/>
        <v>72</v>
      </c>
      <c r="N23" s="26">
        <f t="shared" si="15"/>
        <v>72</v>
      </c>
      <c r="O23" s="26">
        <f t="shared" ref="O23:R23" si="16">SUM(O19:O22)</f>
        <v>65</v>
      </c>
      <c r="P23" s="26">
        <f t="shared" si="16"/>
        <v>43</v>
      </c>
      <c r="Q23" s="26">
        <f t="shared" si="16"/>
        <v>48</v>
      </c>
      <c r="R23" s="26">
        <f t="shared" si="16"/>
        <v>201.99999999999997</v>
      </c>
      <c r="S23" s="26">
        <f t="shared" ref="S23" si="17">SUM(S19:S22)</f>
        <v>65</v>
      </c>
      <c r="T23" s="26">
        <f t="shared" si="15"/>
        <v>43</v>
      </c>
      <c r="U23" s="26">
        <f t="shared" si="15"/>
        <v>48</v>
      </c>
      <c r="V23" s="26">
        <f t="shared" si="15"/>
        <v>91</v>
      </c>
      <c r="W23" s="26">
        <f t="shared" si="15"/>
        <v>212</v>
      </c>
      <c r="X23" s="26">
        <f t="shared" si="15"/>
        <v>106</v>
      </c>
      <c r="Y23" s="26">
        <f t="shared" si="15"/>
        <v>123</v>
      </c>
      <c r="Z23" s="26">
        <f t="shared" si="15"/>
        <v>27.999999999999996</v>
      </c>
      <c r="AA23" s="26">
        <f t="shared" si="15"/>
        <v>13</v>
      </c>
      <c r="AB23" s="26">
        <f t="shared" si="15"/>
        <v>13.999999999999998</v>
      </c>
      <c r="AC23" s="26">
        <f t="shared" si="15"/>
        <v>19</v>
      </c>
      <c r="AD23" s="26">
        <f t="shared" si="15"/>
        <v>30.999999999999996</v>
      </c>
      <c r="AE23" s="26">
        <f t="shared" si="15"/>
        <v>42</v>
      </c>
      <c r="AF23" s="26">
        <f t="shared" si="15"/>
        <v>21</v>
      </c>
      <c r="AG23" s="26">
        <f t="shared" si="15"/>
        <v>41</v>
      </c>
      <c r="AH23" s="26">
        <f t="shared" si="15"/>
        <v>22.999999999999996</v>
      </c>
      <c r="AI23" s="26">
        <f t="shared" ref="AI23:AN23" si="18">SUM(AI19:AI22)</f>
        <v>40.999999999999993</v>
      </c>
      <c r="AJ23" s="26">
        <f t="shared" si="18"/>
        <v>70.999999999999986</v>
      </c>
      <c r="AK23" s="26">
        <f t="shared" si="18"/>
        <v>79</v>
      </c>
      <c r="AL23" s="26">
        <f t="shared" si="18"/>
        <v>25</v>
      </c>
      <c r="AM23" s="26">
        <f t="shared" si="18"/>
        <v>40.999999999999993</v>
      </c>
      <c r="AN23" s="26">
        <f t="shared" si="18"/>
        <v>22.999999999999996</v>
      </c>
      <c r="AO23" s="26">
        <f t="shared" si="15"/>
        <v>24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19">SUMPRODUCT(H24:AO24,$H$1:$AO$1)</f>
        <v>6107863.8000000007</v>
      </c>
      <c r="G24" s="19">
        <f t="shared" ref="G24:G29" si="20">SUM(H24:AO24)</f>
        <v>2805.21</v>
      </c>
      <c r="H24" s="20">
        <f>'Distributor Secondary'!G8*'DSR con %'!H24</f>
        <v>482</v>
      </c>
      <c r="I24" s="20">
        <f>'Distributor Secondary'!H8*'DSR con %'!I24</f>
        <v>160.4</v>
      </c>
      <c r="J24" s="20">
        <f>'Distributor Secondary'!I8*'DSR con %'!J24</f>
        <v>232.4</v>
      </c>
      <c r="K24" s="20">
        <f>'Distributor Secondary'!J8*'DSR con %'!K24</f>
        <v>266</v>
      </c>
      <c r="L24" s="20">
        <f>'Distributor Secondary'!K8*'DSR con %'!L24</f>
        <v>138.80000000000001</v>
      </c>
      <c r="M24" s="20">
        <f>'Distributor Secondary'!L8*'DSR con %'!M24</f>
        <v>87.2</v>
      </c>
      <c r="N24" s="20">
        <f>'Distributor Secondary'!M8*'DSR con %'!N24</f>
        <v>143.91</v>
      </c>
      <c r="O24" s="20">
        <f>'Distributor Secondary'!N8*'DSR con %'!O24</f>
        <v>61.089999999999996</v>
      </c>
      <c r="P24" s="20">
        <f>'Distributor Secondary'!O8*'DSR con %'!P24</f>
        <v>61.089999999999996</v>
      </c>
      <c r="Q24" s="20">
        <f>'Distributor Secondary'!P8*'DSR con %'!Q24</f>
        <v>42.64</v>
      </c>
      <c r="R24" s="20">
        <f>'Distributor Secondary'!Q8*'DSR con %'!R24</f>
        <v>101.27</v>
      </c>
      <c r="S24" s="20">
        <f>'Distributor Secondary'!R8*'DSR con %'!S24</f>
        <v>83.22999999999999</v>
      </c>
      <c r="T24" s="20">
        <f>'Distributor Secondary'!S8*'DSR con %'!T24</f>
        <v>94.71</v>
      </c>
      <c r="U24" s="20">
        <f>'Distributor Secondary'!T8*'DSR con %'!U24</f>
        <v>61.91</v>
      </c>
      <c r="V24" s="20">
        <f>'Distributor Secondary'!U8*'DSR con %'!V24</f>
        <v>76.12</v>
      </c>
      <c r="W24" s="20">
        <f>'Distributor Secondary'!V8*'DSR con %'!W24</f>
        <v>125.84</v>
      </c>
      <c r="X24" s="20">
        <f>'Distributor Secondary'!W8*'DSR con %'!X24</f>
        <v>95.92</v>
      </c>
      <c r="Y24" s="20">
        <f>'Distributor Secondary'!X8*'DSR con %'!Y24</f>
        <v>143</v>
      </c>
      <c r="Z24" s="20">
        <f>'Distributor Secondary'!Y8*'DSR con %'!Z24</f>
        <v>26.4</v>
      </c>
      <c r="AA24" s="20">
        <f>'Distributor Secondary'!Z8*'DSR con %'!AA24</f>
        <v>7.48</v>
      </c>
      <c r="AB24" s="20">
        <f>'Distributor Secondary'!AA8*'DSR con %'!AB24</f>
        <v>13.33</v>
      </c>
      <c r="AC24" s="20">
        <f>'Distributor Secondary'!AB8*'DSR con %'!AC24</f>
        <v>15.48</v>
      </c>
      <c r="AD24" s="20">
        <f>'Distributor Secondary'!AC8*'DSR con %'!AD24</f>
        <v>13.600000000000001</v>
      </c>
      <c r="AE24" s="20">
        <f>'Distributor Secondary'!AD8*'DSR con %'!AE24</f>
        <v>16.559999999999999</v>
      </c>
      <c r="AF24" s="20">
        <f>'Distributor Secondary'!AE8*'DSR con %'!AF24</f>
        <v>18.2</v>
      </c>
      <c r="AG24" s="20">
        <f>'Distributor Secondary'!AF8*'DSR con %'!AG24</f>
        <v>21.84</v>
      </c>
      <c r="AH24" s="20">
        <f>'Distributor Secondary'!AG8*'DSR con %'!AH24</f>
        <v>15.04</v>
      </c>
      <c r="AI24" s="20">
        <f>'Distributor Secondary'!AH8*'DSR con %'!AI24</f>
        <v>14.569999999999999</v>
      </c>
      <c r="AJ24" s="20">
        <f>'Distributor Secondary'!AI8*'DSR con %'!AJ24</f>
        <v>54.989999999999995</v>
      </c>
      <c r="AK24" s="20">
        <f>'Distributor Secondary'!AJ8*'DSR con %'!AK24</f>
        <v>46.059999999999995</v>
      </c>
      <c r="AL24" s="20">
        <f>'Distributor Secondary'!AK8*'DSR con %'!AL24</f>
        <v>19.27</v>
      </c>
      <c r="AM24" s="20">
        <f>'Distributor Secondary'!AL8*'DSR con %'!AM24</f>
        <v>30.549999999999997</v>
      </c>
      <c r="AN24" s="20">
        <f>'Distributor Secondary'!AM8*'DSR con %'!AN24</f>
        <v>14.569999999999999</v>
      </c>
      <c r="AO24" s="20">
        <f>'Distributor Secondary'!AN8*'DSR con %'!AO24</f>
        <v>19.739999999999998</v>
      </c>
      <c r="AP24" s="7">
        <v>6800760</v>
      </c>
      <c r="AQ24" s="106">
        <f>AP24/$AP$30</f>
        <v>0.45082123157225557</v>
      </c>
      <c r="AR24" s="107">
        <f>$F$30*AQ24</f>
        <v>6325436.6344917919</v>
      </c>
      <c r="AS24" s="108">
        <f t="shared" ref="AS24:AS29" si="21">SUM(AA24:AO24)</f>
        <v>321.27999999999997</v>
      </c>
      <c r="AT24" s="7">
        <v>31</v>
      </c>
    </row>
    <row r="25" spans="1:53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19"/>
        <v>1468394.6999999997</v>
      </c>
      <c r="G25" s="19">
        <f t="shared" si="20"/>
        <v>683.14</v>
      </c>
      <c r="H25" s="20">
        <f>'Distributor Secondary'!G8*'DSR con %'!H25</f>
        <v>120.5</v>
      </c>
      <c r="I25" s="20">
        <f>'Distributor Secondary'!H8*'DSR con %'!I25</f>
        <v>40.1</v>
      </c>
      <c r="J25" s="20">
        <f>'Distributor Secondary'!I8*'DSR con %'!J25</f>
        <v>58.1</v>
      </c>
      <c r="K25" s="20">
        <f>'Distributor Secondary'!J8*'DSR con %'!K25</f>
        <v>66.5</v>
      </c>
      <c r="L25" s="20">
        <f>'Distributor Secondary'!K8*'DSR con %'!L25</f>
        <v>34.700000000000003</v>
      </c>
      <c r="M25" s="20">
        <f>'Distributor Secondary'!L8*'DSR con %'!M25</f>
        <v>21.8</v>
      </c>
      <c r="N25" s="20">
        <f>'Distributor Secondary'!M8*'DSR con %'!N25</f>
        <v>35.1</v>
      </c>
      <c r="O25" s="20">
        <f>'Distributor Secondary'!N8*'DSR con %'!O25</f>
        <v>14.9</v>
      </c>
      <c r="P25" s="20">
        <f>'Distributor Secondary'!O8*'DSR con %'!P25</f>
        <v>14.9</v>
      </c>
      <c r="Q25" s="20">
        <f>'Distributor Secondary'!P8*'DSR con %'!Q25</f>
        <v>10.4</v>
      </c>
      <c r="R25" s="20">
        <f>'Distributor Secondary'!Q8*'DSR con %'!R25</f>
        <v>24.700000000000003</v>
      </c>
      <c r="S25" s="20">
        <f>'Distributor Secondary'!R8*'DSR con %'!S25</f>
        <v>20.3</v>
      </c>
      <c r="T25" s="20">
        <f>'Distributor Secondary'!S8*'DSR con %'!T25</f>
        <v>23.1</v>
      </c>
      <c r="U25" s="20">
        <f>'Distributor Secondary'!T8*'DSR con %'!U25</f>
        <v>15.100000000000001</v>
      </c>
      <c r="V25" s="20">
        <f>'Distributor Secondary'!U8*'DSR con %'!V25</f>
        <v>17.3</v>
      </c>
      <c r="W25" s="20">
        <f>'Distributor Secondary'!V8*'DSR con %'!W25</f>
        <v>28.6</v>
      </c>
      <c r="X25" s="20">
        <f>'Distributor Secondary'!W8*'DSR con %'!X25</f>
        <v>21.8</v>
      </c>
      <c r="Y25" s="20">
        <f>'Distributor Secondary'!X8*'DSR con %'!Y25</f>
        <v>32.5</v>
      </c>
      <c r="Z25" s="20">
        <f>'Distributor Secondary'!Y8*'DSR con %'!Z25</f>
        <v>6</v>
      </c>
      <c r="AA25" s="20">
        <f>'Distributor Secondary'!Z8*'DSR con %'!AA25</f>
        <v>1.7000000000000002</v>
      </c>
      <c r="AB25" s="20">
        <f>'Distributor Secondary'!AA8*'DSR con %'!AB25</f>
        <v>3.1</v>
      </c>
      <c r="AC25" s="20">
        <f>'Distributor Secondary'!AB8*'DSR con %'!AC25</f>
        <v>3.6</v>
      </c>
      <c r="AD25" s="20">
        <f>'Distributor Secondary'!AC8*'DSR con %'!AD25</f>
        <v>4.42</v>
      </c>
      <c r="AE25" s="20">
        <f>'Distributor Secondary'!AD8*'DSR con %'!AE25</f>
        <v>6.44</v>
      </c>
      <c r="AF25" s="20">
        <f>'Distributor Secondary'!AE8*'DSR con %'!AF25</f>
        <v>3.85</v>
      </c>
      <c r="AG25" s="20">
        <f>'Distributor Secondary'!AF8*'DSR con %'!AG25</f>
        <v>3.36</v>
      </c>
      <c r="AH25" s="20">
        <f>'Distributor Secondary'!AG8*'DSR con %'!AH25</f>
        <v>3.52</v>
      </c>
      <c r="AI25" s="20">
        <f>'Distributor Secondary'!AH8*'DSR con %'!AI25</f>
        <v>3.41</v>
      </c>
      <c r="AJ25" s="20">
        <f>'Distributor Secondary'!AI8*'DSR con %'!AJ25</f>
        <v>12.87</v>
      </c>
      <c r="AK25" s="20">
        <f>'Distributor Secondary'!AJ8*'DSR con %'!AK25</f>
        <v>10.78</v>
      </c>
      <c r="AL25" s="20">
        <f>'Distributor Secondary'!AK8*'DSR con %'!AL25</f>
        <v>4.51</v>
      </c>
      <c r="AM25" s="20">
        <f>'Distributor Secondary'!AL8*'DSR con %'!AM25</f>
        <v>7.15</v>
      </c>
      <c r="AN25" s="20">
        <f>'Distributor Secondary'!AM8*'DSR con %'!AN25</f>
        <v>3.41</v>
      </c>
      <c r="AO25" s="20">
        <f>'Distributor Secondary'!AN8*'DSR con %'!AO25</f>
        <v>4.62</v>
      </c>
      <c r="AP25" s="7">
        <v>1424910</v>
      </c>
      <c r="AQ25" s="106">
        <f t="shared" ref="AQ25:AQ29" si="22">AP25/$AP$30</f>
        <v>9.445704319511683E-2</v>
      </c>
      <c r="AR25" s="107">
        <f t="shared" ref="AR25:AR29" si="23">$F$30*AQ25</f>
        <v>1325319.2165072286</v>
      </c>
      <c r="AS25" s="108">
        <f t="shared" si="21"/>
        <v>76.740000000000009</v>
      </c>
      <c r="AT25" s="7">
        <v>4</v>
      </c>
    </row>
    <row r="26" spans="1:53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19"/>
        <v>1803033.4</v>
      </c>
      <c r="G26" s="19">
        <f t="shared" si="20"/>
        <v>926.65</v>
      </c>
      <c r="H26" s="20">
        <f>'Distributor Secondary'!G8*'DSR con %'!H26</f>
        <v>168.70000000000002</v>
      </c>
      <c r="I26" s="20">
        <f>'Distributor Secondary'!H8*'DSR con %'!I26</f>
        <v>56.140000000000008</v>
      </c>
      <c r="J26" s="20">
        <f>'Distributor Secondary'!I8*'DSR con %'!J26</f>
        <v>81.34</v>
      </c>
      <c r="K26" s="20">
        <f>'Distributor Secondary'!J8*'DSR con %'!K26</f>
        <v>93.100000000000009</v>
      </c>
      <c r="L26" s="20">
        <f>'Distributor Secondary'!K8*'DSR con %'!L26</f>
        <v>48.580000000000005</v>
      </c>
      <c r="M26" s="20">
        <f>'Distributor Secondary'!L8*'DSR con %'!M26</f>
        <v>30.520000000000003</v>
      </c>
      <c r="N26" s="20">
        <f>'Distributor Secondary'!M8*'DSR con %'!N26</f>
        <v>45.63</v>
      </c>
      <c r="O26" s="20">
        <f>'Distributor Secondary'!N8*'DSR con %'!O26</f>
        <v>19.37</v>
      </c>
      <c r="P26" s="20">
        <f>'Distributor Secondary'!O8*'DSR con %'!P26</f>
        <v>19.37</v>
      </c>
      <c r="Q26" s="20">
        <f>'Distributor Secondary'!P8*'DSR con %'!Q26</f>
        <v>13.52</v>
      </c>
      <c r="R26" s="20">
        <f>'Distributor Secondary'!Q8*'DSR con %'!R26</f>
        <v>32.11</v>
      </c>
      <c r="S26" s="20">
        <f>'Distributor Secondary'!R8*'DSR con %'!S26</f>
        <v>26.39</v>
      </c>
      <c r="T26" s="20">
        <f>'Distributor Secondary'!S8*'DSR con %'!T26</f>
        <v>30.03</v>
      </c>
      <c r="U26" s="20">
        <f>'Distributor Secondary'!T8*'DSR con %'!U26</f>
        <v>19.63</v>
      </c>
      <c r="V26" s="20">
        <f>'Distributor Secondary'!U8*'DSR con %'!V26</f>
        <v>25.95</v>
      </c>
      <c r="W26" s="20">
        <f>'Distributor Secondary'!V8*'DSR con %'!W26</f>
        <v>42.9</v>
      </c>
      <c r="X26" s="20">
        <f>'Distributor Secondary'!W8*'DSR con %'!X26</f>
        <v>32.699999999999996</v>
      </c>
      <c r="Y26" s="20">
        <f>'Distributor Secondary'!X8*'DSR con %'!Y26</f>
        <v>48.75</v>
      </c>
      <c r="Z26" s="20">
        <f>'Distributor Secondary'!Y8*'DSR con %'!Z26</f>
        <v>9</v>
      </c>
      <c r="AA26" s="20">
        <f>'Distributor Secondary'!Z8*'DSR con %'!AA26</f>
        <v>2.5499999999999998</v>
      </c>
      <c r="AB26" s="20">
        <f>'Distributor Secondary'!AA8*'DSR con %'!AB26</f>
        <v>4.6499999999999995</v>
      </c>
      <c r="AC26" s="20">
        <f>'Distributor Secondary'!AB8*'DSR con %'!AC26</f>
        <v>5.3999999999999995</v>
      </c>
      <c r="AD26" s="20">
        <f>'Distributor Secondary'!AC8*'DSR con %'!AD26</f>
        <v>5.0999999999999996</v>
      </c>
      <c r="AE26" s="20">
        <f>'Distributor Secondary'!AD8*'DSR con %'!AE26</f>
        <v>6.8999999999999995</v>
      </c>
      <c r="AF26" s="20">
        <f>'Distributor Secondary'!AE8*'DSR con %'!AF26</f>
        <v>3.85</v>
      </c>
      <c r="AG26" s="20">
        <f>'Distributor Secondary'!AF8*'DSR con %'!AG26</f>
        <v>4.2</v>
      </c>
      <c r="AH26" s="20">
        <f>'Distributor Secondary'!AG8*'DSR con %'!AH26</f>
        <v>3.52</v>
      </c>
      <c r="AI26" s="20">
        <f>'Distributor Secondary'!AH8*'DSR con %'!AI26</f>
        <v>3.41</v>
      </c>
      <c r="AJ26" s="20">
        <f>'Distributor Secondary'!AI8*'DSR con %'!AJ26</f>
        <v>12.87</v>
      </c>
      <c r="AK26" s="20">
        <f>'Distributor Secondary'!AJ8*'DSR con %'!AK26</f>
        <v>10.78</v>
      </c>
      <c r="AL26" s="20">
        <f>'Distributor Secondary'!AK8*'DSR con %'!AL26</f>
        <v>4.51</v>
      </c>
      <c r="AM26" s="20">
        <f>'Distributor Secondary'!AL8*'DSR con %'!AM26</f>
        <v>7.15</v>
      </c>
      <c r="AN26" s="20">
        <f>'Distributor Secondary'!AM8*'DSR con %'!AN26</f>
        <v>3.41</v>
      </c>
      <c r="AO26" s="20">
        <f>'Distributor Secondary'!AN8*'DSR con %'!AO26</f>
        <v>4.62</v>
      </c>
      <c r="AP26" s="7">
        <v>2108200</v>
      </c>
      <c r="AQ26" s="106">
        <f t="shared" si="22"/>
        <v>0.13975222186941302</v>
      </c>
      <c r="AR26" s="107">
        <f t="shared" si="23"/>
        <v>1960852.2448719845</v>
      </c>
      <c r="AS26" s="108">
        <f t="shared" si="21"/>
        <v>82.92</v>
      </c>
      <c r="AT26" s="7">
        <v>8</v>
      </c>
    </row>
    <row r="27" spans="1:53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19"/>
        <v>1298375.6000000001</v>
      </c>
      <c r="G27" s="19">
        <f t="shared" si="20"/>
        <v>825.5499999999995</v>
      </c>
      <c r="H27" s="20">
        <f>'Distributor Secondary'!G8*'DSR con %'!H27</f>
        <v>156.65</v>
      </c>
      <c r="I27" s="20">
        <f>'Distributor Secondary'!H8*'DSR con %'!I27</f>
        <v>52.13</v>
      </c>
      <c r="J27" s="20">
        <f>'Distributor Secondary'!I8*'DSR con %'!J27</f>
        <v>75.53</v>
      </c>
      <c r="K27" s="20">
        <f>'Distributor Secondary'!J8*'DSR con %'!K27</f>
        <v>86.45</v>
      </c>
      <c r="L27" s="20">
        <f>'Distributor Secondary'!K8*'DSR con %'!L27</f>
        <v>45.11</v>
      </c>
      <c r="M27" s="20">
        <f>'Distributor Secondary'!L8*'DSR con %'!M27</f>
        <v>28.34</v>
      </c>
      <c r="N27" s="20">
        <f>'Distributor Secondary'!M8*'DSR con %'!N27</f>
        <v>45.63</v>
      </c>
      <c r="O27" s="20">
        <f>'Distributor Secondary'!N8*'DSR con %'!O27</f>
        <v>19.37</v>
      </c>
      <c r="P27" s="20">
        <f>'Distributor Secondary'!O8*'DSR con %'!P27</f>
        <v>19.37</v>
      </c>
      <c r="Q27" s="20">
        <f>'Distributor Secondary'!P8*'DSR con %'!Q27</f>
        <v>13.52</v>
      </c>
      <c r="R27" s="20">
        <f>'Distributor Secondary'!Q8*'DSR con %'!R27</f>
        <v>32.11</v>
      </c>
      <c r="S27" s="20">
        <f>'Distributor Secondary'!R8*'DSR con %'!S27</f>
        <v>26.39</v>
      </c>
      <c r="T27" s="20">
        <f>'Distributor Secondary'!S8*'DSR con %'!T27</f>
        <v>30.03</v>
      </c>
      <c r="U27" s="20">
        <f>'Distributor Secondary'!T8*'DSR con %'!U27</f>
        <v>19.63</v>
      </c>
      <c r="V27" s="20">
        <f>'Distributor Secondary'!U8*'DSR con %'!V27</f>
        <v>22.490000000000002</v>
      </c>
      <c r="W27" s="20">
        <f>'Distributor Secondary'!V8*'DSR con %'!W27</f>
        <v>37.18</v>
      </c>
      <c r="X27" s="20">
        <f>'Distributor Secondary'!W8*'DSR con %'!X27</f>
        <v>28.34</v>
      </c>
      <c r="Y27" s="20">
        <f>'Distributor Secondary'!X8*'DSR con %'!Y27</f>
        <v>42.25</v>
      </c>
      <c r="Z27" s="20">
        <f>'Distributor Secondary'!Y8*'DSR con %'!Z27</f>
        <v>7.8000000000000007</v>
      </c>
      <c r="AA27" s="20">
        <f>'Distributor Secondary'!Z8*'DSR con %'!AA27</f>
        <v>2.21</v>
      </c>
      <c r="AB27" s="20">
        <f>'Distributor Secondary'!AA8*'DSR con %'!AB27</f>
        <v>4.03</v>
      </c>
      <c r="AC27" s="20">
        <f>'Distributor Secondary'!AB8*'DSR con %'!AC27</f>
        <v>2.16</v>
      </c>
      <c r="AD27" s="20">
        <f>'Distributor Secondary'!AC8*'DSR con %'!AD27</f>
        <v>2.04</v>
      </c>
      <c r="AE27" s="20">
        <f>'Distributor Secondary'!AD8*'DSR con %'!AE27</f>
        <v>3.68</v>
      </c>
      <c r="AF27" s="20">
        <f>'Distributor Secondary'!AE8*'DSR con %'!AF27</f>
        <v>1.05</v>
      </c>
      <c r="AG27" s="20">
        <f>'Distributor Secondary'!AF8*'DSR con %'!AG27</f>
        <v>3.78</v>
      </c>
      <c r="AH27" s="20">
        <f>'Distributor Secondary'!AG8*'DSR con %'!AH27</f>
        <v>1.28</v>
      </c>
      <c r="AI27" s="20">
        <f>'Distributor Secondary'!AH8*'DSR con %'!AI27</f>
        <v>1.24</v>
      </c>
      <c r="AJ27" s="20">
        <f>'Distributor Secondary'!AI8*'DSR con %'!AJ27</f>
        <v>4.68</v>
      </c>
      <c r="AK27" s="20">
        <f>'Distributor Secondary'!AJ8*'DSR con %'!AK27</f>
        <v>3.92</v>
      </c>
      <c r="AL27" s="20">
        <f>'Distributor Secondary'!AK8*'DSR con %'!AL27</f>
        <v>1.6400000000000001</v>
      </c>
      <c r="AM27" s="20">
        <f>'Distributor Secondary'!AL8*'DSR con %'!AM27</f>
        <v>2.6</v>
      </c>
      <c r="AN27" s="20">
        <f>'Distributor Secondary'!AM8*'DSR con %'!AN27</f>
        <v>1.24</v>
      </c>
      <c r="AO27" s="20">
        <f>'Distributor Secondary'!AN8*'DSR con %'!AO27</f>
        <v>1.68</v>
      </c>
      <c r="AP27" s="7">
        <v>1395660</v>
      </c>
      <c r="AQ27" s="106">
        <f t="shared" si="22"/>
        <v>9.2518065636213342E-2</v>
      </c>
      <c r="AR27" s="107">
        <f t="shared" si="23"/>
        <v>1298113.5774964585</v>
      </c>
      <c r="AS27" s="108">
        <f t="shared" si="21"/>
        <v>37.230000000000004</v>
      </c>
      <c r="AT27" s="7">
        <v>4</v>
      </c>
    </row>
    <row r="28" spans="1:53" x14ac:dyDescent="0.2">
      <c r="A28" s="15" t="s">
        <v>9</v>
      </c>
      <c r="B28" s="16" t="s">
        <v>5</v>
      </c>
      <c r="C28" s="17" t="s">
        <v>5</v>
      </c>
      <c r="D28" s="29" t="s">
        <v>167</v>
      </c>
      <c r="E28" s="60" t="s">
        <v>168</v>
      </c>
      <c r="F28" s="18">
        <f t="shared" si="19"/>
        <v>1668201.0999999994</v>
      </c>
      <c r="G28" s="19">
        <f t="shared" si="20"/>
        <v>800.93000000000006</v>
      </c>
      <c r="H28" s="20">
        <f>'Distributor Secondary'!G8*'DSR con %'!H28</f>
        <v>144.6</v>
      </c>
      <c r="I28" s="20">
        <f>'Distributor Secondary'!H8*'DSR con %'!I28</f>
        <v>48.12</v>
      </c>
      <c r="J28" s="20">
        <f>'Distributor Secondary'!I8*'DSR con %'!J28</f>
        <v>69.72</v>
      </c>
      <c r="K28" s="20">
        <f>'Distributor Secondary'!J8*'DSR con %'!K28</f>
        <v>79.8</v>
      </c>
      <c r="L28" s="20">
        <f>'Distributor Secondary'!K8*'DSR con %'!L28</f>
        <v>41.64</v>
      </c>
      <c r="M28" s="20">
        <f>'Distributor Secondary'!L8*'DSR con %'!M28</f>
        <v>26.16</v>
      </c>
      <c r="N28" s="20">
        <f>'Distributor Secondary'!M8*'DSR con %'!N28</f>
        <v>42.12</v>
      </c>
      <c r="O28" s="20">
        <f>'Distributor Secondary'!N8*'DSR con %'!O28</f>
        <v>17.88</v>
      </c>
      <c r="P28" s="20">
        <f>'Distributor Secondary'!O8*'DSR con %'!P28</f>
        <v>17.88</v>
      </c>
      <c r="Q28" s="20">
        <f>'Distributor Secondary'!P8*'DSR con %'!Q28</f>
        <v>12.48</v>
      </c>
      <c r="R28" s="20">
        <f>'Distributor Secondary'!Q8*'DSR con %'!R28</f>
        <v>29.64</v>
      </c>
      <c r="S28" s="20">
        <f>'Distributor Secondary'!R8*'DSR con %'!S28</f>
        <v>24.36</v>
      </c>
      <c r="T28" s="20">
        <f>'Distributor Secondary'!S8*'DSR con %'!T28</f>
        <v>27.72</v>
      </c>
      <c r="U28" s="20">
        <f>'Distributor Secondary'!T8*'DSR con %'!U28</f>
        <v>18.12</v>
      </c>
      <c r="V28" s="20">
        <f>'Distributor Secondary'!U8*'DSR con %'!V28</f>
        <v>19.03</v>
      </c>
      <c r="W28" s="20">
        <f>'Distributor Secondary'!V8*'DSR con %'!W28</f>
        <v>31.46</v>
      </c>
      <c r="X28" s="20">
        <f>'Distributor Secondary'!W8*'DSR con %'!X28</f>
        <v>23.98</v>
      </c>
      <c r="Y28" s="20">
        <f>'Distributor Secondary'!X8*'DSR con %'!Y28</f>
        <v>35.75</v>
      </c>
      <c r="Z28" s="20">
        <f>'Distributor Secondary'!Y8*'DSR con %'!Z28</f>
        <v>6.6</v>
      </c>
      <c r="AA28" s="20">
        <f>'Distributor Secondary'!Z8*'DSR con %'!AA28</f>
        <v>1.87</v>
      </c>
      <c r="AB28" s="20">
        <f>'Distributor Secondary'!AA8*'DSR con %'!AB28</f>
        <v>4.03</v>
      </c>
      <c r="AC28" s="20">
        <f>'Distributor Secondary'!AB8*'DSR con %'!AC28</f>
        <v>4.68</v>
      </c>
      <c r="AD28" s="20">
        <f>'Distributor Secondary'!AC8*'DSR con %'!AD28</f>
        <v>4.42</v>
      </c>
      <c r="AE28" s="20">
        <f>'Distributor Secondary'!AD8*'DSR con %'!AE28</f>
        <v>5.98</v>
      </c>
      <c r="AF28" s="20">
        <f>'Distributor Secondary'!AE8*'DSR con %'!AF28</f>
        <v>3.85</v>
      </c>
      <c r="AG28" s="20">
        <f>'Distributor Secondary'!AF8*'DSR con %'!AG28</f>
        <v>4.2</v>
      </c>
      <c r="AH28" s="20">
        <f>'Distributor Secondary'!AG8*'DSR con %'!AH28</f>
        <v>3.84</v>
      </c>
      <c r="AI28" s="20">
        <f>'Distributor Secondary'!AH8*'DSR con %'!AI28</f>
        <v>3.7199999999999998</v>
      </c>
      <c r="AJ28" s="20">
        <f>'Distributor Secondary'!AI8*'DSR con %'!AJ28</f>
        <v>14.04</v>
      </c>
      <c r="AK28" s="20">
        <f>'Distributor Secondary'!AJ8*'DSR con %'!AK28</f>
        <v>11.76</v>
      </c>
      <c r="AL28" s="20">
        <f>'Distributor Secondary'!AK8*'DSR con %'!AL28</f>
        <v>4.92</v>
      </c>
      <c r="AM28" s="20">
        <f>'Distributor Secondary'!AL8*'DSR con %'!AM28</f>
        <v>7.8</v>
      </c>
      <c r="AN28" s="20">
        <f>'Distributor Secondary'!AM8*'DSR con %'!AN28</f>
        <v>3.7199999999999998</v>
      </c>
      <c r="AO28" s="20">
        <f>'Distributor Secondary'!AN8*'DSR con %'!AO28</f>
        <v>5.04</v>
      </c>
      <c r="AP28" s="7">
        <v>1415010</v>
      </c>
      <c r="AQ28" s="106">
        <f t="shared" si="22"/>
        <v>9.3800773867487947E-2</v>
      </c>
      <c r="AR28" s="107">
        <f t="shared" si="23"/>
        <v>1316111.1540728139</v>
      </c>
      <c r="AS28" s="108">
        <f t="shared" si="21"/>
        <v>83.87</v>
      </c>
      <c r="AT28" s="7">
        <v>4</v>
      </c>
    </row>
    <row r="29" spans="1:53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142</v>
      </c>
      <c r="F29" s="18">
        <f t="shared" si="19"/>
        <v>1685051.4</v>
      </c>
      <c r="G29" s="19">
        <f t="shared" si="20"/>
        <v>720.52</v>
      </c>
      <c r="H29" s="20">
        <f>'Distributor Secondary'!G8*'DSR con %'!H29</f>
        <v>132.55000000000001</v>
      </c>
      <c r="I29" s="20">
        <f>'Distributor Secondary'!H8*'DSR con %'!I29</f>
        <v>44.11</v>
      </c>
      <c r="J29" s="20">
        <f>'Distributor Secondary'!I8*'DSR con %'!J29</f>
        <v>63.910000000000004</v>
      </c>
      <c r="K29" s="20">
        <f>'Distributor Secondary'!J8*'DSR con %'!K29</f>
        <v>73.150000000000006</v>
      </c>
      <c r="L29" s="20">
        <f>'Distributor Secondary'!K8*'DSR con %'!L29</f>
        <v>38.17</v>
      </c>
      <c r="M29" s="20">
        <f>'Distributor Secondary'!L8*'DSR con %'!M29</f>
        <v>23.98</v>
      </c>
      <c r="N29" s="20">
        <f>'Distributor Secondary'!M8*'DSR con %'!N29</f>
        <v>38.61</v>
      </c>
      <c r="O29" s="20">
        <f>'Distributor Secondary'!N8*'DSR con %'!O29</f>
        <v>16.39</v>
      </c>
      <c r="P29" s="20">
        <f>'Distributor Secondary'!O8*'DSR con %'!P29</f>
        <v>16.39</v>
      </c>
      <c r="Q29" s="20">
        <f>'Distributor Secondary'!P8*'DSR con %'!Q29</f>
        <v>11.44</v>
      </c>
      <c r="R29" s="20">
        <f>'Distributor Secondary'!Q8*'DSR con %'!R29</f>
        <v>27.17</v>
      </c>
      <c r="S29" s="20">
        <f>'Distributor Secondary'!R8*'DSR con %'!S29</f>
        <v>22.330000000000002</v>
      </c>
      <c r="T29" s="20">
        <f>'Distributor Secondary'!S8*'DSR con %'!T29</f>
        <v>25.41</v>
      </c>
      <c r="U29" s="20">
        <f>'Distributor Secondary'!T8*'DSR con %'!U29</f>
        <v>16.61</v>
      </c>
      <c r="V29" s="20">
        <f>'Distributor Secondary'!U8*'DSR con %'!V29</f>
        <v>12.110000000000001</v>
      </c>
      <c r="W29" s="20">
        <f>'Distributor Secondary'!V8*'DSR con %'!W29</f>
        <v>20.020000000000003</v>
      </c>
      <c r="X29" s="20">
        <f>'Distributor Secondary'!W8*'DSR con %'!X29</f>
        <v>15.260000000000002</v>
      </c>
      <c r="Y29" s="20">
        <f>'Distributor Secondary'!X8*'DSR con %'!Y29</f>
        <v>22.750000000000004</v>
      </c>
      <c r="Z29" s="20">
        <f>'Distributor Secondary'!Y8*'DSR con %'!Z29</f>
        <v>4.2</v>
      </c>
      <c r="AA29" s="20">
        <f>'Distributor Secondary'!Z8*'DSR con %'!AA29</f>
        <v>1.1900000000000002</v>
      </c>
      <c r="AB29" s="20">
        <f>'Distributor Secondary'!AA8*'DSR con %'!AB29</f>
        <v>1.8599999999999999</v>
      </c>
      <c r="AC29" s="20">
        <f>'Distributor Secondary'!AB8*'DSR con %'!AC29</f>
        <v>4.68</v>
      </c>
      <c r="AD29" s="20">
        <f>'Distributor Secondary'!AC8*'DSR con %'!AD29</f>
        <v>4.42</v>
      </c>
      <c r="AE29" s="20">
        <f>'Distributor Secondary'!AD8*'DSR con %'!AE29</f>
        <v>6.44</v>
      </c>
      <c r="AF29" s="20">
        <f>'Distributor Secondary'!AE8*'DSR con %'!AF29</f>
        <v>4.2</v>
      </c>
      <c r="AG29" s="20">
        <f>'Distributor Secondary'!AF8*'DSR con %'!AG29</f>
        <v>4.62</v>
      </c>
      <c r="AH29" s="20">
        <f>'Distributor Secondary'!AG8*'DSR con %'!AH29</f>
        <v>4.8</v>
      </c>
      <c r="AI29" s="20">
        <f>'Distributor Secondary'!AH8*'DSR con %'!AI29</f>
        <v>4.6499999999999995</v>
      </c>
      <c r="AJ29" s="20">
        <f>'Distributor Secondary'!AI8*'DSR con %'!AJ29</f>
        <v>17.55</v>
      </c>
      <c r="AK29" s="20">
        <f>'Distributor Secondary'!AJ8*'DSR con %'!AK29</f>
        <v>14.7</v>
      </c>
      <c r="AL29" s="20">
        <f>'Distributor Secondary'!AK8*'DSR con %'!AL29</f>
        <v>6.1499999999999995</v>
      </c>
      <c r="AM29" s="20">
        <f>'Distributor Secondary'!AL8*'DSR con %'!AM29</f>
        <v>9.75</v>
      </c>
      <c r="AN29" s="20">
        <f>'Distributor Secondary'!AM8*'DSR con %'!AN29</f>
        <v>4.6499999999999995</v>
      </c>
      <c r="AO29" s="20">
        <f>'Distributor Secondary'!AN8*'DSR con %'!AO29</f>
        <v>6.3</v>
      </c>
      <c r="AP29" s="7">
        <v>1940730</v>
      </c>
      <c r="AQ29" s="106">
        <f t="shared" si="22"/>
        <v>0.12865066385951329</v>
      </c>
      <c r="AR29" s="107">
        <f t="shared" si="23"/>
        <v>1805087.1725597223</v>
      </c>
      <c r="AS29" s="108">
        <f t="shared" si="21"/>
        <v>95.960000000000008</v>
      </c>
      <c r="AT29" s="7">
        <v>4</v>
      </c>
    </row>
    <row r="30" spans="1:53" s="9" customFormat="1" hidden="1" x14ac:dyDescent="0.2">
      <c r="A30" s="21"/>
      <c r="B30" s="22"/>
      <c r="C30" s="23"/>
      <c r="D30" s="28"/>
      <c r="E30" s="21"/>
      <c r="F30" s="26">
        <f>SUM(F24:F29)</f>
        <v>14030920</v>
      </c>
      <c r="G30" s="26">
        <f t="shared" ref="G30" si="24">SUM(G24:G29)</f>
        <v>6762</v>
      </c>
      <c r="H30" s="26">
        <f>SUM(H24:H29)</f>
        <v>1205</v>
      </c>
      <c r="I30" s="26">
        <f t="shared" ref="I30:AO30" si="25">SUM(I24:I29)</f>
        <v>401</v>
      </c>
      <c r="J30" s="26">
        <f t="shared" si="25"/>
        <v>581</v>
      </c>
      <c r="K30" s="26">
        <f t="shared" si="25"/>
        <v>665</v>
      </c>
      <c r="L30" s="26">
        <f t="shared" si="25"/>
        <v>347</v>
      </c>
      <c r="M30" s="26">
        <f t="shared" si="25"/>
        <v>218</v>
      </c>
      <c r="N30" s="26">
        <f t="shared" si="25"/>
        <v>351</v>
      </c>
      <c r="O30" s="26">
        <f t="shared" si="25"/>
        <v>149</v>
      </c>
      <c r="P30" s="26">
        <f t="shared" si="25"/>
        <v>149</v>
      </c>
      <c r="Q30" s="26">
        <f t="shared" si="25"/>
        <v>104</v>
      </c>
      <c r="R30" s="26">
        <f t="shared" si="25"/>
        <v>247</v>
      </c>
      <c r="S30" s="26">
        <f t="shared" si="25"/>
        <v>203.00000000000003</v>
      </c>
      <c r="T30" s="26">
        <f t="shared" si="25"/>
        <v>231</v>
      </c>
      <c r="U30" s="26">
        <f t="shared" si="25"/>
        <v>151</v>
      </c>
      <c r="V30" s="26">
        <f t="shared" si="25"/>
        <v>173.00000000000003</v>
      </c>
      <c r="W30" s="26">
        <f t="shared" si="25"/>
        <v>286</v>
      </c>
      <c r="X30" s="26">
        <f t="shared" si="25"/>
        <v>217.99999999999997</v>
      </c>
      <c r="Y30" s="26">
        <f t="shared" si="25"/>
        <v>325</v>
      </c>
      <c r="Z30" s="26">
        <f t="shared" si="25"/>
        <v>60.000000000000007</v>
      </c>
      <c r="AA30" s="26">
        <f t="shared" si="25"/>
        <v>17.000000000000004</v>
      </c>
      <c r="AB30" s="26">
        <f t="shared" si="25"/>
        <v>31</v>
      </c>
      <c r="AC30" s="26">
        <f t="shared" si="25"/>
        <v>36</v>
      </c>
      <c r="AD30" s="26">
        <f t="shared" si="25"/>
        <v>34.000000000000007</v>
      </c>
      <c r="AE30" s="26">
        <f t="shared" si="25"/>
        <v>46</v>
      </c>
      <c r="AF30" s="26">
        <f t="shared" si="25"/>
        <v>35.000000000000007</v>
      </c>
      <c r="AG30" s="26">
        <f t="shared" si="25"/>
        <v>42</v>
      </c>
      <c r="AH30" s="26">
        <f t="shared" si="25"/>
        <v>32</v>
      </c>
      <c r="AI30" s="26">
        <f t="shared" si="25"/>
        <v>30.999999999999993</v>
      </c>
      <c r="AJ30" s="26">
        <f t="shared" si="25"/>
        <v>116.99999999999999</v>
      </c>
      <c r="AK30" s="26">
        <f t="shared" si="25"/>
        <v>98</v>
      </c>
      <c r="AL30" s="26">
        <f t="shared" si="25"/>
        <v>41</v>
      </c>
      <c r="AM30" s="26">
        <f t="shared" si="25"/>
        <v>65</v>
      </c>
      <c r="AN30" s="26">
        <f t="shared" si="25"/>
        <v>30.999999999999993</v>
      </c>
      <c r="AO30" s="26">
        <f t="shared" si="25"/>
        <v>42</v>
      </c>
      <c r="AP30" s="7">
        <f>SUM(AP24:AP29)</f>
        <v>15085270</v>
      </c>
      <c r="AQ30" s="7"/>
      <c r="AR30" s="7"/>
      <c r="AS30" s="7"/>
      <c r="AT30" s="7">
        <f>SUM(AT24:AT29)</f>
        <v>55</v>
      </c>
      <c r="AU30" s="7"/>
      <c r="AV30" s="7"/>
      <c r="AW30" s="7"/>
      <c r="AX30" s="7"/>
      <c r="AY30" s="7"/>
      <c r="AZ30" s="7"/>
      <c r="BA30" s="7"/>
    </row>
    <row r="31" spans="1:53" hidden="1" x14ac:dyDescent="0.2">
      <c r="A31" s="32" t="s">
        <v>169</v>
      </c>
      <c r="B31" s="16" t="s">
        <v>5</v>
      </c>
      <c r="C31" s="17" t="s">
        <v>22</v>
      </c>
      <c r="D31" s="29" t="s">
        <v>65</v>
      </c>
      <c r="E31" s="29" t="s">
        <v>184</v>
      </c>
      <c r="F31" s="18">
        <f t="shared" ref="F31:F36" si="26">SUMPRODUCT(H31:AO31,$H$1:$AO$1)</f>
        <v>2157328.4000000004</v>
      </c>
      <c r="G31" s="19">
        <f t="shared" ref="G31:G36" si="27">SUM(H31:AO31)</f>
        <v>916.02</v>
      </c>
      <c r="H31" s="20">
        <f>'Distributor Secondary'!G9*'DSR con %'!H31</f>
        <v>249.48</v>
      </c>
      <c r="I31" s="20">
        <f>'Distributor Secondary'!H9*'DSR con %'!I31</f>
        <v>47.879999999999995</v>
      </c>
      <c r="J31" s="20">
        <f>'Distributor Secondary'!I9*'DSR con %'!J31</f>
        <v>47.519999999999996</v>
      </c>
      <c r="K31" s="20">
        <f>'Distributor Secondary'!J9*'DSR con %'!K31</f>
        <v>28.98</v>
      </c>
      <c r="L31" s="20">
        <f>'Distributor Secondary'!K9*'DSR con %'!L31</f>
        <v>43.379999999999995</v>
      </c>
      <c r="M31" s="20">
        <f>'Distributor Secondary'!L9*'DSR con %'!M31</f>
        <v>30.959999999999997</v>
      </c>
      <c r="N31" s="20">
        <f>'Distributor Secondary'!M9*'DSR con %'!N31</f>
        <v>24.48</v>
      </c>
      <c r="O31" s="20">
        <f>'Distributor Secondary'!N9*'DSR con %'!O31</f>
        <v>22.68</v>
      </c>
      <c r="P31" s="20">
        <f>'Distributor Secondary'!O9*'DSR con %'!P31</f>
        <v>16.2</v>
      </c>
      <c r="Q31" s="20">
        <f>'Distributor Secondary'!P9*'DSR con %'!Q31</f>
        <v>30.779999999999998</v>
      </c>
      <c r="R31" s="20">
        <f>'Distributor Secondary'!Q9*'DSR con %'!R31</f>
        <v>39.96</v>
      </c>
      <c r="S31" s="20">
        <f>'Distributor Secondary'!N9*'DSR con %'!S31</f>
        <v>22.68</v>
      </c>
      <c r="T31" s="20">
        <f>'Distributor Secondary'!O9*'DSR con %'!T31</f>
        <v>16.2</v>
      </c>
      <c r="U31" s="20">
        <f>'Distributor Secondary'!P9*'DSR con %'!U31</f>
        <v>30.779999999999998</v>
      </c>
      <c r="V31" s="20">
        <f>'Distributor Secondary'!U9*'DSR con %'!V31</f>
        <v>28.259999999999998</v>
      </c>
      <c r="W31" s="20">
        <f>'Distributor Secondary'!V9*'DSR con %'!W31</f>
        <v>32.76</v>
      </c>
      <c r="X31" s="20">
        <f>'Distributor Secondary'!W9*'DSR con %'!X31</f>
        <v>26.279999999999998</v>
      </c>
      <c r="Y31" s="20">
        <f>'Distributor Secondary'!X9*'DSR con %'!Y31</f>
        <v>49.32</v>
      </c>
      <c r="Z31" s="20">
        <f>'Distributor Secondary'!Y9*'DSR con %'!Z31</f>
        <v>3.78</v>
      </c>
      <c r="AA31" s="20">
        <f>'Distributor Secondary'!Z9*'DSR con %'!AA31</f>
        <v>3.2399999999999998</v>
      </c>
      <c r="AB31" s="20">
        <f>'Distributor Secondary'!AA9*'DSR con %'!AB31</f>
        <v>3.42</v>
      </c>
      <c r="AC31" s="20">
        <f>'Distributor Secondary'!AB9*'DSR con %'!AC31</f>
        <v>5.22</v>
      </c>
      <c r="AD31" s="20">
        <f>'Distributor Secondary'!AC9*'DSR con %'!AD31</f>
        <v>5.22</v>
      </c>
      <c r="AE31" s="20">
        <f>'Distributor Secondary'!AD9*'DSR con %'!AE31</f>
        <v>6.66</v>
      </c>
      <c r="AF31" s="20">
        <f>'Distributor Secondary'!AE9*'DSR con %'!AF31</f>
        <v>5.22</v>
      </c>
      <c r="AG31" s="20">
        <f>'Distributor Secondary'!AF9*'DSR con %'!AG31</f>
        <v>10.08</v>
      </c>
      <c r="AH31" s="20">
        <f>'Distributor Secondary'!AG9*'DSR con %'!AH31</f>
        <v>8.4</v>
      </c>
      <c r="AI31" s="20">
        <f>'Distributor Secondary'!AH9*'DSR con %'!AI31</f>
        <v>5.4</v>
      </c>
      <c r="AJ31" s="20">
        <f>'Distributor Secondary'!AI9*'DSR con %'!AJ31</f>
        <v>17.400000000000002</v>
      </c>
      <c r="AK31" s="20">
        <f>'Distributor Secondary'!AJ9*'DSR con %'!AK31</f>
        <v>19</v>
      </c>
      <c r="AL31" s="20">
        <f>'Distributor Secondary'!AK9*'DSR con %'!AL31</f>
        <v>7.4</v>
      </c>
      <c r="AM31" s="20">
        <f>'Distributor Secondary'!AL9*'DSR con %'!AM31</f>
        <v>13</v>
      </c>
      <c r="AN31" s="20">
        <f>'Distributor Secondary'!AM9*'DSR con %'!AN31</f>
        <v>7</v>
      </c>
      <c r="AO31" s="20">
        <f>'Distributor Secondary'!AN9*'DSR con %'!AO31</f>
        <v>7</v>
      </c>
    </row>
    <row r="32" spans="1:53" hidden="1" x14ac:dyDescent="0.2">
      <c r="A32" s="32" t="s">
        <v>169</v>
      </c>
      <c r="B32" s="16" t="s">
        <v>5</v>
      </c>
      <c r="C32" s="17" t="s">
        <v>22</v>
      </c>
      <c r="D32" s="29" t="s">
        <v>66</v>
      </c>
      <c r="E32" s="29" t="s">
        <v>141</v>
      </c>
      <c r="F32" s="18">
        <f t="shared" si="26"/>
        <v>1382000.25</v>
      </c>
      <c r="G32" s="19">
        <f t="shared" si="27"/>
        <v>724.5749999999997</v>
      </c>
      <c r="H32" s="20">
        <f>'Distributor Secondary'!G9*'DSR con %'!H32</f>
        <v>207.9</v>
      </c>
      <c r="I32" s="20">
        <f>'Distributor Secondary'!H9*'DSR con %'!I32</f>
        <v>39.9</v>
      </c>
      <c r="J32" s="20">
        <f>'Distributor Secondary'!I9*'DSR con %'!J32</f>
        <v>39.6</v>
      </c>
      <c r="K32" s="20">
        <f>'Distributor Secondary'!J9*'DSR con %'!K32</f>
        <v>24.15</v>
      </c>
      <c r="L32" s="20">
        <f>'Distributor Secondary'!K9*'DSR con %'!L32</f>
        <v>36.15</v>
      </c>
      <c r="M32" s="20">
        <f>'Distributor Secondary'!L9*'DSR con %'!M32</f>
        <v>25.8</v>
      </c>
      <c r="N32" s="20">
        <f>'Distributor Secondary'!M9*'DSR con %'!N32</f>
        <v>20.399999999999999</v>
      </c>
      <c r="O32" s="20">
        <f>'Distributor Secondary'!N9*'DSR con %'!O32</f>
        <v>18.899999999999999</v>
      </c>
      <c r="P32" s="20">
        <f>'Distributor Secondary'!O9*'DSR con %'!P32</f>
        <v>13.5</v>
      </c>
      <c r="Q32" s="20">
        <f>'Distributor Secondary'!P9*'DSR con %'!Q32</f>
        <v>25.65</v>
      </c>
      <c r="R32" s="20">
        <f>'Distributor Secondary'!Q9*'DSR con %'!R32</f>
        <v>33.299999999999997</v>
      </c>
      <c r="S32" s="20">
        <f>'Distributor Secondary'!N9*'DSR con %'!S32</f>
        <v>18.899999999999999</v>
      </c>
      <c r="T32" s="20">
        <f>'Distributor Secondary'!O9*'DSR con %'!T32</f>
        <v>13.5</v>
      </c>
      <c r="U32" s="20">
        <f>'Distributor Secondary'!P9*'DSR con %'!U32</f>
        <v>25.65</v>
      </c>
      <c r="V32" s="20">
        <f>'Distributor Secondary'!U9*'DSR con %'!V32</f>
        <v>23.55</v>
      </c>
      <c r="W32" s="20">
        <f>'Distributor Secondary'!V9*'DSR con %'!W32</f>
        <v>27.3</v>
      </c>
      <c r="X32" s="20">
        <f>'Distributor Secondary'!W9*'DSR con %'!X32</f>
        <v>21.9</v>
      </c>
      <c r="Y32" s="20">
        <f>'Distributor Secondary'!X9*'DSR con %'!Y32</f>
        <v>41.1</v>
      </c>
      <c r="Z32" s="20">
        <f>'Distributor Secondary'!Y9*'DSR con %'!Z32</f>
        <v>3.15</v>
      </c>
      <c r="AA32" s="20">
        <f>'Distributor Secondary'!Z9*'DSR con %'!AA32</f>
        <v>2.6999999999999997</v>
      </c>
      <c r="AB32" s="20">
        <f>'Distributor Secondary'!AA9*'DSR con %'!AB32</f>
        <v>2.85</v>
      </c>
      <c r="AC32" s="20">
        <f>'Distributor Secondary'!AB9*'DSR con %'!AC32</f>
        <v>4.3499999999999996</v>
      </c>
      <c r="AD32" s="20">
        <f>'Distributor Secondary'!AC9*'DSR con %'!AD32</f>
        <v>4.3499999999999996</v>
      </c>
      <c r="AE32" s="20">
        <f>'Distributor Secondary'!AD9*'DSR con %'!AE32</f>
        <v>5.55</v>
      </c>
      <c r="AF32" s="20">
        <f>'Distributor Secondary'!AE9*'DSR con %'!AF32</f>
        <v>4.3499999999999996</v>
      </c>
      <c r="AG32" s="20">
        <f>'Distributor Secondary'!AF9*'DSR con %'!AG32</f>
        <v>8.4</v>
      </c>
      <c r="AH32" s="20">
        <f>'Distributor Secondary'!AG9*'DSR con %'!AH32</f>
        <v>3.15</v>
      </c>
      <c r="AI32" s="20">
        <f>'Distributor Secondary'!AH9*'DSR con %'!AI32</f>
        <v>2.0249999999999999</v>
      </c>
      <c r="AJ32" s="20">
        <f>'Distributor Secondary'!AI9*'DSR con %'!AJ32</f>
        <v>6.5249999999999995</v>
      </c>
      <c r="AK32" s="20">
        <f>'Distributor Secondary'!AJ9*'DSR con %'!AK32</f>
        <v>7.125</v>
      </c>
      <c r="AL32" s="20">
        <f>'Distributor Secondary'!AK9*'DSR con %'!AL32</f>
        <v>2.7749999999999999</v>
      </c>
      <c r="AM32" s="20">
        <f>'Distributor Secondary'!AL9*'DSR con %'!AM32</f>
        <v>4.875</v>
      </c>
      <c r="AN32" s="20">
        <f>'Distributor Secondary'!AM9*'DSR con %'!AN32</f>
        <v>2.625</v>
      </c>
      <c r="AO32" s="20">
        <f>'Distributor Secondary'!AN9*'DSR con %'!AO32</f>
        <v>2.625</v>
      </c>
    </row>
    <row r="33" spans="1:53" hidden="1" x14ac:dyDescent="0.2">
      <c r="A33" s="32" t="s">
        <v>169</v>
      </c>
      <c r="B33" s="16" t="s">
        <v>5</v>
      </c>
      <c r="C33" s="17" t="s">
        <v>22</v>
      </c>
      <c r="D33" s="29" t="s">
        <v>67</v>
      </c>
      <c r="E33" s="29" t="s">
        <v>183</v>
      </c>
      <c r="F33" s="18">
        <f t="shared" si="26"/>
        <v>1726396.6348553323</v>
      </c>
      <c r="G33" s="19">
        <f t="shared" si="27"/>
        <v>759.10521503147083</v>
      </c>
      <c r="H33" s="20">
        <f>'Distributor Secondary'!G9*'DSR con %'!H33</f>
        <v>208.74174670569798</v>
      </c>
      <c r="I33" s="20">
        <f>'Distributor Secondary'!H9*'DSR con %'!I33</f>
        <v>40.061547347558196</v>
      </c>
      <c r="J33" s="20">
        <f>'Distributor Secondary'!I9*'DSR con %'!J33</f>
        <v>39.760332705847233</v>
      </c>
      <c r="K33" s="20">
        <f>'Distributor Secondary'!J9*'DSR con %'!K33</f>
        <v>24.247778657732596</v>
      </c>
      <c r="L33" s="20">
        <f>'Distributor Secondary'!K9*'DSR con %'!L33</f>
        <v>36.296364326171151</v>
      </c>
      <c r="M33" s="20">
        <f>'Distributor Secondary'!L9*'DSR con %'!M33</f>
        <v>25.904459187142894</v>
      </c>
      <c r="N33" s="20">
        <f>'Distributor Secondary'!M9*'DSR con %'!N33</f>
        <v>20.482595636345547</v>
      </c>
      <c r="O33" s="20">
        <f>'Distributor Secondary'!N9*'DSR con %'!O33</f>
        <v>18.976522427790727</v>
      </c>
      <c r="P33" s="20">
        <f>'Distributor Secondary'!O9*'DSR con %'!P33</f>
        <v>13.554658876993376</v>
      </c>
      <c r="Q33" s="20">
        <f>'Distributor Secondary'!P9*'DSR con %'!Q33</f>
        <v>25.753851866287413</v>
      </c>
      <c r="R33" s="20">
        <f>'Distributor Secondary'!Q9*'DSR con %'!R33</f>
        <v>33.434825229916996</v>
      </c>
      <c r="S33" s="20">
        <f>'Distributor Secondary'!N9*'DSR con %'!S33</f>
        <v>18.976522427790727</v>
      </c>
      <c r="T33" s="20">
        <f>'Distributor Secondary'!O9*'DSR con %'!T33</f>
        <v>13.554658876993376</v>
      </c>
      <c r="U33" s="20">
        <f>'Distributor Secondary'!P9*'DSR con %'!U33</f>
        <v>25.753851866287413</v>
      </c>
      <c r="V33" s="20">
        <f>'Distributor Secondary'!U9*'DSR con %'!V33</f>
        <v>23.645349374310666</v>
      </c>
      <c r="W33" s="20">
        <f>'Distributor Secondary'!V9*'DSR con %'!W33</f>
        <v>27.410532395697714</v>
      </c>
      <c r="X33" s="20">
        <f>'Distributor Secondary'!W9*'DSR con %'!X33</f>
        <v>21.988668844900364</v>
      </c>
      <c r="Y33" s="20">
        <f>'Distributor Secondary'!X9*'DSR con %'!Y33</f>
        <v>41.266405914402057</v>
      </c>
      <c r="Z33" s="20">
        <f>'Distributor Secondary'!Y9*'DSR con %'!Z33</f>
        <v>3.1627537379651209</v>
      </c>
      <c r="AA33" s="20">
        <f>'Distributor Secondary'!Z9*'DSR con %'!AA33</f>
        <v>2.710931775398675</v>
      </c>
      <c r="AB33" s="20">
        <f>'Distributor Secondary'!AA9*'DSR con %'!AB33</f>
        <v>2.8615390962541571</v>
      </c>
      <c r="AC33" s="20">
        <f>'Distributor Secondary'!AB9*'DSR con %'!AC33</f>
        <v>4.3676123048089766</v>
      </c>
      <c r="AD33" s="20">
        <f>'Distributor Secondary'!AC9*'DSR con %'!AD33</f>
        <v>4.3676123048089766</v>
      </c>
      <c r="AE33" s="20">
        <f>'Distributor Secondary'!AD9*'DSR con %'!AE33</f>
        <v>5.5724708716528326</v>
      </c>
      <c r="AF33" s="20">
        <f>'Distributor Secondary'!AE9*'DSR con %'!AF33</f>
        <v>4.3676123048089766</v>
      </c>
      <c r="AG33" s="20">
        <f>'Distributor Secondary'!AF9*'DSR con %'!AG33</f>
        <v>8.4340099679069898</v>
      </c>
      <c r="AH33" s="20">
        <f>'Distributor Secondary'!AG9*'DSR con %'!AH33</f>
        <v>6.3</v>
      </c>
      <c r="AI33" s="20">
        <f>'Distributor Secondary'!AH9*'DSR con %'!AI33</f>
        <v>4.05</v>
      </c>
      <c r="AJ33" s="20">
        <f>'Distributor Secondary'!AI9*'DSR con %'!AJ33</f>
        <v>13.049999999999999</v>
      </c>
      <c r="AK33" s="20">
        <f>'Distributor Secondary'!AJ9*'DSR con %'!AK33</f>
        <v>14.25</v>
      </c>
      <c r="AL33" s="20">
        <f>'Distributor Secondary'!AK9*'DSR con %'!AL33</f>
        <v>5.55</v>
      </c>
      <c r="AM33" s="20">
        <f>'Distributor Secondary'!AL9*'DSR con %'!AM33</f>
        <v>9.75</v>
      </c>
      <c r="AN33" s="20">
        <f>'Distributor Secondary'!AM9*'DSR con %'!AN33</f>
        <v>5.25</v>
      </c>
      <c r="AO33" s="20">
        <f>'Distributor Secondary'!AN9*'DSR con %'!AO33</f>
        <v>5.25</v>
      </c>
    </row>
    <row r="34" spans="1:53" hidden="1" x14ac:dyDescent="0.2">
      <c r="A34" s="32" t="s">
        <v>169</v>
      </c>
      <c r="B34" s="16" t="s">
        <v>5</v>
      </c>
      <c r="C34" s="17" t="s">
        <v>22</v>
      </c>
      <c r="D34" s="29" t="s">
        <v>181</v>
      </c>
      <c r="E34" s="29" t="s">
        <v>186</v>
      </c>
      <c r="F34" s="18">
        <f t="shared" si="26"/>
        <v>1382000.25</v>
      </c>
      <c r="G34" s="19">
        <f t="shared" si="27"/>
        <v>724.5749999999997</v>
      </c>
      <c r="H34" s="20">
        <f>'Distributor Secondary'!G9*'DSR con %'!H34</f>
        <v>207.9</v>
      </c>
      <c r="I34" s="20">
        <f>'Distributor Secondary'!H9*'DSR con %'!I34</f>
        <v>39.9</v>
      </c>
      <c r="J34" s="20">
        <f>'Distributor Secondary'!I9*'DSR con %'!J34</f>
        <v>39.6</v>
      </c>
      <c r="K34" s="20">
        <f>'Distributor Secondary'!J9*'DSR con %'!K34</f>
        <v>24.15</v>
      </c>
      <c r="L34" s="20">
        <f>'Distributor Secondary'!K9*'DSR con %'!L34</f>
        <v>36.15</v>
      </c>
      <c r="M34" s="20">
        <f>'Distributor Secondary'!L9*'DSR con %'!M34</f>
        <v>25.8</v>
      </c>
      <c r="N34" s="20">
        <f>'Distributor Secondary'!M9*'DSR con %'!N34</f>
        <v>20.399999999999999</v>
      </c>
      <c r="O34" s="20">
        <f>'Distributor Secondary'!N9*'DSR con %'!O34</f>
        <v>18.899999999999999</v>
      </c>
      <c r="P34" s="20">
        <f>'Distributor Secondary'!O9*'DSR con %'!P34</f>
        <v>13.5</v>
      </c>
      <c r="Q34" s="20">
        <f>'Distributor Secondary'!P9*'DSR con %'!Q34</f>
        <v>25.65</v>
      </c>
      <c r="R34" s="20">
        <f>'Distributor Secondary'!Q9*'DSR con %'!R34</f>
        <v>33.299999999999997</v>
      </c>
      <c r="S34" s="20">
        <f>'Distributor Secondary'!N9*'DSR con %'!S34</f>
        <v>18.899999999999999</v>
      </c>
      <c r="T34" s="20">
        <f>'Distributor Secondary'!O9*'DSR con %'!T34</f>
        <v>13.5</v>
      </c>
      <c r="U34" s="20">
        <f>'Distributor Secondary'!P9*'DSR con %'!U34</f>
        <v>25.65</v>
      </c>
      <c r="V34" s="20">
        <f>'Distributor Secondary'!U9*'DSR con %'!V34</f>
        <v>23.55</v>
      </c>
      <c r="W34" s="20">
        <f>'Distributor Secondary'!V9*'DSR con %'!W34</f>
        <v>27.3</v>
      </c>
      <c r="X34" s="20">
        <f>'Distributor Secondary'!W9*'DSR con %'!X34</f>
        <v>21.9</v>
      </c>
      <c r="Y34" s="20">
        <f>'Distributor Secondary'!X9*'DSR con %'!Y34</f>
        <v>41.1</v>
      </c>
      <c r="Z34" s="20">
        <f>'Distributor Secondary'!Y9*'DSR con %'!Z34</f>
        <v>3.15</v>
      </c>
      <c r="AA34" s="20">
        <f>'Distributor Secondary'!Z9*'DSR con %'!AA34</f>
        <v>2.6999999999999997</v>
      </c>
      <c r="AB34" s="20">
        <f>'Distributor Secondary'!AA9*'DSR con %'!AB34</f>
        <v>2.85</v>
      </c>
      <c r="AC34" s="20">
        <f>'Distributor Secondary'!AB9*'DSR con %'!AC34</f>
        <v>4.3499999999999996</v>
      </c>
      <c r="AD34" s="20">
        <f>'Distributor Secondary'!AC9*'DSR con %'!AD34</f>
        <v>4.3499999999999996</v>
      </c>
      <c r="AE34" s="20">
        <f>'Distributor Secondary'!AD9*'DSR con %'!AE34</f>
        <v>5.55</v>
      </c>
      <c r="AF34" s="20">
        <f>'Distributor Secondary'!AE9*'DSR con %'!AF34</f>
        <v>4.3499999999999996</v>
      </c>
      <c r="AG34" s="20">
        <f>'Distributor Secondary'!AF9*'DSR con %'!AG34</f>
        <v>8.4</v>
      </c>
      <c r="AH34" s="20">
        <f>'Distributor Secondary'!AG9*'DSR con %'!AH34</f>
        <v>3.15</v>
      </c>
      <c r="AI34" s="20">
        <f>'Distributor Secondary'!AH9*'DSR con %'!AI34</f>
        <v>2.0249999999999999</v>
      </c>
      <c r="AJ34" s="20">
        <f>'Distributor Secondary'!AI9*'DSR con %'!AJ34</f>
        <v>6.5249999999999995</v>
      </c>
      <c r="AK34" s="20">
        <f>'Distributor Secondary'!AJ9*'DSR con %'!AK34</f>
        <v>7.125</v>
      </c>
      <c r="AL34" s="20">
        <f>'Distributor Secondary'!AK9*'DSR con %'!AL34</f>
        <v>2.7749999999999999</v>
      </c>
      <c r="AM34" s="20">
        <f>'Distributor Secondary'!AL9*'DSR con %'!AM34</f>
        <v>4.875</v>
      </c>
      <c r="AN34" s="20">
        <f>'Distributor Secondary'!AM9*'DSR con %'!AN34</f>
        <v>2.625</v>
      </c>
      <c r="AO34" s="20">
        <f>'Distributor Secondary'!AN9*'DSR con %'!AO34</f>
        <v>2.625</v>
      </c>
    </row>
    <row r="35" spans="1:53" hidden="1" x14ac:dyDescent="0.2">
      <c r="A35" s="32" t="s">
        <v>169</v>
      </c>
      <c r="B35" s="16" t="s">
        <v>5</v>
      </c>
      <c r="C35" s="17" t="s">
        <v>22</v>
      </c>
      <c r="D35" s="29" t="s">
        <v>68</v>
      </c>
      <c r="E35" s="29" t="s">
        <v>185</v>
      </c>
      <c r="F35" s="18">
        <f t="shared" si="26"/>
        <v>1652723.7000000002</v>
      </c>
      <c r="G35" s="19">
        <f t="shared" si="27"/>
        <v>710.10999999999979</v>
      </c>
      <c r="H35" s="20">
        <f>'Distributor Secondary'!G9*'DSR con %'!H35</f>
        <v>194.04000000000002</v>
      </c>
      <c r="I35" s="20">
        <f>'Distributor Secondary'!H9*'DSR con %'!I35</f>
        <v>37.24</v>
      </c>
      <c r="J35" s="20">
        <f>'Distributor Secondary'!I9*'DSR con %'!J35</f>
        <v>36.96</v>
      </c>
      <c r="K35" s="20">
        <f>'Distributor Secondary'!J9*'DSR con %'!K35</f>
        <v>22.540000000000003</v>
      </c>
      <c r="L35" s="20">
        <f>'Distributor Secondary'!K9*'DSR con %'!L35</f>
        <v>33.74</v>
      </c>
      <c r="M35" s="20">
        <f>'Distributor Secondary'!L9*'DSR con %'!M35</f>
        <v>24.080000000000002</v>
      </c>
      <c r="N35" s="20">
        <f>'Distributor Secondary'!M9*'DSR con %'!N35</f>
        <v>19.040000000000003</v>
      </c>
      <c r="O35" s="20">
        <f>'Distributor Secondary'!N9*'DSR con %'!O35</f>
        <v>17.64</v>
      </c>
      <c r="P35" s="20">
        <f>'Distributor Secondary'!O9*'DSR con %'!P35</f>
        <v>12.600000000000001</v>
      </c>
      <c r="Q35" s="20">
        <f>'Distributor Secondary'!P9*'DSR con %'!Q35</f>
        <v>23.94</v>
      </c>
      <c r="R35" s="20">
        <f>'Distributor Secondary'!Q9*'DSR con %'!R35</f>
        <v>31.080000000000002</v>
      </c>
      <c r="S35" s="20">
        <f>'Distributor Secondary'!N9*'DSR con %'!S35</f>
        <v>17.64</v>
      </c>
      <c r="T35" s="20">
        <f>'Distributor Secondary'!O9*'DSR con %'!T35</f>
        <v>12.600000000000001</v>
      </c>
      <c r="U35" s="20">
        <f>'Distributor Secondary'!P9*'DSR con %'!U35</f>
        <v>23.94</v>
      </c>
      <c r="V35" s="20">
        <f>'Distributor Secondary'!U9*'DSR con %'!V35</f>
        <v>21.98</v>
      </c>
      <c r="W35" s="20">
        <f>'Distributor Secondary'!V9*'DSR con %'!W35</f>
        <v>25.480000000000004</v>
      </c>
      <c r="X35" s="20">
        <f>'Distributor Secondary'!W9*'DSR con %'!X35</f>
        <v>20.440000000000001</v>
      </c>
      <c r="Y35" s="20">
        <f>'Distributor Secondary'!X9*'DSR con %'!Y35</f>
        <v>38.360000000000007</v>
      </c>
      <c r="Z35" s="20">
        <f>'Distributor Secondary'!Y9*'DSR con %'!Z35</f>
        <v>2.9400000000000004</v>
      </c>
      <c r="AA35" s="20">
        <f>'Distributor Secondary'!Z9*'DSR con %'!AA35</f>
        <v>2.5200000000000005</v>
      </c>
      <c r="AB35" s="20">
        <f>'Distributor Secondary'!AA9*'DSR con %'!AB35</f>
        <v>2.66</v>
      </c>
      <c r="AC35" s="20">
        <f>'Distributor Secondary'!AB9*'DSR con %'!AC35</f>
        <v>4.0600000000000005</v>
      </c>
      <c r="AD35" s="20">
        <f>'Distributor Secondary'!AC9*'DSR con %'!AD35</f>
        <v>4.0600000000000005</v>
      </c>
      <c r="AE35" s="20">
        <f>'Distributor Secondary'!AD9*'DSR con %'!AE35</f>
        <v>5.1800000000000006</v>
      </c>
      <c r="AF35" s="20">
        <f>'Distributor Secondary'!AE9*'DSR con %'!AF35</f>
        <v>4.0600000000000005</v>
      </c>
      <c r="AG35" s="20">
        <f>'Distributor Secondary'!AF9*'DSR con %'!AG35</f>
        <v>7.8400000000000007</v>
      </c>
      <c r="AH35" s="20">
        <f>'Distributor Secondary'!AG9*'DSR con %'!AH35</f>
        <v>6.3</v>
      </c>
      <c r="AI35" s="20">
        <f>'Distributor Secondary'!AH9*'DSR con %'!AI35</f>
        <v>4.05</v>
      </c>
      <c r="AJ35" s="20">
        <f>'Distributor Secondary'!AI9*'DSR con %'!AJ35</f>
        <v>13.049999999999999</v>
      </c>
      <c r="AK35" s="20">
        <f>'Distributor Secondary'!AJ9*'DSR con %'!AK35</f>
        <v>14.25</v>
      </c>
      <c r="AL35" s="20">
        <f>'Distributor Secondary'!AK9*'DSR con %'!AL35</f>
        <v>5.55</v>
      </c>
      <c r="AM35" s="20">
        <f>'Distributor Secondary'!AL9*'DSR con %'!AM35</f>
        <v>9.75</v>
      </c>
      <c r="AN35" s="20">
        <f>'Distributor Secondary'!AM9*'DSR con %'!AN35</f>
        <v>5.25</v>
      </c>
      <c r="AO35" s="20">
        <f>'Distributor Secondary'!AN9*'DSR con %'!AO35</f>
        <v>5.25</v>
      </c>
    </row>
    <row r="36" spans="1:53" hidden="1" x14ac:dyDescent="0.2">
      <c r="A36" s="32" t="s">
        <v>169</v>
      </c>
      <c r="B36" s="16" t="s">
        <v>5</v>
      </c>
      <c r="C36" s="17" t="s">
        <v>22</v>
      </c>
      <c r="D36" s="29" t="s">
        <v>69</v>
      </c>
      <c r="E36" s="29" t="s">
        <v>182</v>
      </c>
      <c r="F36" s="18">
        <f t="shared" si="26"/>
        <v>3184958.9000000004</v>
      </c>
      <c r="G36" s="19">
        <f t="shared" si="27"/>
        <v>1210.4200000000008</v>
      </c>
      <c r="H36" s="20">
        <f>'Distributor Secondary'!G9*'DSR con %'!H36</f>
        <v>318.78000000000003</v>
      </c>
      <c r="I36" s="20">
        <f>'Distributor Secondary'!H9*'DSR con %'!I36</f>
        <v>61.18</v>
      </c>
      <c r="J36" s="20">
        <f>'Distributor Secondary'!I9*'DSR con %'!J36</f>
        <v>60.720000000000006</v>
      </c>
      <c r="K36" s="20">
        <f>'Distributor Secondary'!J9*'DSR con %'!K36</f>
        <v>37.03</v>
      </c>
      <c r="L36" s="20">
        <f>'Distributor Secondary'!K9*'DSR con %'!L36</f>
        <v>55.43</v>
      </c>
      <c r="M36" s="20">
        <f>'Distributor Secondary'!L9*'DSR con %'!M36</f>
        <v>39.56</v>
      </c>
      <c r="N36" s="20">
        <f>'Distributor Secondary'!M9*'DSR con %'!N36</f>
        <v>31.28</v>
      </c>
      <c r="O36" s="20">
        <f>'Distributor Secondary'!N9*'DSR con %'!O36</f>
        <v>28.98</v>
      </c>
      <c r="P36" s="20">
        <f>'Distributor Secondary'!O9*'DSR con %'!P36</f>
        <v>20.7</v>
      </c>
      <c r="Q36" s="20">
        <f>'Distributor Secondary'!P9*'DSR con %'!Q36</f>
        <v>39.33</v>
      </c>
      <c r="R36" s="20">
        <f>'Distributor Secondary'!Q9*'DSR con %'!R36</f>
        <v>51.06</v>
      </c>
      <c r="S36" s="20">
        <f>'Distributor Secondary'!N9*'DSR con %'!S36</f>
        <v>28.98</v>
      </c>
      <c r="T36" s="20">
        <f>'Distributor Secondary'!O9*'DSR con %'!T36</f>
        <v>20.7</v>
      </c>
      <c r="U36" s="20">
        <f>'Distributor Secondary'!P9*'DSR con %'!U36</f>
        <v>39.33</v>
      </c>
      <c r="V36" s="20">
        <f>'Distributor Secondary'!U9*'DSR con %'!V36</f>
        <v>36.11</v>
      </c>
      <c r="W36" s="20">
        <f>'Distributor Secondary'!V9*'DSR con %'!W36</f>
        <v>41.86</v>
      </c>
      <c r="X36" s="20">
        <f>'Distributor Secondary'!W9*'DSR con %'!X36</f>
        <v>33.58</v>
      </c>
      <c r="Y36" s="20">
        <f>'Distributor Secondary'!X9*'DSR con %'!Y36</f>
        <v>63.02</v>
      </c>
      <c r="Z36" s="20">
        <f>'Distributor Secondary'!Y9*'DSR con %'!Z36</f>
        <v>4.83</v>
      </c>
      <c r="AA36" s="20">
        <f>'Distributor Secondary'!Z9*'DSR con %'!AA36</f>
        <v>4.1400000000000006</v>
      </c>
      <c r="AB36" s="20">
        <f>'Distributor Secondary'!AA9*'DSR con %'!AB36</f>
        <v>4.37</v>
      </c>
      <c r="AC36" s="20">
        <f>'Distributor Secondary'!AB9*'DSR con %'!AC36</f>
        <v>6.67</v>
      </c>
      <c r="AD36" s="20">
        <f>'Distributor Secondary'!AC9*'DSR con %'!AD36</f>
        <v>6.67</v>
      </c>
      <c r="AE36" s="20">
        <f>'Distributor Secondary'!AD9*'DSR con %'!AE36</f>
        <v>8.51</v>
      </c>
      <c r="AF36" s="20">
        <f>'Distributor Secondary'!AE9*'DSR con %'!AF36</f>
        <v>6.67</v>
      </c>
      <c r="AG36" s="20">
        <f>'Distributor Secondary'!AF9*'DSR con %'!AG36</f>
        <v>12.88</v>
      </c>
      <c r="AH36" s="20">
        <f>'Distributor Secondary'!AG9*'DSR con %'!AH36</f>
        <v>14.7</v>
      </c>
      <c r="AI36" s="20">
        <f>'Distributor Secondary'!AH9*'DSR con %'!AI36</f>
        <v>9.4499999999999993</v>
      </c>
      <c r="AJ36" s="20">
        <f>'Distributor Secondary'!AI9*'DSR con %'!AJ36</f>
        <v>30.45</v>
      </c>
      <c r="AK36" s="20">
        <f>'Distributor Secondary'!AJ9*'DSR con %'!AK36</f>
        <v>33.25</v>
      </c>
      <c r="AL36" s="20">
        <f>'Distributor Secondary'!AK9*'DSR con %'!AL36</f>
        <v>12.95</v>
      </c>
      <c r="AM36" s="20">
        <f>'Distributor Secondary'!AL9*'DSR con %'!AM36</f>
        <v>22.75</v>
      </c>
      <c r="AN36" s="20">
        <f>'Distributor Secondary'!AM9*'DSR con %'!AN36</f>
        <v>12.25</v>
      </c>
      <c r="AO36" s="20">
        <f>'Distributor Secondary'!AN9*'DSR con %'!AO36</f>
        <v>12.25</v>
      </c>
    </row>
    <row r="37" spans="1:53" s="9" customFormat="1" hidden="1" x14ac:dyDescent="0.2">
      <c r="A37" s="30"/>
      <c r="B37" s="22"/>
      <c r="C37" s="23"/>
      <c r="D37" s="31"/>
      <c r="E37" s="31"/>
      <c r="F37" s="26">
        <f>SUM(F31:F36)</f>
        <v>11485408.134855334</v>
      </c>
      <c r="G37" s="26">
        <f t="shared" ref="G37:AO37" si="28">SUM(G31:G36)</f>
        <v>5044.8052150314707</v>
      </c>
      <c r="H37" s="26">
        <f t="shared" si="28"/>
        <v>1386.8417467056979</v>
      </c>
      <c r="I37" s="26">
        <f t="shared" si="28"/>
        <v>266.16154734755821</v>
      </c>
      <c r="J37" s="26">
        <f t="shared" si="28"/>
        <v>264.16033270584728</v>
      </c>
      <c r="K37" s="26">
        <f t="shared" si="28"/>
        <v>161.09777865773259</v>
      </c>
      <c r="L37" s="26">
        <f t="shared" si="28"/>
        <v>241.14636432617118</v>
      </c>
      <c r="M37" s="26">
        <f t="shared" si="28"/>
        <v>172.10445918714291</v>
      </c>
      <c r="N37" s="26">
        <f t="shared" si="28"/>
        <v>136.08259563634556</v>
      </c>
      <c r="O37" s="26">
        <f t="shared" ref="O37:R37" si="29">SUM(O31:O36)</f>
        <v>126.07652242779074</v>
      </c>
      <c r="P37" s="26">
        <f t="shared" si="29"/>
        <v>90.054658876993372</v>
      </c>
      <c r="Q37" s="26">
        <f t="shared" si="29"/>
        <v>171.10385186628741</v>
      </c>
      <c r="R37" s="26">
        <f t="shared" si="29"/>
        <v>222.134825229917</v>
      </c>
      <c r="S37" s="26">
        <f t="shared" ref="S37" si="30">SUM(S31:S36)</f>
        <v>126.07652242779074</v>
      </c>
      <c r="T37" s="26">
        <f t="shared" si="28"/>
        <v>90.054658876993372</v>
      </c>
      <c r="U37" s="26">
        <f t="shared" si="28"/>
        <v>171.10385186628741</v>
      </c>
      <c r="V37" s="26">
        <f t="shared" si="28"/>
        <v>157.09534937431067</v>
      </c>
      <c r="W37" s="26">
        <f t="shared" si="28"/>
        <v>182.1105323956977</v>
      </c>
      <c r="X37" s="26">
        <f t="shared" si="28"/>
        <v>146.08866884490033</v>
      </c>
      <c r="Y37" s="26">
        <f t="shared" si="28"/>
        <v>274.16640591440205</v>
      </c>
      <c r="Z37" s="26">
        <f t="shared" si="28"/>
        <v>21.01275373796512</v>
      </c>
      <c r="AA37" s="26">
        <f t="shared" si="28"/>
        <v>18.010931775398674</v>
      </c>
      <c r="AB37" s="26">
        <f t="shared" si="28"/>
        <v>19.011539096254157</v>
      </c>
      <c r="AC37" s="26">
        <f t="shared" si="28"/>
        <v>29.017612304808978</v>
      </c>
      <c r="AD37" s="26">
        <f t="shared" si="28"/>
        <v>29.017612304808978</v>
      </c>
      <c r="AE37" s="26">
        <f t="shared" si="28"/>
        <v>37.022470871652835</v>
      </c>
      <c r="AF37" s="26">
        <f t="shared" si="28"/>
        <v>29.017612304808978</v>
      </c>
      <c r="AG37" s="26">
        <f t="shared" si="28"/>
        <v>56.034009967906997</v>
      </c>
      <c r="AH37" s="26">
        <f t="shared" si="28"/>
        <v>42</v>
      </c>
      <c r="AI37" s="26">
        <f t="shared" ref="AI37:AN37" si="31">SUM(AI31:AI36)</f>
        <v>27</v>
      </c>
      <c r="AJ37" s="26">
        <f t="shared" si="31"/>
        <v>87</v>
      </c>
      <c r="AK37" s="26">
        <f t="shared" si="31"/>
        <v>95</v>
      </c>
      <c r="AL37" s="26">
        <f t="shared" si="31"/>
        <v>37</v>
      </c>
      <c r="AM37" s="26">
        <f t="shared" si="31"/>
        <v>65</v>
      </c>
      <c r="AN37" s="26">
        <f t="shared" si="31"/>
        <v>35</v>
      </c>
      <c r="AO37" s="26">
        <f t="shared" si="28"/>
        <v>35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32">SUMPRODUCT(H38:AO38,$H$1:$AO$1)</f>
        <v>1815113.8</v>
      </c>
      <c r="G38" s="19">
        <f t="shared" ref="G38:G44" si="33">SUM(H38:AO38)</f>
        <v>1045.8499999999997</v>
      </c>
      <c r="H38" s="20">
        <f>'Distributor Secondary'!G10*'DSR con %'!H38</f>
        <v>226.88</v>
      </c>
      <c r="I38" s="20">
        <f>'Distributor Secondary'!H10*'DSR con %'!I38</f>
        <v>69.12</v>
      </c>
      <c r="J38" s="20">
        <f>'Distributor Secondary'!I10*'DSR con %'!J38</f>
        <v>99.2</v>
      </c>
      <c r="K38" s="20">
        <f>'Distributor Secondary'!J10*'DSR con %'!K38</f>
        <v>84.16</v>
      </c>
      <c r="L38" s="20">
        <f>'Distributor Secondary'!K10*'DSR con %'!L38</f>
        <v>51.04</v>
      </c>
      <c r="M38" s="20">
        <f>'Distributor Secondary'!L10*'DSR con %'!M38</f>
        <v>29.12</v>
      </c>
      <c r="N38" s="20">
        <f>'Distributor Secondary'!M10*'DSR con %'!N38</f>
        <v>40.800000000000004</v>
      </c>
      <c r="O38" s="20">
        <f>'Distributor Secondary'!N10*'DSR con %'!O38</f>
        <v>18.72</v>
      </c>
      <c r="P38" s="20">
        <f>'Distributor Secondary'!O10*'DSR con %'!P38</f>
        <v>20.16</v>
      </c>
      <c r="Q38" s="20">
        <f>'Distributor Secondary'!P10*'DSR con %'!Q38</f>
        <v>18.080000000000002</v>
      </c>
      <c r="R38" s="20">
        <f>'Distributor Secondary'!Q10*'DSR con %'!R38</f>
        <v>36.160000000000004</v>
      </c>
      <c r="S38" s="20">
        <f>'Distributor Secondary'!R10*'DSR con %'!S38</f>
        <v>31.52</v>
      </c>
      <c r="T38" s="20">
        <f>'Distributor Secondary'!S10*'DSR con %'!T38</f>
        <v>38.08</v>
      </c>
      <c r="U38" s="20">
        <f>'Distributor Secondary'!T10*'DSR con %'!U38</f>
        <v>26.560000000000002</v>
      </c>
      <c r="V38" s="20">
        <f>'Distributor Secondary'!U10*'DSR con %'!V38</f>
        <v>28.16</v>
      </c>
      <c r="W38" s="20">
        <f>'Distributor Secondary'!V10*'DSR con %'!W38</f>
        <v>55.52</v>
      </c>
      <c r="X38" s="20">
        <f>'Distributor Secondary'!W10*'DSR con %'!X38</f>
        <v>39.36</v>
      </c>
      <c r="Y38" s="20">
        <f>'Distributor Secondary'!X10*'DSR con %'!Y38</f>
        <v>52.480000000000004</v>
      </c>
      <c r="Z38" s="20">
        <f>'Distributor Secondary'!Y10*'DSR con %'!Z38</f>
        <v>13.120000000000001</v>
      </c>
      <c r="AA38" s="20">
        <f>'Distributor Secondary'!Z10*'DSR con %'!AA38</f>
        <v>2.89</v>
      </c>
      <c r="AB38" s="20">
        <f>'Distributor Secondary'!AA10*'DSR con %'!AB38</f>
        <v>4.9300000000000006</v>
      </c>
      <c r="AC38" s="20">
        <f>'Distributor Secondary'!AB10*'DSR con %'!AC38</f>
        <v>4.1399999999999997</v>
      </c>
      <c r="AD38" s="20">
        <f>'Distributor Secondary'!AC10*'DSR con %'!AD38</f>
        <v>4.68</v>
      </c>
      <c r="AE38" s="20">
        <f>'Distributor Secondary'!AD10*'DSR con %'!AE38</f>
        <v>6.29</v>
      </c>
      <c r="AF38" s="20">
        <f>'Distributor Secondary'!AE10*'DSR con %'!AF38</f>
        <v>3.9200000000000004</v>
      </c>
      <c r="AG38" s="20">
        <f>'Distributor Secondary'!AF10*'DSR con %'!AG38</f>
        <v>3.1</v>
      </c>
      <c r="AH38" s="20">
        <f>'Distributor Secondary'!AG10*'DSR con %'!AH38</f>
        <v>3.9200000000000004</v>
      </c>
      <c r="AI38" s="20">
        <f>'Distributor Secondary'!AH10*'DSR con %'!AI38</f>
        <v>2.5200000000000005</v>
      </c>
      <c r="AJ38" s="20">
        <f>'Distributor Secondary'!AI10*'DSR con %'!AJ38</f>
        <v>8.5400000000000009</v>
      </c>
      <c r="AK38" s="20">
        <f>'Distributor Secondary'!AJ10*'DSR con %'!AK38</f>
        <v>5.8800000000000008</v>
      </c>
      <c r="AL38" s="20">
        <f>'Distributor Secondary'!AK10*'DSR con %'!AL38</f>
        <v>3.5000000000000004</v>
      </c>
      <c r="AM38" s="20">
        <f>'Distributor Secondary'!AL10*'DSR con %'!AM38</f>
        <v>6.580000000000001</v>
      </c>
      <c r="AN38" s="20">
        <f>'Distributor Secondary'!AM10*'DSR con %'!AN38</f>
        <v>3.22</v>
      </c>
      <c r="AO38" s="20">
        <f>'Distributor Secondary'!AN10*'DSR con %'!AO38</f>
        <v>3.5000000000000004</v>
      </c>
      <c r="AP38" s="7">
        <v>1754880</v>
      </c>
      <c r="AQ38" s="106">
        <f>AP38/$AP$45</f>
        <v>0.14284871205550562</v>
      </c>
      <c r="AR38" s="107">
        <f>$F$45*AQ38</f>
        <v>1678146.6715887047</v>
      </c>
      <c r="AS38" s="108">
        <f t="shared" ref="AS38:AS44" si="34">SUM(AA38:AO38)</f>
        <v>67.610000000000014</v>
      </c>
    </row>
    <row r="39" spans="1:53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135</v>
      </c>
      <c r="F39" s="18">
        <f t="shared" si="32"/>
        <v>1278395.6000000001</v>
      </c>
      <c r="G39" s="19">
        <f t="shared" si="33"/>
        <v>721.2</v>
      </c>
      <c r="H39" s="20">
        <f>'Distributor Secondary'!G10*'DSR con %'!H39</f>
        <v>155.97999999999999</v>
      </c>
      <c r="I39" s="20">
        <f>'Distributor Secondary'!H10*'DSR con %'!I39</f>
        <v>47.52</v>
      </c>
      <c r="J39" s="20">
        <f>'Distributor Secondary'!I10*'DSR con %'!J39</f>
        <v>68.2</v>
      </c>
      <c r="K39" s="20">
        <f>'Distributor Secondary'!J10*'DSR con %'!K39</f>
        <v>57.86</v>
      </c>
      <c r="L39" s="20">
        <f>'Distributor Secondary'!K10*'DSR con %'!L39</f>
        <v>35.090000000000003</v>
      </c>
      <c r="M39" s="20">
        <f>'Distributor Secondary'!L10*'DSR con %'!M39</f>
        <v>20.02</v>
      </c>
      <c r="N39" s="20">
        <f>'Distributor Secondary'!M10*'DSR con %'!N39</f>
        <v>28.05</v>
      </c>
      <c r="O39" s="20">
        <f>'Distributor Secondary'!N10*'DSR con %'!O39</f>
        <v>12.87</v>
      </c>
      <c r="P39" s="20">
        <f>'Distributor Secondary'!O10*'DSR con %'!P39</f>
        <v>13.86</v>
      </c>
      <c r="Q39" s="20">
        <f>'Distributor Secondary'!P10*'DSR con %'!Q39</f>
        <v>12.43</v>
      </c>
      <c r="R39" s="20">
        <f>'Distributor Secondary'!Q10*'DSR con %'!R39</f>
        <v>24.86</v>
      </c>
      <c r="S39" s="20">
        <f>'Distributor Secondary'!R10*'DSR con %'!S39</f>
        <v>21.67</v>
      </c>
      <c r="T39" s="20">
        <f>'Distributor Secondary'!S10*'DSR con %'!T39</f>
        <v>26.18</v>
      </c>
      <c r="U39" s="20">
        <f>'Distributor Secondary'!T10*'DSR con %'!U39</f>
        <v>18.260000000000002</v>
      </c>
      <c r="V39" s="20">
        <f>'Distributor Secondary'!U10*'DSR con %'!V39</f>
        <v>19.36</v>
      </c>
      <c r="W39" s="20">
        <f>'Distributor Secondary'!V10*'DSR con %'!W39</f>
        <v>38.17</v>
      </c>
      <c r="X39" s="20">
        <f>'Distributor Secondary'!W10*'DSR con %'!X39</f>
        <v>27.06</v>
      </c>
      <c r="Y39" s="20">
        <f>'Distributor Secondary'!X10*'DSR con %'!Y39</f>
        <v>36.08</v>
      </c>
      <c r="Z39" s="20">
        <f>'Distributor Secondary'!Y10*'DSR con %'!Z39</f>
        <v>9.02</v>
      </c>
      <c r="AA39" s="20">
        <f>'Distributor Secondary'!Z10*'DSR con %'!AA39</f>
        <v>1.7000000000000002</v>
      </c>
      <c r="AB39" s="20">
        <f>'Distributor Secondary'!AA10*'DSR con %'!AB39</f>
        <v>2.9000000000000004</v>
      </c>
      <c r="AC39" s="20">
        <f>'Distributor Secondary'!AB10*'DSR con %'!AC39</f>
        <v>2.3000000000000003</v>
      </c>
      <c r="AD39" s="20">
        <f>'Distributor Secondary'!AC10*'DSR con %'!AD39</f>
        <v>2.6</v>
      </c>
      <c r="AE39" s="20">
        <f>'Distributor Secondary'!AD10*'DSR con %'!AE39</f>
        <v>3.7</v>
      </c>
      <c r="AF39" s="20">
        <f>'Distributor Secondary'!AE10*'DSR con %'!AF39</f>
        <v>3.08</v>
      </c>
      <c r="AG39" s="20">
        <f>'Distributor Secondary'!AF10*'DSR con %'!AG39</f>
        <v>2.79</v>
      </c>
      <c r="AH39" s="20">
        <f>'Distributor Secondary'!AG10*'DSR con %'!AH39</f>
        <v>3.08</v>
      </c>
      <c r="AI39" s="20">
        <f>'Distributor Secondary'!AH10*'DSR con %'!AI39</f>
        <v>1.98</v>
      </c>
      <c r="AJ39" s="20">
        <f>'Distributor Secondary'!AI10*'DSR con %'!AJ39</f>
        <v>6.71</v>
      </c>
      <c r="AK39" s="20">
        <f>'Distributor Secondary'!AJ10*'DSR con %'!AK39</f>
        <v>4.62</v>
      </c>
      <c r="AL39" s="20">
        <f>'Distributor Secondary'!AK10*'DSR con %'!AL39</f>
        <v>2.75</v>
      </c>
      <c r="AM39" s="20">
        <f>'Distributor Secondary'!AL10*'DSR con %'!AM39</f>
        <v>5.17</v>
      </c>
      <c r="AN39" s="20">
        <f>'Distributor Secondary'!AM10*'DSR con %'!AN39</f>
        <v>2.5299999999999998</v>
      </c>
      <c r="AO39" s="20">
        <f>'Distributor Secondary'!AN10*'DSR con %'!AO39</f>
        <v>2.75</v>
      </c>
      <c r="AP39" s="7">
        <v>1215940</v>
      </c>
      <c r="AQ39" s="106">
        <f t="shared" ref="AQ39:AQ44" si="35">AP39/$AP$45</f>
        <v>9.8978541516668656E-2</v>
      </c>
      <c r="AR39" s="107">
        <f t="shared" ref="AR39:AR44" si="36">$F$45*AQ39</f>
        <v>1162772.1917461988</v>
      </c>
      <c r="AS39" s="108">
        <f t="shared" si="34"/>
        <v>48.660000000000004</v>
      </c>
    </row>
    <row r="40" spans="1:53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47</v>
      </c>
      <c r="F40" s="18">
        <f t="shared" si="32"/>
        <v>1831189.9</v>
      </c>
      <c r="G40" s="19">
        <f t="shared" si="33"/>
        <v>1093.2000000000003</v>
      </c>
      <c r="H40" s="20">
        <f>'Distributor Secondary'!G10*'DSR con %'!H40</f>
        <v>255.23999999999998</v>
      </c>
      <c r="I40" s="20">
        <f>'Distributor Secondary'!H10*'DSR con %'!I40</f>
        <v>77.759999999999991</v>
      </c>
      <c r="J40" s="20">
        <f>'Distributor Secondary'!I10*'DSR con %'!J40</f>
        <v>111.6</v>
      </c>
      <c r="K40" s="20">
        <f>'Distributor Secondary'!J10*'DSR con %'!K40</f>
        <v>94.679999999999993</v>
      </c>
      <c r="L40" s="20">
        <f>'Distributor Secondary'!K10*'DSR con %'!L40</f>
        <v>57.419999999999995</v>
      </c>
      <c r="M40" s="20">
        <f>'Distributor Secondary'!L10*'DSR con %'!M40</f>
        <v>32.76</v>
      </c>
      <c r="N40" s="20">
        <f>'Distributor Secondary'!M10*'DSR con %'!N40</f>
        <v>45.9</v>
      </c>
      <c r="O40" s="20">
        <f>'Distributor Secondary'!N10*'DSR con %'!O40</f>
        <v>21.06</v>
      </c>
      <c r="P40" s="20">
        <f>'Distributor Secondary'!O10*'DSR con %'!P40</f>
        <v>22.68</v>
      </c>
      <c r="Q40" s="20">
        <f>'Distributor Secondary'!P10*'DSR con %'!Q40</f>
        <v>20.34</v>
      </c>
      <c r="R40" s="20">
        <f>'Distributor Secondary'!Q10*'DSR con %'!R40</f>
        <v>40.68</v>
      </c>
      <c r="S40" s="20">
        <f>'Distributor Secondary'!R10*'DSR con %'!S40</f>
        <v>27.580000000000002</v>
      </c>
      <c r="T40" s="20">
        <f>'Distributor Secondary'!S10*'DSR con %'!T40</f>
        <v>33.32</v>
      </c>
      <c r="U40" s="20">
        <f>'Distributor Secondary'!T10*'DSR con %'!U40</f>
        <v>23.240000000000002</v>
      </c>
      <c r="V40" s="20">
        <f>'Distributor Secondary'!U10*'DSR con %'!V40</f>
        <v>24.64</v>
      </c>
      <c r="W40" s="20">
        <f>'Distributor Secondary'!V10*'DSR con %'!W40</f>
        <v>48.580000000000005</v>
      </c>
      <c r="X40" s="20">
        <f>'Distributor Secondary'!W10*'DSR con %'!X40</f>
        <v>34.440000000000005</v>
      </c>
      <c r="Y40" s="20">
        <f>'Distributor Secondary'!X10*'DSR con %'!Y40</f>
        <v>45.92</v>
      </c>
      <c r="Z40" s="20">
        <f>'Distributor Secondary'!Y10*'DSR con %'!Z40</f>
        <v>11.48</v>
      </c>
      <c r="AA40" s="20">
        <f>'Distributor Secondary'!Z10*'DSR con %'!AA40</f>
        <v>2.3800000000000003</v>
      </c>
      <c r="AB40" s="20">
        <f>'Distributor Secondary'!AA10*'DSR con %'!AB40</f>
        <v>4.0600000000000005</v>
      </c>
      <c r="AC40" s="20">
        <f>'Distributor Secondary'!AB10*'DSR con %'!AC40</f>
        <v>3.22</v>
      </c>
      <c r="AD40" s="20">
        <f>'Distributor Secondary'!AC10*'DSR con %'!AD40</f>
        <v>3.6400000000000006</v>
      </c>
      <c r="AE40" s="20">
        <f>'Distributor Secondary'!AD10*'DSR con %'!AE40</f>
        <v>5.1800000000000006</v>
      </c>
      <c r="AF40" s="20">
        <f>'Distributor Secondary'!AE10*'DSR con %'!AF40</f>
        <v>3.9200000000000004</v>
      </c>
      <c r="AG40" s="20">
        <f>'Distributor Secondary'!AF10*'DSR con %'!AG40</f>
        <v>6.51</v>
      </c>
      <c r="AH40" s="20">
        <f>'Distributor Secondary'!AG10*'DSR con %'!AH40</f>
        <v>3.64</v>
      </c>
      <c r="AI40" s="20">
        <f>'Distributor Secondary'!AH10*'DSR con %'!AI40</f>
        <v>2.34</v>
      </c>
      <c r="AJ40" s="20">
        <f>'Distributor Secondary'!AI10*'DSR con %'!AJ40</f>
        <v>7.9300000000000006</v>
      </c>
      <c r="AK40" s="20">
        <f>'Distributor Secondary'!AJ10*'DSR con %'!AK40</f>
        <v>5.46</v>
      </c>
      <c r="AL40" s="20">
        <f>'Distributor Secondary'!AK10*'DSR con %'!AL40</f>
        <v>3.25</v>
      </c>
      <c r="AM40" s="20">
        <f>'Distributor Secondary'!AL10*'DSR con %'!AM40</f>
        <v>6.11</v>
      </c>
      <c r="AN40" s="20">
        <f>'Distributor Secondary'!AM10*'DSR con %'!AN40</f>
        <v>2.99</v>
      </c>
      <c r="AO40" s="20">
        <f>'Distributor Secondary'!AN10*'DSR con %'!AO40</f>
        <v>3.25</v>
      </c>
      <c r="AP40" s="7">
        <v>2146095</v>
      </c>
      <c r="AQ40" s="106">
        <f t="shared" si="35"/>
        <v>0.17469394300394347</v>
      </c>
      <c r="AR40" s="107">
        <f t="shared" si="36"/>
        <v>2052255.5281062871</v>
      </c>
      <c r="AS40" s="108">
        <f t="shared" si="34"/>
        <v>63.88</v>
      </c>
    </row>
    <row r="41" spans="1:53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32"/>
        <v>1853421.9000000001</v>
      </c>
      <c r="G41" s="19">
        <f t="shared" si="33"/>
        <v>1049.6699999999998</v>
      </c>
      <c r="H41" s="20">
        <f>'Distributor Secondary'!G10*'DSR con %'!H41</f>
        <v>226.88</v>
      </c>
      <c r="I41" s="20">
        <f>'Distributor Secondary'!H10*'DSR con %'!I41</f>
        <v>69.12</v>
      </c>
      <c r="J41" s="20">
        <f>'Distributor Secondary'!I10*'DSR con %'!J41</f>
        <v>99.2</v>
      </c>
      <c r="K41" s="20">
        <f>'Distributor Secondary'!J10*'DSR con %'!K41</f>
        <v>84.16</v>
      </c>
      <c r="L41" s="20">
        <f>'Distributor Secondary'!K10*'DSR con %'!L41</f>
        <v>51.04</v>
      </c>
      <c r="M41" s="20">
        <f>'Distributor Secondary'!L10*'DSR con %'!M41</f>
        <v>29.12</v>
      </c>
      <c r="N41" s="20">
        <f>'Distributor Secondary'!M10*'DSR con %'!N41</f>
        <v>40.800000000000004</v>
      </c>
      <c r="O41" s="20">
        <f>'Distributor Secondary'!N10*'DSR con %'!O41</f>
        <v>18.72</v>
      </c>
      <c r="P41" s="20">
        <f>'Distributor Secondary'!O10*'DSR con %'!P41</f>
        <v>20.16</v>
      </c>
      <c r="Q41" s="20">
        <f>'Distributor Secondary'!P10*'DSR con %'!Q41</f>
        <v>18.080000000000002</v>
      </c>
      <c r="R41" s="20">
        <f>'Distributor Secondary'!Q10*'DSR con %'!R41</f>
        <v>36.160000000000004</v>
      </c>
      <c r="S41" s="20">
        <f>'Distributor Secondary'!R10*'DSR con %'!S41</f>
        <v>31.52</v>
      </c>
      <c r="T41" s="20">
        <f>'Distributor Secondary'!S10*'DSR con %'!T41</f>
        <v>38.08</v>
      </c>
      <c r="U41" s="20">
        <f>'Distributor Secondary'!T10*'DSR con %'!U41</f>
        <v>26.560000000000002</v>
      </c>
      <c r="V41" s="20">
        <f>'Distributor Secondary'!U10*'DSR con %'!V41</f>
        <v>28.16</v>
      </c>
      <c r="W41" s="20">
        <f>'Distributor Secondary'!V10*'DSR con %'!W41</f>
        <v>55.52</v>
      </c>
      <c r="X41" s="20">
        <f>'Distributor Secondary'!W10*'DSR con %'!X41</f>
        <v>39.36</v>
      </c>
      <c r="Y41" s="20">
        <f>'Distributor Secondary'!X10*'DSR con %'!Y41</f>
        <v>52.480000000000004</v>
      </c>
      <c r="Z41" s="20">
        <f>'Distributor Secondary'!Y10*'DSR con %'!Z41</f>
        <v>13.120000000000001</v>
      </c>
      <c r="AA41" s="20">
        <f>'Distributor Secondary'!Z10*'DSR con %'!AA41</f>
        <v>2.89</v>
      </c>
      <c r="AB41" s="20">
        <f>'Distributor Secondary'!AA10*'DSR con %'!AB41</f>
        <v>4.9300000000000006</v>
      </c>
      <c r="AC41" s="20">
        <f>'Distributor Secondary'!AB10*'DSR con %'!AC41</f>
        <v>3.68</v>
      </c>
      <c r="AD41" s="20">
        <f>'Distributor Secondary'!AC10*'DSR con %'!AD41</f>
        <v>4.16</v>
      </c>
      <c r="AE41" s="20">
        <f>'Distributor Secondary'!AD10*'DSR con %'!AE41</f>
        <v>6.29</v>
      </c>
      <c r="AF41" s="20">
        <f>'Distributor Secondary'!AE10*'DSR con %'!AF41</f>
        <v>4.4800000000000004</v>
      </c>
      <c r="AG41" s="20">
        <f>'Distributor Secondary'!AF10*'DSR con %'!AG41</f>
        <v>4.6499999999999995</v>
      </c>
      <c r="AH41" s="20">
        <f>'Distributor Secondary'!AG10*'DSR con %'!AH41</f>
        <v>4.2</v>
      </c>
      <c r="AI41" s="20">
        <f>'Distributor Secondary'!AH10*'DSR con %'!AI41</f>
        <v>2.6999999999999997</v>
      </c>
      <c r="AJ41" s="20">
        <f>'Distributor Secondary'!AI10*'DSR con %'!AJ41</f>
        <v>9.15</v>
      </c>
      <c r="AK41" s="20">
        <f>'Distributor Secondary'!AJ10*'DSR con %'!AK41</f>
        <v>6.3</v>
      </c>
      <c r="AL41" s="20">
        <f>'Distributor Secondary'!AK10*'DSR con %'!AL41</f>
        <v>3.75</v>
      </c>
      <c r="AM41" s="20">
        <f>'Distributor Secondary'!AL10*'DSR con %'!AM41</f>
        <v>7.05</v>
      </c>
      <c r="AN41" s="20">
        <f>'Distributor Secondary'!AM10*'DSR con %'!AN41</f>
        <v>3.4499999999999997</v>
      </c>
      <c r="AO41" s="20">
        <f>'Distributor Secondary'!AN10*'DSR con %'!AO41</f>
        <v>3.75</v>
      </c>
      <c r="AP41" s="7">
        <v>1982760</v>
      </c>
      <c r="AQ41" s="106">
        <f t="shared" si="35"/>
        <v>0.16139833624816186</v>
      </c>
      <c r="AR41" s="107">
        <f t="shared" si="36"/>
        <v>1896062.4627092562</v>
      </c>
      <c r="AS41" s="108">
        <f t="shared" si="34"/>
        <v>71.430000000000007</v>
      </c>
    </row>
    <row r="42" spans="1:53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32"/>
        <v>1704383.6</v>
      </c>
      <c r="G42" s="19">
        <f t="shared" si="33"/>
        <v>956.92</v>
      </c>
      <c r="H42" s="20">
        <f>'Distributor Secondary'!G10*'DSR con %'!H42</f>
        <v>198.52</v>
      </c>
      <c r="I42" s="20">
        <f>'Distributor Secondary'!H10*'DSR con %'!I42</f>
        <v>60.480000000000004</v>
      </c>
      <c r="J42" s="20">
        <f>'Distributor Secondary'!I10*'DSR con %'!J42</f>
        <v>86.800000000000011</v>
      </c>
      <c r="K42" s="20">
        <f>'Distributor Secondary'!J10*'DSR con %'!K42</f>
        <v>73.64</v>
      </c>
      <c r="L42" s="20">
        <f>'Distributor Secondary'!K10*'DSR con %'!L42</f>
        <v>44.660000000000004</v>
      </c>
      <c r="M42" s="20">
        <f>'Distributor Secondary'!L10*'DSR con %'!M42</f>
        <v>25.480000000000004</v>
      </c>
      <c r="N42" s="20">
        <f>'Distributor Secondary'!M10*'DSR con %'!N42</f>
        <v>35.700000000000003</v>
      </c>
      <c r="O42" s="20">
        <f>'Distributor Secondary'!N10*'DSR con %'!O42</f>
        <v>16.380000000000003</v>
      </c>
      <c r="P42" s="20">
        <f>'Distributor Secondary'!O10*'DSR con %'!P42</f>
        <v>17.64</v>
      </c>
      <c r="Q42" s="20">
        <f>'Distributor Secondary'!P10*'DSR con %'!Q42</f>
        <v>15.820000000000002</v>
      </c>
      <c r="R42" s="20">
        <f>'Distributor Secondary'!Q10*'DSR con %'!R42</f>
        <v>31.640000000000004</v>
      </c>
      <c r="S42" s="20">
        <f>'Distributor Secondary'!R10*'DSR con %'!S42</f>
        <v>31.52</v>
      </c>
      <c r="T42" s="20">
        <f>'Distributor Secondary'!S10*'DSR con %'!T42</f>
        <v>38.08</v>
      </c>
      <c r="U42" s="20">
        <f>'Distributor Secondary'!T10*'DSR con %'!U42</f>
        <v>26.560000000000002</v>
      </c>
      <c r="V42" s="20">
        <f>'Distributor Secondary'!U10*'DSR con %'!V42</f>
        <v>28.16</v>
      </c>
      <c r="W42" s="20">
        <f>'Distributor Secondary'!V10*'DSR con %'!W42</f>
        <v>55.52</v>
      </c>
      <c r="X42" s="20">
        <f>'Distributor Secondary'!W10*'DSR con %'!X42</f>
        <v>39.36</v>
      </c>
      <c r="Y42" s="20">
        <f>'Distributor Secondary'!X10*'DSR con %'!Y42</f>
        <v>52.480000000000004</v>
      </c>
      <c r="Z42" s="20">
        <f>'Distributor Secondary'!Y10*'DSR con %'!Z42</f>
        <v>13.120000000000001</v>
      </c>
      <c r="AA42" s="20">
        <f>'Distributor Secondary'!Z10*'DSR con %'!AA42</f>
        <v>2.3800000000000003</v>
      </c>
      <c r="AB42" s="20">
        <f>'Distributor Secondary'!AA10*'DSR con %'!AB42</f>
        <v>4.0600000000000005</v>
      </c>
      <c r="AC42" s="20">
        <f>'Distributor Secondary'!AB10*'DSR con %'!AC42</f>
        <v>3.22</v>
      </c>
      <c r="AD42" s="20">
        <f>'Distributor Secondary'!AC10*'DSR con %'!AD42</f>
        <v>3.6400000000000006</v>
      </c>
      <c r="AE42" s="20">
        <f>'Distributor Secondary'!AD10*'DSR con %'!AE42</f>
        <v>5.1800000000000006</v>
      </c>
      <c r="AF42" s="20">
        <f>'Distributor Secondary'!AE10*'DSR con %'!AF42</f>
        <v>3.64</v>
      </c>
      <c r="AG42" s="20">
        <f>'Distributor Secondary'!AF10*'DSR con %'!AG42</f>
        <v>5.58</v>
      </c>
      <c r="AH42" s="20">
        <f>'Distributor Secondary'!AG10*'DSR con %'!AH42</f>
        <v>3.9200000000000004</v>
      </c>
      <c r="AI42" s="20">
        <f>'Distributor Secondary'!AH10*'DSR con %'!AI42</f>
        <v>2.5200000000000005</v>
      </c>
      <c r="AJ42" s="20">
        <f>'Distributor Secondary'!AI10*'DSR con %'!AJ42</f>
        <v>8.5400000000000009</v>
      </c>
      <c r="AK42" s="20">
        <f>'Distributor Secondary'!AJ10*'DSR con %'!AK42</f>
        <v>5.8800000000000008</v>
      </c>
      <c r="AL42" s="20">
        <f>'Distributor Secondary'!AK10*'DSR con %'!AL42</f>
        <v>3.5000000000000004</v>
      </c>
      <c r="AM42" s="20">
        <f>'Distributor Secondary'!AL10*'DSR con %'!AM42</f>
        <v>6.580000000000001</v>
      </c>
      <c r="AN42" s="20">
        <f>'Distributor Secondary'!AM10*'DSR con %'!AN42</f>
        <v>3.22</v>
      </c>
      <c r="AO42" s="20">
        <f>'Distributor Secondary'!AN10*'DSR con %'!AO42</f>
        <v>3.5000000000000004</v>
      </c>
      <c r="AP42" s="7">
        <v>1729170</v>
      </c>
      <c r="AQ42" s="106">
        <f t="shared" si="35"/>
        <v>0.1407558963718423</v>
      </c>
      <c r="AR42" s="107">
        <f t="shared" si="36"/>
        <v>1653560.8589254194</v>
      </c>
      <c r="AS42" s="108">
        <f t="shared" si="34"/>
        <v>65.360000000000014</v>
      </c>
    </row>
    <row r="43" spans="1:53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32"/>
        <v>2006605.3</v>
      </c>
      <c r="G43" s="19">
        <f t="shared" si="33"/>
        <v>1103.3400000000001</v>
      </c>
      <c r="H43" s="20">
        <f>'Distributor Secondary'!G10*'DSR con %'!H43</f>
        <v>241.06000000000003</v>
      </c>
      <c r="I43" s="20">
        <f>'Distributor Secondary'!H10*'DSR con %'!I43</f>
        <v>73.440000000000012</v>
      </c>
      <c r="J43" s="20">
        <f>'Distributor Secondary'!I10*'DSR con %'!J43</f>
        <v>105.4</v>
      </c>
      <c r="K43" s="20">
        <f>'Distributor Secondary'!J10*'DSR con %'!K43</f>
        <v>89.42</v>
      </c>
      <c r="L43" s="20">
        <f>'Distributor Secondary'!K10*'DSR con %'!L43</f>
        <v>54.230000000000004</v>
      </c>
      <c r="M43" s="20">
        <f>'Distributor Secondary'!L10*'DSR con %'!M43</f>
        <v>30.94</v>
      </c>
      <c r="N43" s="20">
        <f>'Distributor Secondary'!M10*'DSR con %'!N43</f>
        <v>43.35</v>
      </c>
      <c r="O43" s="20">
        <f>'Distributor Secondary'!N10*'DSR con %'!O43</f>
        <v>19.89</v>
      </c>
      <c r="P43" s="20">
        <f>'Distributor Secondary'!O10*'DSR con %'!P43</f>
        <v>21.42</v>
      </c>
      <c r="Q43" s="20">
        <f>'Distributor Secondary'!P10*'DSR con %'!Q43</f>
        <v>19.21</v>
      </c>
      <c r="R43" s="20">
        <f>'Distributor Secondary'!Q10*'DSR con %'!R43</f>
        <v>38.42</v>
      </c>
      <c r="S43" s="20">
        <f>'Distributor Secondary'!R10*'DSR con %'!S43</f>
        <v>31.52</v>
      </c>
      <c r="T43" s="20">
        <f>'Distributor Secondary'!S10*'DSR con %'!T43</f>
        <v>38.08</v>
      </c>
      <c r="U43" s="20">
        <f>'Distributor Secondary'!T10*'DSR con %'!U43</f>
        <v>26.560000000000002</v>
      </c>
      <c r="V43" s="20">
        <f>'Distributor Secondary'!U10*'DSR con %'!V43</f>
        <v>28.16</v>
      </c>
      <c r="W43" s="20">
        <f>'Distributor Secondary'!V10*'DSR con %'!W43</f>
        <v>55.52</v>
      </c>
      <c r="X43" s="20">
        <f>'Distributor Secondary'!W10*'DSR con %'!X43</f>
        <v>39.36</v>
      </c>
      <c r="Y43" s="20">
        <f>'Distributor Secondary'!X10*'DSR con %'!Y43</f>
        <v>52.480000000000004</v>
      </c>
      <c r="Z43" s="20">
        <f>'Distributor Secondary'!Y10*'DSR con %'!Z43</f>
        <v>13.120000000000001</v>
      </c>
      <c r="AA43" s="20">
        <f>'Distributor Secondary'!Z10*'DSR con %'!AA43</f>
        <v>2.89</v>
      </c>
      <c r="AB43" s="20">
        <f>'Distributor Secondary'!AA10*'DSR con %'!AB43</f>
        <v>4.9300000000000006</v>
      </c>
      <c r="AC43" s="20">
        <f>'Distributor Secondary'!AB10*'DSR con %'!AC43</f>
        <v>3.91</v>
      </c>
      <c r="AD43" s="20">
        <f>'Distributor Secondary'!AC10*'DSR con %'!AD43</f>
        <v>4.42</v>
      </c>
      <c r="AE43" s="20">
        <f>'Distributor Secondary'!AD10*'DSR con %'!AE43</f>
        <v>6.29</v>
      </c>
      <c r="AF43" s="20">
        <f>'Distributor Secondary'!AE10*'DSR con %'!AF43</f>
        <v>5.32</v>
      </c>
      <c r="AG43" s="20">
        <f>'Distributor Secondary'!AF10*'DSR con %'!AG43</f>
        <v>5.58</v>
      </c>
      <c r="AH43" s="20">
        <f>'Distributor Secondary'!AG10*'DSR con %'!AH43</f>
        <v>5.04</v>
      </c>
      <c r="AI43" s="20">
        <f>'Distributor Secondary'!AH10*'DSR con %'!AI43</f>
        <v>3.2399999999999998</v>
      </c>
      <c r="AJ43" s="20">
        <f>'Distributor Secondary'!AI10*'DSR con %'!AJ43</f>
        <v>10.98</v>
      </c>
      <c r="AK43" s="20">
        <f>'Distributor Secondary'!AJ10*'DSR con %'!AK43</f>
        <v>7.56</v>
      </c>
      <c r="AL43" s="20">
        <f>'Distributor Secondary'!AK10*'DSR con %'!AL43</f>
        <v>4.5</v>
      </c>
      <c r="AM43" s="20">
        <f>'Distributor Secondary'!AL10*'DSR con %'!AM43</f>
        <v>8.4599999999999991</v>
      </c>
      <c r="AN43" s="20">
        <f>'Distributor Secondary'!AM10*'DSR con %'!AN43</f>
        <v>4.1399999999999997</v>
      </c>
      <c r="AO43" s="20">
        <f>'Distributor Secondary'!AN10*'DSR con %'!AO43</f>
        <v>4.5</v>
      </c>
      <c r="AP43" s="7">
        <v>2292720</v>
      </c>
      <c r="AQ43" s="106">
        <f t="shared" si="35"/>
        <v>0.18662934166660899</v>
      </c>
      <c r="AR43" s="107">
        <f t="shared" si="36"/>
        <v>2192469.2496836563</v>
      </c>
      <c r="AS43" s="108">
        <f t="shared" si="34"/>
        <v>81.759999999999991</v>
      </c>
    </row>
    <row r="44" spans="1:53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215</v>
      </c>
      <c r="F44" s="18">
        <f t="shared" si="32"/>
        <v>1258609.8999999999</v>
      </c>
      <c r="G44" s="19">
        <f t="shared" si="33"/>
        <v>603.82000000000005</v>
      </c>
      <c r="H44" s="20">
        <f>'Distributor Secondary'!G10*'DSR con %'!H44</f>
        <v>113.44</v>
      </c>
      <c r="I44" s="20">
        <f>'Distributor Secondary'!H10*'DSR con %'!I44</f>
        <v>34.56</v>
      </c>
      <c r="J44" s="20">
        <f>'Distributor Secondary'!I10*'DSR con %'!J44</f>
        <v>49.6</v>
      </c>
      <c r="K44" s="20">
        <f>'Distributor Secondary'!J10*'DSR con %'!K44</f>
        <v>42.08</v>
      </c>
      <c r="L44" s="20">
        <f>'Distributor Secondary'!K10*'DSR con %'!L44</f>
        <v>25.52</v>
      </c>
      <c r="M44" s="20">
        <f>'Distributor Secondary'!L10*'DSR con %'!M44</f>
        <v>14.56</v>
      </c>
      <c r="N44" s="20">
        <f>'Distributor Secondary'!M10*'DSR con %'!N44</f>
        <v>20.400000000000002</v>
      </c>
      <c r="O44" s="20">
        <f>'Distributor Secondary'!N10*'DSR con %'!O44</f>
        <v>9.36</v>
      </c>
      <c r="P44" s="20">
        <f>'Distributor Secondary'!O10*'DSR con %'!P44</f>
        <v>10.08</v>
      </c>
      <c r="Q44" s="20">
        <f>'Distributor Secondary'!P10*'DSR con %'!Q44</f>
        <v>9.0400000000000009</v>
      </c>
      <c r="R44" s="20">
        <f>'Distributor Secondary'!Q10*'DSR con %'!R44</f>
        <v>18.080000000000002</v>
      </c>
      <c r="S44" s="20">
        <f>'Distributor Secondary'!R10*'DSR con %'!S44</f>
        <v>21.67</v>
      </c>
      <c r="T44" s="20">
        <f>'Distributor Secondary'!S10*'DSR con %'!T44</f>
        <v>26.18</v>
      </c>
      <c r="U44" s="20">
        <f>'Distributor Secondary'!T10*'DSR con %'!U44</f>
        <v>18.260000000000002</v>
      </c>
      <c r="V44" s="20">
        <f>'Distributor Secondary'!U10*'DSR con %'!V44</f>
        <v>19.36</v>
      </c>
      <c r="W44" s="20">
        <f>'Distributor Secondary'!V10*'DSR con %'!W44</f>
        <v>38.17</v>
      </c>
      <c r="X44" s="20">
        <f>'Distributor Secondary'!W10*'DSR con %'!X44</f>
        <v>27.06</v>
      </c>
      <c r="Y44" s="20">
        <f>'Distributor Secondary'!X10*'DSR con %'!Y44</f>
        <v>36.08</v>
      </c>
      <c r="Z44" s="20">
        <f>'Distributor Secondary'!Y10*'DSR con %'!Z44</f>
        <v>9.02</v>
      </c>
      <c r="AA44" s="20">
        <f>'Distributor Secondary'!Z10*'DSR con %'!AA44</f>
        <v>1.87</v>
      </c>
      <c r="AB44" s="20">
        <f>'Distributor Secondary'!AA10*'DSR con %'!AB44</f>
        <v>3.19</v>
      </c>
      <c r="AC44" s="20">
        <f>'Distributor Secondary'!AB10*'DSR con %'!AC44</f>
        <v>2.5299999999999998</v>
      </c>
      <c r="AD44" s="20">
        <f>'Distributor Secondary'!AC10*'DSR con %'!AD44</f>
        <v>2.86</v>
      </c>
      <c r="AE44" s="20">
        <f>'Distributor Secondary'!AD10*'DSR con %'!AE44</f>
        <v>4.07</v>
      </c>
      <c r="AF44" s="20">
        <f>'Distributor Secondary'!AE10*'DSR con %'!AF44</f>
        <v>3.64</v>
      </c>
      <c r="AG44" s="20">
        <f>'Distributor Secondary'!AF10*'DSR con %'!AG44</f>
        <v>2.79</v>
      </c>
      <c r="AH44" s="20">
        <f>'Distributor Secondary'!AG10*'DSR con %'!AH44</f>
        <v>4.2</v>
      </c>
      <c r="AI44" s="20">
        <f>'Distributor Secondary'!AH10*'DSR con %'!AI44</f>
        <v>2.6999999999999997</v>
      </c>
      <c r="AJ44" s="20">
        <f>'Distributor Secondary'!AI10*'DSR con %'!AJ44</f>
        <v>9.15</v>
      </c>
      <c r="AK44" s="20">
        <f>'Distributor Secondary'!AJ10*'DSR con %'!AK44</f>
        <v>6.3</v>
      </c>
      <c r="AL44" s="20">
        <f>'Distributor Secondary'!AK10*'DSR con %'!AL44</f>
        <v>3.75</v>
      </c>
      <c r="AM44" s="20">
        <f>'Distributor Secondary'!AL10*'DSR con %'!AM44</f>
        <v>7.05</v>
      </c>
      <c r="AN44" s="20">
        <f>'Distributor Secondary'!AM10*'DSR con %'!AN44</f>
        <v>3.4499999999999997</v>
      </c>
      <c r="AO44" s="20">
        <f>'Distributor Secondary'!AN10*'DSR con %'!AO44</f>
        <v>3.75</v>
      </c>
      <c r="AP44" s="7">
        <v>1163320</v>
      </c>
      <c r="AQ44" s="106">
        <f t="shared" si="35"/>
        <v>9.4695229137269091E-2</v>
      </c>
      <c r="AR44" s="107">
        <f t="shared" si="36"/>
        <v>1112453.0372404789</v>
      </c>
      <c r="AS44" s="108">
        <f t="shared" si="34"/>
        <v>61.3</v>
      </c>
    </row>
    <row r="45" spans="1:53" s="9" customFormat="1" hidden="1" x14ac:dyDescent="0.2">
      <c r="A45" s="21"/>
      <c r="B45" s="22"/>
      <c r="C45" s="23"/>
      <c r="D45" s="28"/>
      <c r="E45" s="21"/>
      <c r="F45" s="26">
        <f>SUM(F38:F44)</f>
        <v>11747720.000000002</v>
      </c>
      <c r="G45" s="26">
        <f t="shared" ref="G45:H45" si="37">SUM(G38:G44)</f>
        <v>6574</v>
      </c>
      <c r="H45" s="26">
        <f t="shared" si="37"/>
        <v>1418</v>
      </c>
      <c r="I45" s="26">
        <f t="shared" ref="I45:AO45" si="38">SUM(I38:I44)</f>
        <v>432</v>
      </c>
      <c r="J45" s="26">
        <f t="shared" si="38"/>
        <v>620</v>
      </c>
      <c r="K45" s="26">
        <f t="shared" si="38"/>
        <v>526</v>
      </c>
      <c r="L45" s="26">
        <f t="shared" si="38"/>
        <v>318.99999999999994</v>
      </c>
      <c r="M45" s="26">
        <f t="shared" si="38"/>
        <v>182</v>
      </c>
      <c r="N45" s="26">
        <f t="shared" si="38"/>
        <v>255</v>
      </c>
      <c r="O45" s="26">
        <f t="shared" si="38"/>
        <v>117</v>
      </c>
      <c r="P45" s="26">
        <f t="shared" si="38"/>
        <v>126</v>
      </c>
      <c r="Q45" s="26">
        <f t="shared" si="38"/>
        <v>113.00000000000001</v>
      </c>
      <c r="R45" s="26">
        <f t="shared" si="38"/>
        <v>226.00000000000003</v>
      </c>
      <c r="S45" s="26">
        <f t="shared" si="38"/>
        <v>197</v>
      </c>
      <c r="T45" s="26">
        <f t="shared" si="38"/>
        <v>237.99999999999994</v>
      </c>
      <c r="U45" s="26">
        <f t="shared" si="38"/>
        <v>166</v>
      </c>
      <c r="V45" s="26">
        <f t="shared" si="38"/>
        <v>176</v>
      </c>
      <c r="W45" s="26">
        <f t="shared" si="38"/>
        <v>347.00000000000006</v>
      </c>
      <c r="X45" s="26">
        <f t="shared" si="38"/>
        <v>246.00000000000006</v>
      </c>
      <c r="Y45" s="26">
        <f t="shared" si="38"/>
        <v>328.00000000000006</v>
      </c>
      <c r="Z45" s="26">
        <f t="shared" si="38"/>
        <v>82.000000000000014</v>
      </c>
      <c r="AA45" s="26">
        <f t="shared" si="38"/>
        <v>17.000000000000004</v>
      </c>
      <c r="AB45" s="26">
        <f t="shared" si="38"/>
        <v>29.000000000000004</v>
      </c>
      <c r="AC45" s="26">
        <f t="shared" si="38"/>
        <v>23</v>
      </c>
      <c r="AD45" s="26">
        <f t="shared" si="38"/>
        <v>26</v>
      </c>
      <c r="AE45" s="26">
        <f t="shared" si="38"/>
        <v>37</v>
      </c>
      <c r="AF45" s="26">
        <f t="shared" si="38"/>
        <v>28</v>
      </c>
      <c r="AG45" s="26">
        <f t="shared" si="38"/>
        <v>31</v>
      </c>
      <c r="AH45" s="26">
        <f t="shared" si="38"/>
        <v>28</v>
      </c>
      <c r="AI45" s="26">
        <f t="shared" si="38"/>
        <v>18</v>
      </c>
      <c r="AJ45" s="26">
        <f t="shared" si="38"/>
        <v>60.999999999999993</v>
      </c>
      <c r="AK45" s="26">
        <f t="shared" si="38"/>
        <v>42</v>
      </c>
      <c r="AL45" s="26">
        <f t="shared" si="38"/>
        <v>25</v>
      </c>
      <c r="AM45" s="26">
        <f t="shared" si="38"/>
        <v>47</v>
      </c>
      <c r="AN45" s="26">
        <f t="shared" si="38"/>
        <v>23</v>
      </c>
      <c r="AO45" s="26">
        <f t="shared" si="38"/>
        <v>25</v>
      </c>
      <c r="AP45" s="7">
        <f>SUM(AP38:AP44)</f>
        <v>12284885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hidden="1" x14ac:dyDescent="0.2">
      <c r="A46" s="32" t="s">
        <v>11</v>
      </c>
      <c r="B46" s="16" t="s">
        <v>5</v>
      </c>
      <c r="C46" s="17" t="s">
        <v>21</v>
      </c>
      <c r="D46" s="60" t="s">
        <v>80</v>
      </c>
      <c r="E46" s="60" t="s">
        <v>81</v>
      </c>
      <c r="F46" s="18">
        <f t="shared" ref="F46:F52" si="39">SUMPRODUCT(H46:AO46,$H$1:$AO$1)</f>
        <v>1583344.9000000001</v>
      </c>
      <c r="G46" s="19">
        <f t="shared" ref="G46:G52" si="40">SUM(H46:AO46)</f>
        <v>884.48299999999983</v>
      </c>
      <c r="H46" s="20">
        <f>'Distributor Secondary'!G11*'DSR con %'!H46</f>
        <v>158.6269999999999</v>
      </c>
      <c r="I46" s="20">
        <f>'Distributor Secondary'!H11*'DSR con %'!I46</f>
        <v>70.625999999999962</v>
      </c>
      <c r="J46" s="20">
        <f>'Distributor Secondary'!I11*'DSR con %'!J46</f>
        <v>56.879999999999939</v>
      </c>
      <c r="K46" s="20">
        <f>'Distributor Secondary'!J11*'DSR con %'!K46</f>
        <v>48.594000000000015</v>
      </c>
      <c r="L46" s="20">
        <f>'Distributor Secondary'!K11*'DSR con %'!L46</f>
        <v>73.927000000000007</v>
      </c>
      <c r="M46" s="20">
        <f>'Distributor Secondary'!L11*'DSR con %'!M46</f>
        <v>29.892000000000028</v>
      </c>
      <c r="N46" s="20">
        <f>'Distributor Secondary'!M11*'DSR con %'!N46</f>
        <v>65.20499999999997</v>
      </c>
      <c r="O46" s="20">
        <f>'Distributor Secondary'!N11*'DSR con %'!O46</f>
        <v>33.830999999999989</v>
      </c>
      <c r="P46" s="20">
        <f>'Distributor Secondary'!O11*'DSR con %'!P46</f>
        <v>36.098999999999982</v>
      </c>
      <c r="Q46" s="20">
        <f>'Distributor Secondary'!P11*'DSR con %'!Q46</f>
        <v>34.019999999999982</v>
      </c>
      <c r="R46" s="20">
        <f>'Distributor Secondary'!Q11*'DSR con %'!R46</f>
        <v>60.479999999999976</v>
      </c>
      <c r="S46" s="20">
        <f>'Distributor Secondary'!N11*'DSR con %'!S46</f>
        <v>21.301000000000023</v>
      </c>
      <c r="T46" s="20">
        <f>'Distributor Secondary'!O11*'DSR con %'!T46</f>
        <v>28.458999999999982</v>
      </c>
      <c r="U46" s="20">
        <f>'Distributor Secondary'!P11*'DSR con %'!U46</f>
        <v>17.819999999999986</v>
      </c>
      <c r="V46" s="20">
        <f>'Distributor Secondary'!U11*'DSR con %'!V46</f>
        <v>12.078000000000005</v>
      </c>
      <c r="W46" s="20">
        <f>'Distributor Secondary'!V11*'DSR con %'!W46</f>
        <v>19.898999999999983</v>
      </c>
      <c r="X46" s="20">
        <f>'Distributor Secondary'!W11*'DSR con %'!X46</f>
        <v>19.898999999999983</v>
      </c>
      <c r="Y46" s="20">
        <f>'Distributor Secondary'!X11*'DSR con %'!Y46</f>
        <v>20.987999999999982</v>
      </c>
      <c r="Z46" s="20">
        <f>'Distributor Secondary'!Y11*'DSR con %'!Z46</f>
        <v>12.243000000000002</v>
      </c>
      <c r="AA46" s="20">
        <f>'Distributor Secondary'!Z11*'DSR con %'!AA46</f>
        <v>2.7039999999999988</v>
      </c>
      <c r="AB46" s="20">
        <f>'Distributor Secondary'!AA11*'DSR con %'!AB46</f>
        <v>7.7700000000000031</v>
      </c>
      <c r="AC46" s="20">
        <f>'Distributor Secondary'!AB11*'DSR con %'!AC46</f>
        <v>3.5969999999999973</v>
      </c>
      <c r="AD46" s="20">
        <f>'Distributor Secondary'!AC11*'DSR con %'!AD46</f>
        <v>2.5740000000000007</v>
      </c>
      <c r="AE46" s="20">
        <f>'Distributor Secondary'!AD11*'DSR con %'!AE46</f>
        <v>3.4880000000000009</v>
      </c>
      <c r="AF46" s="20">
        <f>'Distributor Secondary'!AE11*'DSR con %'!AF46</f>
        <v>3.3790000000000044</v>
      </c>
      <c r="AG46" s="20">
        <f>'Distributor Secondary'!AF11*'DSR con %'!AG46</f>
        <v>4.4030000000000005</v>
      </c>
      <c r="AH46" s="20">
        <f>'Distributor Secondary'!AG11*'DSR con %'!AH46</f>
        <v>3.5700000000000038</v>
      </c>
      <c r="AI46" s="20">
        <f>'Distributor Secondary'!AH11*'DSR con %'!AI46</f>
        <v>2.4990000000000028</v>
      </c>
      <c r="AJ46" s="20">
        <f>'Distributor Secondary'!AI11*'DSR con %'!AJ46</f>
        <v>9.4010000000000105</v>
      </c>
      <c r="AK46" s="20">
        <f>'Distributor Secondary'!AJ11*'DSR con %'!AK46</f>
        <v>7.6160000000000085</v>
      </c>
      <c r="AL46" s="20">
        <f>'Distributor Secondary'!AK11*'DSR con %'!AL46</f>
        <v>3.4510000000000041</v>
      </c>
      <c r="AM46" s="20">
        <f>'Distributor Secondary'!AL11*'DSR con %'!AM46</f>
        <v>4.4030000000000049</v>
      </c>
      <c r="AN46" s="20">
        <f>'Distributor Secondary'!AM11*'DSR con %'!AN46</f>
        <v>1.6660000000000019</v>
      </c>
      <c r="AO46" s="20">
        <f>'Distributor Secondary'!AN11*'DSR con %'!AO46</f>
        <v>3.0940000000000034</v>
      </c>
    </row>
    <row r="47" spans="1:53" hidden="1" x14ac:dyDescent="0.2">
      <c r="A47" s="32" t="s">
        <v>11</v>
      </c>
      <c r="B47" s="16" t="s">
        <v>5</v>
      </c>
      <c r="C47" s="17" t="s">
        <v>21</v>
      </c>
      <c r="D47" s="60" t="s">
        <v>82</v>
      </c>
      <c r="E47" s="60" t="s">
        <v>83</v>
      </c>
      <c r="F47" s="18">
        <f t="shared" si="39"/>
        <v>1530444.2000000002</v>
      </c>
      <c r="G47" s="19">
        <f t="shared" si="40"/>
        <v>932.53</v>
      </c>
      <c r="H47" s="20">
        <f>'Distributor Secondary'!G11*'DSR con %'!H47</f>
        <v>213.28</v>
      </c>
      <c r="I47" s="20">
        <f>'Distributor Secondary'!H11*'DSR con %'!I47</f>
        <v>56.88</v>
      </c>
      <c r="J47" s="20">
        <f>'Distributor Secondary'!I11*'DSR con %'!J47</f>
        <v>144</v>
      </c>
      <c r="K47" s="20">
        <f>'Distributor Secondary'!J11*'DSR con %'!K47</f>
        <v>65.52000000000001</v>
      </c>
      <c r="L47" s="20">
        <f>'Distributor Secondary'!K11*'DSR con %'!L47</f>
        <v>49.56</v>
      </c>
      <c r="M47" s="20">
        <f>'Distributor Secondary'!L11*'DSR con %'!M47</f>
        <v>22.560000000000002</v>
      </c>
      <c r="N47" s="20">
        <f>'Distributor Secondary'!M11*'DSR con %'!N47</f>
        <v>41.400000000000006</v>
      </c>
      <c r="O47" s="20">
        <f>'Distributor Secondary'!N11*'DSR con %'!O47</f>
        <v>21.48</v>
      </c>
      <c r="P47" s="20">
        <f>'Distributor Secondary'!O11*'DSR con %'!P47</f>
        <v>22.92</v>
      </c>
      <c r="Q47" s="20">
        <f>'Distributor Secondary'!P11*'DSR con %'!Q47</f>
        <v>21.6</v>
      </c>
      <c r="R47" s="20">
        <f>'Distributor Secondary'!Q11*'DSR con %'!R47</f>
        <v>38.400000000000006</v>
      </c>
      <c r="S47" s="20">
        <f>'Distributor Secondary'!N11*'DSR con %'!S47</f>
        <v>30.429999999999996</v>
      </c>
      <c r="T47" s="20">
        <f>'Distributor Secondary'!O11*'DSR con %'!T47</f>
        <v>24.830000000000002</v>
      </c>
      <c r="U47" s="20">
        <f>'Distributor Secondary'!P11*'DSR con %'!U47</f>
        <v>28.8</v>
      </c>
      <c r="V47" s="20">
        <f>'Distributor Secondary'!U11*'DSR con %'!V47</f>
        <v>21.96</v>
      </c>
      <c r="W47" s="20">
        <f>'Distributor Secondary'!V11*'DSR con %'!W47</f>
        <v>20.100000000000001</v>
      </c>
      <c r="X47" s="20">
        <f>'Distributor Secondary'!W11*'DSR con %'!X47</f>
        <v>22.11</v>
      </c>
      <c r="Y47" s="20">
        <f>'Distributor Secondary'!X11*'DSR con %'!Y47</f>
        <v>25.44</v>
      </c>
      <c r="Z47" s="20">
        <f>'Distributor Secondary'!Y11*'DSR con %'!Z47</f>
        <v>9.24</v>
      </c>
      <c r="AA47" s="20">
        <f>'Distributor Secondary'!Z11*'DSR con %'!AA47</f>
        <v>1.6</v>
      </c>
      <c r="AB47" s="20">
        <f>'Distributor Secondary'!AA11*'DSR con %'!AB47</f>
        <v>3.6</v>
      </c>
      <c r="AC47" s="20">
        <f>'Distributor Secondary'!AB11*'DSR con %'!AC47</f>
        <v>2.31</v>
      </c>
      <c r="AD47" s="20">
        <f>'Distributor Secondary'!AC11*'DSR con %'!AD47</f>
        <v>4.9400000000000004</v>
      </c>
      <c r="AE47" s="20">
        <f>'Distributor Secondary'!AD11*'DSR con %'!AE47</f>
        <v>1.5999999999999999</v>
      </c>
      <c r="AF47" s="20">
        <f>'Distributor Secondary'!AE11*'DSR con %'!AF47</f>
        <v>2.7900000000000005</v>
      </c>
      <c r="AG47" s="20">
        <f>'Distributor Secondary'!AF11*'DSR con %'!AG47</f>
        <v>5.18</v>
      </c>
      <c r="AH47" s="20">
        <f>'Distributor Secondary'!AG11*'DSR con %'!AH47</f>
        <v>3</v>
      </c>
      <c r="AI47" s="20">
        <f>'Distributor Secondary'!AH11*'DSR con %'!AI47</f>
        <v>2.1</v>
      </c>
      <c r="AJ47" s="20">
        <f>'Distributor Secondary'!AI11*'DSR con %'!AJ47</f>
        <v>7.9</v>
      </c>
      <c r="AK47" s="20">
        <f>'Distributor Secondary'!AJ11*'DSR con %'!AK47</f>
        <v>6.4</v>
      </c>
      <c r="AL47" s="20">
        <f>'Distributor Secondary'!AK11*'DSR con %'!AL47</f>
        <v>2.9000000000000004</v>
      </c>
      <c r="AM47" s="20">
        <f>'Distributor Secondary'!AL11*'DSR con %'!AM47</f>
        <v>3.7</v>
      </c>
      <c r="AN47" s="20">
        <f>'Distributor Secondary'!AM11*'DSR con %'!AN47</f>
        <v>1.4000000000000001</v>
      </c>
      <c r="AO47" s="20">
        <f>'Distributor Secondary'!AN11*'DSR con %'!AO47</f>
        <v>2.6</v>
      </c>
    </row>
    <row r="48" spans="1:53" hidden="1" x14ac:dyDescent="0.2">
      <c r="A48" s="32" t="s">
        <v>11</v>
      </c>
      <c r="B48" s="16" t="s">
        <v>5</v>
      </c>
      <c r="C48" s="17" t="s">
        <v>21</v>
      </c>
      <c r="D48" s="60" t="s">
        <v>84</v>
      </c>
      <c r="E48" s="60" t="s">
        <v>85</v>
      </c>
      <c r="F48" s="18">
        <f t="shared" si="39"/>
        <v>1429557.0999999996</v>
      </c>
      <c r="G48" s="19">
        <f t="shared" si="40"/>
        <v>743.47999999999979</v>
      </c>
      <c r="H48" s="20">
        <f>'Distributor Secondary'!G11*'DSR con %'!H48</f>
        <v>186.61999999999998</v>
      </c>
      <c r="I48" s="20">
        <f>'Distributor Secondary'!H11*'DSR con %'!I48</f>
        <v>47.400000000000006</v>
      </c>
      <c r="J48" s="20">
        <f>'Distributor Secondary'!I11*'DSR con %'!J48</f>
        <v>79.2</v>
      </c>
      <c r="K48" s="20">
        <f>'Distributor Secondary'!J11*'DSR con %'!K48</f>
        <v>54.6</v>
      </c>
      <c r="L48" s="20">
        <f>'Distributor Secondary'!K11*'DSR con %'!L48</f>
        <v>33.04</v>
      </c>
      <c r="M48" s="20">
        <f>'Distributor Secondary'!L11*'DSR con %'!M48</f>
        <v>20.68</v>
      </c>
      <c r="N48" s="20">
        <f>'Distributor Secondary'!M11*'DSR con %'!N48</f>
        <v>17.25</v>
      </c>
      <c r="O48" s="20">
        <f>'Distributor Secondary'!N11*'DSR con %'!O48</f>
        <v>8.9499999999999993</v>
      </c>
      <c r="P48" s="20">
        <f>'Distributor Secondary'!O11*'DSR con %'!P48</f>
        <v>9.5499999999999989</v>
      </c>
      <c r="Q48" s="20">
        <f>'Distributor Secondary'!P11*'DSR con %'!Q48</f>
        <v>9</v>
      </c>
      <c r="R48" s="20">
        <f>'Distributor Secondary'!Q11*'DSR con %'!R48</f>
        <v>15.999999999999998</v>
      </c>
      <c r="S48" s="20">
        <f>'Distributor Secondary'!N11*'DSR con %'!S48</f>
        <v>25.06</v>
      </c>
      <c r="T48" s="20">
        <f>'Distributor Secondary'!O11*'DSR con %'!T48</f>
        <v>21.01</v>
      </c>
      <c r="U48" s="20">
        <f>'Distributor Secondary'!P11*'DSR con %'!U48</f>
        <v>34.200000000000003</v>
      </c>
      <c r="V48" s="20">
        <f>'Distributor Secondary'!U11*'DSR con %'!V48</f>
        <v>19.52</v>
      </c>
      <c r="W48" s="20">
        <f>'Distributor Secondary'!V11*'DSR con %'!W48</f>
        <v>26.130000000000003</v>
      </c>
      <c r="X48" s="20">
        <f>'Distributor Secondary'!W11*'DSR con %'!X48</f>
        <v>34.169999999999995</v>
      </c>
      <c r="Y48" s="20">
        <f>'Distributor Secondary'!X11*'DSR con %'!Y48</f>
        <v>29.679999999999996</v>
      </c>
      <c r="Z48" s="20">
        <f>'Distributor Secondary'!Y11*'DSR con %'!Z48</f>
        <v>6.16</v>
      </c>
      <c r="AA48" s="20">
        <f>'Distributor Secondary'!Z11*'DSR con %'!AA48</f>
        <v>0.96000000000000008</v>
      </c>
      <c r="AB48" s="20">
        <f>'Distributor Secondary'!AA11*'DSR con %'!AB48</f>
        <v>1.2</v>
      </c>
      <c r="AC48" s="20">
        <f>'Distributor Secondary'!AB11*'DSR con %'!AC48</f>
        <v>3.3000000000000003</v>
      </c>
      <c r="AD48" s="20">
        <f>'Distributor Secondary'!AC11*'DSR con %'!AD48</f>
        <v>1.2999999999999998</v>
      </c>
      <c r="AE48" s="20">
        <f>'Distributor Secondary'!AD11*'DSR con %'!AE48</f>
        <v>7.04</v>
      </c>
      <c r="AF48" s="20">
        <f>'Distributor Secondary'!AE11*'DSR con %'!AF48</f>
        <v>4.6499999999999995</v>
      </c>
      <c r="AG48" s="20">
        <f>'Distributor Secondary'!AF11*'DSR con %'!AG48</f>
        <v>4.8100000000000005</v>
      </c>
      <c r="AH48" s="20">
        <f>'Distributor Secondary'!AG11*'DSR con %'!AH48</f>
        <v>4.1999999999999993</v>
      </c>
      <c r="AI48" s="20">
        <f>'Distributor Secondary'!AH11*'DSR con %'!AI48</f>
        <v>2.9399999999999995</v>
      </c>
      <c r="AJ48" s="20">
        <f>'Distributor Secondary'!AI11*'DSR con %'!AJ48</f>
        <v>11.059999999999999</v>
      </c>
      <c r="AK48" s="20">
        <f>'Distributor Secondary'!AJ11*'DSR con %'!AK48</f>
        <v>8.9599999999999991</v>
      </c>
      <c r="AL48" s="20">
        <f>'Distributor Secondary'!AK11*'DSR con %'!AL48</f>
        <v>4.0599999999999996</v>
      </c>
      <c r="AM48" s="20">
        <f>'Distributor Secondary'!AL11*'DSR con %'!AM48</f>
        <v>5.18</v>
      </c>
      <c r="AN48" s="20">
        <f>'Distributor Secondary'!AM11*'DSR con %'!AN48</f>
        <v>1.9599999999999997</v>
      </c>
      <c r="AO48" s="20">
        <f>'Distributor Secondary'!AN11*'DSR con %'!AO48</f>
        <v>3.6399999999999997</v>
      </c>
    </row>
    <row r="49" spans="1:53" hidden="1" x14ac:dyDescent="0.2">
      <c r="A49" s="32" t="s">
        <v>11</v>
      </c>
      <c r="B49" s="16" t="s">
        <v>5</v>
      </c>
      <c r="C49" s="17" t="s">
        <v>21</v>
      </c>
      <c r="D49" s="60" t="s">
        <v>86</v>
      </c>
      <c r="E49" s="60" t="s">
        <v>87</v>
      </c>
      <c r="F49" s="18">
        <f t="shared" si="39"/>
        <v>1988458.0999999999</v>
      </c>
      <c r="G49" s="19">
        <f t="shared" si="40"/>
        <v>1068.8570000000002</v>
      </c>
      <c r="H49" s="20">
        <f>'Distributor Secondary'!G11*'DSR con %'!H49</f>
        <v>214.613</v>
      </c>
      <c r="I49" s="20">
        <f>'Distributor Secondary'!H11*'DSR con %'!I49</f>
        <v>66.833999999999989</v>
      </c>
      <c r="J49" s="20">
        <f>'Distributor Secondary'!I11*'DSR con %'!J49</f>
        <v>101.52</v>
      </c>
      <c r="K49" s="20">
        <f>'Distributor Secondary'!J11*'DSR con %'!K49</f>
        <v>126.12599999999999</v>
      </c>
      <c r="L49" s="20">
        <f>'Distributor Secondary'!K11*'DSR con %'!L49</f>
        <v>66.492999999999995</v>
      </c>
      <c r="M49" s="20">
        <f>'Distributor Secondary'!L11*'DSR con %'!M49</f>
        <v>34.027999999999999</v>
      </c>
      <c r="N49" s="20">
        <f>'Distributor Secondary'!M11*'DSR con %'!N49</f>
        <v>52.094999999999999</v>
      </c>
      <c r="O49" s="20">
        <f>'Distributor Secondary'!N11*'DSR con %'!O49</f>
        <v>27.029</v>
      </c>
      <c r="P49" s="20">
        <f>'Distributor Secondary'!O11*'DSR con %'!P49</f>
        <v>28.840999999999998</v>
      </c>
      <c r="Q49" s="20">
        <f>'Distributor Secondary'!P11*'DSR con %'!Q49</f>
        <v>27.18</v>
      </c>
      <c r="R49" s="20">
        <f>'Distributor Secondary'!Q11*'DSR con %'!R49</f>
        <v>48.32</v>
      </c>
      <c r="S49" s="20">
        <f>'Distributor Secondary'!N11*'DSR con %'!S49</f>
        <v>32.399000000000001</v>
      </c>
      <c r="T49" s="20">
        <f>'Distributor Secondary'!O11*'DSR con %'!T49</f>
        <v>26.930999999999997</v>
      </c>
      <c r="U49" s="20">
        <f>'Distributor Secondary'!P11*'DSR con %'!U49</f>
        <v>23.580000000000002</v>
      </c>
      <c r="V49" s="20">
        <f>'Distributor Secondary'!U11*'DSR con %'!V49</f>
        <v>7.4420000000000011</v>
      </c>
      <c r="W49" s="20">
        <f>'Distributor Secondary'!V11*'DSR con %'!W49</f>
        <v>38.390999999999998</v>
      </c>
      <c r="X49" s="20">
        <f>'Distributor Secondary'!W11*'DSR con %'!X49</f>
        <v>30.350999999999999</v>
      </c>
      <c r="Y49" s="20">
        <f>'Distributor Secondary'!X11*'DSR con %'!Y49</f>
        <v>15.052000000000001</v>
      </c>
      <c r="Z49" s="20">
        <f>'Distributor Secondary'!Y11*'DSR con %'!Z49</f>
        <v>14.707000000000001</v>
      </c>
      <c r="AA49" s="20">
        <f>'Distributor Secondary'!Z11*'DSR con %'!AA49</f>
        <v>2.4159999999999999</v>
      </c>
      <c r="AB49" s="20">
        <f>'Distributor Secondary'!AA11*'DSR con %'!AB49</f>
        <v>6.63</v>
      </c>
      <c r="AC49" s="20">
        <f>'Distributor Secondary'!AB11*'DSR con %'!AC49</f>
        <v>5.9729999999999999</v>
      </c>
      <c r="AD49" s="20">
        <f>'Distributor Secondary'!AC11*'DSR con %'!AD49</f>
        <v>3.9259999999999997</v>
      </c>
      <c r="AE49" s="20">
        <f>'Distributor Secondary'!AD11*'DSR con %'!AE49</f>
        <v>4.8319999999999999</v>
      </c>
      <c r="AF49" s="20">
        <f>'Distributor Secondary'!AE11*'DSR con %'!AF49</f>
        <v>4.3709999999999996</v>
      </c>
      <c r="AG49" s="20">
        <f>'Distributor Secondary'!AF11*'DSR con %'!AG49</f>
        <v>4.4770000000000003</v>
      </c>
      <c r="AH49" s="20">
        <f>'Distributor Secondary'!AG11*'DSR con %'!AH49</f>
        <v>5.43</v>
      </c>
      <c r="AI49" s="20">
        <f>'Distributor Secondary'!AH11*'DSR con %'!AI49</f>
        <v>3.8009999999999997</v>
      </c>
      <c r="AJ49" s="20">
        <f>'Distributor Secondary'!AI11*'DSR con %'!AJ49</f>
        <v>14.298999999999999</v>
      </c>
      <c r="AK49" s="20">
        <f>'Distributor Secondary'!AJ11*'DSR con %'!AK49</f>
        <v>11.584</v>
      </c>
      <c r="AL49" s="20">
        <f>'Distributor Secondary'!AK11*'DSR con %'!AL49</f>
        <v>5.2489999999999997</v>
      </c>
      <c r="AM49" s="20">
        <f>'Distributor Secondary'!AL11*'DSR con %'!AM49</f>
        <v>6.6970000000000001</v>
      </c>
      <c r="AN49" s="20">
        <f>'Distributor Secondary'!AM11*'DSR con %'!AN49</f>
        <v>2.5339999999999998</v>
      </c>
      <c r="AO49" s="20">
        <f>'Distributor Secondary'!AN11*'DSR con %'!AO49</f>
        <v>4.7059999999999995</v>
      </c>
    </row>
    <row r="50" spans="1:53" hidden="1" x14ac:dyDescent="0.2">
      <c r="A50" s="32" t="s">
        <v>11</v>
      </c>
      <c r="B50" s="16" t="s">
        <v>5</v>
      </c>
      <c r="C50" s="17" t="s">
        <v>21</v>
      </c>
      <c r="D50" s="60" t="s">
        <v>88</v>
      </c>
      <c r="E50" s="60" t="s">
        <v>89</v>
      </c>
      <c r="F50" s="18">
        <f t="shared" si="39"/>
        <v>2163465.6</v>
      </c>
      <c r="G50" s="19">
        <f t="shared" si="40"/>
        <v>1211.0555000000002</v>
      </c>
      <c r="H50" s="20">
        <f>'Distributor Secondary'!G11*'DSR con %'!H50</f>
        <v>201.9495</v>
      </c>
      <c r="I50" s="20">
        <f>'Distributor Secondary'!H11*'DSR con %'!I50</f>
        <v>95.510999999999996</v>
      </c>
      <c r="J50" s="20">
        <f>'Distributor Secondary'!I11*'DSR con %'!J50</f>
        <v>145.07999999999998</v>
      </c>
      <c r="K50" s="20">
        <f>'Distributor Secondary'!J11*'DSR con %'!K50</f>
        <v>77.258999999999986</v>
      </c>
      <c r="L50" s="20">
        <f>'Distributor Secondary'!K11*'DSR con %'!L50</f>
        <v>58.439499999999995</v>
      </c>
      <c r="M50" s="20">
        <f>'Distributor Secondary'!L11*'DSR con %'!M50</f>
        <v>37.881999999999998</v>
      </c>
      <c r="N50" s="20">
        <f>'Distributor Secondary'!M11*'DSR con %'!N50</f>
        <v>76.417500000000004</v>
      </c>
      <c r="O50" s="20">
        <f>'Distributor Secondary'!N11*'DSR con %'!O50</f>
        <v>39.648499999999999</v>
      </c>
      <c r="P50" s="20">
        <f>'Distributor Secondary'!O11*'DSR con %'!P50</f>
        <v>42.3065</v>
      </c>
      <c r="Q50" s="20">
        <f>'Distributor Secondary'!P11*'DSR con %'!Q50</f>
        <v>39.869999999999997</v>
      </c>
      <c r="R50" s="20">
        <f>'Distributor Secondary'!Q11*'DSR con %'!R50</f>
        <v>70.88</v>
      </c>
      <c r="S50" s="20">
        <f>'Distributor Secondary'!N11*'DSR con %'!S50</f>
        <v>23.538500000000003</v>
      </c>
      <c r="T50" s="20">
        <f>'Distributor Secondary'!O11*'DSR con %'!T50</f>
        <v>25.116500000000002</v>
      </c>
      <c r="U50" s="20">
        <f>'Distributor Secondary'!P11*'DSR con %'!U50</f>
        <v>39.869999999999997</v>
      </c>
      <c r="V50" s="20">
        <f>'Distributor Secondary'!U11*'DSR con %'!V50</f>
        <v>24.582999999999998</v>
      </c>
      <c r="W50" s="20">
        <f>'Distributor Secondary'!V11*'DSR con %'!W50</f>
        <v>40.5015</v>
      </c>
      <c r="X50" s="20">
        <f>'Distributor Secondary'!W11*'DSR con %'!X50</f>
        <v>36.481499999999997</v>
      </c>
      <c r="Y50" s="20">
        <f>'Distributor Secondary'!X11*'DSR con %'!Y50</f>
        <v>38.478000000000002</v>
      </c>
      <c r="Z50" s="20">
        <f>'Distributor Secondary'!Y11*'DSR con %'!Z50</f>
        <v>12.435500000000001</v>
      </c>
      <c r="AA50" s="20">
        <f>'Distributor Secondary'!Z11*'DSR con %'!AA50</f>
        <v>1.6240000000000001</v>
      </c>
      <c r="AB50" s="20">
        <f>'Distributor Secondary'!AA11*'DSR con %'!AB50</f>
        <v>3.645</v>
      </c>
      <c r="AC50" s="20">
        <f>'Distributor Secondary'!AB11*'DSR con %'!AC50</f>
        <v>6.3194999999999997</v>
      </c>
      <c r="AD50" s="20">
        <f>'Distributor Secondary'!AC11*'DSR con %'!AD50</f>
        <v>5.7590000000000003</v>
      </c>
      <c r="AE50" s="20">
        <f>'Distributor Secondary'!AD11*'DSR con %'!AE50</f>
        <v>5.8079999999999998</v>
      </c>
      <c r="AF50" s="20">
        <f>'Distributor Secondary'!AE11*'DSR con %'!AF50</f>
        <v>5.0065</v>
      </c>
      <c r="AG50" s="20">
        <f>'Distributor Secondary'!AF11*'DSR con %'!AG50</f>
        <v>8.1955000000000009</v>
      </c>
      <c r="AH50" s="20">
        <f>'Distributor Secondary'!AG11*'DSR con %'!AH50</f>
        <v>4.8449999999999998</v>
      </c>
      <c r="AI50" s="20">
        <f>'Distributor Secondary'!AH11*'DSR con %'!AI50</f>
        <v>3.3915000000000002</v>
      </c>
      <c r="AJ50" s="20">
        <f>'Distributor Secondary'!AI11*'DSR con %'!AJ50</f>
        <v>12.7585</v>
      </c>
      <c r="AK50" s="20">
        <f>'Distributor Secondary'!AJ11*'DSR con %'!AK50</f>
        <v>10.336</v>
      </c>
      <c r="AL50" s="20">
        <f>'Distributor Secondary'!AK11*'DSR con %'!AL50</f>
        <v>4.6835000000000004</v>
      </c>
      <c r="AM50" s="20">
        <f>'Distributor Secondary'!AL11*'DSR con %'!AM50</f>
        <v>5.9755000000000003</v>
      </c>
      <c r="AN50" s="20">
        <f>'Distributor Secondary'!AM11*'DSR con %'!AN50</f>
        <v>2.2610000000000001</v>
      </c>
      <c r="AO50" s="20">
        <f>'Distributor Secondary'!AN11*'DSR con %'!AO50</f>
        <v>4.1989999999999998</v>
      </c>
    </row>
    <row r="51" spans="1:53" hidden="1" x14ac:dyDescent="0.2">
      <c r="A51" s="32" t="s">
        <v>11</v>
      </c>
      <c r="B51" s="16" t="s">
        <v>5</v>
      </c>
      <c r="C51" s="17" t="s">
        <v>21</v>
      </c>
      <c r="D51" s="60" t="s">
        <v>90</v>
      </c>
      <c r="E51" s="60" t="s">
        <v>91</v>
      </c>
      <c r="F51" s="18">
        <f t="shared" si="39"/>
        <v>1567916.9</v>
      </c>
      <c r="G51" s="19">
        <f t="shared" si="40"/>
        <v>927.62000000000023</v>
      </c>
      <c r="H51" s="20">
        <f>'Distributor Secondary'!G11*'DSR con %'!H51</f>
        <v>159.96</v>
      </c>
      <c r="I51" s="20">
        <f>'Distributor Secondary'!H11*'DSR con %'!I51</f>
        <v>66.36</v>
      </c>
      <c r="J51" s="20">
        <f>'Distributor Secondary'!I11*'DSR con %'!J51</f>
        <v>100.80000000000001</v>
      </c>
      <c r="K51" s="20">
        <f>'Distributor Secondary'!J11*'DSR con %'!K51</f>
        <v>49.14</v>
      </c>
      <c r="L51" s="20">
        <f>'Distributor Secondary'!K11*'DSR con %'!L51</f>
        <v>66.08</v>
      </c>
      <c r="M51" s="20">
        <f>'Distributor Secondary'!L11*'DSR con %'!M51</f>
        <v>20.68</v>
      </c>
      <c r="N51" s="20">
        <f>'Distributor Secondary'!M11*'DSR con %'!N51</f>
        <v>44.85</v>
      </c>
      <c r="O51" s="20">
        <f>'Distributor Secondary'!N11*'DSR con %'!O51</f>
        <v>23.27</v>
      </c>
      <c r="P51" s="20">
        <f>'Distributor Secondary'!O11*'DSR con %'!P51</f>
        <v>24.830000000000002</v>
      </c>
      <c r="Q51" s="20">
        <f>'Distributor Secondary'!P11*'DSR con %'!Q51</f>
        <v>23.400000000000002</v>
      </c>
      <c r="R51" s="20">
        <f>'Distributor Secondary'!Q11*'DSR con %'!R51</f>
        <v>41.6</v>
      </c>
      <c r="S51" s="20">
        <f>'Distributor Secondary'!N11*'DSR con %'!S51</f>
        <v>19.690000000000001</v>
      </c>
      <c r="T51" s="20">
        <f>'Distributor Secondary'!O11*'DSR con %'!T51</f>
        <v>49.660000000000004</v>
      </c>
      <c r="U51" s="20">
        <f>'Distributor Secondary'!P11*'DSR con %'!U51</f>
        <v>14.4</v>
      </c>
      <c r="V51" s="20">
        <f>'Distributor Secondary'!U11*'DSR con %'!V51</f>
        <v>26.84</v>
      </c>
      <c r="W51" s="20">
        <f>'Distributor Secondary'!V11*'DSR con %'!W51</f>
        <v>32.160000000000004</v>
      </c>
      <c r="X51" s="20">
        <f>'Distributor Secondary'!W11*'DSR con %'!X51</f>
        <v>38.19</v>
      </c>
      <c r="Y51" s="20">
        <f>'Distributor Secondary'!X11*'DSR con %'!Y51</f>
        <v>55.120000000000005</v>
      </c>
      <c r="Z51" s="20">
        <f>'Distributor Secondary'!Y11*'DSR con %'!Z51</f>
        <v>16.940000000000001</v>
      </c>
      <c r="AA51" s="20">
        <f>'Distributor Secondary'!Z11*'DSR con %'!AA51</f>
        <v>3.36</v>
      </c>
      <c r="AB51" s="20">
        <f>'Distributor Secondary'!AA11*'DSR con %'!AB51</f>
        <v>3.5999999999999996</v>
      </c>
      <c r="AC51" s="20">
        <f>'Distributor Secondary'!AB11*'DSR con %'!AC51</f>
        <v>4.62</v>
      </c>
      <c r="AD51" s="20">
        <f>'Distributor Secondary'!AC11*'DSR con %'!AD51</f>
        <v>2.34</v>
      </c>
      <c r="AE51" s="20">
        <f>'Distributor Secondary'!AD11*'DSR con %'!AE51</f>
        <v>2.56</v>
      </c>
      <c r="AF51" s="20">
        <f>'Distributor Secondary'!AE11*'DSR con %'!AF51</f>
        <v>3.1</v>
      </c>
      <c r="AG51" s="20">
        <f>'Distributor Secondary'!AF11*'DSR con %'!AG51</f>
        <v>4.07</v>
      </c>
      <c r="AH51" s="20">
        <f>'Distributor Secondary'!AG11*'DSR con %'!AH51</f>
        <v>3</v>
      </c>
      <c r="AI51" s="20">
        <f>'Distributor Secondary'!AH11*'DSR con %'!AI51</f>
        <v>2.1</v>
      </c>
      <c r="AJ51" s="20">
        <f>'Distributor Secondary'!AI11*'DSR con %'!AJ51</f>
        <v>7.9</v>
      </c>
      <c r="AK51" s="20">
        <f>'Distributor Secondary'!AJ11*'DSR con %'!AK51</f>
        <v>6.4</v>
      </c>
      <c r="AL51" s="20">
        <f>'Distributor Secondary'!AK11*'DSR con %'!AL51</f>
        <v>2.9000000000000004</v>
      </c>
      <c r="AM51" s="20">
        <f>'Distributor Secondary'!AL11*'DSR con %'!AM51</f>
        <v>3.7</v>
      </c>
      <c r="AN51" s="20">
        <f>'Distributor Secondary'!AM11*'DSR con %'!AN51</f>
        <v>1.4000000000000001</v>
      </c>
      <c r="AO51" s="20">
        <f>'Distributor Secondary'!AN11*'DSR con %'!AO51</f>
        <v>2.6</v>
      </c>
    </row>
    <row r="52" spans="1:53" hidden="1" x14ac:dyDescent="0.2">
      <c r="A52" s="32" t="s">
        <v>11</v>
      </c>
      <c r="B52" s="16" t="s">
        <v>5</v>
      </c>
      <c r="C52" s="17" t="s">
        <v>21</v>
      </c>
      <c r="D52" s="60" t="s">
        <v>92</v>
      </c>
      <c r="E52" s="60" t="s">
        <v>93</v>
      </c>
      <c r="F52" s="18">
        <f t="shared" si="39"/>
        <v>1974613.2000000004</v>
      </c>
      <c r="G52" s="19">
        <f t="shared" si="40"/>
        <v>988.97449999999992</v>
      </c>
      <c r="H52" s="20">
        <f>'Distributor Secondary'!G11*'DSR con %'!H52</f>
        <v>197.95050000000003</v>
      </c>
      <c r="I52" s="20">
        <f>'Distributor Secondary'!H11*'DSR con %'!I52</f>
        <v>70.38900000000001</v>
      </c>
      <c r="J52" s="20">
        <f>'Distributor Secondary'!I11*'DSR con %'!J52</f>
        <v>92.52</v>
      </c>
      <c r="K52" s="20">
        <f>'Distributor Secondary'!J11*'DSR con %'!K52</f>
        <v>124.76100000000001</v>
      </c>
      <c r="L52" s="20">
        <f>'Distributor Secondary'!K11*'DSR con %'!L52</f>
        <v>65.460499999999996</v>
      </c>
      <c r="M52" s="20">
        <f>'Distributor Secondary'!L11*'DSR con %'!M52</f>
        <v>22.277999999999999</v>
      </c>
      <c r="N52" s="20">
        <f>'Distributor Secondary'!M11*'DSR con %'!N52</f>
        <v>47.782500000000006</v>
      </c>
      <c r="O52" s="20">
        <f>'Distributor Secondary'!N11*'DSR con %'!O52</f>
        <v>24.791500000000003</v>
      </c>
      <c r="P52" s="20">
        <f>'Distributor Secondary'!O11*'DSR con %'!P52</f>
        <v>26.453500000000002</v>
      </c>
      <c r="Q52" s="20">
        <f>'Distributor Secondary'!P11*'DSR con %'!Q52</f>
        <v>24.930000000000003</v>
      </c>
      <c r="R52" s="20">
        <f>'Distributor Secondary'!Q11*'DSR con %'!R52</f>
        <v>44.320000000000007</v>
      </c>
      <c r="S52" s="20">
        <f>'Distributor Secondary'!N11*'DSR con %'!S52</f>
        <v>26.581500000000005</v>
      </c>
      <c r="T52" s="20">
        <f>'Distributor Secondary'!O11*'DSR con %'!T52</f>
        <v>14.993500000000003</v>
      </c>
      <c r="U52" s="20">
        <f>'Distributor Secondary'!P11*'DSR con %'!U52</f>
        <v>21.33</v>
      </c>
      <c r="V52" s="20">
        <f>'Distributor Secondary'!U11*'DSR con %'!V52</f>
        <v>9.5770000000000017</v>
      </c>
      <c r="W52" s="20">
        <f>'Distributor Secondary'!V11*'DSR con %'!W52</f>
        <v>23.8185</v>
      </c>
      <c r="X52" s="20">
        <f>'Distributor Secondary'!W11*'DSR con %'!X52</f>
        <v>19.798500000000001</v>
      </c>
      <c r="Y52" s="20">
        <f>'Distributor Secondary'!X11*'DSR con %'!Y52</f>
        <v>27.242000000000001</v>
      </c>
      <c r="Z52" s="20">
        <f>'Distributor Secondary'!Y11*'DSR con %'!Z52</f>
        <v>5.2745000000000006</v>
      </c>
      <c r="AA52" s="20">
        <f>'Distributor Secondary'!Z11*'DSR con %'!AA52</f>
        <v>3.3360000000000003</v>
      </c>
      <c r="AB52" s="20">
        <f>'Distributor Secondary'!AA11*'DSR con %'!AB52</f>
        <v>3.5549999999999997</v>
      </c>
      <c r="AC52" s="20">
        <f>'Distributor Secondary'!AB11*'DSR con %'!AC52</f>
        <v>6.8805000000000005</v>
      </c>
      <c r="AD52" s="20">
        <f>'Distributor Secondary'!AC11*'DSR con %'!AD52</f>
        <v>5.1610000000000005</v>
      </c>
      <c r="AE52" s="20">
        <f>'Distributor Secondary'!AD11*'DSR con %'!AE52</f>
        <v>6.6720000000000006</v>
      </c>
      <c r="AF52" s="20">
        <f>'Distributor Secondary'!AE11*'DSR con %'!AF52</f>
        <v>7.7035</v>
      </c>
      <c r="AG52" s="20">
        <f>'Distributor Secondary'!AF11*'DSR con %'!AG52</f>
        <v>5.8645000000000005</v>
      </c>
      <c r="AH52" s="20">
        <f>'Distributor Secondary'!AG11*'DSR con %'!AH52</f>
        <v>5.9550000000000001</v>
      </c>
      <c r="AI52" s="20">
        <f>'Distributor Secondary'!AH11*'DSR con %'!AI52</f>
        <v>4.1684999999999999</v>
      </c>
      <c r="AJ52" s="20">
        <f>'Distributor Secondary'!AI11*'DSR con %'!AJ52</f>
        <v>15.681500000000002</v>
      </c>
      <c r="AK52" s="20">
        <f>'Distributor Secondary'!AJ11*'DSR con %'!AK52</f>
        <v>12.704000000000001</v>
      </c>
      <c r="AL52" s="20">
        <f>'Distributor Secondary'!AK11*'DSR con %'!AL52</f>
        <v>5.7565</v>
      </c>
      <c r="AM52" s="20">
        <f>'Distributor Secondary'!AL11*'DSR con %'!AM52</f>
        <v>7.3445</v>
      </c>
      <c r="AN52" s="20">
        <f>'Distributor Secondary'!AM11*'DSR con %'!AN52</f>
        <v>2.7789999999999999</v>
      </c>
      <c r="AO52" s="20">
        <f>'Distributor Secondary'!AN11*'DSR con %'!AO52</f>
        <v>5.1610000000000005</v>
      </c>
    </row>
    <row r="53" spans="1:53" s="9" customFormat="1" hidden="1" x14ac:dyDescent="0.2">
      <c r="A53" s="30"/>
      <c r="B53" s="22"/>
      <c r="C53" s="23"/>
      <c r="D53" s="31"/>
      <c r="E53" s="31"/>
      <c r="F53" s="26">
        <f>SUM(F46:F52)</f>
        <v>12237800.000000002</v>
      </c>
      <c r="G53" s="26">
        <f t="shared" ref="G53:AO53" si="41">SUM(G46:G52)</f>
        <v>6757</v>
      </c>
      <c r="H53" s="26">
        <f t="shared" si="41"/>
        <v>1333</v>
      </c>
      <c r="I53" s="26">
        <f t="shared" si="41"/>
        <v>474</v>
      </c>
      <c r="J53" s="26">
        <f t="shared" si="41"/>
        <v>719.99999999999977</v>
      </c>
      <c r="K53" s="26">
        <f t="shared" si="41"/>
        <v>546</v>
      </c>
      <c r="L53" s="26">
        <f t="shared" si="41"/>
        <v>413</v>
      </c>
      <c r="M53" s="26">
        <f t="shared" si="41"/>
        <v>188.00000000000003</v>
      </c>
      <c r="N53" s="26">
        <f t="shared" si="41"/>
        <v>345.00000000000006</v>
      </c>
      <c r="O53" s="26">
        <f t="shared" ref="O53:R53" si="42">SUM(O46:O52)</f>
        <v>179</v>
      </c>
      <c r="P53" s="26">
        <f t="shared" si="42"/>
        <v>191</v>
      </c>
      <c r="Q53" s="26">
        <f t="shared" si="42"/>
        <v>180</v>
      </c>
      <c r="R53" s="26">
        <f t="shared" si="42"/>
        <v>320</v>
      </c>
      <c r="S53" s="26">
        <f t="shared" ref="S53" si="43">SUM(S46:S52)</f>
        <v>179.00000000000003</v>
      </c>
      <c r="T53" s="26">
        <f t="shared" si="41"/>
        <v>191</v>
      </c>
      <c r="U53" s="26">
        <f t="shared" si="41"/>
        <v>180</v>
      </c>
      <c r="V53" s="26">
        <f t="shared" si="41"/>
        <v>122</v>
      </c>
      <c r="W53" s="26">
        <f t="shared" si="41"/>
        <v>200.99999999999997</v>
      </c>
      <c r="X53" s="26">
        <f t="shared" si="41"/>
        <v>200.99999999999994</v>
      </c>
      <c r="Y53" s="26">
        <f t="shared" si="41"/>
        <v>211.99999999999997</v>
      </c>
      <c r="Z53" s="26">
        <f t="shared" si="41"/>
        <v>77.000000000000014</v>
      </c>
      <c r="AA53" s="26">
        <f t="shared" si="41"/>
        <v>15.999999999999998</v>
      </c>
      <c r="AB53" s="26">
        <f t="shared" si="41"/>
        <v>30</v>
      </c>
      <c r="AC53" s="26">
        <f t="shared" si="41"/>
        <v>33</v>
      </c>
      <c r="AD53" s="26">
        <f t="shared" si="41"/>
        <v>26.000000000000004</v>
      </c>
      <c r="AE53" s="26">
        <f t="shared" si="41"/>
        <v>32</v>
      </c>
      <c r="AF53" s="26">
        <f t="shared" si="41"/>
        <v>31.000000000000007</v>
      </c>
      <c r="AG53" s="26">
        <f t="shared" si="41"/>
        <v>37</v>
      </c>
      <c r="AH53" s="26">
        <f t="shared" si="41"/>
        <v>30</v>
      </c>
      <c r="AI53" s="26">
        <f t="shared" ref="AI53:AN53" si="44">SUM(AI46:AI52)</f>
        <v>21</v>
      </c>
      <c r="AJ53" s="26">
        <f t="shared" si="44"/>
        <v>79.000000000000014</v>
      </c>
      <c r="AK53" s="26">
        <f t="shared" si="44"/>
        <v>64</v>
      </c>
      <c r="AL53" s="26">
        <f t="shared" si="44"/>
        <v>29.000000000000004</v>
      </c>
      <c r="AM53" s="26">
        <f t="shared" si="44"/>
        <v>37</v>
      </c>
      <c r="AN53" s="26">
        <f t="shared" si="44"/>
        <v>14.000000000000002</v>
      </c>
      <c r="AO53" s="26">
        <f t="shared" si="41"/>
        <v>26.000000000000007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s="89" customFormat="1" ht="14.25" customHeight="1" x14ac:dyDescent="0.2">
      <c r="A54" s="86" t="s">
        <v>42</v>
      </c>
      <c r="B54" s="16" t="s">
        <v>5</v>
      </c>
      <c r="C54" s="35" t="s">
        <v>41</v>
      </c>
      <c r="D54" s="84" t="s">
        <v>94</v>
      </c>
      <c r="E54" s="85" t="s">
        <v>95</v>
      </c>
      <c r="F54" s="18">
        <f>SUMPRODUCT(H54:AO54,$H$1:$AO$1)</f>
        <v>2567808.7000000002</v>
      </c>
      <c r="G54" s="19">
        <f>SUM(H54:AO54)</f>
        <v>1257.1100000000001</v>
      </c>
      <c r="H54" s="87">
        <f>'Distributor Secondary'!G12*'DSR con %'!H54</f>
        <v>295.39999999999998</v>
      </c>
      <c r="I54" s="87">
        <f>'Distributor Secondary'!H12*'DSR con %'!I54</f>
        <v>70.349999999999994</v>
      </c>
      <c r="J54" s="87">
        <f>'Distributor Secondary'!I12*'DSR con %'!J54</f>
        <v>86.8</v>
      </c>
      <c r="K54" s="87">
        <f>'Distributor Secondary'!J12*'DSR con %'!K54</f>
        <v>134.39999999999998</v>
      </c>
      <c r="L54" s="87">
        <f>'Distributor Secondary'!K12*'DSR con %'!L54</f>
        <v>77.349999999999994</v>
      </c>
      <c r="M54" s="87">
        <f>'Distributor Secondary'!L12*'DSR con %'!M54</f>
        <v>38.5</v>
      </c>
      <c r="N54" s="87">
        <f>'Distributor Secondary'!M12*'DSR con %'!N54</f>
        <v>50.75</v>
      </c>
      <c r="O54" s="87">
        <f>'Distributor Secondary'!N12*'DSR con %'!O54</f>
        <v>19.25</v>
      </c>
      <c r="P54" s="87">
        <f>'Distributor Secondary'!O12*'DSR con %'!P54</f>
        <v>17.5</v>
      </c>
      <c r="Q54" s="87">
        <f>'Distributor Secondary'!P12*'DSR con %'!Q54</f>
        <v>20.65</v>
      </c>
      <c r="R54" s="87">
        <f>'Distributor Secondary'!Q12*'DSR con %'!R54</f>
        <v>11.899999999999999</v>
      </c>
      <c r="S54" s="87">
        <f>'Distributor Secondary'!R12*'DSR con %'!S54</f>
        <v>36.4</v>
      </c>
      <c r="T54" s="87">
        <f>'Distributor Secondary'!S12*'DSR con %'!T54</f>
        <v>55.3</v>
      </c>
      <c r="U54" s="87">
        <f>'Distributor Secondary'!T12*'DSR con %'!U54</f>
        <v>32.199999999999996</v>
      </c>
      <c r="V54" s="87">
        <f>'Distributor Secondary'!U12*'DSR con %'!V54</f>
        <v>32.199999999999996</v>
      </c>
      <c r="W54" s="87">
        <f>'Distributor Secondary'!V12*'DSR con %'!W54</f>
        <v>46.9</v>
      </c>
      <c r="X54" s="87">
        <f>'Distributor Secondary'!W12*'DSR con %'!X54</f>
        <v>39.9</v>
      </c>
      <c r="Y54" s="87">
        <f>'Distributor Secondary'!X12*'DSR con %'!Y54</f>
        <v>48.3</v>
      </c>
      <c r="Z54" s="87">
        <f>'Distributor Secondary'!Y12*'DSR con %'!Z54</f>
        <v>12.95</v>
      </c>
      <c r="AA54" s="87">
        <f>'Distributor Secondary'!Z12*'DSR con %'!AA54</f>
        <v>2.8</v>
      </c>
      <c r="AB54" s="87">
        <f>'Distributor Secondary'!AA12*'DSR con %'!AB54</f>
        <v>5.6</v>
      </c>
      <c r="AC54" s="87">
        <f>'Distributor Secondary'!AB12*'DSR con %'!AC54</f>
        <v>5.25</v>
      </c>
      <c r="AD54" s="87">
        <f>'Distributor Secondary'!AC12*'DSR con %'!AD54</f>
        <v>5.9499999999999993</v>
      </c>
      <c r="AE54" s="87">
        <f>'Distributor Secondary'!AD12*'DSR con %'!AE54</f>
        <v>9.0299999999999994</v>
      </c>
      <c r="AF54" s="87">
        <f>'Distributor Secondary'!AE12*'DSR con %'!AF54</f>
        <v>9.0299999999999994</v>
      </c>
      <c r="AG54" s="87">
        <f>'Distributor Secondary'!AF12*'DSR con %'!AG54</f>
        <v>9.0299999999999994</v>
      </c>
      <c r="AH54" s="87">
        <f>'Distributor Secondary'!AG12*'DSR con %'!AH54</f>
        <v>9.0299999999999994</v>
      </c>
      <c r="AI54" s="87">
        <f>'Distributor Secondary'!AH12*'DSR con %'!AI54</f>
        <v>9.0299999999999994</v>
      </c>
      <c r="AJ54" s="87">
        <f>'Distributor Secondary'!AI12*'DSR con %'!AJ54</f>
        <v>18.489999999999998</v>
      </c>
      <c r="AK54" s="87">
        <f>'Distributor Secondary'!AJ12*'DSR con %'!AK54</f>
        <v>22.79</v>
      </c>
      <c r="AL54" s="87">
        <f>'Distributor Secondary'!AK12*'DSR con %'!AL54</f>
        <v>6.45</v>
      </c>
      <c r="AM54" s="87">
        <f>'Distributor Secondary'!AL12*'DSR con %'!AM54</f>
        <v>8.17</v>
      </c>
      <c r="AN54" s="87">
        <f>'Distributor Secondary'!AM12*'DSR con %'!AN54</f>
        <v>5.16</v>
      </c>
      <c r="AO54" s="87">
        <f>'Distributor Secondary'!AN12*'DSR con %'!AO54</f>
        <v>4.3</v>
      </c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</row>
    <row r="55" spans="1:53" s="89" customFormat="1" ht="15" customHeight="1" x14ac:dyDescent="0.2">
      <c r="A55" s="86" t="s">
        <v>42</v>
      </c>
      <c r="B55" s="16" t="s">
        <v>5</v>
      </c>
      <c r="C55" s="35" t="s">
        <v>41</v>
      </c>
      <c r="D55" s="84" t="s">
        <v>96</v>
      </c>
      <c r="E55" s="85" t="s">
        <v>97</v>
      </c>
      <c r="F55" s="18">
        <f>SUMPRODUCT(H55:AO55,$H$1:$AO$1)</f>
        <v>1530596.6999999997</v>
      </c>
      <c r="G55" s="19">
        <f>SUM(H55:AO55)</f>
        <v>824.30999999999972</v>
      </c>
      <c r="H55" s="87">
        <f>'Distributor Secondary'!G12*'DSR con %'!H55</f>
        <v>198.33999999999997</v>
      </c>
      <c r="I55" s="87">
        <f>'Distributor Secondary'!H12*'DSR con %'!I55</f>
        <v>47.234999999999999</v>
      </c>
      <c r="J55" s="87">
        <f>'Distributor Secondary'!I12*'DSR con %'!J55</f>
        <v>58.279999999999994</v>
      </c>
      <c r="K55" s="87">
        <f>'Distributor Secondary'!J12*'DSR con %'!K55</f>
        <v>90.24</v>
      </c>
      <c r="L55" s="87">
        <f>'Distributor Secondary'!K12*'DSR con %'!L55</f>
        <v>51.934999999999995</v>
      </c>
      <c r="M55" s="87">
        <f>'Distributor Secondary'!L12*'DSR con %'!M55</f>
        <v>25.849999999999998</v>
      </c>
      <c r="N55" s="87">
        <f>'Distributor Secondary'!M12*'DSR con %'!N55</f>
        <v>34.074999999999996</v>
      </c>
      <c r="O55" s="87">
        <f>'Distributor Secondary'!N12*'DSR con %'!O55</f>
        <v>12.924999999999999</v>
      </c>
      <c r="P55" s="87">
        <f>'Distributor Secondary'!O12*'DSR con %'!P55</f>
        <v>11.75</v>
      </c>
      <c r="Q55" s="87">
        <f>'Distributor Secondary'!P12*'DSR con %'!Q55</f>
        <v>13.864999999999998</v>
      </c>
      <c r="R55" s="87">
        <f>'Distributor Secondary'!Q12*'DSR con %'!R55</f>
        <v>7.9899999999999993</v>
      </c>
      <c r="S55" s="87">
        <f>'Distributor Secondary'!R12*'DSR con %'!S55</f>
        <v>24.439999999999998</v>
      </c>
      <c r="T55" s="87">
        <f>'Distributor Secondary'!S12*'DSR con %'!T55</f>
        <v>37.129999999999995</v>
      </c>
      <c r="U55" s="87">
        <f>'Distributor Secondary'!T12*'DSR con %'!U55</f>
        <v>21.619999999999997</v>
      </c>
      <c r="V55" s="87">
        <f>'Distributor Secondary'!U12*'DSR con %'!V55</f>
        <v>21.619999999999997</v>
      </c>
      <c r="W55" s="87">
        <f>'Distributor Secondary'!V12*'DSR con %'!W55</f>
        <v>31.49</v>
      </c>
      <c r="X55" s="87">
        <f>'Distributor Secondary'!W12*'DSR con %'!X55</f>
        <v>26.79</v>
      </c>
      <c r="Y55" s="87">
        <f>'Distributor Secondary'!X12*'DSR con %'!Y55</f>
        <v>32.43</v>
      </c>
      <c r="Z55" s="87">
        <f>'Distributor Secondary'!Y12*'DSR con %'!Z55</f>
        <v>8.6950000000000003</v>
      </c>
      <c r="AA55" s="87">
        <f>'Distributor Secondary'!Z12*'DSR con %'!AA55</f>
        <v>1.88</v>
      </c>
      <c r="AB55" s="87">
        <f>'Distributor Secondary'!AA12*'DSR con %'!AB55</f>
        <v>3.76</v>
      </c>
      <c r="AC55" s="87">
        <f>'Distributor Secondary'!AB12*'DSR con %'!AC55</f>
        <v>3.75</v>
      </c>
      <c r="AD55" s="87">
        <f>'Distributor Secondary'!AC12*'DSR con %'!AD55</f>
        <v>4.25</v>
      </c>
      <c r="AE55" s="87">
        <f>'Distributor Secondary'!AD12*'DSR con %'!AE55</f>
        <v>4.41</v>
      </c>
      <c r="AF55" s="87">
        <f>'Distributor Secondary'!AE12*'DSR con %'!AF55</f>
        <v>4.41</v>
      </c>
      <c r="AG55" s="87">
        <f>'Distributor Secondary'!AF12*'DSR con %'!AG55</f>
        <v>4.41</v>
      </c>
      <c r="AH55" s="87">
        <f>'Distributor Secondary'!AG12*'DSR con %'!AH55</f>
        <v>4.41</v>
      </c>
      <c r="AI55" s="87">
        <f>'Distributor Secondary'!AH12*'DSR con %'!AI55</f>
        <v>4.41</v>
      </c>
      <c r="AJ55" s="87">
        <f>'Distributor Secondary'!AI12*'DSR con %'!AJ55</f>
        <v>9.0299999999999994</v>
      </c>
      <c r="AK55" s="87">
        <f>'Distributor Secondary'!AJ12*'DSR con %'!AK55</f>
        <v>11.129999999999999</v>
      </c>
      <c r="AL55" s="87">
        <f>'Distributor Secondary'!AK12*'DSR con %'!AL55</f>
        <v>3.15</v>
      </c>
      <c r="AM55" s="87">
        <f>'Distributor Secondary'!AL12*'DSR con %'!AM55</f>
        <v>3.9899999999999998</v>
      </c>
      <c r="AN55" s="87">
        <f>'Distributor Secondary'!AM12*'DSR con %'!AN55</f>
        <v>2.52</v>
      </c>
      <c r="AO55" s="87">
        <f>'Distributor Secondary'!AN12*'DSR con %'!AO55</f>
        <v>2.1</v>
      </c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</row>
    <row r="56" spans="1:53" s="89" customFormat="1" ht="15.75" customHeight="1" x14ac:dyDescent="0.2">
      <c r="A56" s="86" t="s">
        <v>42</v>
      </c>
      <c r="B56" s="16" t="s">
        <v>5</v>
      </c>
      <c r="C56" s="35" t="s">
        <v>41</v>
      </c>
      <c r="D56" s="84" t="s">
        <v>98</v>
      </c>
      <c r="E56" s="85" t="s">
        <v>146</v>
      </c>
      <c r="F56" s="18">
        <f>SUMPRODUCT(H56:AO56,$H$1:$AO$1)</f>
        <v>1110750.5000000005</v>
      </c>
      <c r="G56" s="19">
        <f>SUM(H56:AO56)</f>
        <v>624.70000000000016</v>
      </c>
      <c r="H56" s="87">
        <f>'Distributor Secondary'!G12*'DSR con %'!H56</f>
        <v>151.92000000000002</v>
      </c>
      <c r="I56" s="87">
        <f>'Distributor Secondary'!H12*'DSR con %'!I56</f>
        <v>36.180000000000007</v>
      </c>
      <c r="J56" s="87">
        <f>'Distributor Secondary'!I12*'DSR con %'!J56</f>
        <v>44.640000000000008</v>
      </c>
      <c r="K56" s="87">
        <f>'Distributor Secondary'!J12*'DSR con %'!K56</f>
        <v>69.12</v>
      </c>
      <c r="L56" s="87">
        <f>'Distributor Secondary'!K12*'DSR con %'!L56</f>
        <v>39.78</v>
      </c>
      <c r="M56" s="87">
        <f>'Distributor Secondary'!L12*'DSR con %'!M56</f>
        <v>19.8</v>
      </c>
      <c r="N56" s="87">
        <f>'Distributor Secondary'!M12*'DSR con %'!N56</f>
        <v>26.1</v>
      </c>
      <c r="O56" s="87">
        <f>'Distributor Secondary'!N12*'DSR con %'!O56</f>
        <v>9.9</v>
      </c>
      <c r="P56" s="87">
        <f>'Distributor Secondary'!O12*'DSR con %'!P56</f>
        <v>9.0000000000000018</v>
      </c>
      <c r="Q56" s="87">
        <f>'Distributor Secondary'!P12*'DSR con %'!Q56</f>
        <v>10.620000000000001</v>
      </c>
      <c r="R56" s="87">
        <f>'Distributor Secondary'!Q12*'DSR con %'!R56</f>
        <v>6.120000000000001</v>
      </c>
      <c r="S56" s="87">
        <f>'Distributor Secondary'!R12*'DSR con %'!S56</f>
        <v>18.720000000000002</v>
      </c>
      <c r="T56" s="87">
        <f>'Distributor Secondary'!S12*'DSR con %'!T56</f>
        <v>28.440000000000005</v>
      </c>
      <c r="U56" s="87">
        <f>'Distributor Secondary'!T12*'DSR con %'!U56</f>
        <v>16.560000000000002</v>
      </c>
      <c r="V56" s="87">
        <f>'Distributor Secondary'!U12*'DSR con %'!V56</f>
        <v>16.560000000000002</v>
      </c>
      <c r="W56" s="87">
        <f>'Distributor Secondary'!V12*'DSR con %'!W56</f>
        <v>24.120000000000005</v>
      </c>
      <c r="X56" s="87">
        <f>'Distributor Secondary'!W12*'DSR con %'!X56</f>
        <v>20.520000000000003</v>
      </c>
      <c r="Y56" s="87">
        <f>'Distributor Secondary'!X12*'DSR con %'!Y56</f>
        <v>24.840000000000003</v>
      </c>
      <c r="Z56" s="87">
        <f>'Distributor Secondary'!Y12*'DSR con %'!Z56</f>
        <v>6.660000000000001</v>
      </c>
      <c r="AA56" s="87">
        <f>'Distributor Secondary'!Z12*'DSR con %'!AA56</f>
        <v>1.4400000000000002</v>
      </c>
      <c r="AB56" s="87">
        <f>'Distributor Secondary'!AA12*'DSR con %'!AB56</f>
        <v>2.8800000000000003</v>
      </c>
      <c r="AC56" s="87">
        <f>'Distributor Secondary'!AB12*'DSR con %'!AC56</f>
        <v>2.25</v>
      </c>
      <c r="AD56" s="87">
        <f>'Distributor Secondary'!AC12*'DSR con %'!AD56</f>
        <v>2.5499999999999998</v>
      </c>
      <c r="AE56" s="87">
        <f>'Distributor Secondary'!AD12*'DSR con %'!AE56</f>
        <v>2.9400000000000004</v>
      </c>
      <c r="AF56" s="87">
        <f>'Distributor Secondary'!AE12*'DSR con %'!AF56</f>
        <v>2.9400000000000004</v>
      </c>
      <c r="AG56" s="87">
        <f>'Distributor Secondary'!AF12*'DSR con %'!AG56</f>
        <v>2.9400000000000004</v>
      </c>
      <c r="AH56" s="87">
        <f>'Distributor Secondary'!AG12*'DSR con %'!AH56</f>
        <v>2.9400000000000004</v>
      </c>
      <c r="AI56" s="87">
        <f>'Distributor Secondary'!AH12*'DSR con %'!AI56</f>
        <v>2.9400000000000004</v>
      </c>
      <c r="AJ56" s="87">
        <f>'Distributor Secondary'!AI12*'DSR con %'!AJ56</f>
        <v>6.0200000000000005</v>
      </c>
      <c r="AK56" s="87">
        <f>'Distributor Secondary'!AJ12*'DSR con %'!AK56</f>
        <v>7.4200000000000008</v>
      </c>
      <c r="AL56" s="87">
        <f>'Distributor Secondary'!AK12*'DSR con %'!AL56</f>
        <v>2.1</v>
      </c>
      <c r="AM56" s="87">
        <f>'Distributor Secondary'!AL12*'DSR con %'!AM56</f>
        <v>2.66</v>
      </c>
      <c r="AN56" s="87">
        <f>'Distributor Secondary'!AM12*'DSR con %'!AN56</f>
        <v>1.6800000000000002</v>
      </c>
      <c r="AO56" s="87">
        <f>'Distributor Secondary'!AN12*'DSR con %'!AO56</f>
        <v>1.4000000000000001</v>
      </c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</row>
    <row r="57" spans="1:53" s="89" customFormat="1" ht="14.25" customHeight="1" x14ac:dyDescent="0.2">
      <c r="A57" s="86" t="s">
        <v>42</v>
      </c>
      <c r="B57" s="16" t="s">
        <v>5</v>
      </c>
      <c r="C57" s="35" t="s">
        <v>41</v>
      </c>
      <c r="D57" s="84" t="s">
        <v>99</v>
      </c>
      <c r="E57" s="85" t="s">
        <v>100</v>
      </c>
      <c r="F57" s="18">
        <f>SUMPRODUCT(H57:AO57,$H$1:$AO$1)</f>
        <v>1555614.0999999999</v>
      </c>
      <c r="G57" s="19">
        <f>SUM(H57:AO57)</f>
        <v>826.87999999999988</v>
      </c>
      <c r="H57" s="87">
        <f>'Distributor Secondary'!G12*'DSR con %'!H57</f>
        <v>198.33999999999997</v>
      </c>
      <c r="I57" s="87">
        <f>'Distributor Secondary'!H12*'DSR con %'!I57</f>
        <v>47.234999999999999</v>
      </c>
      <c r="J57" s="87">
        <f>'Distributor Secondary'!I12*'DSR con %'!J57</f>
        <v>58.279999999999994</v>
      </c>
      <c r="K57" s="87">
        <f>'Distributor Secondary'!J12*'DSR con %'!K57</f>
        <v>90.24</v>
      </c>
      <c r="L57" s="87">
        <f>'Distributor Secondary'!K12*'DSR con %'!L57</f>
        <v>51.934999999999995</v>
      </c>
      <c r="M57" s="87">
        <f>'Distributor Secondary'!L12*'DSR con %'!M57</f>
        <v>25.849999999999998</v>
      </c>
      <c r="N57" s="87">
        <f>'Distributor Secondary'!M12*'DSR con %'!N57</f>
        <v>34.074999999999996</v>
      </c>
      <c r="O57" s="87">
        <f>'Distributor Secondary'!N12*'DSR con %'!O57</f>
        <v>12.924999999999999</v>
      </c>
      <c r="P57" s="87">
        <f>'Distributor Secondary'!O12*'DSR con %'!P57</f>
        <v>11.75</v>
      </c>
      <c r="Q57" s="87">
        <f>'Distributor Secondary'!P12*'DSR con %'!Q57</f>
        <v>13.864999999999998</v>
      </c>
      <c r="R57" s="87">
        <f>'Distributor Secondary'!Q12*'DSR con %'!R57</f>
        <v>7.9899999999999993</v>
      </c>
      <c r="S57" s="87">
        <f>'Distributor Secondary'!R12*'DSR con %'!S57</f>
        <v>24.439999999999998</v>
      </c>
      <c r="T57" s="87">
        <f>'Distributor Secondary'!S12*'DSR con %'!T57</f>
        <v>37.129999999999995</v>
      </c>
      <c r="U57" s="87">
        <f>'Distributor Secondary'!T12*'DSR con %'!U57</f>
        <v>21.619999999999997</v>
      </c>
      <c r="V57" s="87">
        <f>'Distributor Secondary'!U12*'DSR con %'!V57</f>
        <v>21.619999999999997</v>
      </c>
      <c r="W57" s="87">
        <f>'Distributor Secondary'!V12*'DSR con %'!W57</f>
        <v>31.49</v>
      </c>
      <c r="X57" s="87">
        <f>'Distributor Secondary'!W12*'DSR con %'!X57</f>
        <v>26.79</v>
      </c>
      <c r="Y57" s="87">
        <f>'Distributor Secondary'!X12*'DSR con %'!Y57</f>
        <v>32.43</v>
      </c>
      <c r="Z57" s="87">
        <f>'Distributor Secondary'!Y12*'DSR con %'!Z57</f>
        <v>8.6950000000000003</v>
      </c>
      <c r="AA57" s="87">
        <f>'Distributor Secondary'!Z12*'DSR con %'!AA57</f>
        <v>1.88</v>
      </c>
      <c r="AB57" s="87">
        <f>'Distributor Secondary'!AA12*'DSR con %'!AB57</f>
        <v>3.76</v>
      </c>
      <c r="AC57" s="87">
        <f>'Distributor Secondary'!AB12*'DSR con %'!AC57</f>
        <v>3.75</v>
      </c>
      <c r="AD57" s="87">
        <f>'Distributor Secondary'!AC12*'DSR con %'!AD57</f>
        <v>4.25</v>
      </c>
      <c r="AE57" s="87">
        <f>'Distributor Secondary'!AD12*'DSR con %'!AE57</f>
        <v>4.62</v>
      </c>
      <c r="AF57" s="87">
        <f>'Distributor Secondary'!AE12*'DSR con %'!AF57</f>
        <v>4.62</v>
      </c>
      <c r="AG57" s="87">
        <f>'Distributor Secondary'!AF12*'DSR con %'!AG57</f>
        <v>4.62</v>
      </c>
      <c r="AH57" s="87">
        <f>'Distributor Secondary'!AG12*'DSR con %'!AH57</f>
        <v>4.62</v>
      </c>
      <c r="AI57" s="87">
        <f>'Distributor Secondary'!AH12*'DSR con %'!AI57</f>
        <v>4.62</v>
      </c>
      <c r="AJ57" s="87">
        <f>'Distributor Secondary'!AI12*'DSR con %'!AJ57</f>
        <v>9.4600000000000009</v>
      </c>
      <c r="AK57" s="87">
        <f>'Distributor Secondary'!AJ12*'DSR con %'!AK57</f>
        <v>11.66</v>
      </c>
      <c r="AL57" s="87">
        <f>'Distributor Secondary'!AK12*'DSR con %'!AL57</f>
        <v>3.3</v>
      </c>
      <c r="AM57" s="87">
        <f>'Distributor Secondary'!AL12*'DSR con %'!AM57</f>
        <v>4.18</v>
      </c>
      <c r="AN57" s="87">
        <f>'Distributor Secondary'!AM12*'DSR con %'!AN57</f>
        <v>2.64</v>
      </c>
      <c r="AO57" s="87">
        <f>'Distributor Secondary'!AN12*'DSR con %'!AO57</f>
        <v>2.2000000000000002</v>
      </c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</row>
    <row r="58" spans="1:53" s="9" customFormat="1" hidden="1" x14ac:dyDescent="0.2">
      <c r="A58" s="36"/>
      <c r="B58" s="12"/>
      <c r="C58" s="37"/>
      <c r="D58" s="38"/>
      <c r="E58" s="59"/>
      <c r="F58" s="26">
        <f>SUM(F54:F57)</f>
        <v>6764770</v>
      </c>
      <c r="G58" s="26">
        <f t="shared" ref="G58:H58" si="45">SUM(G54:G57)</f>
        <v>3533</v>
      </c>
      <c r="H58" s="26">
        <f t="shared" si="45"/>
        <v>844</v>
      </c>
      <c r="I58" s="26">
        <f t="shared" ref="I58:AO58" si="46">SUM(I54:I57)</f>
        <v>201</v>
      </c>
      <c r="J58" s="26">
        <f t="shared" si="46"/>
        <v>248</v>
      </c>
      <c r="K58" s="26">
        <f t="shared" si="46"/>
        <v>384</v>
      </c>
      <c r="L58" s="26">
        <f t="shared" si="46"/>
        <v>221</v>
      </c>
      <c r="M58" s="26">
        <f t="shared" si="46"/>
        <v>109.99999999999999</v>
      </c>
      <c r="N58" s="26">
        <f t="shared" si="46"/>
        <v>144.99999999999997</v>
      </c>
      <c r="O58" s="26">
        <f t="shared" si="46"/>
        <v>54.999999999999993</v>
      </c>
      <c r="P58" s="26">
        <f t="shared" si="46"/>
        <v>50</v>
      </c>
      <c r="Q58" s="26">
        <f t="shared" si="46"/>
        <v>59</v>
      </c>
      <c r="R58" s="26">
        <f t="shared" si="46"/>
        <v>34</v>
      </c>
      <c r="S58" s="26">
        <f t="shared" si="46"/>
        <v>104</v>
      </c>
      <c r="T58" s="26">
        <f t="shared" si="46"/>
        <v>158</v>
      </c>
      <c r="U58" s="26">
        <f t="shared" si="46"/>
        <v>92</v>
      </c>
      <c r="V58" s="26">
        <f t="shared" si="46"/>
        <v>92</v>
      </c>
      <c r="W58" s="26">
        <f t="shared" si="46"/>
        <v>134</v>
      </c>
      <c r="X58" s="26">
        <f t="shared" si="46"/>
        <v>114</v>
      </c>
      <c r="Y58" s="26">
        <f t="shared" si="46"/>
        <v>138</v>
      </c>
      <c r="Z58" s="26">
        <f t="shared" si="46"/>
        <v>37</v>
      </c>
      <c r="AA58" s="26">
        <f t="shared" si="46"/>
        <v>8</v>
      </c>
      <c r="AB58" s="26">
        <f t="shared" si="46"/>
        <v>16</v>
      </c>
      <c r="AC58" s="26">
        <f t="shared" si="46"/>
        <v>15</v>
      </c>
      <c r="AD58" s="26">
        <f t="shared" si="46"/>
        <v>17</v>
      </c>
      <c r="AE58" s="26">
        <f t="shared" si="46"/>
        <v>21</v>
      </c>
      <c r="AF58" s="26">
        <f t="shared" si="46"/>
        <v>21</v>
      </c>
      <c r="AG58" s="26">
        <f t="shared" si="46"/>
        <v>21</v>
      </c>
      <c r="AH58" s="26">
        <f t="shared" si="46"/>
        <v>21</v>
      </c>
      <c r="AI58" s="26">
        <f t="shared" si="46"/>
        <v>21</v>
      </c>
      <c r="AJ58" s="26">
        <f t="shared" si="46"/>
        <v>43</v>
      </c>
      <c r="AK58" s="26">
        <f t="shared" si="46"/>
        <v>53</v>
      </c>
      <c r="AL58" s="26">
        <f t="shared" si="46"/>
        <v>15</v>
      </c>
      <c r="AM58" s="26">
        <f t="shared" si="46"/>
        <v>19</v>
      </c>
      <c r="AN58" s="26">
        <f t="shared" si="46"/>
        <v>12</v>
      </c>
      <c r="AO58" s="26">
        <f t="shared" si="46"/>
        <v>10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1:53" hidden="1" x14ac:dyDescent="0.2">
      <c r="A59" s="39" t="s">
        <v>12</v>
      </c>
      <c r="B59" s="16" t="s">
        <v>5</v>
      </c>
      <c r="C59" s="35" t="s">
        <v>21</v>
      </c>
      <c r="D59" s="40" t="s">
        <v>101</v>
      </c>
      <c r="E59" s="35" t="s">
        <v>102</v>
      </c>
      <c r="F59" s="18">
        <f>SUMPRODUCT(H59:AO59,$H$1:$AO$1)</f>
        <v>2018109.0021813782</v>
      </c>
      <c r="G59" s="19">
        <f>SUM(H59:AO59)</f>
        <v>953.76794610607988</v>
      </c>
      <c r="H59" s="20">
        <f>'Distributor Secondary'!G13*'DSR con %'!H59</f>
        <v>238.56</v>
      </c>
      <c r="I59" s="20">
        <f>'Distributor Secondary'!H13*'DSR con %'!I59</f>
        <v>54.421500000000002</v>
      </c>
      <c r="J59" s="20">
        <f>'Distributor Secondary'!I13*'DSR con %'!J59</f>
        <v>59.888500000000001</v>
      </c>
      <c r="K59" s="20">
        <f>'Distributor Secondary'!J13*'DSR con %'!K59</f>
        <v>79.768500000000003</v>
      </c>
      <c r="L59" s="20">
        <f>'Distributor Secondary'!K13*'DSR con %'!L59</f>
        <v>44.73</v>
      </c>
      <c r="M59" s="20">
        <f>'Distributor Secondary'!L13*'DSR con %'!M59</f>
        <v>32.802</v>
      </c>
      <c r="N59" s="20">
        <f>'Distributor Secondary'!M13*'DSR con %'!N59</f>
        <v>33.298999999999999</v>
      </c>
      <c r="O59" s="20">
        <f>'Distributor Secondary'!N13*'DSR con %'!O59</f>
        <v>21.867999999999999</v>
      </c>
      <c r="P59" s="20">
        <f>'Distributor Secondary'!O13*'DSR con %'!P59</f>
        <v>27.086500000000001</v>
      </c>
      <c r="Q59" s="20">
        <f>'Distributor Secondary'!P13*'DSR con %'!Q59</f>
        <v>19.631499999999999</v>
      </c>
      <c r="R59" s="20">
        <f>'Distributor Secondary'!Q13*'DSR con %'!R59</f>
        <v>48.706000000000003</v>
      </c>
      <c r="S59" s="20">
        <f>'Distributor Secondary'!N13*'DSR con %'!S59</f>
        <v>21.867999999999999</v>
      </c>
      <c r="T59" s="20">
        <f>'Distributor Secondary'!O13*'DSR con %'!T59</f>
        <v>27.086500000000001</v>
      </c>
      <c r="U59" s="20">
        <f>'Distributor Secondary'!P13*'DSR con %'!U59</f>
        <v>19.631499999999999</v>
      </c>
      <c r="V59" s="20">
        <f>'Distributor Secondary'!U13*'DSR con %'!V59</f>
        <v>19.631499999999999</v>
      </c>
      <c r="W59" s="20">
        <f>'Distributor Secondary'!V13*'DSR con %'!W59</f>
        <v>30.5655</v>
      </c>
      <c r="X59" s="20">
        <f>'Distributor Secondary'!W13*'DSR con %'!X59</f>
        <v>30.317</v>
      </c>
      <c r="Y59" s="20">
        <f>'Distributor Secondary'!X13*'DSR con %'!Y59</f>
        <v>26.341000000000001</v>
      </c>
      <c r="Z59" s="20">
        <f>'Distributor Secondary'!Y13*'DSR con %'!Z59</f>
        <v>9.1944999999999997</v>
      </c>
      <c r="AA59" s="20">
        <f>'Distributor Secondary'!Z13*'DSR con %'!AA59</f>
        <v>2.2364999999999999</v>
      </c>
      <c r="AB59" s="20">
        <f>'Distributor Secondary'!AA13*'DSR con %'!AB59</f>
        <v>4.4180675675675678</v>
      </c>
      <c r="AC59" s="20">
        <f>'Distributor Secondary'!AB13*'DSR con %'!AC59</f>
        <v>5.7024591836734695</v>
      </c>
      <c r="AD59" s="20">
        <f>'Distributor Secondary'!AC13*'DSR con %'!AD59</f>
        <v>5.4934193548387098</v>
      </c>
      <c r="AE59" s="20">
        <f>'Distributor Secondary'!AD13*'DSR con %'!AE59</f>
        <v>8.9355000000000011</v>
      </c>
      <c r="AF59" s="20">
        <f>'Distributor Secondary'!AE13*'DSR con %'!AF59</f>
        <v>6.2160000000000002</v>
      </c>
      <c r="AG59" s="20">
        <f>'Distributor Secondary'!AF13*'DSR con %'!AG59</f>
        <v>11.266500000000001</v>
      </c>
      <c r="AH59" s="20">
        <f>'Distributor Secondary'!AG13*'DSR con %'!AH59</f>
        <v>6.6044999999999998</v>
      </c>
      <c r="AI59" s="20">
        <f>'Distributor Secondary'!AH13*'DSR con %'!AI59</f>
        <v>5.4390000000000001</v>
      </c>
      <c r="AJ59" s="20">
        <f>'Distributor Secondary'!AI13*'DSR con %'!AJ59</f>
        <v>15.9285</v>
      </c>
      <c r="AK59" s="20">
        <f>'Distributor Secondary'!AJ13*'DSR con %'!AK59</f>
        <v>16.317</v>
      </c>
      <c r="AL59" s="20">
        <f>'Distributor Secondary'!AK13*'DSR con %'!AL59</f>
        <v>4.6619999999999999</v>
      </c>
      <c r="AM59" s="20">
        <f>'Distributor Secondary'!AL13*'DSR con %'!AM59</f>
        <v>5.8275000000000006</v>
      </c>
      <c r="AN59" s="20">
        <f>'Distributor Secondary'!AM13*'DSR con %'!AN59</f>
        <v>4.2735000000000003</v>
      </c>
      <c r="AO59" s="20">
        <f>'Distributor Secondary'!AN13*'DSR con %'!AO59</f>
        <v>5.0505000000000004</v>
      </c>
    </row>
    <row r="60" spans="1:53" hidden="1" x14ac:dyDescent="0.2">
      <c r="A60" s="39" t="s">
        <v>12</v>
      </c>
      <c r="B60" s="16" t="s">
        <v>5</v>
      </c>
      <c r="C60" s="35" t="s">
        <v>21</v>
      </c>
      <c r="D60" s="40" t="s">
        <v>103</v>
      </c>
      <c r="E60" s="35" t="s">
        <v>104</v>
      </c>
      <c r="F60" s="18">
        <f>SUMPRODUCT(H60:AO60,$H$1:$AO$1)</f>
        <v>1718287.8757077032</v>
      </c>
      <c r="G60" s="19">
        <f>SUM(H60:AO60)</f>
        <v>960.31729756418758</v>
      </c>
      <c r="H60" s="20">
        <f>'Distributor Secondary'!G13*'DSR con %'!H60</f>
        <v>251.04000000000008</v>
      </c>
      <c r="I60" s="20">
        <f>'Distributor Secondary'!H13*'DSR con %'!I60</f>
        <v>57.268500000000017</v>
      </c>
      <c r="J60" s="20">
        <f>'Distributor Secondary'!I13*'DSR con %'!J60</f>
        <v>63.021500000000017</v>
      </c>
      <c r="K60" s="20">
        <f>'Distributor Secondary'!J13*'DSR con %'!K60</f>
        <v>83.941500000000019</v>
      </c>
      <c r="L60" s="20">
        <f>'Distributor Secondary'!K13*'DSR con %'!L60</f>
        <v>47.070000000000014</v>
      </c>
      <c r="M60" s="20">
        <f>'Distributor Secondary'!L13*'DSR con %'!M60</f>
        <v>34.518000000000008</v>
      </c>
      <c r="N60" s="20">
        <f>'Distributor Secondary'!M13*'DSR con %'!N60</f>
        <v>35.041000000000011</v>
      </c>
      <c r="O60" s="20">
        <f>'Distributor Secondary'!N13*'DSR con %'!O60</f>
        <v>23.012000000000008</v>
      </c>
      <c r="P60" s="20">
        <f>'Distributor Secondary'!O13*'DSR con %'!P60</f>
        <v>28.503500000000006</v>
      </c>
      <c r="Q60" s="20">
        <f>'Distributor Secondary'!P13*'DSR con %'!Q60</f>
        <v>20.658500000000004</v>
      </c>
      <c r="R60" s="20">
        <f>'Distributor Secondary'!Q13*'DSR con %'!R60</f>
        <v>51.254000000000012</v>
      </c>
      <c r="S60" s="20">
        <f>'Distributor Secondary'!N13*'DSR con %'!S60</f>
        <v>23.012000000000008</v>
      </c>
      <c r="T60" s="20">
        <f>'Distributor Secondary'!O13*'DSR con %'!T60</f>
        <v>28.503500000000006</v>
      </c>
      <c r="U60" s="20">
        <f>'Distributor Secondary'!P13*'DSR con %'!U60</f>
        <v>20.658500000000004</v>
      </c>
      <c r="V60" s="20">
        <f>'Distributor Secondary'!U13*'DSR con %'!V60</f>
        <v>20.658500000000004</v>
      </c>
      <c r="W60" s="20">
        <f>'Distributor Secondary'!V13*'DSR con %'!W60</f>
        <v>32.164500000000011</v>
      </c>
      <c r="X60" s="20">
        <f>'Distributor Secondary'!W13*'DSR con %'!X60</f>
        <v>31.903000000000009</v>
      </c>
      <c r="Y60" s="20">
        <f>'Distributor Secondary'!X13*'DSR con %'!Y60</f>
        <v>27.719000000000008</v>
      </c>
      <c r="Z60" s="20">
        <f>'Distributor Secondary'!Y13*'DSR con %'!Z60</f>
        <v>9.6755000000000031</v>
      </c>
      <c r="AA60" s="20">
        <f>'Distributor Secondary'!Z13*'DSR con %'!AA60</f>
        <v>2.3535000000000004</v>
      </c>
      <c r="AB60" s="20">
        <f>'Distributor Secondary'!AA13*'DSR con %'!AB60</f>
        <v>3.3994999999999993</v>
      </c>
      <c r="AC60" s="20">
        <f>'Distributor Secondary'!AB13*'DSR con %'!AC60</f>
        <v>4.3587653061224501</v>
      </c>
      <c r="AD60" s="20">
        <f>'Distributor Secondary'!AC13*'DSR con %'!AD60</f>
        <v>4.3130322580645135</v>
      </c>
      <c r="AE60" s="20">
        <f>'Distributor Secondary'!AD13*'DSR con %'!AE60</f>
        <v>5.5545000000000018</v>
      </c>
      <c r="AF60" s="20">
        <f>'Distributor Secondary'!AE13*'DSR con %'!AF60</f>
        <v>3.8640000000000012</v>
      </c>
      <c r="AG60" s="20">
        <f>'Distributor Secondary'!AF13*'DSR con %'!AG60</f>
        <v>7.0035000000000025</v>
      </c>
      <c r="AH60" s="20">
        <f>'Distributor Secondary'!AG13*'DSR con %'!AH60</f>
        <v>4.105500000000001</v>
      </c>
      <c r="AI60" s="20">
        <f>'Distributor Secondary'!AH13*'DSR con %'!AI60</f>
        <v>3.3810000000000011</v>
      </c>
      <c r="AJ60" s="20">
        <f>'Distributor Secondary'!AI13*'DSR con %'!AJ60</f>
        <v>9.901500000000004</v>
      </c>
      <c r="AK60" s="20">
        <f>'Distributor Secondary'!AJ13*'DSR con %'!AK60</f>
        <v>10.143000000000002</v>
      </c>
      <c r="AL60" s="20">
        <f>'Distributor Secondary'!AK13*'DSR con %'!AL60</f>
        <v>2.898000000000001</v>
      </c>
      <c r="AM60" s="20">
        <f>'Distributor Secondary'!AL13*'DSR con %'!AM60</f>
        <v>3.6225000000000009</v>
      </c>
      <c r="AN60" s="20">
        <f>'Distributor Secondary'!AM13*'DSR con %'!AN60</f>
        <v>2.6565000000000007</v>
      </c>
      <c r="AO60" s="20">
        <f>'Distributor Secondary'!AN13*'DSR con %'!AO60</f>
        <v>3.1395000000000008</v>
      </c>
    </row>
    <row r="61" spans="1:53" hidden="1" x14ac:dyDescent="0.2">
      <c r="A61" s="39" t="s">
        <v>12</v>
      </c>
      <c r="B61" s="16" t="s">
        <v>5</v>
      </c>
      <c r="C61" s="35" t="s">
        <v>21</v>
      </c>
      <c r="D61" s="40" t="s">
        <v>105</v>
      </c>
      <c r="E61" s="35" t="s">
        <v>166</v>
      </c>
      <c r="F61" s="18">
        <f>SUMPRODUCT(H61:AO61,$H$1:$AO$1)</f>
        <v>1534769.0110554597</v>
      </c>
      <c r="G61" s="19">
        <f>SUM(H61:AO61)</f>
        <v>906.1773781648667</v>
      </c>
      <c r="H61" s="20">
        <f>'Distributor Secondary'!G13*'DSR con %'!H61</f>
        <v>240</v>
      </c>
      <c r="I61" s="20">
        <f>'Distributor Secondary'!H13*'DSR con %'!I61</f>
        <v>54.75</v>
      </c>
      <c r="J61" s="20">
        <f>'Distributor Secondary'!I13*'DSR con %'!J61</f>
        <v>60.25</v>
      </c>
      <c r="K61" s="20">
        <f>'Distributor Secondary'!J13*'DSR con %'!K61</f>
        <v>80.25</v>
      </c>
      <c r="L61" s="20">
        <f>'Distributor Secondary'!K13*'DSR con %'!L61</f>
        <v>45</v>
      </c>
      <c r="M61" s="20">
        <f>'Distributor Secondary'!L13*'DSR con %'!M61</f>
        <v>33</v>
      </c>
      <c r="N61" s="20">
        <f>'Distributor Secondary'!M13*'DSR con %'!N61</f>
        <v>33.5</v>
      </c>
      <c r="O61" s="20">
        <f>'Distributor Secondary'!N13*'DSR con %'!O61</f>
        <v>22</v>
      </c>
      <c r="P61" s="20">
        <f>'Distributor Secondary'!O13*'DSR con %'!P61</f>
        <v>27.25</v>
      </c>
      <c r="Q61" s="20">
        <f>'Distributor Secondary'!P13*'DSR con %'!Q61</f>
        <v>19.75</v>
      </c>
      <c r="R61" s="20">
        <f>'Distributor Secondary'!Q13*'DSR con %'!R61</f>
        <v>49</v>
      </c>
      <c r="S61" s="20">
        <f>'Distributor Secondary'!N13*'DSR con %'!S61</f>
        <v>22</v>
      </c>
      <c r="T61" s="20">
        <f>'Distributor Secondary'!O13*'DSR con %'!T61</f>
        <v>27.25</v>
      </c>
      <c r="U61" s="20">
        <f>'Distributor Secondary'!P13*'DSR con %'!U61</f>
        <v>19.75</v>
      </c>
      <c r="V61" s="20">
        <f>'Distributor Secondary'!U13*'DSR con %'!V61</f>
        <v>19.75</v>
      </c>
      <c r="W61" s="20">
        <f>'Distributor Secondary'!V13*'DSR con %'!W61</f>
        <v>30.75</v>
      </c>
      <c r="X61" s="20">
        <f>'Distributor Secondary'!W13*'DSR con %'!X61</f>
        <v>30.5</v>
      </c>
      <c r="Y61" s="20">
        <f>'Distributor Secondary'!X13*'DSR con %'!Y61</f>
        <v>26.5</v>
      </c>
      <c r="Z61" s="20">
        <f>'Distributor Secondary'!Y13*'DSR con %'!Z61</f>
        <v>9.25</v>
      </c>
      <c r="AA61" s="20">
        <f>'Distributor Secondary'!Z13*'DSR con %'!AA61</f>
        <v>2.25</v>
      </c>
      <c r="AB61" s="20">
        <f>'Distributor Secondary'!AA13*'DSR con %'!AB61</f>
        <v>2.5912162162162162</v>
      </c>
      <c r="AC61" s="20">
        <f>'Distributor Secondary'!AB13*'DSR con %'!AC61</f>
        <v>3.4693877551020407</v>
      </c>
      <c r="AD61" s="20">
        <f>'Distributor Secondary'!AC13*'DSR con %'!AD61</f>
        <v>3.096774193548387</v>
      </c>
      <c r="AE61" s="20">
        <f>'Distributor Secondary'!AD13*'DSR con %'!AE61</f>
        <v>4.37</v>
      </c>
      <c r="AF61" s="20">
        <f>'Distributor Secondary'!AE13*'DSR con %'!AF61</f>
        <v>3.04</v>
      </c>
      <c r="AG61" s="20">
        <f>'Distributor Secondary'!AF13*'DSR con %'!AG61</f>
        <v>5.51</v>
      </c>
      <c r="AH61" s="20">
        <f>'Distributor Secondary'!AG13*'DSR con %'!AH61</f>
        <v>3.23</v>
      </c>
      <c r="AI61" s="20">
        <f>'Distributor Secondary'!AH13*'DSR con %'!AI61</f>
        <v>2.66</v>
      </c>
      <c r="AJ61" s="20">
        <f>'Distributor Secondary'!AI13*'DSR con %'!AJ61</f>
        <v>7.79</v>
      </c>
      <c r="AK61" s="20">
        <f>'Distributor Secondary'!AJ13*'DSR con %'!AK61</f>
        <v>7.98</v>
      </c>
      <c r="AL61" s="20">
        <f>'Distributor Secondary'!AK13*'DSR con %'!AL61</f>
        <v>2.2800000000000002</v>
      </c>
      <c r="AM61" s="20">
        <f>'Distributor Secondary'!AL13*'DSR con %'!AM61</f>
        <v>2.85</v>
      </c>
      <c r="AN61" s="20">
        <f>'Distributor Secondary'!AM13*'DSR con %'!AN61</f>
        <v>2.09</v>
      </c>
      <c r="AO61" s="20">
        <f>'Distributor Secondary'!AN13*'DSR con %'!AO61</f>
        <v>2.4700000000000002</v>
      </c>
    </row>
    <row r="62" spans="1:53" hidden="1" x14ac:dyDescent="0.2">
      <c r="A62" s="39" t="s">
        <v>12</v>
      </c>
      <c r="B62" s="16" t="s">
        <v>5</v>
      </c>
      <c r="C62" s="35" t="s">
        <v>21</v>
      </c>
      <c r="D62" s="40" t="s">
        <v>106</v>
      </c>
      <c r="E62" s="35" t="s">
        <v>107</v>
      </c>
      <c r="F62" s="18">
        <f>SUMPRODUCT(H62:AO62,$H$1:$AO$1)</f>
        <v>1470434.1110554596</v>
      </c>
      <c r="G62" s="19">
        <f>SUM(H62:AO62)</f>
        <v>869.73737816486653</v>
      </c>
      <c r="H62" s="20">
        <f>'Distributor Secondary'!G13*'DSR con %'!H62</f>
        <v>230.39999999999998</v>
      </c>
      <c r="I62" s="20">
        <f>'Distributor Secondary'!H13*'DSR con %'!I62</f>
        <v>52.559999999999995</v>
      </c>
      <c r="J62" s="20">
        <f>'Distributor Secondary'!I13*'DSR con %'!J62</f>
        <v>57.839999999999996</v>
      </c>
      <c r="K62" s="20">
        <f>'Distributor Secondary'!J13*'DSR con %'!K62</f>
        <v>77.039999999999992</v>
      </c>
      <c r="L62" s="20">
        <f>'Distributor Secondary'!K13*'DSR con %'!L62</f>
        <v>43.199999999999996</v>
      </c>
      <c r="M62" s="20">
        <f>'Distributor Secondary'!L13*'DSR con %'!M62</f>
        <v>31.68</v>
      </c>
      <c r="N62" s="20">
        <f>'Distributor Secondary'!M13*'DSR con %'!N62</f>
        <v>32.159999999999997</v>
      </c>
      <c r="O62" s="20">
        <f>'Distributor Secondary'!N13*'DSR con %'!O62</f>
        <v>21.119999999999997</v>
      </c>
      <c r="P62" s="20">
        <f>'Distributor Secondary'!O13*'DSR con %'!P62</f>
        <v>26.16</v>
      </c>
      <c r="Q62" s="20">
        <f>'Distributor Secondary'!P13*'DSR con %'!Q62</f>
        <v>18.96</v>
      </c>
      <c r="R62" s="20">
        <f>'Distributor Secondary'!Q13*'DSR con %'!R62</f>
        <v>47.04</v>
      </c>
      <c r="S62" s="20">
        <f>'Distributor Secondary'!N13*'DSR con %'!S62</f>
        <v>21.119999999999997</v>
      </c>
      <c r="T62" s="20">
        <f>'Distributor Secondary'!O13*'DSR con %'!T62</f>
        <v>26.16</v>
      </c>
      <c r="U62" s="20">
        <f>'Distributor Secondary'!P13*'DSR con %'!U62</f>
        <v>18.96</v>
      </c>
      <c r="V62" s="20">
        <f>'Distributor Secondary'!U13*'DSR con %'!V62</f>
        <v>18.96</v>
      </c>
      <c r="W62" s="20">
        <f>'Distributor Secondary'!V13*'DSR con %'!W62</f>
        <v>29.52</v>
      </c>
      <c r="X62" s="20">
        <f>'Distributor Secondary'!W13*'DSR con %'!X62</f>
        <v>29.279999999999998</v>
      </c>
      <c r="Y62" s="20">
        <f>'Distributor Secondary'!X13*'DSR con %'!Y62</f>
        <v>25.439999999999998</v>
      </c>
      <c r="Z62" s="20">
        <f>'Distributor Secondary'!Y13*'DSR con %'!Z62</f>
        <v>8.879999999999999</v>
      </c>
      <c r="AA62" s="20">
        <f>'Distributor Secondary'!Z13*'DSR con %'!AA62</f>
        <v>2.16</v>
      </c>
      <c r="AB62" s="20">
        <f>'Distributor Secondary'!AA13*'DSR con %'!AB62</f>
        <v>2.5912162162162162</v>
      </c>
      <c r="AC62" s="20">
        <f>'Distributor Secondary'!AB13*'DSR con %'!AC62</f>
        <v>3.4693877551020407</v>
      </c>
      <c r="AD62" s="20">
        <f>'Distributor Secondary'!AC13*'DSR con %'!AD62</f>
        <v>3.096774193548387</v>
      </c>
      <c r="AE62" s="20">
        <f>'Distributor Secondary'!AD13*'DSR con %'!AE62</f>
        <v>4.1399999999999997</v>
      </c>
      <c r="AF62" s="20">
        <f>'Distributor Secondary'!AE13*'DSR con %'!AF62</f>
        <v>2.88</v>
      </c>
      <c r="AG62" s="20">
        <f>'Distributor Secondary'!AF13*'DSR con %'!AG62</f>
        <v>5.22</v>
      </c>
      <c r="AH62" s="20">
        <f>'Distributor Secondary'!AG13*'DSR con %'!AH62</f>
        <v>3.06</v>
      </c>
      <c r="AI62" s="20">
        <f>'Distributor Secondary'!AH13*'DSR con %'!AI62</f>
        <v>2.52</v>
      </c>
      <c r="AJ62" s="20">
        <f>'Distributor Secondary'!AI13*'DSR con %'!AJ62</f>
        <v>7.38</v>
      </c>
      <c r="AK62" s="20">
        <f>'Distributor Secondary'!AJ13*'DSR con %'!AK62</f>
        <v>7.56</v>
      </c>
      <c r="AL62" s="20">
        <f>'Distributor Secondary'!AK13*'DSR con %'!AL62</f>
        <v>2.16</v>
      </c>
      <c r="AM62" s="20">
        <f>'Distributor Secondary'!AL13*'DSR con %'!AM62</f>
        <v>2.6999999999999997</v>
      </c>
      <c r="AN62" s="20">
        <f>'Distributor Secondary'!AM13*'DSR con %'!AN62</f>
        <v>1.98</v>
      </c>
      <c r="AO62" s="20">
        <f>'Distributor Secondary'!AN13*'DSR con %'!AO62</f>
        <v>2.34</v>
      </c>
    </row>
    <row r="63" spans="1:53" s="9" customFormat="1" hidden="1" x14ac:dyDescent="0.2">
      <c r="A63" s="41"/>
      <c r="B63" s="12"/>
      <c r="C63" s="37"/>
      <c r="D63" s="42"/>
      <c r="E63" s="37"/>
      <c r="F63" s="26">
        <f>SUM(F59:F62)</f>
        <v>6741600.0000000009</v>
      </c>
      <c r="G63" s="26">
        <f t="shared" ref="G63:AO63" si="47">SUM(G59:G62)</f>
        <v>3690.0000000000009</v>
      </c>
      <c r="H63" s="26">
        <f t="shared" si="47"/>
        <v>960.00000000000011</v>
      </c>
      <c r="I63" s="26">
        <f t="shared" si="47"/>
        <v>219.00000000000003</v>
      </c>
      <c r="J63" s="26">
        <f t="shared" si="47"/>
        <v>241.00000000000003</v>
      </c>
      <c r="K63" s="26">
        <f t="shared" si="47"/>
        <v>321</v>
      </c>
      <c r="L63" s="26">
        <f t="shared" si="47"/>
        <v>180</v>
      </c>
      <c r="M63" s="26">
        <f t="shared" si="47"/>
        <v>132</v>
      </c>
      <c r="N63" s="26">
        <f t="shared" si="47"/>
        <v>134</v>
      </c>
      <c r="O63" s="26">
        <f t="shared" ref="O63:R63" si="48">SUM(O59:O62)</f>
        <v>88</v>
      </c>
      <c r="P63" s="26">
        <f t="shared" si="48"/>
        <v>109</v>
      </c>
      <c r="Q63" s="26">
        <f t="shared" si="48"/>
        <v>79</v>
      </c>
      <c r="R63" s="26">
        <f t="shared" si="48"/>
        <v>196</v>
      </c>
      <c r="S63" s="26">
        <f t="shared" ref="S63" si="49">SUM(S59:S62)</f>
        <v>88</v>
      </c>
      <c r="T63" s="26">
        <f t="shared" si="47"/>
        <v>109</v>
      </c>
      <c r="U63" s="26">
        <f t="shared" si="47"/>
        <v>79</v>
      </c>
      <c r="V63" s="26">
        <f t="shared" si="47"/>
        <v>79</v>
      </c>
      <c r="W63" s="26">
        <f t="shared" si="47"/>
        <v>123.00000000000001</v>
      </c>
      <c r="X63" s="26">
        <f t="shared" si="47"/>
        <v>122.00000000000001</v>
      </c>
      <c r="Y63" s="26">
        <f t="shared" si="47"/>
        <v>106</v>
      </c>
      <c r="Z63" s="26">
        <f t="shared" si="47"/>
        <v>37</v>
      </c>
      <c r="AA63" s="26">
        <f t="shared" si="47"/>
        <v>9</v>
      </c>
      <c r="AB63" s="26">
        <f t="shared" si="47"/>
        <v>12.999999999999998</v>
      </c>
      <c r="AC63" s="26">
        <f t="shared" si="47"/>
        <v>17</v>
      </c>
      <c r="AD63" s="26">
        <f t="shared" si="47"/>
        <v>16</v>
      </c>
      <c r="AE63" s="26">
        <f t="shared" si="47"/>
        <v>23.000000000000004</v>
      </c>
      <c r="AF63" s="26">
        <f t="shared" si="47"/>
        <v>16</v>
      </c>
      <c r="AG63" s="26">
        <f t="shared" si="47"/>
        <v>29</v>
      </c>
      <c r="AH63" s="26">
        <f t="shared" si="47"/>
        <v>17</v>
      </c>
      <c r="AI63" s="26">
        <f t="shared" ref="AI63:AN63" si="50">SUM(AI59:AI62)</f>
        <v>14</v>
      </c>
      <c r="AJ63" s="26">
        <f t="shared" si="50"/>
        <v>41.000000000000007</v>
      </c>
      <c r="AK63" s="26">
        <f t="shared" si="50"/>
        <v>42</v>
      </c>
      <c r="AL63" s="26">
        <f t="shared" si="50"/>
        <v>12</v>
      </c>
      <c r="AM63" s="26">
        <f t="shared" si="50"/>
        <v>15</v>
      </c>
      <c r="AN63" s="26">
        <f t="shared" si="50"/>
        <v>11.000000000000002</v>
      </c>
      <c r="AO63" s="26">
        <f t="shared" si="47"/>
        <v>13.000000000000002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spans="1:53" x14ac:dyDescent="0.2">
      <c r="A64" s="43" t="s">
        <v>13</v>
      </c>
      <c r="B64" s="16" t="s">
        <v>5</v>
      </c>
      <c r="C64" s="35" t="s">
        <v>41</v>
      </c>
      <c r="D64" s="84" t="s">
        <v>108</v>
      </c>
      <c r="E64" s="85" t="s">
        <v>131</v>
      </c>
      <c r="F64" s="18">
        <f>SUMPRODUCT(H64:AO64,$H$1:$AO$1)</f>
        <v>2663155.2000000002</v>
      </c>
      <c r="G64" s="19">
        <f t="shared" ref="G64:G70" si="51">SUM(H64:AO64)</f>
        <v>1196.9600000000005</v>
      </c>
      <c r="H64" s="20">
        <f>'Distributor Secondary'!G14*'DSR con %'!H64</f>
        <v>228.8</v>
      </c>
      <c r="I64" s="20">
        <f>'Distributor Secondary'!H14*'DSR con %'!I64</f>
        <v>101.44</v>
      </c>
      <c r="J64" s="20">
        <f>'Distributor Secondary'!I14*'DSR con %'!J64</f>
        <v>110.72</v>
      </c>
      <c r="K64" s="20">
        <f>'Distributor Secondary'!J14*'DSR con %'!K64</f>
        <v>86.56</v>
      </c>
      <c r="L64" s="20">
        <f>'Distributor Secondary'!K14*'DSR con %'!L64</f>
        <v>60.32</v>
      </c>
      <c r="M64" s="20">
        <f>'Distributor Secondary'!L14*'DSR con %'!M64</f>
        <v>41.6</v>
      </c>
      <c r="N64" s="20">
        <f>'Distributor Secondary'!M14*'DSR con %'!N64</f>
        <v>66.08</v>
      </c>
      <c r="O64" s="20">
        <f>'Distributor Secondary'!N14*'DSR con %'!O64</f>
        <v>20.48</v>
      </c>
      <c r="P64" s="20">
        <f>'Distributor Secondary'!O14*'DSR con %'!P64</f>
        <v>21.12</v>
      </c>
      <c r="Q64" s="20">
        <f>'Distributor Secondary'!P14*'DSR con %'!Q64</f>
        <v>34.24</v>
      </c>
      <c r="R64" s="20">
        <f>'Distributor Secondary'!Q14*'DSR con %'!R64</f>
        <v>55.52</v>
      </c>
      <c r="S64" s="20">
        <f>'Distributor Secondary'!R14*'DSR con %'!S64</f>
        <v>29.44</v>
      </c>
      <c r="T64" s="20">
        <f>'Distributor Secondary'!S14*'DSR con %'!T64</f>
        <v>26.240000000000002</v>
      </c>
      <c r="U64" s="20">
        <f>'Distributor Secondary'!T14*'DSR con %'!U64</f>
        <v>24.48</v>
      </c>
      <c r="V64" s="20">
        <f>'Distributor Secondary'!U14*'DSR con %'!V64</f>
        <v>22.56</v>
      </c>
      <c r="W64" s="20">
        <f>'Distributor Secondary'!V14*'DSR con %'!W64</f>
        <v>38.4</v>
      </c>
      <c r="X64" s="20">
        <f>'Distributor Secondary'!W14*'DSR con %'!X64</f>
        <v>29.76</v>
      </c>
      <c r="Y64" s="20">
        <f>'Distributor Secondary'!X14*'DSR con %'!Y64</f>
        <v>43.2</v>
      </c>
      <c r="Z64" s="20">
        <f>'Distributor Secondary'!Y14*'DSR con %'!Z64</f>
        <v>8.48</v>
      </c>
      <c r="AA64" s="20">
        <f>'Distributor Secondary'!Z14*'DSR con %'!AA64</f>
        <v>3.36</v>
      </c>
      <c r="AB64" s="20">
        <f>'Distributor Secondary'!AA14*'DSR con %'!AB64</f>
        <v>5.76</v>
      </c>
      <c r="AC64" s="20">
        <f>'Distributor Secondary'!AB14*'DSR con %'!AC64</f>
        <v>8.16</v>
      </c>
      <c r="AD64" s="20">
        <f>'Distributor Secondary'!AC14*'DSR con %'!AD64</f>
        <v>7.5200000000000005</v>
      </c>
      <c r="AE64" s="20">
        <f>'Distributor Secondary'!AD14*'DSR con %'!AE64</f>
        <v>10.56</v>
      </c>
      <c r="AF64" s="20">
        <f>'Distributor Secondary'!AE14*'DSR con %'!AF64</f>
        <v>9.44</v>
      </c>
      <c r="AG64" s="20">
        <f>'Distributor Secondary'!AF14*'DSR con %'!AG64</f>
        <v>9.76</v>
      </c>
      <c r="AH64" s="20">
        <f>'Distributor Secondary'!AG14*'DSR con %'!AH64</f>
        <v>9.76</v>
      </c>
      <c r="AI64" s="20">
        <f>'Distributor Secondary'!AH14*'DSR con %'!AI64</f>
        <v>8.9600000000000009</v>
      </c>
      <c r="AJ64" s="20">
        <f>'Distributor Secondary'!AI14*'DSR con %'!AJ64</f>
        <v>20.64</v>
      </c>
      <c r="AK64" s="20">
        <f>'Distributor Secondary'!AJ14*'DSR con %'!AK64</f>
        <v>16.16</v>
      </c>
      <c r="AL64" s="20">
        <f>'Distributor Secondary'!AK14*'DSR con %'!AL64</f>
        <v>10.72</v>
      </c>
      <c r="AM64" s="20">
        <f>'Distributor Secondary'!AL14*'DSR con %'!AM64</f>
        <v>12.96</v>
      </c>
      <c r="AN64" s="20">
        <f>'Distributor Secondary'!AM14*'DSR con %'!AN64</f>
        <v>6.88</v>
      </c>
      <c r="AO64" s="20">
        <f>'Distributor Secondary'!AN14*'DSR con %'!AO64</f>
        <v>6.88</v>
      </c>
    </row>
    <row r="65" spans="1:53" x14ac:dyDescent="0.2">
      <c r="A65" s="43" t="s">
        <v>13</v>
      </c>
      <c r="B65" s="16" t="s">
        <v>5</v>
      </c>
      <c r="C65" s="35" t="s">
        <v>41</v>
      </c>
      <c r="D65" s="84" t="s">
        <v>109</v>
      </c>
      <c r="E65" s="85" t="s">
        <v>163</v>
      </c>
      <c r="F65" s="18">
        <f t="shared" ref="F65:F70" si="52">SUMPRODUCT(H65:AO65,$H$1:$AO$1)</f>
        <v>2319159.5999999996</v>
      </c>
      <c r="G65" s="19">
        <f t="shared" si="51"/>
        <v>972.74999999999989</v>
      </c>
      <c r="H65" s="20">
        <f>'Distributor Secondary'!G14*'DSR con %'!H65</f>
        <v>157.30000000000001</v>
      </c>
      <c r="I65" s="20">
        <f>'Distributor Secondary'!H14*'DSR con %'!I65</f>
        <v>69.739999999999995</v>
      </c>
      <c r="J65" s="20">
        <f>'Distributor Secondary'!I14*'DSR con %'!J65</f>
        <v>76.12</v>
      </c>
      <c r="K65" s="20">
        <f>'Distributor Secondary'!J14*'DSR con %'!K65</f>
        <v>59.51</v>
      </c>
      <c r="L65" s="20">
        <f>'Distributor Secondary'!K14*'DSR con %'!L65</f>
        <v>41.47</v>
      </c>
      <c r="M65" s="20">
        <f>'Distributor Secondary'!L14*'DSR con %'!M65</f>
        <v>39</v>
      </c>
      <c r="N65" s="20">
        <f>'Distributor Secondary'!M14*'DSR con %'!N65</f>
        <v>61.949999999999996</v>
      </c>
      <c r="O65" s="20">
        <f>'Distributor Secondary'!N14*'DSR con %'!O65</f>
        <v>19.2</v>
      </c>
      <c r="P65" s="20">
        <f>'Distributor Secondary'!O14*'DSR con %'!P65</f>
        <v>19.8</v>
      </c>
      <c r="Q65" s="20">
        <f>'Distributor Secondary'!P14*'DSR con %'!Q65</f>
        <v>32.1</v>
      </c>
      <c r="R65" s="20">
        <f>'Distributor Secondary'!Q14*'DSR con %'!R65</f>
        <v>52.05</v>
      </c>
      <c r="S65" s="20">
        <f>'Distributor Secondary'!R14*'DSR con %'!S65</f>
        <v>27.599999999999998</v>
      </c>
      <c r="T65" s="20">
        <f>'Distributor Secondary'!S14*'DSR con %'!T65</f>
        <v>24.599999999999998</v>
      </c>
      <c r="U65" s="20">
        <f>'Distributor Secondary'!T14*'DSR con %'!U65</f>
        <v>22.95</v>
      </c>
      <c r="V65" s="20">
        <f>'Distributor Secondary'!U14*'DSR con %'!V65</f>
        <v>21.15</v>
      </c>
      <c r="W65" s="20">
        <f>'Distributor Secondary'!V14*'DSR con %'!W65</f>
        <v>36</v>
      </c>
      <c r="X65" s="20">
        <f>'Distributor Secondary'!W14*'DSR con %'!X65</f>
        <v>27.9</v>
      </c>
      <c r="Y65" s="20">
        <f>'Distributor Secondary'!X14*'DSR con %'!Y65</f>
        <v>40.5</v>
      </c>
      <c r="Z65" s="20">
        <f>'Distributor Secondary'!Y14*'DSR con %'!Z65</f>
        <v>7.9499999999999993</v>
      </c>
      <c r="AA65" s="20">
        <f>'Distributor Secondary'!Z14*'DSR con %'!AA65</f>
        <v>3.15</v>
      </c>
      <c r="AB65" s="20">
        <f>'Distributor Secondary'!AA14*'DSR con %'!AB65</f>
        <v>5.3999999999999995</v>
      </c>
      <c r="AC65" s="20">
        <f>'Distributor Secondary'!AB14*'DSR con %'!AC65</f>
        <v>7.6499999999999995</v>
      </c>
      <c r="AD65" s="20">
        <f>'Distributor Secondary'!AC14*'DSR con %'!AD65</f>
        <v>7.05</v>
      </c>
      <c r="AE65" s="20">
        <f>'Distributor Secondary'!AD14*'DSR con %'!AE65</f>
        <v>9.9</v>
      </c>
      <c r="AF65" s="20">
        <f>'Distributor Secondary'!AE14*'DSR con %'!AF65</f>
        <v>8.85</v>
      </c>
      <c r="AG65" s="20">
        <f>'Distributor Secondary'!AF14*'DSR con %'!AG65</f>
        <v>6.71</v>
      </c>
      <c r="AH65" s="20">
        <f>'Distributor Secondary'!AG14*'DSR con %'!AH65</f>
        <v>9.15</v>
      </c>
      <c r="AI65" s="20">
        <f>'Distributor Secondary'!AH14*'DSR con %'!AI65</f>
        <v>8.4</v>
      </c>
      <c r="AJ65" s="20">
        <f>'Distributor Secondary'!AI14*'DSR con %'!AJ65</f>
        <v>19.349999999999998</v>
      </c>
      <c r="AK65" s="20">
        <f>'Distributor Secondary'!AJ14*'DSR con %'!AK65</f>
        <v>15.149999999999999</v>
      </c>
      <c r="AL65" s="20">
        <f>'Distributor Secondary'!AK14*'DSR con %'!AL65</f>
        <v>10.049999999999999</v>
      </c>
      <c r="AM65" s="20">
        <f>'Distributor Secondary'!AL14*'DSR con %'!AM65</f>
        <v>12.15</v>
      </c>
      <c r="AN65" s="20">
        <f>'Distributor Secondary'!AM14*'DSR con %'!AN65</f>
        <v>6.45</v>
      </c>
      <c r="AO65" s="20">
        <f>'Distributor Secondary'!AN14*'DSR con %'!AO65</f>
        <v>6.45</v>
      </c>
    </row>
    <row r="66" spans="1:53" x14ac:dyDescent="0.2">
      <c r="A66" s="43" t="s">
        <v>13</v>
      </c>
      <c r="B66" s="16" t="s">
        <v>5</v>
      </c>
      <c r="C66" s="35" t="s">
        <v>41</v>
      </c>
      <c r="D66" s="84" t="s">
        <v>110</v>
      </c>
      <c r="E66" s="85" t="s">
        <v>111</v>
      </c>
      <c r="F66" s="18">
        <f t="shared" si="52"/>
        <v>2769724.3000000007</v>
      </c>
      <c r="G66" s="19">
        <f t="shared" si="51"/>
        <v>1179.1399999999999</v>
      </c>
      <c r="H66" s="20">
        <f>'Distributor Secondary'!G14*'DSR con %'!H66</f>
        <v>257.39999999999998</v>
      </c>
      <c r="I66" s="20">
        <f>'Distributor Secondary'!H14*'DSR con %'!I66</f>
        <v>114.11999999999999</v>
      </c>
      <c r="J66" s="20">
        <f>'Distributor Secondary'!I14*'DSR con %'!J66</f>
        <v>110.72</v>
      </c>
      <c r="K66" s="20">
        <f>'Distributor Secondary'!J14*'DSR con %'!K66</f>
        <v>75.740000000000009</v>
      </c>
      <c r="L66" s="20">
        <f>'Distributor Secondary'!K14*'DSR con %'!L66</f>
        <v>52.780000000000008</v>
      </c>
      <c r="M66" s="20">
        <f>'Distributor Secondary'!L14*'DSR con %'!M66</f>
        <v>36.400000000000006</v>
      </c>
      <c r="N66" s="20">
        <f>'Distributor Secondary'!M14*'DSR con %'!N66</f>
        <v>57.820000000000007</v>
      </c>
      <c r="O66" s="20">
        <f>'Distributor Secondary'!N14*'DSR con %'!O66</f>
        <v>17.920000000000002</v>
      </c>
      <c r="P66" s="20">
        <f>'Distributor Secondary'!O14*'DSR con %'!P66</f>
        <v>18.48</v>
      </c>
      <c r="Q66" s="20">
        <f>'Distributor Secondary'!P14*'DSR con %'!Q66</f>
        <v>29.960000000000004</v>
      </c>
      <c r="R66" s="20">
        <f>'Distributor Secondary'!Q14*'DSR con %'!R66</f>
        <v>48.580000000000005</v>
      </c>
      <c r="S66" s="20">
        <f>'Distributor Secondary'!R14*'DSR con %'!S66</f>
        <v>25.76</v>
      </c>
      <c r="T66" s="20">
        <f>'Distributor Secondary'!S14*'DSR con %'!T66</f>
        <v>22.96</v>
      </c>
      <c r="U66" s="20">
        <f>'Distributor Secondary'!T14*'DSR con %'!U66</f>
        <v>21.42</v>
      </c>
      <c r="V66" s="20">
        <f>'Distributor Secondary'!U14*'DSR con %'!V66</f>
        <v>19.740000000000002</v>
      </c>
      <c r="W66" s="20">
        <f>'Distributor Secondary'!V14*'DSR con %'!W66</f>
        <v>33.6</v>
      </c>
      <c r="X66" s="20">
        <f>'Distributor Secondary'!W14*'DSR con %'!X66</f>
        <v>26.040000000000003</v>
      </c>
      <c r="Y66" s="20">
        <f>'Distributor Secondary'!X14*'DSR con %'!Y66</f>
        <v>37.800000000000004</v>
      </c>
      <c r="Z66" s="20">
        <f>'Distributor Secondary'!Y14*'DSR con %'!Z66</f>
        <v>7.4200000000000008</v>
      </c>
      <c r="AA66" s="20">
        <f>'Distributor Secondary'!Z14*'DSR con %'!AA66</f>
        <v>2.9400000000000004</v>
      </c>
      <c r="AB66" s="20">
        <f>'Distributor Secondary'!AA14*'DSR con %'!AB66</f>
        <v>5.0400000000000009</v>
      </c>
      <c r="AC66" s="20">
        <f>'Distributor Secondary'!AB14*'DSR con %'!AC66</f>
        <v>8.67</v>
      </c>
      <c r="AD66" s="20">
        <f>'Distributor Secondary'!AC14*'DSR con %'!AD66</f>
        <v>7.99</v>
      </c>
      <c r="AE66" s="20">
        <f>'Distributor Secondary'!AD14*'DSR con %'!AE66</f>
        <v>11.22</v>
      </c>
      <c r="AF66" s="20">
        <f>'Distributor Secondary'!AE14*'DSR con %'!AF66</f>
        <v>10.62</v>
      </c>
      <c r="AG66" s="20">
        <f>'Distributor Secondary'!AF14*'DSR con %'!AG66</f>
        <v>13.42</v>
      </c>
      <c r="AH66" s="20">
        <f>'Distributor Secondary'!AG14*'DSR con %'!AH66</f>
        <v>10.98</v>
      </c>
      <c r="AI66" s="20">
        <f>'Distributor Secondary'!AH14*'DSR con %'!AI66</f>
        <v>10.08</v>
      </c>
      <c r="AJ66" s="20">
        <f>'Distributor Secondary'!AI14*'DSR con %'!AJ66</f>
        <v>23.22</v>
      </c>
      <c r="AK66" s="20">
        <f>'Distributor Secondary'!AJ14*'DSR con %'!AK66</f>
        <v>18.18</v>
      </c>
      <c r="AL66" s="20">
        <f>'Distributor Secondary'!AK14*'DSR con %'!AL66</f>
        <v>12.059999999999999</v>
      </c>
      <c r="AM66" s="20">
        <f>'Distributor Secondary'!AL14*'DSR con %'!AM66</f>
        <v>14.58</v>
      </c>
      <c r="AN66" s="20">
        <f>'Distributor Secondary'!AM14*'DSR con %'!AN66</f>
        <v>7.7399999999999993</v>
      </c>
      <c r="AO66" s="20">
        <f>'Distributor Secondary'!AN14*'DSR con %'!AO66</f>
        <v>7.7399999999999993</v>
      </c>
    </row>
    <row r="67" spans="1:53" x14ac:dyDescent="0.2">
      <c r="A67" s="43" t="s">
        <v>13</v>
      </c>
      <c r="B67" s="16" t="s">
        <v>5</v>
      </c>
      <c r="C67" s="35" t="s">
        <v>41</v>
      </c>
      <c r="D67" s="84" t="s">
        <v>112</v>
      </c>
      <c r="E67" s="85" t="s">
        <v>113</v>
      </c>
      <c r="F67" s="18">
        <f t="shared" si="52"/>
        <v>2160150.3000000003</v>
      </c>
      <c r="G67" s="19">
        <f t="shared" si="51"/>
        <v>959.78999999999985</v>
      </c>
      <c r="H67" s="20">
        <f>'Distributor Secondary'!G14*'DSR con %'!H67</f>
        <v>171.6</v>
      </c>
      <c r="I67" s="20">
        <f>'Distributor Secondary'!H14*'DSR con %'!I67</f>
        <v>76.08</v>
      </c>
      <c r="J67" s="20">
        <f>'Distributor Secondary'!I14*'DSR con %'!J67</f>
        <v>96.88000000000001</v>
      </c>
      <c r="K67" s="20">
        <f>'Distributor Secondary'!J14*'DSR con %'!K67</f>
        <v>86.56</v>
      </c>
      <c r="L67" s="20">
        <f>'Distributor Secondary'!K14*'DSR con %'!L67</f>
        <v>60.32</v>
      </c>
      <c r="M67" s="20">
        <f>'Distributor Secondary'!L14*'DSR con %'!M67</f>
        <v>31.2</v>
      </c>
      <c r="N67" s="20">
        <f>'Distributor Secondary'!M14*'DSR con %'!N67</f>
        <v>49.559999999999995</v>
      </c>
      <c r="O67" s="20">
        <f>'Distributor Secondary'!N14*'DSR con %'!O67</f>
        <v>15.36</v>
      </c>
      <c r="P67" s="20">
        <f>'Distributor Secondary'!O14*'DSR con %'!P67</f>
        <v>15.84</v>
      </c>
      <c r="Q67" s="20">
        <f>'Distributor Secondary'!P14*'DSR con %'!Q67</f>
        <v>25.68</v>
      </c>
      <c r="R67" s="20">
        <f>'Distributor Secondary'!Q14*'DSR con %'!R67</f>
        <v>41.64</v>
      </c>
      <c r="S67" s="20">
        <f>'Distributor Secondary'!R14*'DSR con %'!S67</f>
        <v>22.08</v>
      </c>
      <c r="T67" s="20">
        <f>'Distributor Secondary'!S14*'DSR con %'!T67</f>
        <v>19.68</v>
      </c>
      <c r="U67" s="20">
        <f>'Distributor Secondary'!T14*'DSR con %'!U67</f>
        <v>18.36</v>
      </c>
      <c r="V67" s="20">
        <f>'Distributor Secondary'!U14*'DSR con %'!V67</f>
        <v>16.919999999999998</v>
      </c>
      <c r="W67" s="20">
        <f>'Distributor Secondary'!V14*'DSR con %'!W67</f>
        <v>28.799999999999997</v>
      </c>
      <c r="X67" s="20">
        <f>'Distributor Secondary'!W14*'DSR con %'!X67</f>
        <v>22.32</v>
      </c>
      <c r="Y67" s="20">
        <f>'Distributor Secondary'!X14*'DSR con %'!Y67</f>
        <v>32.4</v>
      </c>
      <c r="Z67" s="20">
        <f>'Distributor Secondary'!Y14*'DSR con %'!Z67</f>
        <v>6.3599999999999994</v>
      </c>
      <c r="AA67" s="20">
        <f>'Distributor Secondary'!Z14*'DSR con %'!AA67</f>
        <v>2.52</v>
      </c>
      <c r="AB67" s="20">
        <f>'Distributor Secondary'!AA14*'DSR con %'!AB67</f>
        <v>4.32</v>
      </c>
      <c r="AC67" s="20">
        <f>'Distributor Secondary'!AB14*'DSR con %'!AC67</f>
        <v>7.1400000000000006</v>
      </c>
      <c r="AD67" s="20">
        <f>'Distributor Secondary'!AC14*'DSR con %'!AD67</f>
        <v>6.580000000000001</v>
      </c>
      <c r="AE67" s="20">
        <f>'Distributor Secondary'!AD14*'DSR con %'!AE67</f>
        <v>9.24</v>
      </c>
      <c r="AF67" s="20">
        <f>'Distributor Secondary'!AE14*'DSR con %'!AF67</f>
        <v>7.67</v>
      </c>
      <c r="AG67" s="20">
        <f>'Distributor Secondary'!AF14*'DSR con %'!AG67</f>
        <v>9.15</v>
      </c>
      <c r="AH67" s="20">
        <f>'Distributor Secondary'!AG14*'DSR con %'!AH67</f>
        <v>7.9300000000000006</v>
      </c>
      <c r="AI67" s="20">
        <f>'Distributor Secondary'!AH14*'DSR con %'!AI67</f>
        <v>7.28</v>
      </c>
      <c r="AJ67" s="20">
        <f>'Distributor Secondary'!AI14*'DSR con %'!AJ67</f>
        <v>16.77</v>
      </c>
      <c r="AK67" s="20">
        <f>'Distributor Secondary'!AJ14*'DSR con %'!AK67</f>
        <v>13.13</v>
      </c>
      <c r="AL67" s="20">
        <f>'Distributor Secondary'!AK14*'DSR con %'!AL67</f>
        <v>8.7100000000000009</v>
      </c>
      <c r="AM67" s="20">
        <f>'Distributor Secondary'!AL14*'DSR con %'!AM67</f>
        <v>10.530000000000001</v>
      </c>
      <c r="AN67" s="20">
        <f>'Distributor Secondary'!AM14*'DSR con %'!AN67</f>
        <v>5.59</v>
      </c>
      <c r="AO67" s="20">
        <f>'Distributor Secondary'!AN14*'DSR con %'!AO67</f>
        <v>5.59</v>
      </c>
    </row>
    <row r="68" spans="1:53" x14ac:dyDescent="0.2">
      <c r="A68" s="43" t="s">
        <v>13</v>
      </c>
      <c r="B68" s="16" t="s">
        <v>5</v>
      </c>
      <c r="C68" s="35" t="s">
        <v>41</v>
      </c>
      <c r="D68" s="84" t="s">
        <v>114</v>
      </c>
      <c r="E68" s="85" t="s">
        <v>115</v>
      </c>
      <c r="F68" s="18">
        <f t="shared" si="52"/>
        <v>2487346.4</v>
      </c>
      <c r="G68" s="19">
        <f t="shared" si="51"/>
        <v>1178.4399999999998</v>
      </c>
      <c r="H68" s="20">
        <f>'Distributor Secondary'!G14*'DSR con %'!H68</f>
        <v>228.8</v>
      </c>
      <c r="I68" s="20">
        <f>'Distributor Secondary'!H14*'DSR con %'!I68</f>
        <v>101.44</v>
      </c>
      <c r="J68" s="20">
        <f>'Distributor Secondary'!I14*'DSR con %'!J68</f>
        <v>110.72</v>
      </c>
      <c r="K68" s="20">
        <f>'Distributor Secondary'!J14*'DSR con %'!K68</f>
        <v>86.56</v>
      </c>
      <c r="L68" s="20">
        <f>'Distributor Secondary'!K14*'DSR con %'!L68</f>
        <v>60.32</v>
      </c>
      <c r="M68" s="20">
        <f>'Distributor Secondary'!L14*'DSR con %'!M68</f>
        <v>41.6</v>
      </c>
      <c r="N68" s="20">
        <f>'Distributor Secondary'!M14*'DSR con %'!N68</f>
        <v>66.08</v>
      </c>
      <c r="O68" s="20">
        <f>'Distributor Secondary'!N14*'DSR con %'!O68</f>
        <v>20.48</v>
      </c>
      <c r="P68" s="20">
        <f>'Distributor Secondary'!O14*'DSR con %'!P68</f>
        <v>21.12</v>
      </c>
      <c r="Q68" s="20">
        <f>'Distributor Secondary'!P14*'DSR con %'!Q68</f>
        <v>34.24</v>
      </c>
      <c r="R68" s="20">
        <f>'Distributor Secondary'!Q14*'DSR con %'!R68</f>
        <v>55.52</v>
      </c>
      <c r="S68" s="20">
        <f>'Distributor Secondary'!R14*'DSR con %'!S68</f>
        <v>29.44</v>
      </c>
      <c r="T68" s="20">
        <f>'Distributor Secondary'!S14*'DSR con %'!T68</f>
        <v>26.240000000000002</v>
      </c>
      <c r="U68" s="20">
        <f>'Distributor Secondary'!T14*'DSR con %'!U68</f>
        <v>24.48</v>
      </c>
      <c r="V68" s="20">
        <f>'Distributor Secondary'!U14*'DSR con %'!V68</f>
        <v>22.56</v>
      </c>
      <c r="W68" s="20">
        <f>'Distributor Secondary'!V14*'DSR con %'!W68</f>
        <v>38.4</v>
      </c>
      <c r="X68" s="20">
        <f>'Distributor Secondary'!W14*'DSR con %'!X68</f>
        <v>29.76</v>
      </c>
      <c r="Y68" s="20">
        <f>'Distributor Secondary'!X14*'DSR con %'!Y68</f>
        <v>43.2</v>
      </c>
      <c r="Z68" s="20">
        <f>'Distributor Secondary'!Y14*'DSR con %'!Z68</f>
        <v>8.48</v>
      </c>
      <c r="AA68" s="20">
        <f>'Distributor Secondary'!Z14*'DSR con %'!AA68</f>
        <v>3.36</v>
      </c>
      <c r="AB68" s="20">
        <f>'Distributor Secondary'!AA14*'DSR con %'!AB68</f>
        <v>5.76</v>
      </c>
      <c r="AC68" s="20">
        <f>'Distributor Secondary'!AB14*'DSR con %'!AC68</f>
        <v>7.1400000000000006</v>
      </c>
      <c r="AD68" s="20">
        <f>'Distributor Secondary'!AC14*'DSR con %'!AD68</f>
        <v>6.580000000000001</v>
      </c>
      <c r="AE68" s="20">
        <f>'Distributor Secondary'!AD14*'DSR con %'!AE68</f>
        <v>9.24</v>
      </c>
      <c r="AF68" s="20">
        <f>'Distributor Secondary'!AE14*'DSR con %'!AF68</f>
        <v>8.2600000000000016</v>
      </c>
      <c r="AG68" s="20">
        <f>'Distributor Secondary'!AF14*'DSR con %'!AG68</f>
        <v>7.3199999999999994</v>
      </c>
      <c r="AH68" s="20">
        <f>'Distributor Secondary'!AG14*'DSR con %'!AH68</f>
        <v>8.5400000000000009</v>
      </c>
      <c r="AI68" s="20">
        <f>'Distributor Secondary'!AH14*'DSR con %'!AI68</f>
        <v>7.8400000000000007</v>
      </c>
      <c r="AJ68" s="20">
        <f>'Distributor Secondary'!AI14*'DSR con %'!AJ68</f>
        <v>18.060000000000002</v>
      </c>
      <c r="AK68" s="20">
        <f>'Distributor Secondary'!AJ14*'DSR con %'!AK68</f>
        <v>14.14</v>
      </c>
      <c r="AL68" s="20">
        <f>'Distributor Secondary'!AK14*'DSR con %'!AL68</f>
        <v>9.3800000000000008</v>
      </c>
      <c r="AM68" s="20">
        <f>'Distributor Secondary'!AL14*'DSR con %'!AM68</f>
        <v>11.340000000000002</v>
      </c>
      <c r="AN68" s="20">
        <f>'Distributor Secondary'!AM14*'DSR con %'!AN68</f>
        <v>6.0200000000000005</v>
      </c>
      <c r="AO68" s="20">
        <f>'Distributor Secondary'!AN14*'DSR con %'!AO68</f>
        <v>6.0200000000000005</v>
      </c>
    </row>
    <row r="69" spans="1:53" x14ac:dyDescent="0.2">
      <c r="A69" s="43" t="s">
        <v>13</v>
      </c>
      <c r="B69" s="16" t="s">
        <v>5</v>
      </c>
      <c r="C69" s="35" t="s">
        <v>41</v>
      </c>
      <c r="D69" s="84" t="s">
        <v>116</v>
      </c>
      <c r="E69" s="85" t="s">
        <v>143</v>
      </c>
      <c r="F69" s="18">
        <f t="shared" si="52"/>
        <v>2330781.1999999997</v>
      </c>
      <c r="G69" s="19">
        <f t="shared" si="51"/>
        <v>1104.8500000000001</v>
      </c>
      <c r="H69" s="20">
        <f>'Distributor Secondary'!G14*'DSR con %'!H69</f>
        <v>214.5</v>
      </c>
      <c r="I69" s="20">
        <f>'Distributor Secondary'!H14*'DSR con %'!I69</f>
        <v>95.1</v>
      </c>
      <c r="J69" s="20">
        <f>'Distributor Secondary'!I14*'DSR con %'!J69</f>
        <v>103.8</v>
      </c>
      <c r="K69" s="20">
        <f>'Distributor Secondary'!J14*'DSR con %'!K69</f>
        <v>81.149999999999991</v>
      </c>
      <c r="L69" s="20">
        <f>'Distributor Secondary'!K14*'DSR con %'!L69</f>
        <v>56.55</v>
      </c>
      <c r="M69" s="20">
        <f>'Distributor Secondary'!L14*'DSR con %'!M69</f>
        <v>39</v>
      </c>
      <c r="N69" s="20">
        <f>'Distributor Secondary'!M14*'DSR con %'!N69</f>
        <v>61.949999999999996</v>
      </c>
      <c r="O69" s="20">
        <f>'Distributor Secondary'!N14*'DSR con %'!O69</f>
        <v>19.2</v>
      </c>
      <c r="P69" s="20">
        <f>'Distributor Secondary'!O14*'DSR con %'!P69</f>
        <v>19.8</v>
      </c>
      <c r="Q69" s="20">
        <f>'Distributor Secondary'!P14*'DSR con %'!Q69</f>
        <v>32.1</v>
      </c>
      <c r="R69" s="20">
        <f>'Distributor Secondary'!Q14*'DSR con %'!R69</f>
        <v>52.05</v>
      </c>
      <c r="S69" s="20">
        <f>'Distributor Secondary'!R14*'DSR con %'!S69</f>
        <v>27.599999999999998</v>
      </c>
      <c r="T69" s="20">
        <f>'Distributor Secondary'!S14*'DSR con %'!T69</f>
        <v>24.599999999999998</v>
      </c>
      <c r="U69" s="20">
        <f>'Distributor Secondary'!T14*'DSR con %'!U69</f>
        <v>22.95</v>
      </c>
      <c r="V69" s="20">
        <f>'Distributor Secondary'!U14*'DSR con %'!V69</f>
        <v>21.15</v>
      </c>
      <c r="W69" s="20">
        <f>'Distributor Secondary'!V14*'DSR con %'!W69</f>
        <v>36</v>
      </c>
      <c r="X69" s="20">
        <f>'Distributor Secondary'!W14*'DSR con %'!X69</f>
        <v>27.9</v>
      </c>
      <c r="Y69" s="20">
        <f>'Distributor Secondary'!X14*'DSR con %'!Y69</f>
        <v>40.5</v>
      </c>
      <c r="Z69" s="20">
        <f>'Distributor Secondary'!Y14*'DSR con %'!Z69</f>
        <v>7.9499999999999993</v>
      </c>
      <c r="AA69" s="20">
        <f>'Distributor Secondary'!Z14*'DSR con %'!AA69</f>
        <v>3.15</v>
      </c>
      <c r="AB69" s="20">
        <f>'Distributor Secondary'!AA14*'DSR con %'!AB69</f>
        <v>5.3999999999999995</v>
      </c>
      <c r="AC69" s="20">
        <f>'Distributor Secondary'!AB14*'DSR con %'!AC69</f>
        <v>6.63</v>
      </c>
      <c r="AD69" s="20">
        <f>'Distributor Secondary'!AC14*'DSR con %'!AD69</f>
        <v>6.11</v>
      </c>
      <c r="AE69" s="20">
        <f>'Distributor Secondary'!AD14*'DSR con %'!AE69</f>
        <v>8.58</v>
      </c>
      <c r="AF69" s="20">
        <f>'Distributor Secondary'!AE14*'DSR con %'!AF69</f>
        <v>7.67</v>
      </c>
      <c r="AG69" s="20">
        <f>'Distributor Secondary'!AF14*'DSR con %'!AG69</f>
        <v>7.9300000000000006</v>
      </c>
      <c r="AH69" s="20">
        <f>'Distributor Secondary'!AG14*'DSR con %'!AH69</f>
        <v>7.9300000000000006</v>
      </c>
      <c r="AI69" s="20">
        <f>'Distributor Secondary'!AH14*'DSR con %'!AI69</f>
        <v>7.28</v>
      </c>
      <c r="AJ69" s="20">
        <f>'Distributor Secondary'!AI14*'DSR con %'!AJ69</f>
        <v>16.77</v>
      </c>
      <c r="AK69" s="20">
        <f>'Distributor Secondary'!AJ14*'DSR con %'!AK69</f>
        <v>13.13</v>
      </c>
      <c r="AL69" s="20">
        <f>'Distributor Secondary'!AK14*'DSR con %'!AL69</f>
        <v>8.7100000000000009</v>
      </c>
      <c r="AM69" s="20">
        <f>'Distributor Secondary'!AL14*'DSR con %'!AM69</f>
        <v>10.530000000000001</v>
      </c>
      <c r="AN69" s="20">
        <f>'Distributor Secondary'!AM14*'DSR con %'!AN69</f>
        <v>5.59</v>
      </c>
      <c r="AO69" s="20">
        <f>'Distributor Secondary'!AN14*'DSR con %'!AO69</f>
        <v>5.59</v>
      </c>
    </row>
    <row r="70" spans="1:53" x14ac:dyDescent="0.2">
      <c r="A70" s="44" t="s">
        <v>13</v>
      </c>
      <c r="B70" s="16" t="s">
        <v>5</v>
      </c>
      <c r="C70" s="45" t="s">
        <v>41</v>
      </c>
      <c r="D70" s="84" t="s">
        <v>117</v>
      </c>
      <c r="E70" s="85" t="s">
        <v>118</v>
      </c>
      <c r="F70" s="18">
        <f t="shared" si="52"/>
        <v>1914402.9999999998</v>
      </c>
      <c r="G70" s="19">
        <f t="shared" si="51"/>
        <v>889.07</v>
      </c>
      <c r="H70" s="20">
        <f>'Distributor Secondary'!G14*'DSR con %'!H70</f>
        <v>171.6</v>
      </c>
      <c r="I70" s="20">
        <f>'Distributor Secondary'!H14*'DSR con %'!I70</f>
        <v>76.08</v>
      </c>
      <c r="J70" s="20">
        <f>'Distributor Secondary'!I14*'DSR con %'!J70</f>
        <v>83.039999999999992</v>
      </c>
      <c r="K70" s="20">
        <f>'Distributor Secondary'!J14*'DSR con %'!K70</f>
        <v>64.92</v>
      </c>
      <c r="L70" s="20">
        <f>'Distributor Secondary'!K14*'DSR con %'!L70</f>
        <v>45.239999999999995</v>
      </c>
      <c r="M70" s="20">
        <f>'Distributor Secondary'!L14*'DSR con %'!M70</f>
        <v>31.2</v>
      </c>
      <c r="N70" s="20">
        <f>'Distributor Secondary'!M14*'DSR con %'!N70</f>
        <v>49.559999999999995</v>
      </c>
      <c r="O70" s="20">
        <f>'Distributor Secondary'!N14*'DSR con %'!O70</f>
        <v>15.36</v>
      </c>
      <c r="P70" s="20">
        <f>'Distributor Secondary'!O14*'DSR con %'!P70</f>
        <v>15.84</v>
      </c>
      <c r="Q70" s="20">
        <f>'Distributor Secondary'!P14*'DSR con %'!Q70</f>
        <v>25.68</v>
      </c>
      <c r="R70" s="20">
        <f>'Distributor Secondary'!Q14*'DSR con %'!R70</f>
        <v>41.64</v>
      </c>
      <c r="S70" s="20">
        <f>'Distributor Secondary'!R14*'DSR con %'!S70</f>
        <v>22.08</v>
      </c>
      <c r="T70" s="20">
        <f>'Distributor Secondary'!S14*'DSR con %'!T70</f>
        <v>19.68</v>
      </c>
      <c r="U70" s="20">
        <f>'Distributor Secondary'!T14*'DSR con %'!U70</f>
        <v>18.36</v>
      </c>
      <c r="V70" s="20">
        <f>'Distributor Secondary'!U14*'DSR con %'!V70</f>
        <v>16.919999999999998</v>
      </c>
      <c r="W70" s="20">
        <f>'Distributor Secondary'!V14*'DSR con %'!W70</f>
        <v>28.799999999999997</v>
      </c>
      <c r="X70" s="20">
        <f>'Distributor Secondary'!W14*'DSR con %'!X70</f>
        <v>22.32</v>
      </c>
      <c r="Y70" s="20">
        <f>'Distributor Secondary'!X14*'DSR con %'!Y70</f>
        <v>32.4</v>
      </c>
      <c r="Z70" s="20">
        <f>'Distributor Secondary'!Y14*'DSR con %'!Z70</f>
        <v>6.3599999999999994</v>
      </c>
      <c r="AA70" s="20">
        <f>'Distributor Secondary'!Z14*'DSR con %'!AA70</f>
        <v>2.52</v>
      </c>
      <c r="AB70" s="20">
        <f>'Distributor Secondary'!AA14*'DSR con %'!AB70</f>
        <v>4.32</v>
      </c>
      <c r="AC70" s="20">
        <f>'Distributor Secondary'!AB14*'DSR con %'!AC70</f>
        <v>5.61</v>
      </c>
      <c r="AD70" s="20">
        <f>'Distributor Secondary'!AC14*'DSR con %'!AD70</f>
        <v>5.17</v>
      </c>
      <c r="AE70" s="20">
        <f>'Distributor Secondary'!AD14*'DSR con %'!AE70</f>
        <v>7.26</v>
      </c>
      <c r="AF70" s="20">
        <f>'Distributor Secondary'!AE14*'DSR con %'!AF70</f>
        <v>6.49</v>
      </c>
      <c r="AG70" s="20">
        <f>'Distributor Secondary'!AF14*'DSR con %'!AG70</f>
        <v>6.71</v>
      </c>
      <c r="AH70" s="20">
        <f>'Distributor Secondary'!AG14*'DSR con %'!AH70</f>
        <v>6.71</v>
      </c>
      <c r="AI70" s="20">
        <f>'Distributor Secondary'!AH14*'DSR con %'!AI70</f>
        <v>6.16</v>
      </c>
      <c r="AJ70" s="20">
        <f>'Distributor Secondary'!AI14*'DSR con %'!AJ70</f>
        <v>14.19</v>
      </c>
      <c r="AK70" s="20">
        <f>'Distributor Secondary'!AJ14*'DSR con %'!AK70</f>
        <v>11.11</v>
      </c>
      <c r="AL70" s="20">
        <f>'Distributor Secondary'!AK14*'DSR con %'!AL70</f>
        <v>7.37</v>
      </c>
      <c r="AM70" s="20">
        <f>'Distributor Secondary'!AL14*'DSR con %'!AM70</f>
        <v>8.91</v>
      </c>
      <c r="AN70" s="20">
        <f>'Distributor Secondary'!AM14*'DSR con %'!AN70</f>
        <v>4.7300000000000004</v>
      </c>
      <c r="AO70" s="20">
        <f>'Distributor Secondary'!AN14*'DSR con %'!AO70</f>
        <v>4.7300000000000004</v>
      </c>
    </row>
    <row r="71" spans="1:53" s="9" customFormat="1" hidden="1" x14ac:dyDescent="0.2">
      <c r="A71" s="12"/>
      <c r="B71" s="10"/>
      <c r="C71" s="10"/>
      <c r="D71" s="10"/>
      <c r="E71" s="12"/>
      <c r="F71" s="26">
        <f>SUM(F64:F70)</f>
        <v>16644720</v>
      </c>
      <c r="G71" s="26">
        <f t="shared" ref="G71" si="53">SUM(G64:G70)</f>
        <v>7481</v>
      </c>
      <c r="H71" s="26">
        <f>SUM(H64:H70)</f>
        <v>1430</v>
      </c>
      <c r="I71" s="26">
        <f t="shared" ref="I71:AO71" si="54">SUM(I64:I70)</f>
        <v>634</v>
      </c>
      <c r="J71" s="26">
        <f t="shared" si="54"/>
        <v>691.99999999999989</v>
      </c>
      <c r="K71" s="26">
        <f t="shared" si="54"/>
        <v>541</v>
      </c>
      <c r="L71" s="26">
        <f t="shared" si="54"/>
        <v>377</v>
      </c>
      <c r="M71" s="26">
        <f t="shared" si="54"/>
        <v>260</v>
      </c>
      <c r="N71" s="26">
        <f t="shared" si="54"/>
        <v>413</v>
      </c>
      <c r="O71" s="26">
        <f t="shared" si="54"/>
        <v>128</v>
      </c>
      <c r="P71" s="26">
        <f t="shared" si="54"/>
        <v>132</v>
      </c>
      <c r="Q71" s="26">
        <f t="shared" si="54"/>
        <v>214.00000000000003</v>
      </c>
      <c r="R71" s="26">
        <f t="shared" si="54"/>
        <v>347</v>
      </c>
      <c r="S71" s="26">
        <f t="shared" si="54"/>
        <v>184</v>
      </c>
      <c r="T71" s="26">
        <f t="shared" si="54"/>
        <v>164.00000000000003</v>
      </c>
      <c r="U71" s="26">
        <f t="shared" si="54"/>
        <v>153</v>
      </c>
      <c r="V71" s="26">
        <f t="shared" si="54"/>
        <v>140.99999999999997</v>
      </c>
      <c r="W71" s="26">
        <f t="shared" si="54"/>
        <v>240</v>
      </c>
      <c r="X71" s="26">
        <f t="shared" si="54"/>
        <v>186</v>
      </c>
      <c r="Y71" s="26">
        <f t="shared" si="54"/>
        <v>270</v>
      </c>
      <c r="Z71" s="26">
        <f t="shared" si="54"/>
        <v>53</v>
      </c>
      <c r="AA71" s="26">
        <f t="shared" si="54"/>
        <v>20.999999999999996</v>
      </c>
      <c r="AB71" s="26">
        <f t="shared" si="54"/>
        <v>36</v>
      </c>
      <c r="AC71" s="26">
        <f t="shared" si="54"/>
        <v>51</v>
      </c>
      <c r="AD71" s="26">
        <f t="shared" si="54"/>
        <v>47.000000000000007</v>
      </c>
      <c r="AE71" s="26">
        <f t="shared" si="54"/>
        <v>66</v>
      </c>
      <c r="AF71" s="26">
        <f t="shared" si="54"/>
        <v>59.000000000000007</v>
      </c>
      <c r="AG71" s="26">
        <f t="shared" si="54"/>
        <v>61</v>
      </c>
      <c r="AH71" s="26">
        <f t="shared" si="54"/>
        <v>61</v>
      </c>
      <c r="AI71" s="26">
        <f t="shared" si="54"/>
        <v>56</v>
      </c>
      <c r="AJ71" s="26">
        <f t="shared" si="54"/>
        <v>129</v>
      </c>
      <c r="AK71" s="26">
        <f t="shared" si="54"/>
        <v>100.99999999999999</v>
      </c>
      <c r="AL71" s="26">
        <f t="shared" si="54"/>
        <v>67</v>
      </c>
      <c r="AM71" s="26">
        <f t="shared" si="54"/>
        <v>81</v>
      </c>
      <c r="AN71" s="26">
        <f t="shared" si="54"/>
        <v>43</v>
      </c>
      <c r="AO71" s="26">
        <f t="shared" si="54"/>
        <v>43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spans="1:53" s="9" customFormat="1" x14ac:dyDescent="0.2">
      <c r="A72" s="49" t="s">
        <v>119</v>
      </c>
      <c r="B72" s="16" t="s">
        <v>5</v>
      </c>
      <c r="C72" s="35" t="s">
        <v>41</v>
      </c>
      <c r="D72" s="91" t="s">
        <v>125</v>
      </c>
      <c r="E72" s="85" t="s">
        <v>144</v>
      </c>
      <c r="F72" s="18">
        <f>SUMPRODUCT(H72:AO72,$H$1:$AO$1)</f>
        <v>1616136.4</v>
      </c>
      <c r="G72" s="19">
        <f>SUM(H72:AO72)</f>
        <v>841.56999999999994</v>
      </c>
      <c r="H72" s="14">
        <f>'Distributor Secondary'!G15*'DSR con %'!H72</f>
        <v>177.1</v>
      </c>
      <c r="I72" s="14">
        <f>'Distributor Secondary'!H15*'DSR con %'!I72</f>
        <v>56.81</v>
      </c>
      <c r="J72" s="14">
        <f>'Distributor Secondary'!I15*'DSR con %'!J72</f>
        <v>79.81</v>
      </c>
      <c r="K72" s="14">
        <f>'Distributor Secondary'!J15*'DSR con %'!K72</f>
        <v>53.82</v>
      </c>
      <c r="L72" s="14">
        <f>'Distributor Secondary'!K15*'DSR con %'!L72</f>
        <v>33.35</v>
      </c>
      <c r="M72" s="14">
        <f>'Distributor Secondary'!L15*'DSR con %'!M72</f>
        <v>23.23</v>
      </c>
      <c r="N72" s="14">
        <f>'Distributor Secondary'!M15*'DSR con %'!N72</f>
        <v>54.97</v>
      </c>
      <c r="O72" s="14">
        <f>'Distributor Secondary'!N15*'DSR con %'!O72</f>
        <v>23.69</v>
      </c>
      <c r="P72" s="14">
        <f>'Distributor Secondary'!O15*'DSR con %'!P72</f>
        <v>30.360000000000003</v>
      </c>
      <c r="Q72" s="14">
        <f>'Distributor Secondary'!P15*'DSR con %'!Q72</f>
        <v>23.46</v>
      </c>
      <c r="R72" s="14">
        <f>'Distributor Secondary'!Q15*'DSR con %'!R72</f>
        <v>35.880000000000003</v>
      </c>
      <c r="S72" s="14">
        <f>'Distributor Secondary'!R15*'DSR con %'!S72</f>
        <v>18.630000000000003</v>
      </c>
      <c r="T72" s="14">
        <f>'Distributor Secondary'!S15*'DSR con %'!T72</f>
        <v>20.470000000000002</v>
      </c>
      <c r="U72" s="14">
        <f>'Distributor Secondary'!T15*'DSR con %'!U72</f>
        <v>16.100000000000001</v>
      </c>
      <c r="V72" s="14">
        <f>'Distributor Secondary'!U15*'DSR con %'!V72</f>
        <v>13.110000000000001</v>
      </c>
      <c r="W72" s="14">
        <f>'Distributor Secondary'!V15*'DSR con %'!W72</f>
        <v>31.05</v>
      </c>
      <c r="X72" s="14">
        <f>'Distributor Secondary'!W15*'DSR con %'!X72</f>
        <v>29.67</v>
      </c>
      <c r="Y72" s="14">
        <f>'Distributor Secondary'!X15*'DSR con %'!Y72</f>
        <v>35.880000000000003</v>
      </c>
      <c r="Z72" s="14">
        <f>'Distributor Secondary'!Y15*'DSR con %'!Z72</f>
        <v>12.42</v>
      </c>
      <c r="AA72" s="14">
        <f>'Distributor Secondary'!Z15*'DSR con %'!AA72</f>
        <v>2.0700000000000003</v>
      </c>
      <c r="AB72" s="14">
        <f>'Distributor Secondary'!AA15*'DSR con %'!AB72</f>
        <v>3.22</v>
      </c>
      <c r="AC72" s="14">
        <f>'Distributor Secondary'!AB15*'DSR con %'!AC72</f>
        <v>4.1400000000000006</v>
      </c>
      <c r="AD72" s="14">
        <f>'Distributor Secondary'!AC15*'DSR con %'!AD72</f>
        <v>3.45</v>
      </c>
      <c r="AE72" s="14">
        <f>'Distributor Secondary'!AD15*'DSR con %'!AE72</f>
        <v>4.37</v>
      </c>
      <c r="AF72" s="14">
        <f>'Distributor Secondary'!AE15*'DSR con %'!AF72</f>
        <v>3.91</v>
      </c>
      <c r="AG72" s="14">
        <f>'Distributor Secondary'!AF15*'DSR con %'!AG72</f>
        <v>6.21</v>
      </c>
      <c r="AH72" s="14">
        <f>'Distributor Secondary'!AG15*'DSR con %'!AH72</f>
        <v>4.1400000000000006</v>
      </c>
      <c r="AI72" s="14">
        <f>'Distributor Secondary'!AH15*'DSR con %'!AI72</f>
        <v>3.68</v>
      </c>
      <c r="AJ72" s="14">
        <f>'Distributor Secondary'!AI15*'DSR con %'!AJ72</f>
        <v>9.43</v>
      </c>
      <c r="AK72" s="14">
        <f>'Distributor Secondary'!AJ15*'DSR con %'!AK72</f>
        <v>10.35</v>
      </c>
      <c r="AL72" s="14">
        <f>'Distributor Secondary'!AK15*'DSR con %'!AL72</f>
        <v>3.91</v>
      </c>
      <c r="AM72" s="14">
        <f>'Distributor Secondary'!AL15*'DSR con %'!AM72</f>
        <v>5.98</v>
      </c>
      <c r="AN72" s="14">
        <f>'Distributor Secondary'!AM15*'DSR con %'!AN72</f>
        <v>2.7600000000000002</v>
      </c>
      <c r="AO72" s="14">
        <f>'Distributor Secondary'!AN15*'DSR con %'!AO72</f>
        <v>4.1400000000000006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spans="1:53" s="9" customFormat="1" x14ac:dyDescent="0.2">
      <c r="A73" s="49" t="s">
        <v>119</v>
      </c>
      <c r="B73" s="16" t="s">
        <v>5</v>
      </c>
      <c r="C73" s="35" t="s">
        <v>41</v>
      </c>
      <c r="D73" s="91" t="s">
        <v>126</v>
      </c>
      <c r="E73" s="85" t="s">
        <v>147</v>
      </c>
      <c r="F73" s="18">
        <f>SUMPRODUCT(H73:AO73,$H$1:$AO$1)</f>
        <v>1616136.4</v>
      </c>
      <c r="G73" s="19">
        <f>SUM(H73:AO73)</f>
        <v>841.56999999999994</v>
      </c>
      <c r="H73" s="14">
        <f>'Distributor Secondary'!G15*'DSR con %'!H73</f>
        <v>177.1</v>
      </c>
      <c r="I73" s="14">
        <f>'Distributor Secondary'!H15*'DSR con %'!I73</f>
        <v>56.81</v>
      </c>
      <c r="J73" s="14">
        <f>'Distributor Secondary'!I15*'DSR con %'!J73</f>
        <v>79.81</v>
      </c>
      <c r="K73" s="14">
        <f>'Distributor Secondary'!J15*'DSR con %'!K73</f>
        <v>53.82</v>
      </c>
      <c r="L73" s="14">
        <f>'Distributor Secondary'!K15*'DSR con %'!L73</f>
        <v>33.35</v>
      </c>
      <c r="M73" s="14">
        <f>'Distributor Secondary'!L15*'DSR con %'!M73</f>
        <v>23.23</v>
      </c>
      <c r="N73" s="14">
        <f>'Distributor Secondary'!M15*'DSR con %'!N73</f>
        <v>54.97</v>
      </c>
      <c r="O73" s="14">
        <f>'Distributor Secondary'!N15*'DSR con %'!O73</f>
        <v>23.69</v>
      </c>
      <c r="P73" s="14">
        <f>'Distributor Secondary'!O15*'DSR con %'!P73</f>
        <v>30.360000000000003</v>
      </c>
      <c r="Q73" s="14">
        <f>'Distributor Secondary'!P15*'DSR con %'!Q73</f>
        <v>23.46</v>
      </c>
      <c r="R73" s="14">
        <f>'Distributor Secondary'!Q15*'DSR con %'!R73</f>
        <v>35.880000000000003</v>
      </c>
      <c r="S73" s="14">
        <f>'Distributor Secondary'!R15*'DSR con %'!S73</f>
        <v>18.630000000000003</v>
      </c>
      <c r="T73" s="14">
        <f>'Distributor Secondary'!S15*'DSR con %'!T73</f>
        <v>20.470000000000002</v>
      </c>
      <c r="U73" s="14">
        <f>'Distributor Secondary'!T15*'DSR con %'!U73</f>
        <v>16.100000000000001</v>
      </c>
      <c r="V73" s="14">
        <f>'Distributor Secondary'!U15*'DSR con %'!V73</f>
        <v>13.110000000000001</v>
      </c>
      <c r="W73" s="14">
        <f>'Distributor Secondary'!V15*'DSR con %'!W73</f>
        <v>31.05</v>
      </c>
      <c r="X73" s="14">
        <f>'Distributor Secondary'!W15*'DSR con %'!X73</f>
        <v>29.67</v>
      </c>
      <c r="Y73" s="14">
        <f>'Distributor Secondary'!X15*'DSR con %'!Y73</f>
        <v>35.880000000000003</v>
      </c>
      <c r="Z73" s="14">
        <f>'Distributor Secondary'!Y15*'DSR con %'!Z73</f>
        <v>12.42</v>
      </c>
      <c r="AA73" s="14">
        <f>'Distributor Secondary'!Z15*'DSR con %'!AA73</f>
        <v>2.0700000000000003</v>
      </c>
      <c r="AB73" s="14">
        <f>'Distributor Secondary'!AA15*'DSR con %'!AB73</f>
        <v>3.22</v>
      </c>
      <c r="AC73" s="14">
        <f>'Distributor Secondary'!AB15*'DSR con %'!AC73</f>
        <v>4.1400000000000006</v>
      </c>
      <c r="AD73" s="14">
        <f>'Distributor Secondary'!AC15*'DSR con %'!AD73</f>
        <v>3.45</v>
      </c>
      <c r="AE73" s="14">
        <f>'Distributor Secondary'!AD15*'DSR con %'!AE73</f>
        <v>4.37</v>
      </c>
      <c r="AF73" s="14">
        <f>'Distributor Secondary'!AE15*'DSR con %'!AF73</f>
        <v>3.91</v>
      </c>
      <c r="AG73" s="14">
        <f>'Distributor Secondary'!AF15*'DSR con %'!AG73</f>
        <v>6.21</v>
      </c>
      <c r="AH73" s="14">
        <f>'Distributor Secondary'!AG15*'DSR con %'!AH73</f>
        <v>4.1400000000000006</v>
      </c>
      <c r="AI73" s="14">
        <f>'Distributor Secondary'!AH15*'DSR con %'!AI73</f>
        <v>3.68</v>
      </c>
      <c r="AJ73" s="14">
        <f>'Distributor Secondary'!AI15*'DSR con %'!AJ73</f>
        <v>9.43</v>
      </c>
      <c r="AK73" s="14">
        <f>'Distributor Secondary'!AJ15*'DSR con %'!AK73</f>
        <v>10.35</v>
      </c>
      <c r="AL73" s="14">
        <f>'Distributor Secondary'!AK15*'DSR con %'!AL73</f>
        <v>3.91</v>
      </c>
      <c r="AM73" s="14">
        <f>'Distributor Secondary'!AL15*'DSR con %'!AM73</f>
        <v>5.98</v>
      </c>
      <c r="AN73" s="14">
        <f>'Distributor Secondary'!AM15*'DSR con %'!AN73</f>
        <v>2.7600000000000002</v>
      </c>
      <c r="AO73" s="14">
        <f>'Distributor Secondary'!AN15*'DSR con %'!AO73</f>
        <v>4.1400000000000006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</row>
    <row r="74" spans="1:53" s="9" customFormat="1" x14ac:dyDescent="0.2">
      <c r="A74" s="49" t="s">
        <v>119</v>
      </c>
      <c r="B74" s="16" t="s">
        <v>5</v>
      </c>
      <c r="C74" s="35" t="s">
        <v>41</v>
      </c>
      <c r="D74" s="91" t="s">
        <v>128</v>
      </c>
      <c r="E74" s="85" t="s">
        <v>127</v>
      </c>
      <c r="F74" s="18">
        <f>SUMPRODUCT(H74:AO74,$H$1:$AO$1)</f>
        <v>1897203.6</v>
      </c>
      <c r="G74" s="19">
        <f>SUM(H74:AO74)</f>
        <v>987.93000000000006</v>
      </c>
      <c r="H74" s="14">
        <f>'Distributor Secondary'!G15*'DSR con %'!H74</f>
        <v>207.9</v>
      </c>
      <c r="I74" s="14">
        <f>'Distributor Secondary'!H15*'DSR con %'!I74</f>
        <v>66.69</v>
      </c>
      <c r="J74" s="14">
        <f>'Distributor Secondary'!I15*'DSR con %'!J74</f>
        <v>93.690000000000012</v>
      </c>
      <c r="K74" s="14">
        <f>'Distributor Secondary'!J15*'DSR con %'!K74</f>
        <v>63.180000000000007</v>
      </c>
      <c r="L74" s="14">
        <f>'Distributor Secondary'!K15*'DSR con %'!L74</f>
        <v>39.150000000000006</v>
      </c>
      <c r="M74" s="14">
        <f>'Distributor Secondary'!L15*'DSR con %'!M74</f>
        <v>27.270000000000003</v>
      </c>
      <c r="N74" s="14">
        <f>'Distributor Secondary'!M15*'DSR con %'!N74</f>
        <v>64.53</v>
      </c>
      <c r="O74" s="14">
        <f>'Distributor Secondary'!N15*'DSR con %'!O74</f>
        <v>27.810000000000002</v>
      </c>
      <c r="P74" s="14">
        <f>'Distributor Secondary'!O15*'DSR con %'!P74</f>
        <v>35.64</v>
      </c>
      <c r="Q74" s="14">
        <f>'Distributor Secondary'!P15*'DSR con %'!Q74</f>
        <v>27.540000000000003</v>
      </c>
      <c r="R74" s="14">
        <f>'Distributor Secondary'!Q15*'DSR con %'!R74</f>
        <v>42.120000000000005</v>
      </c>
      <c r="S74" s="14">
        <f>'Distributor Secondary'!R15*'DSR con %'!S74</f>
        <v>21.87</v>
      </c>
      <c r="T74" s="14">
        <f>'Distributor Secondary'!S15*'DSR con %'!T74</f>
        <v>24.03</v>
      </c>
      <c r="U74" s="14">
        <f>'Distributor Secondary'!T15*'DSR con %'!U74</f>
        <v>18.900000000000002</v>
      </c>
      <c r="V74" s="14">
        <f>'Distributor Secondary'!U15*'DSR con %'!V74</f>
        <v>15.39</v>
      </c>
      <c r="W74" s="14">
        <f>'Distributor Secondary'!V15*'DSR con %'!W74</f>
        <v>36.450000000000003</v>
      </c>
      <c r="X74" s="14">
        <f>'Distributor Secondary'!W15*'DSR con %'!X74</f>
        <v>34.830000000000005</v>
      </c>
      <c r="Y74" s="14">
        <f>'Distributor Secondary'!X15*'DSR con %'!Y74</f>
        <v>42.120000000000005</v>
      </c>
      <c r="Z74" s="14">
        <f>'Distributor Secondary'!Y15*'DSR con %'!Z74</f>
        <v>14.580000000000002</v>
      </c>
      <c r="AA74" s="14">
        <f>'Distributor Secondary'!Z15*'DSR con %'!AA74</f>
        <v>2.4300000000000002</v>
      </c>
      <c r="AB74" s="14">
        <f>'Distributor Secondary'!AA15*'DSR con %'!AB74</f>
        <v>3.7800000000000002</v>
      </c>
      <c r="AC74" s="14">
        <f>'Distributor Secondary'!AB15*'DSR con %'!AC74</f>
        <v>4.8600000000000003</v>
      </c>
      <c r="AD74" s="14">
        <f>'Distributor Secondary'!AC15*'DSR con %'!AD74</f>
        <v>4.0500000000000007</v>
      </c>
      <c r="AE74" s="14">
        <f>'Distributor Secondary'!AD15*'DSR con %'!AE74</f>
        <v>5.1300000000000008</v>
      </c>
      <c r="AF74" s="14">
        <f>'Distributor Secondary'!AE15*'DSR con %'!AF74</f>
        <v>4.59</v>
      </c>
      <c r="AG74" s="14">
        <f>'Distributor Secondary'!AF15*'DSR con %'!AG74</f>
        <v>7.2900000000000009</v>
      </c>
      <c r="AH74" s="14">
        <f>'Distributor Secondary'!AG15*'DSR con %'!AH74</f>
        <v>4.8600000000000003</v>
      </c>
      <c r="AI74" s="14">
        <f>'Distributor Secondary'!AH15*'DSR con %'!AI74</f>
        <v>4.32</v>
      </c>
      <c r="AJ74" s="14">
        <f>'Distributor Secondary'!AI15*'DSR con %'!AJ74</f>
        <v>11.07</v>
      </c>
      <c r="AK74" s="14">
        <f>'Distributor Secondary'!AJ15*'DSR con %'!AK74</f>
        <v>12.15</v>
      </c>
      <c r="AL74" s="14">
        <f>'Distributor Secondary'!AK15*'DSR con %'!AL74</f>
        <v>4.59</v>
      </c>
      <c r="AM74" s="14">
        <f>'Distributor Secondary'!AL15*'DSR con %'!AM74</f>
        <v>7.0200000000000005</v>
      </c>
      <c r="AN74" s="14">
        <f>'Distributor Secondary'!AM15*'DSR con %'!AN74</f>
        <v>3.24</v>
      </c>
      <c r="AO74" s="14">
        <f>'Distributor Secondary'!AN15*'DSR con %'!AO74</f>
        <v>4.8600000000000003</v>
      </c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spans="1:53" s="9" customFormat="1" x14ac:dyDescent="0.2">
      <c r="A75" s="49" t="s">
        <v>119</v>
      </c>
      <c r="B75" s="16" t="s">
        <v>5</v>
      </c>
      <c r="C75" s="35" t="s">
        <v>41</v>
      </c>
      <c r="D75" s="91" t="s">
        <v>129</v>
      </c>
      <c r="E75" s="85" t="s">
        <v>130</v>
      </c>
      <c r="F75" s="18">
        <f>SUMPRODUCT(H75:AO75,$H$1:$AO$1)</f>
        <v>1897203.6</v>
      </c>
      <c r="G75" s="19">
        <f>SUM(H75:AO75)</f>
        <v>987.93000000000006</v>
      </c>
      <c r="H75" s="14">
        <f>'Distributor Secondary'!G15*'DSR con %'!H75</f>
        <v>207.9</v>
      </c>
      <c r="I75" s="14">
        <f>'Distributor Secondary'!H15*'DSR con %'!I75</f>
        <v>66.69</v>
      </c>
      <c r="J75" s="14">
        <f>'Distributor Secondary'!I15*'DSR con %'!J75</f>
        <v>93.690000000000012</v>
      </c>
      <c r="K75" s="14">
        <f>'Distributor Secondary'!J15*'DSR con %'!K75</f>
        <v>63.180000000000007</v>
      </c>
      <c r="L75" s="14">
        <f>'Distributor Secondary'!K15*'DSR con %'!L75</f>
        <v>39.150000000000006</v>
      </c>
      <c r="M75" s="14">
        <f>'Distributor Secondary'!L15*'DSR con %'!M75</f>
        <v>27.270000000000003</v>
      </c>
      <c r="N75" s="14">
        <f>'Distributor Secondary'!M15*'DSR con %'!N75</f>
        <v>64.53</v>
      </c>
      <c r="O75" s="14">
        <f>'Distributor Secondary'!N15*'DSR con %'!O75</f>
        <v>27.810000000000002</v>
      </c>
      <c r="P75" s="14">
        <f>'Distributor Secondary'!O15*'DSR con %'!P75</f>
        <v>35.64</v>
      </c>
      <c r="Q75" s="14">
        <f>'Distributor Secondary'!P15*'DSR con %'!Q75</f>
        <v>27.540000000000003</v>
      </c>
      <c r="R75" s="14">
        <f>'Distributor Secondary'!Q15*'DSR con %'!R75</f>
        <v>42.120000000000005</v>
      </c>
      <c r="S75" s="14">
        <f>'Distributor Secondary'!R15*'DSR con %'!S75</f>
        <v>21.87</v>
      </c>
      <c r="T75" s="14">
        <f>'Distributor Secondary'!S15*'DSR con %'!T75</f>
        <v>24.03</v>
      </c>
      <c r="U75" s="14">
        <f>'Distributor Secondary'!T15*'DSR con %'!U75</f>
        <v>18.900000000000002</v>
      </c>
      <c r="V75" s="14">
        <f>'Distributor Secondary'!U15*'DSR con %'!V75</f>
        <v>15.39</v>
      </c>
      <c r="W75" s="14">
        <f>'Distributor Secondary'!V15*'DSR con %'!W75</f>
        <v>36.450000000000003</v>
      </c>
      <c r="X75" s="14">
        <f>'Distributor Secondary'!W15*'DSR con %'!X75</f>
        <v>34.830000000000005</v>
      </c>
      <c r="Y75" s="14">
        <f>'Distributor Secondary'!X15*'DSR con %'!Y75</f>
        <v>42.120000000000005</v>
      </c>
      <c r="Z75" s="14">
        <f>'Distributor Secondary'!Y15*'DSR con %'!Z75</f>
        <v>14.580000000000002</v>
      </c>
      <c r="AA75" s="14">
        <f>'Distributor Secondary'!Z15*'DSR con %'!AA75</f>
        <v>2.4300000000000002</v>
      </c>
      <c r="AB75" s="14">
        <f>'Distributor Secondary'!AA15*'DSR con %'!AB75</f>
        <v>3.7800000000000002</v>
      </c>
      <c r="AC75" s="14">
        <f>'Distributor Secondary'!AB15*'DSR con %'!AC75</f>
        <v>4.8600000000000003</v>
      </c>
      <c r="AD75" s="14">
        <f>'Distributor Secondary'!AC15*'DSR con %'!AD75</f>
        <v>4.0500000000000007</v>
      </c>
      <c r="AE75" s="14">
        <f>'Distributor Secondary'!AD15*'DSR con %'!AE75</f>
        <v>5.1300000000000008</v>
      </c>
      <c r="AF75" s="14">
        <f>'Distributor Secondary'!AE15*'DSR con %'!AF75</f>
        <v>4.59</v>
      </c>
      <c r="AG75" s="14">
        <f>'Distributor Secondary'!AF15*'DSR con %'!AG75</f>
        <v>7.2900000000000009</v>
      </c>
      <c r="AH75" s="14">
        <f>'Distributor Secondary'!AG15*'DSR con %'!AH75</f>
        <v>4.8600000000000003</v>
      </c>
      <c r="AI75" s="14">
        <f>'Distributor Secondary'!AH15*'DSR con %'!AI75</f>
        <v>4.32</v>
      </c>
      <c r="AJ75" s="14">
        <f>'Distributor Secondary'!AI15*'DSR con %'!AJ75</f>
        <v>11.07</v>
      </c>
      <c r="AK75" s="14">
        <f>'Distributor Secondary'!AJ15*'DSR con %'!AK75</f>
        <v>12.15</v>
      </c>
      <c r="AL75" s="14">
        <f>'Distributor Secondary'!AK15*'DSR con %'!AL75</f>
        <v>4.59</v>
      </c>
      <c r="AM75" s="14">
        <f>'Distributor Secondary'!AL15*'DSR con %'!AM75</f>
        <v>7.0200000000000005</v>
      </c>
      <c r="AN75" s="14">
        <f>'Distributor Secondary'!AM15*'DSR con %'!AN75</f>
        <v>3.24</v>
      </c>
      <c r="AO75" s="14">
        <f>'Distributor Secondary'!AN15*'DSR con %'!AO75</f>
        <v>4.8600000000000003</v>
      </c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spans="1:53" s="9" customFormat="1" hidden="1" x14ac:dyDescent="0.2">
      <c r="A76" s="12"/>
      <c r="B76" s="10"/>
      <c r="C76" s="10"/>
      <c r="D76" s="10"/>
      <c r="E76" s="12"/>
      <c r="F76" s="26">
        <f>SUM(F72:F75)</f>
        <v>7026680</v>
      </c>
      <c r="G76" s="26">
        <f t="shared" ref="G76:H76" si="55">SUM(G72:G75)</f>
        <v>3659</v>
      </c>
      <c r="H76" s="26">
        <f t="shared" si="55"/>
        <v>770</v>
      </c>
      <c r="I76" s="26">
        <f t="shared" ref="I76:AO76" si="56">SUM(I72:I75)</f>
        <v>247</v>
      </c>
      <c r="J76" s="26">
        <f t="shared" si="56"/>
        <v>347</v>
      </c>
      <c r="K76" s="26">
        <f t="shared" si="56"/>
        <v>234</v>
      </c>
      <c r="L76" s="26">
        <f t="shared" si="56"/>
        <v>145</v>
      </c>
      <c r="M76" s="26">
        <f t="shared" si="56"/>
        <v>101</v>
      </c>
      <c r="N76" s="26">
        <f t="shared" si="56"/>
        <v>239</v>
      </c>
      <c r="O76" s="26">
        <f t="shared" si="56"/>
        <v>103</v>
      </c>
      <c r="P76" s="26">
        <f t="shared" si="56"/>
        <v>132</v>
      </c>
      <c r="Q76" s="26">
        <f t="shared" si="56"/>
        <v>102.00000000000001</v>
      </c>
      <c r="R76" s="26">
        <f t="shared" si="56"/>
        <v>156</v>
      </c>
      <c r="S76" s="26">
        <f t="shared" si="56"/>
        <v>81.000000000000014</v>
      </c>
      <c r="T76" s="26">
        <f t="shared" si="56"/>
        <v>89</v>
      </c>
      <c r="U76" s="26">
        <f t="shared" si="56"/>
        <v>70.000000000000014</v>
      </c>
      <c r="V76" s="26">
        <f t="shared" si="56"/>
        <v>57</v>
      </c>
      <c r="W76" s="26">
        <f t="shared" si="56"/>
        <v>135</v>
      </c>
      <c r="X76" s="26">
        <f t="shared" si="56"/>
        <v>129.00000000000003</v>
      </c>
      <c r="Y76" s="26">
        <f t="shared" si="56"/>
        <v>156</v>
      </c>
      <c r="Z76" s="26">
        <f t="shared" si="56"/>
        <v>54</v>
      </c>
      <c r="AA76" s="26">
        <f t="shared" si="56"/>
        <v>9</v>
      </c>
      <c r="AB76" s="26">
        <f t="shared" si="56"/>
        <v>14</v>
      </c>
      <c r="AC76" s="26">
        <f t="shared" si="56"/>
        <v>18</v>
      </c>
      <c r="AD76" s="26">
        <f t="shared" si="56"/>
        <v>15.000000000000002</v>
      </c>
      <c r="AE76" s="26">
        <f t="shared" si="56"/>
        <v>19</v>
      </c>
      <c r="AF76" s="26">
        <f t="shared" si="56"/>
        <v>17</v>
      </c>
      <c r="AG76" s="26">
        <f t="shared" si="56"/>
        <v>27</v>
      </c>
      <c r="AH76" s="26">
        <f t="shared" si="56"/>
        <v>18</v>
      </c>
      <c r="AI76" s="26">
        <f t="shared" si="56"/>
        <v>16</v>
      </c>
      <c r="AJ76" s="26">
        <f t="shared" si="56"/>
        <v>41</v>
      </c>
      <c r="AK76" s="26">
        <f t="shared" si="56"/>
        <v>45</v>
      </c>
      <c r="AL76" s="26">
        <f t="shared" si="56"/>
        <v>17</v>
      </c>
      <c r="AM76" s="26">
        <f t="shared" si="56"/>
        <v>26</v>
      </c>
      <c r="AN76" s="26">
        <f t="shared" si="56"/>
        <v>12.000000000000002</v>
      </c>
      <c r="AO76" s="26">
        <f t="shared" si="56"/>
        <v>18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spans="1:53" s="9" customFormat="1" x14ac:dyDescent="0.2">
      <c r="A77" s="49" t="s">
        <v>120</v>
      </c>
      <c r="B77" s="16" t="s">
        <v>5</v>
      </c>
      <c r="C77" s="35" t="s">
        <v>41</v>
      </c>
      <c r="D77" s="63" t="s">
        <v>121</v>
      </c>
      <c r="E77" s="83" t="s">
        <v>145</v>
      </c>
      <c r="F77" s="18">
        <f>SUMPRODUCT(H77:AO77,$H$1:$AO$1)</f>
        <v>3192580</v>
      </c>
      <c r="G77" s="19">
        <f>SUM(H77:AO77)</f>
        <v>1265.8899999999996</v>
      </c>
      <c r="H77" s="14">
        <f>'Distributor Secondary'!G16*'DSR con %'!H77</f>
        <v>281.60000000000002</v>
      </c>
      <c r="I77" s="14">
        <f>'Distributor Secondary'!H16*'DSR con %'!I77</f>
        <v>69.760000000000005</v>
      </c>
      <c r="J77" s="14">
        <f>'Distributor Secondary'!I16*'DSR con %'!J77</f>
        <v>114.24000000000001</v>
      </c>
      <c r="K77" s="14">
        <f>'Distributor Secondary'!J16*'DSR con %'!K77</f>
        <v>64.320000000000007</v>
      </c>
      <c r="L77" s="14">
        <f>'Distributor Secondary'!K16*'DSR con %'!L77</f>
        <v>43.2</v>
      </c>
      <c r="M77" s="14">
        <f>'Distributor Secondary'!L16*'DSR con %'!M77</f>
        <v>31.68</v>
      </c>
      <c r="N77" s="14">
        <f>'Distributor Secondary'!M16*'DSR con %'!N77</f>
        <v>49.699999999999996</v>
      </c>
      <c r="O77" s="14">
        <f>'Distributor Secondary'!N16*'DSR con %'!O77</f>
        <v>35.349999999999994</v>
      </c>
      <c r="P77" s="14">
        <f>'Distributor Secondary'!O16*'DSR con %'!P77</f>
        <v>43.05</v>
      </c>
      <c r="Q77" s="14">
        <f>'Distributor Secondary'!P16*'DSR con %'!Q77</f>
        <v>33.25</v>
      </c>
      <c r="R77" s="14">
        <f>'Distributor Secondary'!Q16*'DSR con %'!R77</f>
        <v>49.349999999999994</v>
      </c>
      <c r="S77" s="14">
        <f>'Distributor Secondary'!R16*'DSR con %'!S77</f>
        <v>29.4</v>
      </c>
      <c r="T77" s="14">
        <f>'Distributor Secondary'!S16*'DSR con %'!T77</f>
        <v>29.749999999999996</v>
      </c>
      <c r="U77" s="14">
        <f>'Distributor Secondary'!T16*'DSR con %'!U77</f>
        <v>25.9</v>
      </c>
      <c r="V77" s="14">
        <f>'Distributor Secondary'!U16*'DSR con %'!V77</f>
        <v>22.4</v>
      </c>
      <c r="W77" s="14">
        <f>'Distributor Secondary'!V16*'DSR con %'!W77</f>
        <v>50.05</v>
      </c>
      <c r="X77" s="14">
        <f>'Distributor Secondary'!W16*'DSR con %'!X77</f>
        <v>40.25</v>
      </c>
      <c r="Y77" s="14">
        <f>'Distributor Secondary'!X16*'DSR con %'!Y77</f>
        <v>41.65</v>
      </c>
      <c r="Z77" s="14">
        <f>'Distributor Secondary'!Y16*'DSR con %'!Z77</f>
        <v>15.049999999999999</v>
      </c>
      <c r="AA77" s="14">
        <f>'Distributor Secondary'!Z16*'DSR con %'!AA77</f>
        <v>4.51</v>
      </c>
      <c r="AB77" s="14">
        <f>'Distributor Secondary'!AA16*'DSR con %'!AB77</f>
        <v>6.56</v>
      </c>
      <c r="AC77" s="14">
        <f>'Distributor Secondary'!AB16*'DSR con %'!AC77</f>
        <v>8.61</v>
      </c>
      <c r="AD77" s="14">
        <f>'Distributor Secondary'!AC16*'DSR con %'!AD77</f>
        <v>6.97</v>
      </c>
      <c r="AE77" s="14">
        <f>'Distributor Secondary'!AD16*'DSR con %'!AE77</f>
        <v>8.61</v>
      </c>
      <c r="AF77" s="14">
        <f>'Distributor Secondary'!AE16*'DSR con %'!AF77</f>
        <v>10.080000000000002</v>
      </c>
      <c r="AG77" s="14">
        <f>'Distributor Secondary'!AF16*'DSR con %'!AG77</f>
        <v>15</v>
      </c>
      <c r="AH77" s="14">
        <f>'Distributor Secondary'!AG16*'DSR con %'!AH77</f>
        <v>12.6</v>
      </c>
      <c r="AI77" s="14">
        <f>'Distributor Secondary'!AH16*'DSR con %'!AI77</f>
        <v>11.4</v>
      </c>
      <c r="AJ77" s="14">
        <f>'Distributor Secondary'!AI16*'DSR con %'!AJ77</f>
        <v>25.8</v>
      </c>
      <c r="AK77" s="14">
        <f>'Distributor Secondary'!AJ16*'DSR con %'!AK77</f>
        <v>33.6</v>
      </c>
      <c r="AL77" s="14">
        <f>'Distributor Secondary'!AK16*'DSR con %'!AL77</f>
        <v>12.6</v>
      </c>
      <c r="AM77" s="14">
        <f>'Distributor Secondary'!AL16*'DSR con %'!AM77</f>
        <v>17.399999999999999</v>
      </c>
      <c r="AN77" s="14">
        <f>'Distributor Secondary'!AM16*'DSR con %'!AN77</f>
        <v>9</v>
      </c>
      <c r="AO77" s="14">
        <f>'Distributor Secondary'!AN16*'DSR con %'!AO77</f>
        <v>13.2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</row>
    <row r="78" spans="1:53" s="9" customFormat="1" x14ac:dyDescent="0.2">
      <c r="A78" s="49" t="s">
        <v>120</v>
      </c>
      <c r="B78" s="16" t="s">
        <v>5</v>
      </c>
      <c r="C78" s="35" t="s">
        <v>41</v>
      </c>
      <c r="D78" s="63" t="s">
        <v>122</v>
      </c>
      <c r="E78" s="43" t="s">
        <v>123</v>
      </c>
      <c r="F78" s="18">
        <f>SUMPRODUCT(H78:AO78,$H$1:$AO$1)</f>
        <v>2381890.4000000004</v>
      </c>
      <c r="G78" s="19">
        <f>SUM(H78:AO78)</f>
        <v>1180.5600000000002</v>
      </c>
      <c r="H78" s="14">
        <f>'Distributor Secondary'!G16*'DSR con %'!H78</f>
        <v>290.40000000000003</v>
      </c>
      <c r="I78" s="14">
        <f>'Distributor Secondary'!H16*'DSR con %'!I78</f>
        <v>71.94</v>
      </c>
      <c r="J78" s="14">
        <f>'Distributor Secondary'!I16*'DSR con %'!J78</f>
        <v>117.81</v>
      </c>
      <c r="K78" s="14">
        <f>'Distributor Secondary'!J16*'DSR con %'!K78</f>
        <v>66.33</v>
      </c>
      <c r="L78" s="14">
        <f>'Distributor Secondary'!K16*'DSR con %'!L78</f>
        <v>44.550000000000004</v>
      </c>
      <c r="M78" s="14">
        <f>'Distributor Secondary'!L16*'DSR con %'!M78</f>
        <v>32.67</v>
      </c>
      <c r="N78" s="14">
        <f>'Distributor Secondary'!M16*'DSR con %'!N78</f>
        <v>46.86</v>
      </c>
      <c r="O78" s="14">
        <f>'Distributor Secondary'!N16*'DSR con %'!O78</f>
        <v>33.33</v>
      </c>
      <c r="P78" s="14">
        <f>'Distributor Secondary'!O16*'DSR con %'!P78</f>
        <v>40.590000000000003</v>
      </c>
      <c r="Q78" s="14">
        <f>'Distributor Secondary'!P16*'DSR con %'!Q78</f>
        <v>31.35</v>
      </c>
      <c r="R78" s="14">
        <f>'Distributor Secondary'!Q16*'DSR con %'!R78</f>
        <v>46.53</v>
      </c>
      <c r="S78" s="14">
        <f>'Distributor Secondary'!R16*'DSR con %'!S78</f>
        <v>27.720000000000002</v>
      </c>
      <c r="T78" s="14">
        <f>'Distributor Secondary'!S16*'DSR con %'!T78</f>
        <v>28.05</v>
      </c>
      <c r="U78" s="14">
        <f>'Distributor Secondary'!T16*'DSR con %'!U78</f>
        <v>24.42</v>
      </c>
      <c r="V78" s="14">
        <f>'Distributor Secondary'!U16*'DSR con %'!V78</f>
        <v>21.12</v>
      </c>
      <c r="W78" s="14">
        <f>'Distributor Secondary'!V16*'DSR con %'!W78</f>
        <v>47.190000000000005</v>
      </c>
      <c r="X78" s="14">
        <f>'Distributor Secondary'!W16*'DSR con %'!X78</f>
        <v>37.950000000000003</v>
      </c>
      <c r="Y78" s="14">
        <f>'Distributor Secondary'!X16*'DSR con %'!Y78</f>
        <v>39.270000000000003</v>
      </c>
      <c r="Z78" s="14">
        <f>'Distributor Secondary'!Y16*'DSR con %'!Z78</f>
        <v>14.190000000000001</v>
      </c>
      <c r="AA78" s="14">
        <f>'Distributor Secondary'!Z16*'DSR con %'!AA78</f>
        <v>4.07</v>
      </c>
      <c r="AB78" s="14">
        <f>'Distributor Secondary'!AA16*'DSR con %'!AB78</f>
        <v>5.92</v>
      </c>
      <c r="AC78" s="14">
        <f>'Distributor Secondary'!AB16*'DSR con %'!AC78</f>
        <v>7.77</v>
      </c>
      <c r="AD78" s="14">
        <f>'Distributor Secondary'!AC16*'DSR con %'!AD78</f>
        <v>6.29</v>
      </c>
      <c r="AE78" s="14">
        <f>'Distributor Secondary'!AD16*'DSR con %'!AE78</f>
        <v>8.4</v>
      </c>
      <c r="AF78" s="14">
        <f>'Distributor Secondary'!AE16*'DSR con %'!AF78</f>
        <v>6.4799999999999995</v>
      </c>
      <c r="AG78" s="14">
        <f>'Distributor Secondary'!AF16*'DSR con %'!AG78</f>
        <v>9.3000000000000007</v>
      </c>
      <c r="AH78" s="14">
        <f>'Distributor Secondary'!AG16*'DSR con %'!AH78</f>
        <v>6.51</v>
      </c>
      <c r="AI78" s="14">
        <f>'Distributor Secondary'!AH16*'DSR con %'!AI78</f>
        <v>5.89</v>
      </c>
      <c r="AJ78" s="14">
        <f>'Distributor Secondary'!AI16*'DSR con %'!AJ78</f>
        <v>13.33</v>
      </c>
      <c r="AK78" s="14">
        <f>'Distributor Secondary'!AJ16*'DSR con %'!AK78</f>
        <v>17.36</v>
      </c>
      <c r="AL78" s="14">
        <f>'Distributor Secondary'!AK16*'DSR con %'!AL78</f>
        <v>6.51</v>
      </c>
      <c r="AM78" s="14">
        <f>'Distributor Secondary'!AL16*'DSR con %'!AM78</f>
        <v>8.99</v>
      </c>
      <c r="AN78" s="14">
        <f>'Distributor Secondary'!AM16*'DSR con %'!AN78</f>
        <v>4.6500000000000004</v>
      </c>
      <c r="AO78" s="14">
        <f>'Distributor Secondary'!AN16*'DSR con %'!AO78</f>
        <v>6.82</v>
      </c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spans="1:53" s="9" customFormat="1" x14ac:dyDescent="0.2">
      <c r="A79" s="49" t="s">
        <v>120</v>
      </c>
      <c r="B79" s="16" t="s">
        <v>5</v>
      </c>
      <c r="C79" s="35" t="s">
        <v>41</v>
      </c>
      <c r="D79" s="63" t="s">
        <v>124</v>
      </c>
      <c r="E79" s="43" t="s">
        <v>132</v>
      </c>
      <c r="F79" s="18">
        <f>SUMPRODUCT(H79:AO79,$H$1:$AO$1)</f>
        <v>1710209.5999999999</v>
      </c>
      <c r="G79" s="19">
        <f>SUM(H79:AO79)</f>
        <v>1132.55</v>
      </c>
      <c r="H79" s="14">
        <f>'Distributor Secondary'!G16*'DSR con %'!H79</f>
        <v>308</v>
      </c>
      <c r="I79" s="14">
        <f>'Distributor Secondary'!H16*'DSR con %'!I79</f>
        <v>76.3</v>
      </c>
      <c r="J79" s="14">
        <f>'Distributor Secondary'!I16*'DSR con %'!J79</f>
        <v>124.94999999999999</v>
      </c>
      <c r="K79" s="14">
        <f>'Distributor Secondary'!J16*'DSR con %'!K79</f>
        <v>70.349999999999994</v>
      </c>
      <c r="L79" s="14">
        <f>'Distributor Secondary'!K16*'DSR con %'!L79</f>
        <v>47.25</v>
      </c>
      <c r="M79" s="14">
        <f>'Distributor Secondary'!L16*'DSR con %'!M79</f>
        <v>34.65</v>
      </c>
      <c r="N79" s="14">
        <f>'Distributor Secondary'!M16*'DSR con %'!N79</f>
        <v>45.44</v>
      </c>
      <c r="O79" s="14">
        <f>'Distributor Secondary'!N16*'DSR con %'!O79</f>
        <v>32.32</v>
      </c>
      <c r="P79" s="14">
        <f>'Distributor Secondary'!O16*'DSR con %'!P79</f>
        <v>39.36</v>
      </c>
      <c r="Q79" s="14">
        <f>'Distributor Secondary'!P16*'DSR con %'!Q79</f>
        <v>30.400000000000002</v>
      </c>
      <c r="R79" s="14">
        <f>'Distributor Secondary'!Q16*'DSR con %'!R79</f>
        <v>45.12</v>
      </c>
      <c r="S79" s="14">
        <f>'Distributor Secondary'!R16*'DSR con %'!S79</f>
        <v>26.88</v>
      </c>
      <c r="T79" s="14">
        <f>'Distributor Secondary'!S16*'DSR con %'!T79</f>
        <v>27.2</v>
      </c>
      <c r="U79" s="14">
        <f>'Distributor Secondary'!T16*'DSR con %'!U79</f>
        <v>23.68</v>
      </c>
      <c r="V79" s="14">
        <f>'Distributor Secondary'!U16*'DSR con %'!V79</f>
        <v>20.48</v>
      </c>
      <c r="W79" s="14">
        <f>'Distributor Secondary'!V16*'DSR con %'!W79</f>
        <v>45.76</v>
      </c>
      <c r="X79" s="14">
        <f>'Distributor Secondary'!W16*'DSR con %'!X79</f>
        <v>36.800000000000004</v>
      </c>
      <c r="Y79" s="14">
        <f>'Distributor Secondary'!X16*'DSR con %'!Y79</f>
        <v>38.08</v>
      </c>
      <c r="Z79" s="14">
        <f>'Distributor Secondary'!Y16*'DSR con %'!Z79</f>
        <v>13.76</v>
      </c>
      <c r="AA79" s="14">
        <f>'Distributor Secondary'!Z16*'DSR con %'!AA79</f>
        <v>2.42</v>
      </c>
      <c r="AB79" s="14">
        <f>'Distributor Secondary'!AA16*'DSR con %'!AB79</f>
        <v>3.52</v>
      </c>
      <c r="AC79" s="14">
        <f>'Distributor Secondary'!AB16*'DSR con %'!AC79</f>
        <v>4.62</v>
      </c>
      <c r="AD79" s="14">
        <f>'Distributor Secondary'!AC16*'DSR con %'!AD79</f>
        <v>3.74</v>
      </c>
      <c r="AE79" s="14">
        <f>'Distributor Secondary'!AD16*'DSR con %'!AE79</f>
        <v>3.99</v>
      </c>
      <c r="AF79" s="14">
        <f>'Distributor Secondary'!AE16*'DSR con %'!AF79</f>
        <v>1.44</v>
      </c>
      <c r="AG79" s="14">
        <f>'Distributor Secondary'!AF16*'DSR con %'!AG79</f>
        <v>5.7</v>
      </c>
      <c r="AH79" s="14">
        <f>'Distributor Secondary'!AG16*'DSR con %'!AH79</f>
        <v>1.89</v>
      </c>
      <c r="AI79" s="14">
        <f>'Distributor Secondary'!AH16*'DSR con %'!AI79</f>
        <v>1.71</v>
      </c>
      <c r="AJ79" s="14">
        <f>'Distributor Secondary'!AI16*'DSR con %'!AJ79</f>
        <v>3.8699999999999997</v>
      </c>
      <c r="AK79" s="14">
        <f>'Distributor Secondary'!AJ16*'DSR con %'!AK79</f>
        <v>5.04</v>
      </c>
      <c r="AL79" s="14">
        <f>'Distributor Secondary'!AK16*'DSR con %'!AL79</f>
        <v>1.89</v>
      </c>
      <c r="AM79" s="14">
        <f>'Distributor Secondary'!AL16*'DSR con %'!AM79</f>
        <v>2.61</v>
      </c>
      <c r="AN79" s="14">
        <f>'Distributor Secondary'!AM16*'DSR con %'!AN79</f>
        <v>1.3499999999999999</v>
      </c>
      <c r="AO79" s="14">
        <f>'Distributor Secondary'!AN16*'DSR con %'!AO79</f>
        <v>1.98</v>
      </c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spans="1:53" s="9" customFormat="1" hidden="1" x14ac:dyDescent="0.2">
      <c r="A80" s="50"/>
      <c r="B80" s="37"/>
      <c r="C80" s="37"/>
      <c r="D80" s="51"/>
      <c r="E80" s="52"/>
      <c r="F80" s="26">
        <f>SUM(F77:F79)</f>
        <v>7284680</v>
      </c>
      <c r="G80" s="26">
        <f t="shared" ref="G80:H80" si="57">SUM(G77:G79)</f>
        <v>3579</v>
      </c>
      <c r="H80" s="26">
        <f t="shared" si="57"/>
        <v>880</v>
      </c>
      <c r="I80" s="26">
        <f t="shared" ref="I80:AO80" si="58">SUM(I77:I79)</f>
        <v>218</v>
      </c>
      <c r="J80" s="26">
        <f t="shared" si="58"/>
        <v>357</v>
      </c>
      <c r="K80" s="26">
        <f t="shared" si="58"/>
        <v>201</v>
      </c>
      <c r="L80" s="26">
        <f t="shared" si="58"/>
        <v>135</v>
      </c>
      <c r="M80" s="26">
        <f t="shared" si="58"/>
        <v>99</v>
      </c>
      <c r="N80" s="26">
        <f t="shared" si="58"/>
        <v>142</v>
      </c>
      <c r="O80" s="26">
        <f t="shared" si="58"/>
        <v>101</v>
      </c>
      <c r="P80" s="26">
        <f t="shared" si="58"/>
        <v>123</v>
      </c>
      <c r="Q80" s="26">
        <f t="shared" si="58"/>
        <v>95</v>
      </c>
      <c r="R80" s="26">
        <f t="shared" si="58"/>
        <v>141</v>
      </c>
      <c r="S80" s="26">
        <f t="shared" si="58"/>
        <v>84</v>
      </c>
      <c r="T80" s="26">
        <f t="shared" si="58"/>
        <v>85</v>
      </c>
      <c r="U80" s="26">
        <f t="shared" si="58"/>
        <v>74</v>
      </c>
      <c r="V80" s="26">
        <f t="shared" si="58"/>
        <v>64</v>
      </c>
      <c r="W80" s="26">
        <f t="shared" si="58"/>
        <v>143</v>
      </c>
      <c r="X80" s="26">
        <f t="shared" si="58"/>
        <v>115</v>
      </c>
      <c r="Y80" s="26">
        <f t="shared" si="58"/>
        <v>119</v>
      </c>
      <c r="Z80" s="26">
        <f t="shared" si="58"/>
        <v>43</v>
      </c>
      <c r="AA80" s="26">
        <f t="shared" si="58"/>
        <v>11</v>
      </c>
      <c r="AB80" s="26">
        <f t="shared" si="58"/>
        <v>16</v>
      </c>
      <c r="AC80" s="26">
        <f t="shared" si="58"/>
        <v>21</v>
      </c>
      <c r="AD80" s="26">
        <f t="shared" si="58"/>
        <v>17</v>
      </c>
      <c r="AE80" s="26">
        <f t="shared" si="58"/>
        <v>21</v>
      </c>
      <c r="AF80" s="26">
        <f t="shared" si="58"/>
        <v>18.000000000000004</v>
      </c>
      <c r="AG80" s="26">
        <f t="shared" si="58"/>
        <v>30</v>
      </c>
      <c r="AH80" s="26">
        <f t="shared" si="58"/>
        <v>21</v>
      </c>
      <c r="AI80" s="26">
        <f t="shared" si="58"/>
        <v>19</v>
      </c>
      <c r="AJ80" s="26">
        <f t="shared" si="58"/>
        <v>43</v>
      </c>
      <c r="AK80" s="26">
        <f t="shared" si="58"/>
        <v>56</v>
      </c>
      <c r="AL80" s="26">
        <f t="shared" si="58"/>
        <v>21</v>
      </c>
      <c r="AM80" s="26">
        <f t="shared" si="58"/>
        <v>29</v>
      </c>
      <c r="AN80" s="26">
        <f t="shared" si="58"/>
        <v>15</v>
      </c>
      <c r="AO80" s="26">
        <f t="shared" si="58"/>
        <v>22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spans="1:41" hidden="1" x14ac:dyDescent="0.2">
      <c r="A81" s="46" t="s">
        <v>43</v>
      </c>
      <c r="B81" s="11"/>
      <c r="C81" s="11"/>
      <c r="D81" s="11"/>
      <c r="E81" s="11"/>
      <c r="F81" s="57">
        <f t="shared" ref="F81:AO81" si="59">SUM(F80,F76,F71,F63,F58,F53,F45,F37,F30,F23,F18,F13,F6)</f>
        <v>126280778.13485533</v>
      </c>
      <c r="G81" s="57">
        <f t="shared" si="59"/>
        <v>63223.805215031469</v>
      </c>
      <c r="H81" s="57">
        <f t="shared" si="59"/>
        <v>13853.841746705697</v>
      </c>
      <c r="I81" s="57">
        <f t="shared" si="59"/>
        <v>4078.1615473475581</v>
      </c>
      <c r="J81" s="57">
        <f t="shared" si="59"/>
        <v>5461.1603327058474</v>
      </c>
      <c r="K81" s="57">
        <f t="shared" si="59"/>
        <v>5099.0977786577332</v>
      </c>
      <c r="L81" s="57">
        <f t="shared" si="59"/>
        <v>3323.1463643261714</v>
      </c>
      <c r="M81" s="57">
        <f t="shared" si="59"/>
        <v>1939.104459187143</v>
      </c>
      <c r="N81" s="57">
        <f t="shared" si="59"/>
        <v>2615.0825956363456</v>
      </c>
      <c r="O81" s="57">
        <f t="shared" si="59"/>
        <v>1373.0765224277907</v>
      </c>
      <c r="P81" s="57">
        <f t="shared" si="59"/>
        <v>1366.0546588769935</v>
      </c>
      <c r="Q81" s="57">
        <f t="shared" si="59"/>
        <v>1376.1038518662874</v>
      </c>
      <c r="R81" s="57">
        <f t="shared" si="59"/>
        <v>2615.1348252299167</v>
      </c>
      <c r="S81" s="57">
        <f t="shared" si="59"/>
        <v>1632.0765224277907</v>
      </c>
      <c r="T81" s="57">
        <f t="shared" si="59"/>
        <v>1773.0546588769935</v>
      </c>
      <c r="U81" s="57">
        <f t="shared" si="59"/>
        <v>1465.1038518662874</v>
      </c>
      <c r="V81" s="57">
        <f t="shared" si="59"/>
        <v>1411.0953493743107</v>
      </c>
      <c r="W81" s="57">
        <f t="shared" si="59"/>
        <v>2578.1105323956976</v>
      </c>
      <c r="X81" s="57">
        <f t="shared" si="59"/>
        <v>1995.0886688449004</v>
      </c>
      <c r="Y81" s="57">
        <f t="shared" si="59"/>
        <v>2588.1664059144023</v>
      </c>
      <c r="Z81" s="57">
        <f t="shared" si="59"/>
        <v>638.01275373796511</v>
      </c>
      <c r="AA81" s="57">
        <f t="shared" si="59"/>
        <v>164.01093177539866</v>
      </c>
      <c r="AB81" s="57">
        <f t="shared" si="59"/>
        <v>263.01153909625418</v>
      </c>
      <c r="AC81" s="57">
        <f t="shared" si="59"/>
        <v>314.01761230480895</v>
      </c>
      <c r="AD81" s="57">
        <f t="shared" si="59"/>
        <v>317.01761230480895</v>
      </c>
      <c r="AE81" s="57">
        <f t="shared" si="59"/>
        <v>418.02247087165284</v>
      </c>
      <c r="AF81" s="57">
        <f t="shared" si="59"/>
        <v>323.01761230480895</v>
      </c>
      <c r="AG81" s="57">
        <f t="shared" si="59"/>
        <v>453.03400996790697</v>
      </c>
      <c r="AH81" s="57">
        <f t="shared" si="59"/>
        <v>346</v>
      </c>
      <c r="AI81" s="57">
        <f t="shared" si="59"/>
        <v>324</v>
      </c>
      <c r="AJ81" s="57">
        <f t="shared" si="59"/>
        <v>844</v>
      </c>
      <c r="AK81" s="57">
        <f t="shared" si="59"/>
        <v>834</v>
      </c>
      <c r="AL81" s="57">
        <f t="shared" si="59"/>
        <v>341</v>
      </c>
      <c r="AM81" s="57">
        <f t="shared" si="59"/>
        <v>519</v>
      </c>
      <c r="AN81" s="57">
        <f t="shared" si="59"/>
        <v>270</v>
      </c>
      <c r="AO81" s="57">
        <f t="shared" si="59"/>
        <v>313</v>
      </c>
    </row>
    <row r="82" spans="1:41" x14ac:dyDescent="0.2">
      <c r="H82" s="109">
        <f>H71-'Distributor Secondary'!G14</f>
        <v>0</v>
      </c>
      <c r="I82" s="109">
        <f>I71-'Distributor Secondary'!H14</f>
        <v>0</v>
      </c>
      <c r="J82" s="109">
        <f>J71-'Distributor Secondary'!I14</f>
        <v>0</v>
      </c>
      <c r="K82" s="109">
        <f>K71-'Distributor Secondary'!J14</f>
        <v>0</v>
      </c>
      <c r="L82" s="109">
        <f>L71-'Distributor Secondary'!K14</f>
        <v>0</v>
      </c>
      <c r="M82" s="109">
        <f>M71-'Distributor Secondary'!L14</f>
        <v>0</v>
      </c>
      <c r="N82" s="109">
        <f>N71-'Distributor Secondary'!M14</f>
        <v>0</v>
      </c>
      <c r="O82" s="109">
        <f>O71-'Distributor Secondary'!N14</f>
        <v>0</v>
      </c>
      <c r="P82" s="109">
        <f>P71-'Distributor Secondary'!O14</f>
        <v>0</v>
      </c>
      <c r="Q82" s="109">
        <f>Q71-'Distributor Secondary'!P14</f>
        <v>0</v>
      </c>
      <c r="R82" s="109">
        <f>R71-'Distributor Secondary'!Q14</f>
        <v>0</v>
      </c>
      <c r="S82" s="109">
        <f>S71-'Distributor Secondary'!R14</f>
        <v>0</v>
      </c>
      <c r="T82" s="109">
        <f>T71-'Distributor Secondary'!S14</f>
        <v>0</v>
      </c>
      <c r="U82" s="109">
        <f>U71-'Distributor Secondary'!T14</f>
        <v>0</v>
      </c>
      <c r="V82" s="109">
        <f>V71-'Distributor Secondary'!U14</f>
        <v>0</v>
      </c>
      <c r="W82" s="109">
        <f>W71-'Distributor Secondary'!V14</f>
        <v>0</v>
      </c>
      <c r="X82" s="109">
        <f>X71-'Distributor Secondary'!W14</f>
        <v>0</v>
      </c>
      <c r="Y82" s="109">
        <f>Y71-'Distributor Secondary'!X14</f>
        <v>0</v>
      </c>
      <c r="Z82" s="109">
        <f>Z71-'Distributor Secondary'!Y14</f>
        <v>0</v>
      </c>
      <c r="AA82" s="109">
        <f>AA71-'Distributor Secondary'!Z14</f>
        <v>0</v>
      </c>
      <c r="AB82" s="109">
        <f>AB71-'Distributor Secondary'!AA14</f>
        <v>0</v>
      </c>
      <c r="AC82" s="109">
        <f>AC71-'Distributor Secondary'!AB14</f>
        <v>0</v>
      </c>
      <c r="AD82" s="109">
        <f>AD71-'Distributor Secondary'!AC14</f>
        <v>0</v>
      </c>
      <c r="AE82" s="109">
        <f>AE71-'Distributor Secondary'!AD14</f>
        <v>0</v>
      </c>
      <c r="AF82" s="109">
        <f>AF71-'Distributor Secondary'!AE14</f>
        <v>0</v>
      </c>
      <c r="AG82" s="109">
        <f>AG71-'Distributor Secondary'!AF14</f>
        <v>0</v>
      </c>
      <c r="AH82" s="109">
        <f>AH71-'Distributor Secondary'!AG14</f>
        <v>0</v>
      </c>
      <c r="AI82" s="109">
        <f>AI71-'Distributor Secondary'!AH14</f>
        <v>0</v>
      </c>
      <c r="AJ82" s="109">
        <f>AJ71-'Distributor Secondary'!AI14</f>
        <v>0</v>
      </c>
      <c r="AK82" s="109">
        <f>AK71-'Distributor Secondary'!AJ14</f>
        <v>0</v>
      </c>
      <c r="AL82" s="109">
        <f>AL71-'Distributor Secondary'!AK14</f>
        <v>0</v>
      </c>
      <c r="AM82" s="109">
        <f>AM71-'Distributor Secondary'!AL14</f>
        <v>0</v>
      </c>
      <c r="AN82" s="109">
        <f>AN71-'Distributor Secondary'!AM14</f>
        <v>0</v>
      </c>
      <c r="AO82" s="109">
        <f>AO71-'Distributor Secondary'!AN14</f>
        <v>0</v>
      </c>
    </row>
  </sheetData>
  <autoFilter ref="A2:BA81">
    <filterColumn colId="2">
      <filters>
        <filter val="Bogura"/>
        <filter val="Rajshahi"/>
      </filters>
    </filterColumn>
  </autoFilter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47"/>
  </conditionalFormatting>
  <conditionalFormatting sqref="E29">
    <cfRule type="duplicateValues" dxfId="5" priority="17"/>
  </conditionalFormatting>
  <conditionalFormatting sqref="E28">
    <cfRule type="duplicateValues" dxfId="4" priority="16"/>
  </conditionalFormatting>
  <conditionalFormatting sqref="D39:E39">
    <cfRule type="duplicateValues" dxfId="3" priority="3"/>
  </conditionalFormatting>
  <conditionalFormatting sqref="D40:E40">
    <cfRule type="duplicateValues" dxfId="2" priority="2"/>
  </conditionalFormatting>
  <conditionalFormatting sqref="D33:E33">
    <cfRule type="duplicateValues" dxfId="1" priority="1"/>
  </conditionalFormatting>
  <conditionalFormatting sqref="D30:E32 D3:E27 D28:D29 D34:E38 D41:E53">
    <cfRule type="duplicateValues" dxfId="0" priority="63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con %</vt:lpstr>
      <vt:lpstr>DSR 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2022-09-05T11:32:36Z</dcterms:modified>
</cp:coreProperties>
</file>