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thers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I16" i="3" l="1"/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<sst xmlns="http://schemas.openxmlformats.org/spreadsheetml/2006/main" count="173" uniqueCount="132">
  <si>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</si>
  <si>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</si>
  <si>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</si>
  <si>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</si>
  <si>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</si>
  <si>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</si>
  <si>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</si>
  <si>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</si>
  <si>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</si>
  <si>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</si>
  <si>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</si>
  <si>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</si>
  <si>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</si>
  <si>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</si>
  <si>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</si>
  <si>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</si>
  <si>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</si>
  <si>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</si>
  <si>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</si>
  <si>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</si>
  <si>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</si>
  <si>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</si>
  <si>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</si>
  <si>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</si>
  <si>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</si>
  <si>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</si>
  <si>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</si>
  <si>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</si>
  <si>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</si>
  <si>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</si>
  <si>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</si>
  <si>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</si>
  <si>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</si>
  <si>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</si>
  <si>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</si>
  <si>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</si>
  <si>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</si>
  <si>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</si>
  <si>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</si>
  <si>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</si>
  <si>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</si>
  <si>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</si>
  <si>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</si>
  <si>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</si>
  <si>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</si>
  <si>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</si>
  <si>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</si>
  <si>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</si>
  <si>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</si>
  <si>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</si>
  <si>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</si>
  <si>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</si>
  <si>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</si>
  <si>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</si>
  <si>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</si>
  <si>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</si>
  <si>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</si>
  <si>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</si>
  <si>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</si>
  <si>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</si>
  <si>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</si>
  <si>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</si>
  <si>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</si>
  <si>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</si>
  <si>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</si>
  <si>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</si>
  <si>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</si>
  <si>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</si>
  <si>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</si>
  <si>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</si>
  <si>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</si>
  <si>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</si>
  <si>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</si>
  <si>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</si>
  <si>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</si>
  <si>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</si>
  <si>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</si>
  <si>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</si>
  <si>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</si>
  <si>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</si>
  <si>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</si>
  <si>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</si>
  <si>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</si>
  <si>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</si>
  <si>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</si>
  <si>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</si>
  <si>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</si>
  <si>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</si>
  <si>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</si>
  <si>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</si>
  <si>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</si>
  <si>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</si>
  <si>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</si>
  <si>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</si>
  <si>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</si>
  <si>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</si>
  <si>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</si>
  <si>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</si>
  <si>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</si>
  <si>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</si>
  <si>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</si>
  <si>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</si>
  <si>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</si>
  <si>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</si>
  <si>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</si>
  <si>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</si>
  <si>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</si>
  <si>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</si>
  <si>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</si>
  <si>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</si>
  <si>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</si>
  <si>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</si>
  <si>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</si>
  <si>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>Courier service charge</t>
  </si>
  <si>
    <t>DD/TT charge</t>
  </si>
  <si>
    <t>By Rikshaw</t>
  </si>
  <si>
    <t>Internet bill</t>
  </si>
  <si>
    <t>Special Incentive for RT</t>
  </si>
  <si>
    <t>TM Contact Number: 01713377956</t>
  </si>
  <si>
    <t>Territory: Natore</t>
  </si>
  <si>
    <t>Other MDF fund (Tax)</t>
  </si>
  <si>
    <t>TM Name: Md. Shamim Ahmed</t>
  </si>
  <si>
    <t>AM Name: Mr. Whed</t>
  </si>
  <si>
    <t>Cleaner(A03s Activation)</t>
  </si>
  <si>
    <t>Special Incentive for team(SEC Salary)</t>
  </si>
  <si>
    <t>RD Name: Mugdho Corporation</t>
  </si>
  <si>
    <t>Others (specify) Loss (Office Cost)</t>
  </si>
  <si>
    <t>Date: 03/09/2022</t>
  </si>
  <si>
    <t>Month: Aug' 2022</t>
  </si>
  <si>
    <t>Entertainment (BRM)</t>
  </si>
  <si>
    <t>Local Initiative Campaign -T-shirt</t>
  </si>
  <si>
    <t>Discount (Authorized*) DP Corporate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</si>
</sst>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335000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topLeftCell="A7" zoomScale="87" zoomScaleNormal="87" workbookViewId="0">
      <selection activeCell="L23" sqref="L23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Aug'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03/09/2022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150576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19286169.307692308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3536485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15749684.307692308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154720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0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154720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62500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19286169.307692308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1600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1835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4700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14780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36561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28600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150576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150576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4144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154720</v>
      </c>
      <c r="E38" s="41"/>
      <c r="F38" s="18"/>
      <c r="G38" s="50"/>
      <c r="H38" s="110" t="s">
        <v>26</v>
      </c>
      <c r="I38" s="59">
        <f>I36/I16</f>
        <v>2.6311638500436658E-4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3.157396620052399E-3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B1" zoomScale="87" zoomScaleNormal="87" workbookViewId="0">
      <selection activeCell="M56" sqref="M56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52.140625" style="4" bestFit="1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125</v>
      </c>
    </row>
    <row r="4" spans="1:18">
      <c r="C4" s="5" t="s">
        <v>119</v>
      </c>
    </row>
    <row r="5" spans="1:18">
      <c r="C5" s="5" t="s">
        <v>128</v>
      </c>
    </row>
    <row r="6" spans="1:18">
      <c r="C6" s="5" t="s">
        <v>121</v>
      </c>
    </row>
    <row r="7" spans="1:18">
      <c r="C7" s="5" t="s">
        <v>118</v>
      </c>
    </row>
    <row r="8" spans="1:18">
      <c r="C8" s="5" t="s">
        <v>122</v>
      </c>
      <c r="M8" s="40" t="s">
        <v>127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7953251</v>
      </c>
      <c r="J13" s="41"/>
      <c r="K13" s="8"/>
      <c r="L13" s="42"/>
      <c r="M13" s="14" t="s">
        <v>6</v>
      </c>
      <c r="N13" s="45">
        <f>I60</f>
        <v>19286169.307692308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7776291</v>
      </c>
      <c r="J14" s="41"/>
      <c r="K14" s="8"/>
      <c r="L14" s="42"/>
      <c r="M14" s="14" t="s">
        <v>36</v>
      </c>
      <c r="N14" s="46">
        <v>3536485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131</v>
      </c>
      <c r="I15" s="15">
        <v>22240</v>
      </c>
      <c r="J15" s="41"/>
      <c r="K15" s="8"/>
      <c r="L15" s="42"/>
      <c r="M15" s="23" t="s">
        <v>8</v>
      </c>
      <c r="N15" s="47">
        <f>N13-N14</f>
        <v>15749684.307692308</v>
      </c>
      <c r="O15" s="43"/>
      <c r="P15" s="8"/>
      <c r="Q15" s="8"/>
      <c r="R15" s="8"/>
    </row>
    <row r="16" spans="1:18" s="2" customFormat="1">
      <c r="A16" s="18"/>
      <c r="B16" s="19"/>
      <c r="C16" s="14" t="s">
        <v>38</v>
      </c>
      <c r="D16" s="15">
        <v>0</v>
      </c>
      <c r="E16" s="20"/>
      <c r="F16" s="18"/>
      <c r="G16" s="21"/>
      <c r="H16" s="22" t="s">
        <v>39</v>
      </c>
      <c r="I16" s="48">
        <f>I13-I14-I15</f>
        <v>154720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40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41</v>
      </c>
      <c r="D18" s="15">
        <v>8500</v>
      </c>
      <c r="E18" s="20"/>
      <c r="F18" s="18"/>
      <c r="G18" s="21"/>
      <c r="H18" s="14" t="s">
        <v>42</v>
      </c>
      <c r="I18" s="52">
        <v>0</v>
      </c>
      <c r="J18" s="49"/>
      <c r="K18" s="18"/>
      <c r="L18" s="50"/>
      <c r="M18" s="14" t="s">
        <v>10</v>
      </c>
      <c r="N18" s="45">
        <f>I16</f>
        <v>154720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43</v>
      </c>
      <c r="D19" s="15"/>
      <c r="E19" s="20"/>
      <c r="F19" s="18"/>
      <c r="G19" s="21"/>
      <c r="H19" s="14" t="s">
        <v>44</v>
      </c>
      <c r="I19" s="15">
        <v>0</v>
      </c>
      <c r="J19" s="49"/>
      <c r="K19" s="18"/>
      <c r="L19" s="50"/>
      <c r="M19" s="14" t="s">
        <v>45</v>
      </c>
      <c r="N19" s="45">
        <f>I21</f>
        <v>0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46</v>
      </c>
      <c r="D20" s="15">
        <v>0</v>
      </c>
      <c r="E20" s="20"/>
      <c r="F20" s="18"/>
      <c r="G20" s="21"/>
      <c r="H20" s="14" t="s">
        <v>47</v>
      </c>
      <c r="I20" s="15">
        <v>0</v>
      </c>
      <c r="J20" s="49"/>
      <c r="K20" s="18"/>
      <c r="L20" s="50"/>
      <c r="M20" s="23" t="s">
        <v>9</v>
      </c>
      <c r="N20" s="47">
        <f>N18+N19</f>
        <v>154720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62500</v>
      </c>
      <c r="E21" s="20"/>
      <c r="F21" s="18"/>
      <c r="G21" s="21"/>
      <c r="H21" s="22" t="s">
        <v>48</v>
      </c>
      <c r="I21" s="48">
        <f>I18+I19+I20</f>
        <v>0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49</v>
      </c>
      <c r="D22" s="15">
        <v>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50</v>
      </c>
      <c r="D23" s="15"/>
      <c r="E23" s="20"/>
      <c r="F23" s="18"/>
      <c r="G23" s="21"/>
      <c r="H23" s="23" t="s">
        <v>25</v>
      </c>
      <c r="I23" s="47">
        <f>I16+I21</f>
        <v>154720</v>
      </c>
      <c r="J23" s="49"/>
      <c r="K23" s="18"/>
      <c r="L23" s="50"/>
      <c r="M23" s="14" t="str">
        <f>C21</f>
        <v>Total salary</v>
      </c>
      <c r="N23" s="45">
        <f>D21</f>
        <v>62500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51</v>
      </c>
      <c r="D24" s="15">
        <v>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52</v>
      </c>
      <c r="D25" s="15">
        <v>0</v>
      </c>
      <c r="E25" s="20"/>
      <c r="F25" s="18"/>
      <c r="K25" s="18"/>
      <c r="L25" s="50"/>
      <c r="M25" s="14" t="str">
        <f>C39</f>
        <v>Total phone bill</v>
      </c>
      <c r="N25" s="45">
        <f>D39</f>
        <v>1600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53</v>
      </c>
      <c r="D26" s="15"/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1835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54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4700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55</v>
      </c>
      <c r="D28" s="15">
        <v>0</v>
      </c>
      <c r="E28" s="20"/>
      <c r="F28" s="18"/>
      <c r="G28" s="27"/>
      <c r="H28" s="28" t="s">
        <v>56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14780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57</v>
      </c>
      <c r="D29" s="15">
        <v>0</v>
      </c>
      <c r="E29" s="20"/>
      <c r="F29" s="18"/>
      <c r="G29" s="27"/>
      <c r="H29" s="29" t="s">
        <v>58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36561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59</v>
      </c>
      <c r="D30" s="15"/>
      <c r="E30" s="20"/>
      <c r="F30" s="18"/>
      <c r="G30" s="27"/>
      <c r="H30" s="30" t="s">
        <v>60</v>
      </c>
      <c r="I30" s="55">
        <v>0</v>
      </c>
      <c r="J30" s="54"/>
      <c r="K30" s="18"/>
      <c r="L30" s="50"/>
      <c r="M30" s="14" t="s">
        <v>21</v>
      </c>
      <c r="N30" s="45">
        <f>D73</f>
        <v>28600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61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150576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62</v>
      </c>
      <c r="D32" s="15">
        <v>500</v>
      </c>
      <c r="E32" s="20"/>
      <c r="F32" s="18"/>
      <c r="G32" s="27"/>
      <c r="H32" s="30" t="s">
        <v>63</v>
      </c>
      <c r="I32" s="36">
        <v>12919972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64</v>
      </c>
      <c r="D33" s="15">
        <v>0</v>
      </c>
      <c r="E33" s="20"/>
      <c r="F33" s="18"/>
      <c r="G33" s="27"/>
      <c r="H33" s="30" t="s">
        <v>65</v>
      </c>
      <c r="I33" s="36">
        <v>166900</v>
      </c>
      <c r="J33" s="54"/>
      <c r="K33" s="18"/>
      <c r="L33" s="50"/>
      <c r="M33" s="44" t="s">
        <v>1</v>
      </c>
      <c r="N33" s="57">
        <f>N31</f>
        <v>150576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66</v>
      </c>
      <c r="D34" s="15">
        <v>900</v>
      </c>
      <c r="E34" s="20"/>
      <c r="F34" s="18"/>
      <c r="G34" s="27"/>
      <c r="H34" s="30" t="s">
        <v>67</v>
      </c>
      <c r="I34" s="36">
        <v>5264505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68</v>
      </c>
      <c r="D35" s="15">
        <v>200</v>
      </c>
      <c r="E35" s="20"/>
      <c r="F35" s="18"/>
      <c r="G35" s="27"/>
      <c r="H35" s="30" t="s">
        <v>69</v>
      </c>
      <c r="I35" s="15">
        <v>0</v>
      </c>
      <c r="J35" s="54"/>
      <c r="K35" s="18"/>
      <c r="L35" s="50"/>
      <c r="M35" s="44" t="s">
        <v>24</v>
      </c>
      <c r="N35" s="57">
        <f>N20-N33</f>
        <v>4144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70</v>
      </c>
      <c r="D36" s="15"/>
      <c r="E36" s="20"/>
      <c r="F36" s="18"/>
      <c r="G36" s="27"/>
      <c r="H36" s="23" t="s">
        <v>71</v>
      </c>
      <c r="I36" s="24">
        <f>SUM(I32:I35)</f>
        <v>18351377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72</v>
      </c>
      <c r="D37" s="15"/>
      <c r="E37" s="20"/>
      <c r="F37" s="18"/>
      <c r="G37" s="27"/>
      <c r="H37" s="32" t="s">
        <v>73</v>
      </c>
      <c r="I37" s="58">
        <f>I31+I36</f>
        <v>18551377</v>
      </c>
      <c r="J37" s="54"/>
      <c r="K37" s="18"/>
      <c r="L37" s="50"/>
      <c r="M37" s="110" t="s">
        <v>26</v>
      </c>
      <c r="N37" s="59">
        <f>N35/N15</f>
        <v>2.6311638500436658E-4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74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3.157396620052399E-3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1600</v>
      </c>
      <c r="E39" s="20"/>
      <c r="F39" s="18"/>
      <c r="G39" s="27"/>
      <c r="H39" s="30" t="s">
        <v>75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76</v>
      </c>
      <c r="D40" s="15">
        <v>0</v>
      </c>
      <c r="E40" s="20"/>
      <c r="F40" s="18"/>
      <c r="G40" s="27"/>
      <c r="H40" s="30" t="s">
        <v>77</v>
      </c>
      <c r="I40" s="15">
        <v>40000</v>
      </c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78</v>
      </c>
      <c r="D41" s="15">
        <v>0</v>
      </c>
      <c r="E41" s="20"/>
      <c r="F41" s="18"/>
      <c r="G41" s="27"/>
      <c r="H41" s="30" t="s">
        <v>79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80</v>
      </c>
      <c r="D42" s="15">
        <v>1835</v>
      </c>
      <c r="E42" s="20"/>
      <c r="F42" s="18"/>
      <c r="G42" s="27"/>
      <c r="H42" s="30" t="s">
        <v>81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82</v>
      </c>
      <c r="D43" s="15">
        <v>0</v>
      </c>
      <c r="E43" s="20"/>
      <c r="F43" s="18"/>
      <c r="G43" s="27"/>
      <c r="H43" s="30" t="s">
        <v>83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1835</v>
      </c>
      <c r="E44" s="20"/>
      <c r="F44" s="18"/>
      <c r="G44" s="27"/>
      <c r="H44" s="30" t="s">
        <v>84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85</v>
      </c>
      <c r="D45" s="15">
        <v>700</v>
      </c>
      <c r="E45" s="20"/>
      <c r="F45" s="18"/>
      <c r="G45" s="27"/>
      <c r="H45" s="30" t="s">
        <v>86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87</v>
      </c>
      <c r="D46" s="15"/>
      <c r="E46" s="20"/>
      <c r="F46" s="18"/>
      <c r="G46" s="27"/>
      <c r="H46" s="30" t="s">
        <v>88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89</v>
      </c>
      <c r="D47" s="15">
        <v>4000</v>
      </c>
      <c r="E47" s="20"/>
      <c r="F47" s="18"/>
      <c r="G47" s="27"/>
      <c r="H47" s="30" t="s">
        <v>90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91</v>
      </c>
      <c r="D48" s="15">
        <v>0</v>
      </c>
      <c r="E48" s="20"/>
      <c r="F48" s="18"/>
      <c r="G48" s="27"/>
      <c r="H48" s="30" t="s">
        <v>92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4700</v>
      </c>
      <c r="E49" s="20"/>
      <c r="F49" s="18"/>
      <c r="G49" s="27"/>
      <c r="H49" s="30" t="s">
        <v>93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94</v>
      </c>
      <c r="D50" s="24">
        <f>D21+D31+D39+D44+D49</f>
        <v>70635</v>
      </c>
      <c r="E50" s="20"/>
      <c r="F50" s="18"/>
      <c r="G50" s="27"/>
      <c r="H50" s="30" t="s">
        <v>95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96</v>
      </c>
      <c r="D51" s="34">
        <v>1820</v>
      </c>
      <c r="E51" s="20"/>
      <c r="F51" s="18"/>
      <c r="G51" s="27"/>
      <c r="H51" s="23" t="s">
        <v>97</v>
      </c>
      <c r="I51" s="24">
        <f>SUM(I39:I50)</f>
        <v>569200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98</v>
      </c>
      <c r="D52" s="34">
        <v>11170</v>
      </c>
      <c r="E52" s="20"/>
      <c r="F52" s="18"/>
      <c r="G52" s="27"/>
      <c r="H52" s="30" t="s">
        <v>99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100</v>
      </c>
      <c r="D53" s="34">
        <v>0</v>
      </c>
      <c r="E53" s="20"/>
      <c r="F53" s="18"/>
      <c r="G53" s="27"/>
      <c r="H53" s="30" t="s">
        <v>101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102</v>
      </c>
      <c r="D54" s="34"/>
      <c r="E54" s="20"/>
      <c r="F54" s="18"/>
      <c r="G54" s="27"/>
      <c r="H54" s="30" t="s">
        <v>103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126</v>
      </c>
      <c r="D55" s="34">
        <v>1790</v>
      </c>
      <c r="E55" s="20"/>
      <c r="F55" s="18"/>
      <c r="G55" s="27"/>
      <c r="H55" s="23" t="s">
        <v>104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14780</v>
      </c>
      <c r="E56" s="20"/>
      <c r="F56" s="18"/>
      <c r="G56" s="27"/>
      <c r="H56" s="35" t="s">
        <v>105</v>
      </c>
      <c r="I56" s="66">
        <f>I51+I55</f>
        <v>749200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106</v>
      </c>
      <c r="D57" s="24">
        <f>SUM(D56,D50)</f>
        <v>85415</v>
      </c>
      <c r="E57" s="20"/>
      <c r="F57" s="18"/>
      <c r="G57" s="27"/>
      <c r="H57" s="30" t="s">
        <v>107</v>
      </c>
      <c r="I57" s="67">
        <f>I56/52</f>
        <v>14407.692307692309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108</v>
      </c>
      <c r="D58" s="36">
        <v>17850</v>
      </c>
      <c r="E58" s="20"/>
      <c r="F58" s="18"/>
      <c r="G58" s="27"/>
      <c r="H58" s="35" t="s">
        <v>109</v>
      </c>
      <c r="I58" s="66">
        <f>I56-I57</f>
        <v>734792.30769230775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110</v>
      </c>
      <c r="D59" s="36">
        <v>3466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111</v>
      </c>
      <c r="D60" s="36"/>
      <c r="E60" s="20"/>
      <c r="F60" s="18"/>
      <c r="G60" s="27"/>
      <c r="H60" s="37" t="s">
        <v>12</v>
      </c>
      <c r="I60" s="68">
        <f>I37+I58</f>
        <v>19286169.307692308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112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129</v>
      </c>
      <c r="D62" s="36">
        <v>13400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113</v>
      </c>
      <c r="D63" s="36">
        <v>555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114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115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123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116</v>
      </c>
      <c r="D67" s="36">
        <v>1290</v>
      </c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36561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130</v>
      </c>
      <c r="D69" s="36">
        <v>12800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124</v>
      </c>
      <c r="D70" s="36">
        <v>8000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117</v>
      </c>
      <c r="D71" s="36">
        <v>7800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120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28600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150576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2022-09-10T08:04:59Z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