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C22\2022\Realme\Others\Coverage Plan\"/>
    </mc:Choice>
  </mc:AlternateContent>
  <bookViews>
    <workbookView xWindow="-105" yWindow="-105" windowWidth="20730" windowHeight="11760"/>
  </bookViews>
  <sheets>
    <sheet name="RT Wise ST Plan" sheetId="1" r:id="rId1"/>
    <sheet name="Top Sheet" sheetId="2" r:id="rId2"/>
    <sheet name="Sheet1" sheetId="3" r:id="rId3"/>
  </sheets>
  <definedNames>
    <definedName name="_xlnm._FilterDatabase" localSheetId="0" hidden="1">'RT Wise ST Plan'!$A$3:$AI$59</definedName>
    <definedName name="_xlnm._FilterDatabase" localSheetId="1" hidden="1">'Top Sheet'!$B$3:$P$17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7" i="2" l="1"/>
  <c r="P17" i="2"/>
  <c r="O17" i="2"/>
  <c r="N17" i="2"/>
  <c r="M17" i="2"/>
  <c r="L17" i="2"/>
  <c r="K17" i="2"/>
  <c r="J17" i="2"/>
  <c r="I17" i="2"/>
  <c r="H17" i="2"/>
  <c r="G17" i="2"/>
  <c r="F17" i="2"/>
  <c r="Q16" i="2"/>
  <c r="Q15" i="2"/>
  <c r="Q17" i="2" s="1"/>
  <c r="Q14" i="2"/>
  <c r="N13" i="2"/>
  <c r="L13" i="2"/>
  <c r="J13" i="2"/>
  <c r="H13" i="2"/>
  <c r="F13" i="2"/>
  <c r="N12" i="2"/>
  <c r="L12" i="2"/>
  <c r="J12" i="2"/>
  <c r="H12" i="2"/>
  <c r="P12" i="2" s="1"/>
  <c r="F12" i="2"/>
  <c r="N11" i="2"/>
  <c r="L11" i="2"/>
  <c r="J11" i="2"/>
  <c r="H11" i="2"/>
  <c r="F11" i="2"/>
  <c r="N10" i="2"/>
  <c r="L10" i="2"/>
  <c r="J10" i="2"/>
  <c r="H10" i="2"/>
  <c r="F10" i="2"/>
  <c r="N9" i="2"/>
  <c r="L9" i="2"/>
  <c r="J9" i="2"/>
  <c r="H9" i="2"/>
  <c r="F9" i="2"/>
  <c r="N8" i="2"/>
  <c r="L8" i="2"/>
  <c r="J8" i="2"/>
  <c r="H8" i="2"/>
  <c r="F8" i="2"/>
  <c r="N7" i="2"/>
  <c r="L7" i="2"/>
  <c r="J7" i="2"/>
  <c r="H7" i="2"/>
  <c r="F7" i="2"/>
  <c r="N6" i="2"/>
  <c r="L6" i="2"/>
  <c r="J6" i="2"/>
  <c r="H6" i="2"/>
  <c r="F6" i="2"/>
  <c r="N5" i="2"/>
  <c r="L5" i="2"/>
  <c r="J5" i="2"/>
  <c r="H5" i="2"/>
  <c r="F5" i="2"/>
  <c r="N4" i="2"/>
  <c r="L4" i="2"/>
  <c r="J4" i="2"/>
  <c r="H4" i="2"/>
  <c r="F4" i="2"/>
  <c r="AD59" i="1"/>
  <c r="Y59" i="1"/>
  <c r="T59" i="1"/>
  <c r="O59" i="1"/>
  <c r="J59" i="1"/>
  <c r="AI58" i="1"/>
  <c r="AB58" i="1"/>
  <c r="AA58" i="1"/>
  <c r="Z58" i="1"/>
  <c r="W58" i="1"/>
  <c r="V58" i="1"/>
  <c r="U58" i="1"/>
  <c r="R58" i="1"/>
  <c r="Q58" i="1"/>
  <c r="P58" i="1"/>
  <c r="M58" i="1"/>
  <c r="L58" i="1"/>
  <c r="K58" i="1"/>
  <c r="H58" i="1"/>
  <c r="AG58" i="1" s="1"/>
  <c r="G58" i="1"/>
  <c r="F58" i="1"/>
  <c r="AI57" i="1"/>
  <c r="AB57" i="1"/>
  <c r="AA57" i="1"/>
  <c r="Z57" i="1"/>
  <c r="W57" i="1"/>
  <c r="V57" i="1"/>
  <c r="U57" i="1"/>
  <c r="X57" i="1" s="1"/>
  <c r="R57" i="1"/>
  <c r="Q57" i="1"/>
  <c r="P57" i="1"/>
  <c r="S57" i="1" s="1"/>
  <c r="M57" i="1"/>
  <c r="L57" i="1"/>
  <c r="K57" i="1"/>
  <c r="H57" i="1"/>
  <c r="G57" i="1"/>
  <c r="F57" i="1"/>
  <c r="AE57" i="1" s="1"/>
  <c r="AI56" i="1"/>
  <c r="AB56" i="1"/>
  <c r="AA56" i="1"/>
  <c r="Z56" i="1"/>
  <c r="AC56" i="1" s="1"/>
  <c r="W56" i="1"/>
  <c r="V56" i="1"/>
  <c r="U56" i="1"/>
  <c r="X56" i="1" s="1"/>
  <c r="R56" i="1"/>
  <c r="Q56" i="1"/>
  <c r="P56" i="1"/>
  <c r="S56" i="1" s="1"/>
  <c r="M56" i="1"/>
  <c r="L56" i="1"/>
  <c r="K56" i="1"/>
  <c r="H56" i="1"/>
  <c r="G56" i="1"/>
  <c r="AF56" i="1" s="1"/>
  <c r="F56" i="1"/>
  <c r="I56" i="1" s="1"/>
  <c r="AI55" i="1"/>
  <c r="AB55" i="1"/>
  <c r="AA55" i="1"/>
  <c r="Z55" i="1"/>
  <c r="W55" i="1"/>
  <c r="V55" i="1"/>
  <c r="U55" i="1"/>
  <c r="R55" i="1"/>
  <c r="Q55" i="1"/>
  <c r="P55" i="1"/>
  <c r="M55" i="1"/>
  <c r="L55" i="1"/>
  <c r="K55" i="1"/>
  <c r="H55" i="1"/>
  <c r="AG55" i="1" s="1"/>
  <c r="G55" i="1"/>
  <c r="F55" i="1"/>
  <c r="AE55" i="1" s="1"/>
  <c r="AI54" i="1"/>
  <c r="AB54" i="1"/>
  <c r="AA54" i="1"/>
  <c r="Z54" i="1"/>
  <c r="AC54" i="1" s="1"/>
  <c r="W54" i="1"/>
  <c r="V54" i="1"/>
  <c r="U54" i="1"/>
  <c r="X54" i="1" s="1"/>
  <c r="R54" i="1"/>
  <c r="Q54" i="1"/>
  <c r="P54" i="1"/>
  <c r="S54" i="1" s="1"/>
  <c r="M54" i="1"/>
  <c r="L54" i="1"/>
  <c r="K54" i="1"/>
  <c r="H54" i="1"/>
  <c r="G54" i="1"/>
  <c r="F54" i="1"/>
  <c r="AE54" i="1" s="1"/>
  <c r="AI53" i="1"/>
  <c r="AB53" i="1"/>
  <c r="AA53" i="1"/>
  <c r="Z53" i="1"/>
  <c r="W53" i="1"/>
  <c r="V53" i="1"/>
  <c r="U53" i="1"/>
  <c r="R53" i="1"/>
  <c r="Q53" i="1"/>
  <c r="P53" i="1"/>
  <c r="M53" i="1"/>
  <c r="L53" i="1"/>
  <c r="K53" i="1"/>
  <c r="H53" i="1"/>
  <c r="AG53" i="1" s="1"/>
  <c r="G53" i="1"/>
  <c r="AF53" i="1" s="1"/>
  <c r="F53" i="1"/>
  <c r="AI52" i="1"/>
  <c r="AB52" i="1"/>
  <c r="AA52" i="1"/>
  <c r="Z52" i="1"/>
  <c r="W52" i="1"/>
  <c r="V52" i="1"/>
  <c r="U52" i="1"/>
  <c r="R52" i="1"/>
  <c r="Q52" i="1"/>
  <c r="P52" i="1"/>
  <c r="M52" i="1"/>
  <c r="L52" i="1"/>
  <c r="K52" i="1"/>
  <c r="H52" i="1"/>
  <c r="G52" i="1"/>
  <c r="F52" i="1"/>
  <c r="AE52" i="1" s="1"/>
  <c r="AI51" i="1"/>
  <c r="AB51" i="1"/>
  <c r="AA51" i="1"/>
  <c r="Z51" i="1"/>
  <c r="AC51" i="1" s="1"/>
  <c r="W51" i="1"/>
  <c r="V51" i="1"/>
  <c r="U51" i="1"/>
  <c r="X51" i="1" s="1"/>
  <c r="R51" i="1"/>
  <c r="Q51" i="1"/>
  <c r="P51" i="1"/>
  <c r="M51" i="1"/>
  <c r="L51" i="1"/>
  <c r="K51" i="1"/>
  <c r="N51" i="1" s="1"/>
  <c r="H51" i="1"/>
  <c r="G51" i="1"/>
  <c r="AF51" i="1" s="1"/>
  <c r="F51" i="1"/>
  <c r="AE51" i="1" s="1"/>
  <c r="AI50" i="1"/>
  <c r="AB50" i="1"/>
  <c r="AA50" i="1"/>
  <c r="Z50" i="1"/>
  <c r="W50" i="1"/>
  <c r="V50" i="1"/>
  <c r="U50" i="1"/>
  <c r="R50" i="1"/>
  <c r="Q50" i="1"/>
  <c r="P50" i="1"/>
  <c r="M50" i="1"/>
  <c r="L50" i="1"/>
  <c r="K50" i="1"/>
  <c r="H50" i="1"/>
  <c r="AG50" i="1" s="1"/>
  <c r="G50" i="1"/>
  <c r="AF50" i="1" s="1"/>
  <c r="F50" i="1"/>
  <c r="AI49" i="1"/>
  <c r="AB49" i="1"/>
  <c r="AA49" i="1"/>
  <c r="Z49" i="1"/>
  <c r="W49" i="1"/>
  <c r="V49" i="1"/>
  <c r="U49" i="1"/>
  <c r="R49" i="1"/>
  <c r="Q49" i="1"/>
  <c r="P49" i="1"/>
  <c r="M49" i="1"/>
  <c r="L49" i="1"/>
  <c r="K49" i="1"/>
  <c r="H49" i="1"/>
  <c r="AG49" i="1" s="1"/>
  <c r="G49" i="1"/>
  <c r="F49" i="1"/>
  <c r="AE49" i="1" s="1"/>
  <c r="AI48" i="1"/>
  <c r="AB48" i="1"/>
  <c r="AA48" i="1"/>
  <c r="Z48" i="1"/>
  <c r="AC48" i="1" s="1"/>
  <c r="W48" i="1"/>
  <c r="V48" i="1"/>
  <c r="U48" i="1"/>
  <c r="X48" i="1" s="1"/>
  <c r="R48" i="1"/>
  <c r="Q48" i="1"/>
  <c r="P48" i="1"/>
  <c r="M48" i="1"/>
  <c r="L48" i="1"/>
  <c r="K48" i="1"/>
  <c r="N48" i="1" s="1"/>
  <c r="H48" i="1"/>
  <c r="G48" i="1"/>
  <c r="AF48" i="1" s="1"/>
  <c r="F48" i="1"/>
  <c r="AE48" i="1" s="1"/>
  <c r="AI47" i="1"/>
  <c r="AB47" i="1"/>
  <c r="AA47" i="1"/>
  <c r="Z47" i="1"/>
  <c r="W47" i="1"/>
  <c r="V47" i="1"/>
  <c r="U47" i="1"/>
  <c r="R47" i="1"/>
  <c r="Q47" i="1"/>
  <c r="P47" i="1"/>
  <c r="M47" i="1"/>
  <c r="L47" i="1"/>
  <c r="K47" i="1"/>
  <c r="H47" i="1"/>
  <c r="G47" i="1"/>
  <c r="AF47" i="1" s="1"/>
  <c r="F47" i="1"/>
  <c r="AI46" i="1"/>
  <c r="AB46" i="1"/>
  <c r="AA46" i="1"/>
  <c r="Z46" i="1"/>
  <c r="W46" i="1"/>
  <c r="V46" i="1"/>
  <c r="U46" i="1"/>
  <c r="R46" i="1"/>
  <c r="Q46" i="1"/>
  <c r="P46" i="1"/>
  <c r="M46" i="1"/>
  <c r="L46" i="1"/>
  <c r="K46" i="1"/>
  <c r="H46" i="1"/>
  <c r="AG46" i="1" s="1"/>
  <c r="G46" i="1"/>
  <c r="F46" i="1"/>
  <c r="AE46" i="1" s="1"/>
  <c r="AI45" i="1"/>
  <c r="AB45" i="1"/>
  <c r="AA45" i="1"/>
  <c r="Z45" i="1"/>
  <c r="AC45" i="1" s="1"/>
  <c r="W45" i="1"/>
  <c r="V45" i="1"/>
  <c r="U45" i="1"/>
  <c r="X45" i="1" s="1"/>
  <c r="R45" i="1"/>
  <c r="Q45" i="1"/>
  <c r="P45" i="1"/>
  <c r="M45" i="1"/>
  <c r="L45" i="1"/>
  <c r="K45" i="1"/>
  <c r="N45" i="1" s="1"/>
  <c r="H45" i="1"/>
  <c r="G45" i="1"/>
  <c r="AF45" i="1" s="1"/>
  <c r="F45" i="1"/>
  <c r="AE45" i="1" s="1"/>
  <c r="AI44" i="1"/>
  <c r="AB44" i="1"/>
  <c r="AA44" i="1"/>
  <c r="Z44" i="1"/>
  <c r="W44" i="1"/>
  <c r="V44" i="1"/>
  <c r="U44" i="1"/>
  <c r="R44" i="1"/>
  <c r="Q44" i="1"/>
  <c r="P44" i="1"/>
  <c r="M44" i="1"/>
  <c r="L44" i="1"/>
  <c r="K44" i="1"/>
  <c r="H44" i="1"/>
  <c r="G44" i="1"/>
  <c r="AF44" i="1" s="1"/>
  <c r="F44" i="1"/>
  <c r="AI43" i="1"/>
  <c r="AB43" i="1"/>
  <c r="AA43" i="1"/>
  <c r="Z43" i="1"/>
  <c r="W43" i="1"/>
  <c r="V43" i="1"/>
  <c r="U43" i="1"/>
  <c r="R43" i="1"/>
  <c r="Q43" i="1"/>
  <c r="P43" i="1"/>
  <c r="M43" i="1"/>
  <c r="L43" i="1"/>
  <c r="K43" i="1"/>
  <c r="H43" i="1"/>
  <c r="AG43" i="1" s="1"/>
  <c r="G43" i="1"/>
  <c r="F43" i="1"/>
  <c r="AE43" i="1" s="1"/>
  <c r="AI42" i="1"/>
  <c r="AB42" i="1"/>
  <c r="AA42" i="1"/>
  <c r="Z42" i="1"/>
  <c r="AC42" i="1" s="1"/>
  <c r="W42" i="1"/>
  <c r="V42" i="1"/>
  <c r="U42" i="1"/>
  <c r="X42" i="1" s="1"/>
  <c r="R42" i="1"/>
  <c r="Q42" i="1"/>
  <c r="P42" i="1"/>
  <c r="M42" i="1"/>
  <c r="L42" i="1"/>
  <c r="K42" i="1"/>
  <c r="N42" i="1" s="1"/>
  <c r="H42" i="1"/>
  <c r="G42" i="1"/>
  <c r="AF42" i="1" s="1"/>
  <c r="F42" i="1"/>
  <c r="AE42" i="1" s="1"/>
  <c r="AI41" i="1"/>
  <c r="AB41" i="1"/>
  <c r="AA41" i="1"/>
  <c r="Z41" i="1"/>
  <c r="W41" i="1"/>
  <c r="V41" i="1"/>
  <c r="U41" i="1"/>
  <c r="R41" i="1"/>
  <c r="Q41" i="1"/>
  <c r="P41" i="1"/>
  <c r="M41" i="1"/>
  <c r="L41" i="1"/>
  <c r="K41" i="1"/>
  <c r="H41" i="1"/>
  <c r="G41" i="1"/>
  <c r="AF41" i="1" s="1"/>
  <c r="F41" i="1"/>
  <c r="AI40" i="1"/>
  <c r="AB40" i="1"/>
  <c r="AA40" i="1"/>
  <c r="Z40" i="1"/>
  <c r="W40" i="1"/>
  <c r="V40" i="1"/>
  <c r="U40" i="1"/>
  <c r="R40" i="1"/>
  <c r="Q40" i="1"/>
  <c r="P40" i="1"/>
  <c r="M40" i="1"/>
  <c r="L40" i="1"/>
  <c r="K40" i="1"/>
  <c r="H40" i="1"/>
  <c r="AG40" i="1" s="1"/>
  <c r="G40" i="1"/>
  <c r="F40" i="1"/>
  <c r="AI39" i="1"/>
  <c r="AB39" i="1"/>
  <c r="AA39" i="1"/>
  <c r="Z39" i="1"/>
  <c r="AC39" i="1" s="1"/>
  <c r="W39" i="1"/>
  <c r="V39" i="1"/>
  <c r="U39" i="1"/>
  <c r="X39" i="1" s="1"/>
  <c r="R39" i="1"/>
  <c r="Q39" i="1"/>
  <c r="P39" i="1"/>
  <c r="M39" i="1"/>
  <c r="L39" i="1"/>
  <c r="K39" i="1"/>
  <c r="N39" i="1" s="1"/>
  <c r="H39" i="1"/>
  <c r="G39" i="1"/>
  <c r="AF39" i="1" s="1"/>
  <c r="F39" i="1"/>
  <c r="AE39" i="1" s="1"/>
  <c r="AI38" i="1"/>
  <c r="AB38" i="1"/>
  <c r="AA38" i="1"/>
  <c r="Z38" i="1"/>
  <c r="W38" i="1"/>
  <c r="V38" i="1"/>
  <c r="U38" i="1"/>
  <c r="R38" i="1"/>
  <c r="Q38" i="1"/>
  <c r="P38" i="1"/>
  <c r="M38" i="1"/>
  <c r="L38" i="1"/>
  <c r="K38" i="1"/>
  <c r="H38" i="1"/>
  <c r="G38" i="1"/>
  <c r="AF38" i="1" s="1"/>
  <c r="F38" i="1"/>
  <c r="AI37" i="1"/>
  <c r="AB37" i="1"/>
  <c r="AA37" i="1"/>
  <c r="Z37" i="1"/>
  <c r="W37" i="1"/>
  <c r="V37" i="1"/>
  <c r="U37" i="1"/>
  <c r="R37" i="1"/>
  <c r="Q37" i="1"/>
  <c r="P37" i="1"/>
  <c r="M37" i="1"/>
  <c r="L37" i="1"/>
  <c r="K37" i="1"/>
  <c r="H37" i="1"/>
  <c r="G37" i="1"/>
  <c r="F37" i="1"/>
  <c r="AE37" i="1" s="1"/>
  <c r="AI9" i="1"/>
  <c r="AB9" i="1"/>
  <c r="AA9" i="1"/>
  <c r="Z9" i="1"/>
  <c r="AC9" i="1" s="1"/>
  <c r="W9" i="1"/>
  <c r="V9" i="1"/>
  <c r="U9" i="1"/>
  <c r="X9" i="1" s="1"/>
  <c r="R9" i="1"/>
  <c r="Q9" i="1"/>
  <c r="P9" i="1"/>
  <c r="M9" i="1"/>
  <c r="L9" i="1"/>
  <c r="K9" i="1"/>
  <c r="N9" i="1" s="1"/>
  <c r="H9" i="1"/>
  <c r="G9" i="1"/>
  <c r="AF9" i="1" s="1"/>
  <c r="F9" i="1"/>
  <c r="AE9" i="1" s="1"/>
  <c r="AI8" i="1"/>
  <c r="AB8" i="1"/>
  <c r="AA8" i="1"/>
  <c r="Z8" i="1"/>
  <c r="W8" i="1"/>
  <c r="V8" i="1"/>
  <c r="U8" i="1"/>
  <c r="R8" i="1"/>
  <c r="Q8" i="1"/>
  <c r="P8" i="1"/>
  <c r="M8" i="1"/>
  <c r="L8" i="1"/>
  <c r="K8" i="1"/>
  <c r="H8" i="1"/>
  <c r="G8" i="1"/>
  <c r="F8" i="1"/>
  <c r="AI7" i="1"/>
  <c r="AB7" i="1"/>
  <c r="AA7" i="1"/>
  <c r="Z7" i="1"/>
  <c r="W7" i="1"/>
  <c r="V7" i="1"/>
  <c r="U7" i="1"/>
  <c r="R7" i="1"/>
  <c r="Q7" i="1"/>
  <c r="P7" i="1"/>
  <c r="M7" i="1"/>
  <c r="L7" i="1"/>
  <c r="K7" i="1"/>
  <c r="H7" i="1"/>
  <c r="AG7" i="1" s="1"/>
  <c r="G7" i="1"/>
  <c r="F7" i="1"/>
  <c r="AE7" i="1" s="1"/>
  <c r="AI6" i="1"/>
  <c r="AB6" i="1"/>
  <c r="AA6" i="1"/>
  <c r="Z6" i="1"/>
  <c r="AC6" i="1" s="1"/>
  <c r="W6" i="1"/>
  <c r="V6" i="1"/>
  <c r="U6" i="1"/>
  <c r="X6" i="1" s="1"/>
  <c r="R6" i="1"/>
  <c r="Q6" i="1"/>
  <c r="P6" i="1"/>
  <c r="S6" i="1" s="1"/>
  <c r="M6" i="1"/>
  <c r="L6" i="1"/>
  <c r="K6" i="1"/>
  <c r="N6" i="1" s="1"/>
  <c r="H6" i="1"/>
  <c r="AG6" i="1" s="1"/>
  <c r="G6" i="1"/>
  <c r="AF6" i="1" s="1"/>
  <c r="F6" i="1"/>
  <c r="AI5" i="1"/>
  <c r="AB5" i="1"/>
  <c r="AA5" i="1"/>
  <c r="Z5" i="1"/>
  <c r="W5" i="1"/>
  <c r="V5" i="1"/>
  <c r="U5" i="1"/>
  <c r="R5" i="1"/>
  <c r="Q5" i="1"/>
  <c r="P5" i="1"/>
  <c r="M5" i="1"/>
  <c r="L5" i="1"/>
  <c r="K5" i="1"/>
  <c r="H5" i="1"/>
  <c r="G5" i="1"/>
  <c r="F5" i="1"/>
  <c r="AI4" i="1"/>
  <c r="AB4" i="1"/>
  <c r="AA4" i="1"/>
  <c r="Z4" i="1"/>
  <c r="W4" i="1"/>
  <c r="V4" i="1"/>
  <c r="U4" i="1"/>
  <c r="R4" i="1"/>
  <c r="Q4" i="1"/>
  <c r="P4" i="1"/>
  <c r="M4" i="1"/>
  <c r="L4" i="1"/>
  <c r="K4" i="1"/>
  <c r="H4" i="1"/>
  <c r="G4" i="1"/>
  <c r="F4" i="1"/>
  <c r="AF8" i="1" l="1"/>
  <c r="AG37" i="1"/>
  <c r="S4" i="1"/>
  <c r="U59" i="1"/>
  <c r="AI59" i="1"/>
  <c r="AH7" i="1"/>
  <c r="S7" i="1"/>
  <c r="X7" i="1"/>
  <c r="AH37" i="1"/>
  <c r="S37" i="1"/>
  <c r="X37" i="1"/>
  <c r="I40" i="1"/>
  <c r="S40" i="1"/>
  <c r="X40" i="1"/>
  <c r="AH43" i="1"/>
  <c r="S43" i="1"/>
  <c r="X43" i="1"/>
  <c r="AH46" i="1"/>
  <c r="S46" i="1"/>
  <c r="X46" i="1"/>
  <c r="AH49" i="1"/>
  <c r="S49" i="1"/>
  <c r="X49" i="1"/>
  <c r="S52" i="1"/>
  <c r="X52" i="1"/>
  <c r="AC52" i="1"/>
  <c r="N55" i="1"/>
  <c r="S55" i="1"/>
  <c r="X55" i="1"/>
  <c r="AC55" i="1"/>
  <c r="F59" i="1"/>
  <c r="P6" i="2"/>
  <c r="P9" i="2"/>
  <c r="AG5" i="1"/>
  <c r="AG8" i="1"/>
  <c r="AG38" i="1"/>
  <c r="AG44" i="1"/>
  <c r="AG47" i="1"/>
  <c r="AF54" i="1"/>
  <c r="G59" i="1"/>
  <c r="Q59" i="1"/>
  <c r="V59" i="1"/>
  <c r="I5" i="1"/>
  <c r="N5" i="1"/>
  <c r="S5" i="1"/>
  <c r="X5" i="1"/>
  <c r="AC5" i="1"/>
  <c r="AF7" i="1"/>
  <c r="AE8" i="1"/>
  <c r="AH8" i="1" s="1"/>
  <c r="S8" i="1"/>
  <c r="AC8" i="1"/>
  <c r="AG9" i="1"/>
  <c r="AF37" i="1"/>
  <c r="AE38" i="1"/>
  <c r="AH38" i="1" s="1"/>
  <c r="S38" i="1"/>
  <c r="AC38" i="1"/>
  <c r="AG39" i="1"/>
  <c r="AH39" i="1" s="1"/>
  <c r="AF40" i="1"/>
  <c r="AE41" i="1"/>
  <c r="S41" i="1"/>
  <c r="AC41" i="1"/>
  <c r="AG42" i="1"/>
  <c r="AF43" i="1"/>
  <c r="AE44" i="1"/>
  <c r="S44" i="1"/>
  <c r="AC44" i="1"/>
  <c r="AG45" i="1"/>
  <c r="AH45" i="1" s="1"/>
  <c r="AF46" i="1"/>
  <c r="AE47" i="1"/>
  <c r="AH47" i="1" s="1"/>
  <c r="S47" i="1"/>
  <c r="AC47" i="1"/>
  <c r="AG48" i="1"/>
  <c r="AH48" i="1" s="1"/>
  <c r="AF49" i="1"/>
  <c r="AE50" i="1"/>
  <c r="S50" i="1"/>
  <c r="AC50" i="1"/>
  <c r="AG51" i="1"/>
  <c r="AF52" i="1"/>
  <c r="S53" i="1"/>
  <c r="X53" i="1"/>
  <c r="AC53" i="1"/>
  <c r="AG54" i="1"/>
  <c r="AH54" i="1" s="1"/>
  <c r="AG56" i="1"/>
  <c r="AF57" i="1"/>
  <c r="N58" i="1"/>
  <c r="S58" i="1"/>
  <c r="AC58" i="1"/>
  <c r="P5" i="2"/>
  <c r="P8" i="2"/>
  <c r="P11" i="2"/>
  <c r="AG41" i="1"/>
  <c r="M59" i="1"/>
  <c r="AB59" i="1"/>
  <c r="AF5" i="1"/>
  <c r="AH55" i="1"/>
  <c r="AG57" i="1"/>
  <c r="AH57" i="1" s="1"/>
  <c r="AF58" i="1"/>
  <c r="P4" i="2"/>
  <c r="P7" i="2"/>
  <c r="P10" i="2"/>
  <c r="P13" i="2"/>
  <c r="AH44" i="1"/>
  <c r="AH50" i="1"/>
  <c r="I4" i="1"/>
  <c r="AE5" i="1"/>
  <c r="I39" i="1"/>
  <c r="I45" i="1"/>
  <c r="I48" i="1"/>
  <c r="AH51" i="1"/>
  <c r="I51" i="1"/>
  <c r="AG52" i="1"/>
  <c r="AH52" i="1" s="1"/>
  <c r="AF55" i="1"/>
  <c r="AE56" i="1"/>
  <c r="AH56" i="1" s="1"/>
  <c r="N56" i="1"/>
  <c r="AC57" i="1"/>
  <c r="X58" i="1"/>
  <c r="AE58" i="1"/>
  <c r="AH58" i="1" s="1"/>
  <c r="AF4" i="1"/>
  <c r="AH9" i="1"/>
  <c r="I9" i="1"/>
  <c r="K59" i="1"/>
  <c r="I7" i="1"/>
  <c r="X8" i="1"/>
  <c r="I37" i="1"/>
  <c r="AC40" i="1"/>
  <c r="AE40" i="1"/>
  <c r="AH40" i="1" s="1"/>
  <c r="X41" i="1"/>
  <c r="I43" i="1"/>
  <c r="AC43" i="1"/>
  <c r="X44" i="1"/>
  <c r="I46" i="1"/>
  <c r="AC46" i="1"/>
  <c r="X47" i="1"/>
  <c r="I49" i="1"/>
  <c r="AC49" i="1"/>
  <c r="X50" i="1"/>
  <c r="I52" i="1"/>
  <c r="I54" i="1"/>
  <c r="I57" i="1"/>
  <c r="P59" i="1"/>
  <c r="X4" i="1"/>
  <c r="AH42" i="1"/>
  <c r="I42" i="1"/>
  <c r="N4" i="1"/>
  <c r="R59" i="1"/>
  <c r="Z59" i="1"/>
  <c r="AC4" i="1"/>
  <c r="AG4" i="1"/>
  <c r="AC7" i="1"/>
  <c r="AC37" i="1"/>
  <c r="X38" i="1"/>
  <c r="H59" i="1"/>
  <c r="L59" i="1"/>
  <c r="W59" i="1"/>
  <c r="AA59" i="1"/>
  <c r="AE4" i="1"/>
  <c r="AE6" i="1"/>
  <c r="AH6" i="1" s="1"/>
  <c r="I6" i="1"/>
  <c r="N7" i="1"/>
  <c r="I8" i="1"/>
  <c r="N8" i="1"/>
  <c r="S9" i="1"/>
  <c r="N37" i="1"/>
  <c r="I38" i="1"/>
  <c r="N38" i="1"/>
  <c r="S39" i="1"/>
  <c r="N40" i="1"/>
  <c r="I41" i="1"/>
  <c r="N41" i="1"/>
  <c r="S42" i="1"/>
  <c r="N43" i="1"/>
  <c r="I44" i="1"/>
  <c r="N44" i="1"/>
  <c r="S45" i="1"/>
  <c r="N46" i="1"/>
  <c r="I47" i="1"/>
  <c r="N47" i="1"/>
  <c r="S48" i="1"/>
  <c r="N49" i="1"/>
  <c r="I50" i="1"/>
  <c r="N50" i="1"/>
  <c r="S51" i="1"/>
  <c r="N52" i="1"/>
  <c r="I53" i="1"/>
  <c r="AE53" i="1"/>
  <c r="AH53" i="1" s="1"/>
  <c r="N53" i="1"/>
  <c r="N54" i="1"/>
  <c r="I55" i="1"/>
  <c r="N57" i="1"/>
  <c r="I58" i="1"/>
  <c r="AG59" i="1" l="1"/>
  <c r="AF59" i="1"/>
  <c r="S59" i="1"/>
  <c r="X59" i="1"/>
  <c r="AH5" i="1"/>
  <c r="AH41" i="1"/>
  <c r="I59" i="1"/>
  <c r="AE59" i="1"/>
  <c r="AH4" i="1"/>
  <c r="AC59" i="1"/>
  <c r="N59" i="1"/>
  <c r="AH59" i="1" l="1"/>
</calcChain>
</file>

<file path=xl/sharedStrings.xml><?xml version="1.0" encoding="utf-8"?>
<sst xmlns="http://schemas.openxmlformats.org/spreadsheetml/2006/main" count="483" uniqueCount="139">
  <si>
    <t>C35(4+128GB)</t>
  </si>
  <si>
    <t>GT Master</t>
  </si>
  <si>
    <t>narzo 50(4+64GB)</t>
  </si>
  <si>
    <t>Narzo 50A Prime</t>
  </si>
  <si>
    <t>Subtotal</t>
  </si>
  <si>
    <t>AREA</t>
  </si>
  <si>
    <t>DISTRICT</t>
  </si>
  <si>
    <t>Distributor</t>
  </si>
  <si>
    <t>Store/Warehouse</t>
  </si>
  <si>
    <t>Shop Types</t>
  </si>
  <si>
    <t>Sum of RT Lifting</t>
  </si>
  <si>
    <t>Sum of RT Stock</t>
  </si>
  <si>
    <t>Sum of RT Sales</t>
  </si>
  <si>
    <t>Lifting Gap</t>
  </si>
  <si>
    <t>Total Sum of RT Lifting</t>
  </si>
  <si>
    <t>Total Sum of RT Stock</t>
  </si>
  <si>
    <t>Total Sum of RT Sales</t>
  </si>
  <si>
    <t>Retail Lifting Gap</t>
  </si>
  <si>
    <t>CS</t>
  </si>
  <si>
    <t>BS</t>
  </si>
  <si>
    <t>GRT</t>
  </si>
  <si>
    <t>DBBS</t>
  </si>
  <si>
    <t>KDM</t>
  </si>
  <si>
    <t>Rajshahi</t>
  </si>
  <si>
    <t>RJ-Belkuchi</t>
  </si>
  <si>
    <t>RJ-BOGURA CITY</t>
  </si>
  <si>
    <t>RJ-BOGURA OUTER</t>
  </si>
  <si>
    <t>RJ-CHAPAI AREA</t>
  </si>
  <si>
    <t>RJ-JOYPURHAT AREA</t>
  </si>
  <si>
    <t>RJ-NAOGAON AREA</t>
  </si>
  <si>
    <t>RJ-NATORE AREA</t>
  </si>
  <si>
    <t>RJ-PUBNA AREA</t>
  </si>
  <si>
    <t>RJ-RAJSHAHI AREA</t>
  </si>
  <si>
    <t>RJ-SIRAJGANJ AREA</t>
  </si>
  <si>
    <t>Grand Total</t>
  </si>
  <si>
    <t>Area</t>
  </si>
  <si>
    <t>Fourth Region</t>
  </si>
  <si>
    <t>TSM</t>
  </si>
  <si>
    <t>ASM</t>
  </si>
  <si>
    <t>Mir Julker Nayem</t>
  </si>
  <si>
    <t>Md Abir Hossain</t>
  </si>
  <si>
    <t>MD. Mahamudul Hasan</t>
  </si>
  <si>
    <t>Mazharul Islam Romeo</t>
  </si>
  <si>
    <t>MD TANVIR ALOM</t>
  </si>
  <si>
    <t>Chandan Kumar Gupta</t>
  </si>
  <si>
    <t>Minhaz Uddin</t>
  </si>
  <si>
    <t>Md Jafar Ali</t>
  </si>
  <si>
    <t>Md. Sadbin Ahasun Sunny</t>
  </si>
  <si>
    <t>Md Apu Hassan</t>
  </si>
  <si>
    <t>Md Amit Hasan Heru</t>
  </si>
  <si>
    <t>Md Saikat Mandol</t>
  </si>
  <si>
    <t>Vacancy</t>
  </si>
  <si>
    <t xml:space="preserve">Narzo 50A Prime </t>
  </si>
  <si>
    <t>Total ST TGT</t>
  </si>
  <si>
    <t>ACH%</t>
  </si>
  <si>
    <t>Total TGT ST ACH%</t>
  </si>
  <si>
    <t>Today Grand Total ST</t>
  </si>
  <si>
    <t>9i(6+128GB)</t>
  </si>
  <si>
    <t>RE Rajshahi(Chapai Dealer)-BD</t>
  </si>
  <si>
    <t>RE CP Dotcom A</t>
  </si>
  <si>
    <t>RE Young Fashion Showroom(Rajshahi公货)</t>
  </si>
  <si>
    <t>RE Young Fashion Showroom</t>
  </si>
  <si>
    <t>RE Arafat Telecom-C</t>
  </si>
  <si>
    <t>RE One two one B</t>
  </si>
  <si>
    <t>RE Shihab telecom B</t>
  </si>
  <si>
    <t>RE Uddipon Sales and Service</t>
  </si>
  <si>
    <t>RE Rajshahi(Natore Dealer)-BD</t>
  </si>
  <si>
    <t>RE SH Mobile center Showroom</t>
  </si>
  <si>
    <t>RE Zilani Exclusive A</t>
  </si>
  <si>
    <t>RE Friends Mobile Collection C</t>
  </si>
  <si>
    <t>RE RK Mobile King Lalpur</t>
  </si>
  <si>
    <t>RE Zilani Mobile Center</t>
  </si>
  <si>
    <t>RE Desh telecom NT B</t>
  </si>
  <si>
    <t>RE Saha enterprise Showroom</t>
  </si>
  <si>
    <t>RE Shohan Enterprise</t>
  </si>
  <si>
    <t>RE Tuhin Mobile B</t>
  </si>
  <si>
    <t>RE M K Telecom</t>
  </si>
  <si>
    <t>RE Apurbo Telecom-NT</t>
  </si>
  <si>
    <t>RE Arham Electronic</t>
  </si>
  <si>
    <t>RE Ayan Telecom Bagatipara</t>
  </si>
  <si>
    <t>RE Bismilla Telecom Natore</t>
  </si>
  <si>
    <t>RE CD Sound</t>
  </si>
  <si>
    <t>RE Dighe Telecom B</t>
  </si>
  <si>
    <t>RE G Store Rajapur</t>
  </si>
  <si>
    <t>RE Galaxy Mobile Center</t>
  </si>
  <si>
    <t>RE Hridro Mobile Center</t>
  </si>
  <si>
    <t>RE Momtaj Teleocm</t>
  </si>
  <si>
    <t>RE Moom Telecom</t>
  </si>
  <si>
    <t>RE Rasel telecom-RJ C</t>
  </si>
  <si>
    <t>RE Rose Telecom-Natore</t>
  </si>
  <si>
    <t>RE Siddiq Telecom</t>
  </si>
  <si>
    <t>RE T.M Electronics</t>
  </si>
  <si>
    <t>RE Usha Electronics</t>
  </si>
  <si>
    <t>RE Biswass Mobile B</t>
  </si>
  <si>
    <t>RE Rajshahi(Rajshahi Dealer)-BD</t>
  </si>
  <si>
    <t>RE Mollha Enterprise A</t>
  </si>
  <si>
    <t>RE Mobile Centre Showroom(Rajshahi公货)</t>
  </si>
  <si>
    <t>RE Mobile Centre Showroom</t>
  </si>
  <si>
    <t>RE Alif Telecom-R B</t>
  </si>
  <si>
    <t>RE Sn Smart Zone Showroom(Rajshahi公货)</t>
  </si>
  <si>
    <t>RE Sn Smart Zone Showroom B</t>
  </si>
  <si>
    <t>RE Mamun telecom Showroom</t>
  </si>
  <si>
    <t>RE Gadget place Showroom(Rajshahi公货)</t>
  </si>
  <si>
    <t>RE Gadget place Showroom B</t>
  </si>
  <si>
    <t>RE AB Telepathy-R C</t>
  </si>
  <si>
    <t>RE Mobile World-R B</t>
  </si>
  <si>
    <t>RE One Telecom RJ</t>
  </si>
  <si>
    <t>RE Rhaman Telecom</t>
  </si>
  <si>
    <t>RE Shapla Mobile B</t>
  </si>
  <si>
    <t>RE Tasnim Telecom-R B</t>
  </si>
  <si>
    <t>RE Trust me Showroom(Rajshahi公货)</t>
  </si>
  <si>
    <t>RE Trust me Showroom</t>
  </si>
  <si>
    <t>RE Mobile Clinic B</t>
  </si>
  <si>
    <t>RE Friend Mobile Zone B</t>
  </si>
  <si>
    <t>RE Jihad Telecom Keshorhat</t>
  </si>
  <si>
    <t>RE Joti Telecom (Durgapur)</t>
  </si>
  <si>
    <t>RE M/N Mobile B</t>
  </si>
  <si>
    <t>RE Maa Telecom Keshorhat C</t>
  </si>
  <si>
    <t>RE Mayer Doa-R</t>
  </si>
  <si>
    <t>RE S.K Computer C</t>
  </si>
  <si>
    <t>RE SM Mobile Plus</t>
  </si>
  <si>
    <t>Apu Hasan</t>
  </si>
  <si>
    <t>Jafor ali</t>
  </si>
  <si>
    <t>Row Labels</t>
  </si>
  <si>
    <t>RE Rubel Telecom 1</t>
  </si>
  <si>
    <t>RE Hello Mobile-R</t>
  </si>
  <si>
    <t>RE Hello Rajshahi</t>
  </si>
  <si>
    <t>RE M Telecom</t>
  </si>
  <si>
    <t>RE Bina Mobile</t>
  </si>
  <si>
    <t>RE Dipto Mobile Corner</t>
  </si>
  <si>
    <t>RE Hello Natore</t>
  </si>
  <si>
    <t>RE Mobile Park Natore</t>
  </si>
  <si>
    <t>RE Noor Telecom Bonpara</t>
  </si>
  <si>
    <t>RE Sorkar telecom</t>
  </si>
  <si>
    <t>RE SR Electronics Gurudaspur</t>
  </si>
  <si>
    <t>Retail Wise Coverage Plan Till 4rth Sept 22</t>
  </si>
  <si>
    <t>4rth Sept Coverage TGT</t>
  </si>
  <si>
    <t>TSM Wise Coverage Plan 4rth Sept 22</t>
  </si>
  <si>
    <t xml:space="preserve">4rth Sept Sales Throught TGT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</si>
</sst>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name val="Calibri"/>
    </font>
    <font>
      <sz val="12"/>
      <color rgb="FF000000"/>
      <name val="Calibri"/>
    </font>
    <font>
      <sz val="11"/>
      <color rgb="FF000000"/>
      <name val="Calibri"/>
    </font>
    <font>
      <sz val="12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none"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7C7C7C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3" borderId="2" xfId="0" applyNumberFormat="1" applyFont="1" applyFill="1" applyBorder="1" applyAlignment="1">
      <alignment horizontal="center"/>
    </xf>
    <xf numFmtId="0" fontId="2" fillId="3" borderId="2" xfId="0" applyNumberFormat="1" applyFont="1" applyFill="1" applyBorder="1" applyAlignment="1">
      <alignment horizontal="center" vertical="center"/>
    </xf>
    <xf numFmtId="0" fontId="3" fillId="3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/>
    <xf numFmtId="14" fontId="1" fillId="0" borderId="1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/>
    <xf numFmtId="0" fontId="1" fillId="5" borderId="1" xfId="0" applyFont="1" applyFill="1" applyBorder="1" applyAlignment="1"/>
    <xf numFmtId="14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6" fillId="0" borderId="0" xfId="0" applyNumberFormat="1" applyFont="1" applyAlignment="1"/>
    <xf numFmtId="0" fontId="6" fillId="0" borderId="0" xfId="0" applyNumberFormat="1" applyFont="1" applyAlignment="1">
      <alignment horizontal="left" indent="1"/>
    </xf>
    <xf numFmtId="0" fontId="6" fillId="0" borderId="0" xfId="0" applyNumberFormat="1" applyFont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0/cellImage" Target="NUL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75"/>
  <sheetViews>
    <sheetView tabSelected="1" workbookViewId="0">
      <pane xSplit="4" topLeftCell="E1" activePane="topRight" state="frozen"/>
      <selection pane="topRight" activeCell="C11" sqref="C11"/>
    </sheetView>
  </sheetViews>
  <sheetFormatPr defaultColWidth="10" defaultRowHeight="15.75" x14ac:dyDescent="0.25"/>
  <cols>
    <col min="1" max="1" width="7.75" bestFit="1" customWidth="1"/>
    <col min="2" max="2" width="16.25" bestFit="1" customWidth="1"/>
    <col min="3" max="3" width="44.375" customWidth="1"/>
    <col min="4" max="4" width="38.125" bestFit="1" customWidth="1"/>
    <col min="5" max="5" width="12.625" bestFit="1" customWidth="1"/>
    <col min="6" max="6" width="19.625" bestFit="1" customWidth="1"/>
    <col min="7" max="7" width="18.875" bestFit="1" customWidth="1"/>
    <col min="8" max="8" width="18.75" bestFit="1" customWidth="1"/>
    <col min="9" max="9" width="14.625" bestFit="1" customWidth="1"/>
    <col min="10" max="10" width="21.375" bestFit="1" customWidth="1"/>
    <col min="11" max="11" width="19.625" bestFit="1" customWidth="1"/>
    <col min="12" max="12" width="18.875" bestFit="1" customWidth="1"/>
    <col min="13" max="13" width="18.75" bestFit="1" customWidth="1"/>
    <col min="14" max="14" width="14.625" bestFit="1" customWidth="1"/>
    <col min="15" max="15" width="21.375" bestFit="1" customWidth="1"/>
    <col min="16" max="16" width="19.625" bestFit="1" customWidth="1"/>
    <col min="17" max="17" width="18.875" bestFit="1" customWidth="1"/>
    <col min="18" max="18" width="18.75" bestFit="1" customWidth="1"/>
    <col min="19" max="19" width="14.625" bestFit="1" customWidth="1"/>
    <col min="20" max="20" width="21.375" bestFit="1" customWidth="1"/>
    <col min="21" max="21" width="19.625" bestFit="1" customWidth="1"/>
    <col min="22" max="22" width="18.875" bestFit="1" customWidth="1"/>
    <col min="23" max="23" width="18.75" bestFit="1" customWidth="1"/>
    <col min="24" max="24" width="14.625" bestFit="1" customWidth="1"/>
    <col min="25" max="25" width="21.375" bestFit="1" customWidth="1"/>
    <col min="26" max="26" width="19.625" bestFit="1" customWidth="1"/>
    <col min="27" max="27" width="18.875" bestFit="1" customWidth="1"/>
    <col min="28" max="28" width="18.75" bestFit="1" customWidth="1"/>
    <col min="29" max="29" width="14.625" bestFit="1" customWidth="1"/>
    <col min="30" max="30" width="21.375" bestFit="1" customWidth="1"/>
    <col min="31" max="31" width="24.375" bestFit="1" customWidth="1"/>
    <col min="32" max="32" width="23.75" bestFit="1" customWidth="1"/>
    <col min="33" max="33" width="23.5" bestFit="1" customWidth="1"/>
    <col min="34" max="34" width="19.875" bestFit="1" customWidth="1"/>
    <col min="35" max="35" width="21.375" bestFit="1" customWidth="1"/>
  </cols>
  <sheetData>
    <row r="2" spans="1:35" x14ac:dyDescent="0.25">
      <c r="C2" s="31" t="s">
        <v>135</v>
      </c>
      <c r="D2" s="31"/>
      <c r="E2" s="1"/>
      <c r="F2" s="31" t="s">
        <v>0</v>
      </c>
      <c r="G2" s="31"/>
      <c r="H2" s="31"/>
      <c r="I2" s="31"/>
      <c r="J2" s="31"/>
      <c r="K2" s="31" t="s">
        <v>1</v>
      </c>
      <c r="L2" s="31"/>
      <c r="M2" s="31"/>
      <c r="N2" s="31"/>
      <c r="O2" s="31"/>
      <c r="P2" s="31" t="s">
        <v>2</v>
      </c>
      <c r="Q2" s="31"/>
      <c r="R2" s="31"/>
      <c r="S2" s="31"/>
      <c r="T2" s="31"/>
      <c r="U2" s="31" t="s">
        <v>57</v>
      </c>
      <c r="V2" s="31"/>
      <c r="W2" s="31"/>
      <c r="X2" s="31"/>
      <c r="Y2" s="31"/>
      <c r="Z2" s="31" t="s">
        <v>3</v>
      </c>
      <c r="AA2" s="31"/>
      <c r="AB2" s="31"/>
      <c r="AC2" s="31"/>
      <c r="AD2" s="31"/>
      <c r="AE2" s="31" t="s">
        <v>4</v>
      </c>
      <c r="AF2" s="31"/>
      <c r="AG2" s="31"/>
      <c r="AH2" s="31"/>
    </row>
    <row r="3" spans="1:35" x14ac:dyDescent="0.25">
      <c r="A3" s="2" t="s">
        <v>5</v>
      </c>
      <c r="B3" s="2" t="s">
        <v>6</v>
      </c>
      <c r="C3" s="2" t="s">
        <v>7</v>
      </c>
      <c r="D3" s="2" t="s">
        <v>8</v>
      </c>
      <c r="E3" s="2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4" t="s">
        <v>136</v>
      </c>
      <c r="K3" s="3" t="s">
        <v>10</v>
      </c>
      <c r="L3" s="3" t="s">
        <v>11</v>
      </c>
      <c r="M3" s="3" t="s">
        <v>12</v>
      </c>
      <c r="N3" s="3" t="s">
        <v>13</v>
      </c>
      <c r="O3" s="4" t="s">
        <v>136</v>
      </c>
      <c r="P3" s="3" t="s">
        <v>10</v>
      </c>
      <c r="Q3" s="3" t="s">
        <v>11</v>
      </c>
      <c r="R3" s="3" t="s">
        <v>12</v>
      </c>
      <c r="S3" s="3" t="s">
        <v>13</v>
      </c>
      <c r="T3" s="4" t="s">
        <v>136</v>
      </c>
      <c r="U3" s="3" t="s">
        <v>10</v>
      </c>
      <c r="V3" s="3" t="s">
        <v>11</v>
      </c>
      <c r="W3" s="3" t="s">
        <v>12</v>
      </c>
      <c r="X3" s="3" t="s">
        <v>13</v>
      </c>
      <c r="Y3" s="4" t="s">
        <v>136</v>
      </c>
      <c r="Z3" s="3" t="s">
        <v>10</v>
      </c>
      <c r="AA3" s="3" t="s">
        <v>11</v>
      </c>
      <c r="AB3" s="3" t="s">
        <v>12</v>
      </c>
      <c r="AC3" s="3" t="s">
        <v>13</v>
      </c>
      <c r="AD3" s="4" t="s">
        <v>136</v>
      </c>
      <c r="AE3" s="3" t="s">
        <v>14</v>
      </c>
      <c r="AF3" s="3" t="s">
        <v>15</v>
      </c>
      <c r="AG3" s="3" t="s">
        <v>16</v>
      </c>
      <c r="AH3" s="3" t="s">
        <v>17</v>
      </c>
      <c r="AI3" s="4" t="s">
        <v>136</v>
      </c>
    </row>
    <row r="4" spans="1:35" x14ac:dyDescent="0.25">
      <c r="A4" s="5" t="s">
        <v>23</v>
      </c>
      <c r="B4" s="6" t="s">
        <v>27</v>
      </c>
      <c r="C4" s="6" t="s">
        <v>58</v>
      </c>
      <c r="D4" s="6" t="s">
        <v>59</v>
      </c>
      <c r="E4" s="6" t="s">
        <v>18</v>
      </c>
      <c r="F4" s="7">
        <f>VLOOKUP($D4,Sheet1!$A$5:$S$70,5,0)</f>
        <v>12</v>
      </c>
      <c r="G4" s="7">
        <f>VLOOKUP($D4,Sheet1!$A$5:$S$70,6,0)</f>
        <v>7</v>
      </c>
      <c r="H4" s="7">
        <f>VLOOKUP($D4,Sheet1!$A$5:$S$70,7,0)</f>
        <v>11</v>
      </c>
      <c r="I4" s="8">
        <f t="shared" ref="I4:I9" si="0">F4-H4</f>
        <v>1</v>
      </c>
      <c r="J4" s="8"/>
      <c r="K4" s="7">
        <f>VLOOKUP($D4,Sheet1!$A$5:$S$70,8,0)</f>
        <v>2</v>
      </c>
      <c r="L4" s="7">
        <f>VLOOKUP($D4,Sheet1!$A$5:$S$70,9,0)</f>
        <v>1</v>
      </c>
      <c r="M4" s="7">
        <f>VLOOKUP($D4,Sheet1!$A$5:$S$70,10,0)</f>
        <v>1</v>
      </c>
      <c r="N4" s="7">
        <f t="shared" ref="N4:N9" si="1">K4-M4</f>
        <v>1</v>
      </c>
      <c r="O4" s="8"/>
      <c r="P4" s="7">
        <f>VLOOKUP($D4,Sheet1!$A$5:$S$70,11,0)</f>
        <v>3</v>
      </c>
      <c r="Q4" s="7">
        <f>VLOOKUP($D4,Sheet1!$A$5:$S$70,12,0)</f>
        <v>1</v>
      </c>
      <c r="R4" s="7">
        <f>VLOOKUP($D4,Sheet1!$A$5:$S$70,13,0)</f>
        <v>2</v>
      </c>
      <c r="S4" s="8">
        <f t="shared" ref="S4:S9" si="2">P4-R4</f>
        <v>1</v>
      </c>
      <c r="T4" s="8"/>
      <c r="U4" s="7">
        <f>VLOOKUP($D4,Sheet1!$A$5:$S$70,2,0)</f>
        <v>3</v>
      </c>
      <c r="V4" s="7">
        <f>VLOOKUP($D4,Sheet1!$A$5:$S$70,3,0)</f>
        <v>1</v>
      </c>
      <c r="W4" s="7">
        <f>VLOOKUP($D4,Sheet1!$A$5:$S$70,4,0)</f>
        <v>2</v>
      </c>
      <c r="X4" s="8">
        <f t="shared" ref="X4:X9" si="3">U4-W4</f>
        <v>1</v>
      </c>
      <c r="Y4" s="8">
        <v>1</v>
      </c>
      <c r="Z4" s="7">
        <f>VLOOKUP($D4,Sheet1!$A$5:$S$70,14,0)</f>
        <v>2</v>
      </c>
      <c r="AA4" s="7">
        <f>VLOOKUP($D4,Sheet1!$A$5:$S$70,15,0)</f>
        <v>1</v>
      </c>
      <c r="AB4" s="7">
        <f>VLOOKUP($D4,Sheet1!$A$5:$S$70,16,0)</f>
        <v>1</v>
      </c>
      <c r="AC4" s="8">
        <f t="shared" ref="AC4:AC9" si="4">Z4-AB4</f>
        <v>1</v>
      </c>
      <c r="AD4" s="8"/>
      <c r="AE4" s="7">
        <f t="shared" ref="AE4:AG9" si="5">F4+K4+P4+U4+Z4</f>
        <v>22</v>
      </c>
      <c r="AF4" s="7">
        <f t="shared" si="5"/>
        <v>11</v>
      </c>
      <c r="AG4" s="7">
        <f t="shared" si="5"/>
        <v>17</v>
      </c>
      <c r="AH4" s="8">
        <f t="shared" ref="AH4:AH9" si="6">AE4-AG4</f>
        <v>5</v>
      </c>
      <c r="AI4" s="8">
        <f t="shared" ref="AI4:AI9" si="7">J4+O4+T4+Y4+AD4</f>
        <v>1</v>
      </c>
    </row>
    <row r="5" spans="1:35" x14ac:dyDescent="0.25">
      <c r="A5" s="5" t="s">
        <v>23</v>
      </c>
      <c r="B5" s="6" t="s">
        <v>27</v>
      </c>
      <c r="C5" s="6" t="s">
        <v>60</v>
      </c>
      <c r="D5" s="6" t="s">
        <v>61</v>
      </c>
      <c r="E5" s="6" t="s">
        <v>21</v>
      </c>
      <c r="F5" s="7">
        <f>VLOOKUP($D5,Sheet1!$A$5:$S$70,5,0)</f>
        <v>6</v>
      </c>
      <c r="G5" s="7">
        <f>VLOOKUP($D5,Sheet1!$A$5:$S$70,6,0)</f>
        <v>5</v>
      </c>
      <c r="H5" s="7">
        <f>VLOOKUP($D5,Sheet1!$A$5:$S$70,7,0)</f>
        <v>9</v>
      </c>
      <c r="I5" s="8">
        <f t="shared" si="0"/>
        <v>-3</v>
      </c>
      <c r="J5" s="8">
        <v>1</v>
      </c>
      <c r="K5" s="7">
        <f>VLOOKUP($D5,Sheet1!$A$5:$S$70,8,0)</f>
        <v>0</v>
      </c>
      <c r="L5" s="7">
        <f>VLOOKUP($D5,Sheet1!$A$5:$S$70,9,0)</f>
        <v>0</v>
      </c>
      <c r="M5" s="7">
        <f>VLOOKUP($D5,Sheet1!$A$5:$S$70,10,0)</f>
        <v>0</v>
      </c>
      <c r="N5" s="7">
        <f t="shared" si="1"/>
        <v>0</v>
      </c>
      <c r="O5" s="8"/>
      <c r="P5" s="7">
        <f>VLOOKUP($D5,Sheet1!$A$5:$S$70,11,0)</f>
        <v>1</v>
      </c>
      <c r="Q5" s="7">
        <f>VLOOKUP($D5,Sheet1!$A$5:$S$70,12,0)</f>
        <v>0</v>
      </c>
      <c r="R5" s="7">
        <f>VLOOKUP($D5,Sheet1!$A$5:$S$70,13,0)</f>
        <v>3</v>
      </c>
      <c r="S5" s="8">
        <f t="shared" si="2"/>
        <v>-2</v>
      </c>
      <c r="T5" s="8">
        <v>1</v>
      </c>
      <c r="U5" s="7">
        <f>VLOOKUP($D5,Sheet1!$A$5:$S$70,2,0)</f>
        <v>3</v>
      </c>
      <c r="V5" s="7">
        <f>VLOOKUP($D5,Sheet1!$A$5:$S$70,3,0)</f>
        <v>1</v>
      </c>
      <c r="W5" s="7">
        <f>VLOOKUP($D5,Sheet1!$A$5:$S$70,4,0)</f>
        <v>2</v>
      </c>
      <c r="X5" s="8">
        <f t="shared" si="3"/>
        <v>1</v>
      </c>
      <c r="Y5" s="8">
        <v>1</v>
      </c>
      <c r="Z5" s="7">
        <f>VLOOKUP($D5,Sheet1!$A$5:$S$70,14,0)</f>
        <v>0</v>
      </c>
      <c r="AA5" s="7">
        <f>VLOOKUP($D5,Sheet1!$A$5:$S$70,15,0)</f>
        <v>0</v>
      </c>
      <c r="AB5" s="7">
        <f>VLOOKUP($D5,Sheet1!$A$5:$S$70,16,0)</f>
        <v>0</v>
      </c>
      <c r="AC5" s="8">
        <f t="shared" si="4"/>
        <v>0</v>
      </c>
      <c r="AD5" s="8">
        <v>1</v>
      </c>
      <c r="AE5" s="7">
        <f t="shared" si="5"/>
        <v>10</v>
      </c>
      <c r="AF5" s="7">
        <f t="shared" si="5"/>
        <v>6</v>
      </c>
      <c r="AG5" s="7">
        <f t="shared" si="5"/>
        <v>14</v>
      </c>
      <c r="AH5" s="8">
        <f t="shared" si="6"/>
        <v>-4</v>
      </c>
      <c r="AI5" s="8">
        <f t="shared" si="7"/>
        <v>4</v>
      </c>
    </row>
    <row r="6" spans="1:35" x14ac:dyDescent="0.25">
      <c r="A6" s="5" t="s">
        <v>23</v>
      </c>
      <c r="B6" s="6" t="s">
        <v>27</v>
      </c>
      <c r="C6" s="6" t="s">
        <v>58</v>
      </c>
      <c r="D6" s="6" t="s">
        <v>62</v>
      </c>
      <c r="E6" s="6" t="s">
        <v>20</v>
      </c>
      <c r="F6" s="7">
        <f>VLOOKUP($D6,Sheet1!$A$5:$S$70,5,0)</f>
        <v>0</v>
      </c>
      <c r="G6" s="7">
        <f>VLOOKUP($D6,Sheet1!$A$5:$S$70,6,0)</f>
        <v>0</v>
      </c>
      <c r="H6" s="7">
        <f>VLOOKUP($D6,Sheet1!$A$5:$S$70,7,0)</f>
        <v>0</v>
      </c>
      <c r="I6" s="8">
        <f t="shared" si="0"/>
        <v>0</v>
      </c>
      <c r="J6" s="8">
        <v>1</v>
      </c>
      <c r="K6" s="7">
        <f>VLOOKUP($D6,Sheet1!$A$5:$S$70,8,0)</f>
        <v>0</v>
      </c>
      <c r="L6" s="7">
        <f>VLOOKUP($D6,Sheet1!$A$5:$S$70,9,0)</f>
        <v>1</v>
      </c>
      <c r="M6" s="7">
        <f>VLOOKUP($D6,Sheet1!$A$5:$S$70,10,0)</f>
        <v>0</v>
      </c>
      <c r="N6" s="7">
        <f t="shared" si="1"/>
        <v>0</v>
      </c>
      <c r="O6" s="8"/>
      <c r="P6" s="7">
        <f>VLOOKUP($D6,Sheet1!$A$5:$S$70,11,0)</f>
        <v>0</v>
      </c>
      <c r="Q6" s="7">
        <f>VLOOKUP($D6,Sheet1!$A$5:$S$70,12,0)</f>
        <v>0</v>
      </c>
      <c r="R6" s="7">
        <f>VLOOKUP($D6,Sheet1!$A$5:$S$70,13,0)</f>
        <v>0</v>
      </c>
      <c r="S6" s="8">
        <f t="shared" si="2"/>
        <v>0</v>
      </c>
      <c r="T6" s="8"/>
      <c r="U6" s="7">
        <f>VLOOKUP($D6,Sheet1!$A$5:$S$70,2,0)</f>
        <v>0</v>
      </c>
      <c r="V6" s="7">
        <f>VLOOKUP($D6,Sheet1!$A$5:$S$70,3,0)</f>
        <v>1</v>
      </c>
      <c r="W6" s="7">
        <f>VLOOKUP($D6,Sheet1!$A$5:$S$70,4,0)</f>
        <v>0</v>
      </c>
      <c r="X6" s="8">
        <f t="shared" si="3"/>
        <v>0</v>
      </c>
      <c r="Y6" s="8">
        <v>1</v>
      </c>
      <c r="Z6" s="7">
        <f>VLOOKUP($D6,Sheet1!$A$5:$S$70,14,0)</f>
        <v>0</v>
      </c>
      <c r="AA6" s="7">
        <f>VLOOKUP($D6,Sheet1!$A$5:$S$70,15,0)</f>
        <v>0</v>
      </c>
      <c r="AB6" s="7">
        <f>VLOOKUP($D6,Sheet1!$A$5:$S$70,16,0)</f>
        <v>0</v>
      </c>
      <c r="AC6" s="8">
        <f t="shared" si="4"/>
        <v>0</v>
      </c>
      <c r="AD6" s="8">
        <v>1</v>
      </c>
      <c r="AE6" s="7">
        <f t="shared" si="5"/>
        <v>0</v>
      </c>
      <c r="AF6" s="7">
        <f t="shared" si="5"/>
        <v>2</v>
      </c>
      <c r="AG6" s="7">
        <f t="shared" si="5"/>
        <v>0</v>
      </c>
      <c r="AH6" s="8">
        <f t="shared" si="6"/>
        <v>0</v>
      </c>
      <c r="AI6" s="8">
        <f t="shared" si="7"/>
        <v>3</v>
      </c>
    </row>
    <row r="7" spans="1:35" x14ac:dyDescent="0.25">
      <c r="A7" s="5" t="s">
        <v>23</v>
      </c>
      <c r="B7" s="6" t="s">
        <v>27</v>
      </c>
      <c r="C7" s="6" t="s">
        <v>58</v>
      </c>
      <c r="D7" s="6" t="s">
        <v>63</v>
      </c>
      <c r="E7" s="6" t="s">
        <v>18</v>
      </c>
      <c r="F7" s="7">
        <f>VLOOKUP($D7,Sheet1!$A$5:$S$70,5,0)</f>
        <v>4</v>
      </c>
      <c r="G7" s="7">
        <f>VLOOKUP($D7,Sheet1!$A$5:$S$70,6,0)</f>
        <v>7</v>
      </c>
      <c r="H7" s="7">
        <f>VLOOKUP($D7,Sheet1!$A$5:$S$70,7,0)</f>
        <v>5</v>
      </c>
      <c r="I7" s="8">
        <f t="shared" si="0"/>
        <v>-1</v>
      </c>
      <c r="J7" s="8"/>
      <c r="K7" s="7">
        <f>VLOOKUP($D7,Sheet1!$A$5:$S$70,8,0)</f>
        <v>0</v>
      </c>
      <c r="L7" s="7">
        <f>VLOOKUP($D7,Sheet1!$A$5:$S$70,9,0)</f>
        <v>1</v>
      </c>
      <c r="M7" s="7">
        <f>VLOOKUP($D7,Sheet1!$A$5:$S$70,10,0)</f>
        <v>0</v>
      </c>
      <c r="N7" s="7">
        <f t="shared" si="1"/>
        <v>0</v>
      </c>
      <c r="O7" s="8">
        <v>1</v>
      </c>
      <c r="P7" s="7">
        <f>VLOOKUP($D7,Sheet1!$A$5:$S$70,11,0)</f>
        <v>0</v>
      </c>
      <c r="Q7" s="7">
        <f>VLOOKUP($D7,Sheet1!$A$5:$S$70,12,0)</f>
        <v>0</v>
      </c>
      <c r="R7" s="7">
        <f>VLOOKUP($D7,Sheet1!$A$5:$S$70,13,0)</f>
        <v>0</v>
      </c>
      <c r="S7" s="8">
        <f t="shared" si="2"/>
        <v>0</v>
      </c>
      <c r="T7" s="8"/>
      <c r="U7" s="7">
        <f>VLOOKUP($D7,Sheet1!$A$5:$S$70,2,0)</f>
        <v>1</v>
      </c>
      <c r="V7" s="7">
        <f>VLOOKUP($D7,Sheet1!$A$5:$S$70,3,0)</f>
        <v>1</v>
      </c>
      <c r="W7" s="7">
        <f>VLOOKUP($D7,Sheet1!$A$5:$S$70,4,0)</f>
        <v>1</v>
      </c>
      <c r="X7" s="8">
        <f t="shared" si="3"/>
        <v>0</v>
      </c>
      <c r="Y7" s="8"/>
      <c r="Z7" s="7">
        <f>VLOOKUP($D7,Sheet1!$A$5:$S$70,14,0)</f>
        <v>1</v>
      </c>
      <c r="AA7" s="7">
        <f>VLOOKUP($D7,Sheet1!$A$5:$S$70,15,0)</f>
        <v>1</v>
      </c>
      <c r="AB7" s="7">
        <f>VLOOKUP($D7,Sheet1!$A$5:$S$70,16,0)</f>
        <v>0</v>
      </c>
      <c r="AC7" s="8">
        <f t="shared" si="4"/>
        <v>1</v>
      </c>
      <c r="AD7" s="8"/>
      <c r="AE7" s="7">
        <f t="shared" si="5"/>
        <v>6</v>
      </c>
      <c r="AF7" s="7">
        <f t="shared" si="5"/>
        <v>10</v>
      </c>
      <c r="AG7" s="7">
        <f t="shared" si="5"/>
        <v>6</v>
      </c>
      <c r="AH7" s="8">
        <f t="shared" si="6"/>
        <v>0</v>
      </c>
      <c r="AI7" s="8">
        <f t="shared" si="7"/>
        <v>1</v>
      </c>
    </row>
    <row r="8" spans="1:35" x14ac:dyDescent="0.25">
      <c r="A8" s="5" t="s">
        <v>23</v>
      </c>
      <c r="B8" s="6" t="s">
        <v>27</v>
      </c>
      <c r="C8" s="6" t="s">
        <v>58</v>
      </c>
      <c r="D8" s="6" t="s">
        <v>64</v>
      </c>
      <c r="E8" s="6" t="s">
        <v>18</v>
      </c>
      <c r="F8" s="7">
        <f>VLOOKUP($D8,Sheet1!$A$5:$S$70,5,0)</f>
        <v>0</v>
      </c>
      <c r="G8" s="7">
        <f>VLOOKUP($D8,Sheet1!$A$5:$S$70,6,0)</f>
        <v>2</v>
      </c>
      <c r="H8" s="7">
        <f>VLOOKUP($D8,Sheet1!$A$5:$S$70,7,0)</f>
        <v>0</v>
      </c>
      <c r="I8" s="8">
        <f t="shared" si="0"/>
        <v>0</v>
      </c>
      <c r="J8" s="8"/>
      <c r="K8" s="7">
        <f>VLOOKUP($D8,Sheet1!$A$5:$S$70,8,0)</f>
        <v>0</v>
      </c>
      <c r="L8" s="7">
        <f>VLOOKUP($D8,Sheet1!$A$5:$S$70,9,0)</f>
        <v>0</v>
      </c>
      <c r="M8" s="7">
        <f>VLOOKUP($D8,Sheet1!$A$5:$S$70,10,0)</f>
        <v>0</v>
      </c>
      <c r="N8" s="7">
        <f t="shared" si="1"/>
        <v>0</v>
      </c>
      <c r="O8" s="8"/>
      <c r="P8" s="7">
        <f>VLOOKUP($D8,Sheet1!$A$5:$S$70,11,0)</f>
        <v>0</v>
      </c>
      <c r="Q8" s="7">
        <f>VLOOKUP($D8,Sheet1!$A$5:$S$70,12,0)</f>
        <v>0</v>
      </c>
      <c r="R8" s="7">
        <f>VLOOKUP($D8,Sheet1!$A$5:$S$70,13,0)</f>
        <v>0</v>
      </c>
      <c r="S8" s="8">
        <f t="shared" si="2"/>
        <v>0</v>
      </c>
      <c r="T8" s="8"/>
      <c r="U8" s="7">
        <f>VLOOKUP($D8,Sheet1!$A$5:$S$70,2,0)</f>
        <v>0</v>
      </c>
      <c r="V8" s="7">
        <f>VLOOKUP($D8,Sheet1!$A$5:$S$70,3,0)</f>
        <v>0</v>
      </c>
      <c r="W8" s="7">
        <f>VLOOKUP($D8,Sheet1!$A$5:$S$70,4,0)</f>
        <v>0</v>
      </c>
      <c r="X8" s="8">
        <f t="shared" si="3"/>
        <v>0</v>
      </c>
      <c r="Y8" s="8"/>
      <c r="Z8" s="7">
        <f>VLOOKUP($D8,Sheet1!$A$5:$S$70,14,0)</f>
        <v>0</v>
      </c>
      <c r="AA8" s="7">
        <f>VLOOKUP($D8,Sheet1!$A$5:$S$70,15,0)</f>
        <v>0</v>
      </c>
      <c r="AB8" s="7">
        <f>VLOOKUP($D8,Sheet1!$A$5:$S$70,16,0)</f>
        <v>0</v>
      </c>
      <c r="AC8" s="8">
        <f t="shared" si="4"/>
        <v>0</v>
      </c>
      <c r="AD8" s="8">
        <v>1</v>
      </c>
      <c r="AE8" s="7">
        <f t="shared" si="5"/>
        <v>0</v>
      </c>
      <c r="AF8" s="7">
        <f t="shared" si="5"/>
        <v>2</v>
      </c>
      <c r="AG8" s="7">
        <f t="shared" si="5"/>
        <v>0</v>
      </c>
      <c r="AH8" s="8">
        <f t="shared" si="6"/>
        <v>0</v>
      </c>
      <c r="AI8" s="8">
        <f t="shared" si="7"/>
        <v>1</v>
      </c>
    </row>
    <row r="9" spans="1:35" x14ac:dyDescent="0.25">
      <c r="A9" s="5" t="s">
        <v>23</v>
      </c>
      <c r="B9" s="6" t="s">
        <v>27</v>
      </c>
      <c r="C9" s="6" t="s">
        <v>58</v>
      </c>
      <c r="D9" s="6" t="s">
        <v>65</v>
      </c>
      <c r="E9" s="6" t="s">
        <v>20</v>
      </c>
      <c r="F9" s="7">
        <f>VLOOKUP($D9,Sheet1!$A$5:$S$70,5,0)</f>
        <v>0</v>
      </c>
      <c r="G9" s="7">
        <f>VLOOKUP($D9,Sheet1!$A$5:$S$70,6,0)</f>
        <v>0</v>
      </c>
      <c r="H9" s="7">
        <f>VLOOKUP($D9,Sheet1!$A$5:$S$70,7,0)</f>
        <v>1</v>
      </c>
      <c r="I9" s="8">
        <f t="shared" si="0"/>
        <v>-1</v>
      </c>
      <c r="J9" s="8">
        <v>1</v>
      </c>
      <c r="K9" s="7">
        <f>VLOOKUP($D9,Sheet1!$A$5:$S$70,8,0)</f>
        <v>0</v>
      </c>
      <c r="L9" s="7">
        <f>VLOOKUP($D9,Sheet1!$A$5:$S$70,9,0)</f>
        <v>0</v>
      </c>
      <c r="M9" s="7">
        <f>VLOOKUP($D9,Sheet1!$A$5:$S$70,10,0)</f>
        <v>0</v>
      </c>
      <c r="N9" s="7">
        <f t="shared" si="1"/>
        <v>0</v>
      </c>
      <c r="O9" s="8"/>
      <c r="P9" s="7">
        <f>VLOOKUP($D9,Sheet1!$A$5:$S$70,11,0)</f>
        <v>0</v>
      </c>
      <c r="Q9" s="7">
        <f>VLOOKUP($D9,Sheet1!$A$5:$S$70,12,0)</f>
        <v>0</v>
      </c>
      <c r="R9" s="7">
        <f>VLOOKUP($D9,Sheet1!$A$5:$S$70,13,0)</f>
        <v>0</v>
      </c>
      <c r="S9" s="8">
        <f t="shared" si="2"/>
        <v>0</v>
      </c>
      <c r="T9" s="8">
        <v>1</v>
      </c>
      <c r="U9" s="7">
        <f>VLOOKUP($D9,Sheet1!$A$5:$S$70,2,0)</f>
        <v>0</v>
      </c>
      <c r="V9" s="7">
        <f>VLOOKUP($D9,Sheet1!$A$5:$S$70,3,0)</f>
        <v>0</v>
      </c>
      <c r="W9" s="7">
        <f>VLOOKUP($D9,Sheet1!$A$5:$S$70,4,0)</f>
        <v>0</v>
      </c>
      <c r="X9" s="8">
        <f t="shared" si="3"/>
        <v>0</v>
      </c>
      <c r="Y9" s="8"/>
      <c r="Z9" s="7">
        <f>VLOOKUP($D9,Sheet1!$A$5:$S$70,14,0)</f>
        <v>0</v>
      </c>
      <c r="AA9" s="7">
        <f>VLOOKUP($D9,Sheet1!$A$5:$S$70,15,0)</f>
        <v>0</v>
      </c>
      <c r="AB9" s="7">
        <f>VLOOKUP($D9,Sheet1!$A$5:$S$70,16,0)</f>
        <v>0</v>
      </c>
      <c r="AC9" s="8">
        <f t="shared" si="4"/>
        <v>0</v>
      </c>
      <c r="AD9" s="8"/>
      <c r="AE9" s="7">
        <f t="shared" si="5"/>
        <v>0</v>
      </c>
      <c r="AF9" s="7">
        <f t="shared" si="5"/>
        <v>0</v>
      </c>
      <c r="AG9" s="7">
        <f t="shared" si="5"/>
        <v>1</v>
      </c>
      <c r="AH9" s="8">
        <f t="shared" si="6"/>
        <v>-1</v>
      </c>
      <c r="AI9" s="8">
        <f t="shared" si="7"/>
        <v>2</v>
      </c>
    </row>
    <row r="10" spans="1:35" x14ac:dyDescent="0.25">
      <c r="A10" s="5" t="s">
        <v>23</v>
      </c>
      <c r="B10" s="6" t="s">
        <v>30</v>
      </c>
      <c r="C10" s="6" t="s">
        <v>66</v>
      </c>
      <c r="D10" s="6" t="s">
        <v>67</v>
      </c>
      <c r="E10" s="6" t="s">
        <v>19</v>
      </c>
      <c r="F10" s="9">
        <v>8</v>
      </c>
      <c r="G10" s="9">
        <v>2</v>
      </c>
      <c r="H10" s="9">
        <v>9</v>
      </c>
      <c r="I10" s="10">
        <v>-1</v>
      </c>
      <c r="J10" s="11"/>
      <c r="K10" s="9">
        <v>1</v>
      </c>
      <c r="L10" s="9">
        <v>1</v>
      </c>
      <c r="M10" s="9">
        <v>1</v>
      </c>
      <c r="N10" s="9">
        <v>0</v>
      </c>
      <c r="O10" s="11"/>
      <c r="P10" s="9">
        <v>4</v>
      </c>
      <c r="Q10" s="9">
        <v>2</v>
      </c>
      <c r="R10" s="9">
        <v>4</v>
      </c>
      <c r="S10" s="10">
        <v>0</v>
      </c>
      <c r="T10" s="11"/>
      <c r="U10" s="9">
        <v>2</v>
      </c>
      <c r="V10" s="9">
        <v>1</v>
      </c>
      <c r="W10" s="9">
        <v>2</v>
      </c>
      <c r="X10" s="10">
        <v>0</v>
      </c>
      <c r="Y10" s="11"/>
      <c r="Z10" s="9">
        <v>1</v>
      </c>
      <c r="AA10" s="9">
        <v>1</v>
      </c>
      <c r="AB10" s="9">
        <v>0</v>
      </c>
      <c r="AC10" s="10">
        <v>1</v>
      </c>
      <c r="AD10" s="11"/>
      <c r="AE10" s="9">
        <v>16</v>
      </c>
      <c r="AF10" s="9">
        <v>7</v>
      </c>
      <c r="AG10" s="9">
        <v>16</v>
      </c>
      <c r="AH10" s="10">
        <v>0</v>
      </c>
      <c r="AI10" s="10">
        <v>0</v>
      </c>
    </row>
    <row r="11" spans="1:35" x14ac:dyDescent="0.25">
      <c r="A11" s="5" t="s">
        <v>23</v>
      </c>
      <c r="B11" s="6" t="s">
        <v>30</v>
      </c>
      <c r="C11" s="6" t="s">
        <v>66</v>
      </c>
      <c r="D11" s="6" t="s">
        <v>68</v>
      </c>
      <c r="E11" s="6" t="s">
        <v>18</v>
      </c>
      <c r="F11" s="9">
        <v>9</v>
      </c>
      <c r="G11" s="9">
        <v>1</v>
      </c>
      <c r="H11" s="9">
        <v>15</v>
      </c>
      <c r="I11" s="10">
        <v>-6</v>
      </c>
      <c r="J11" s="11"/>
      <c r="K11" s="9">
        <v>2</v>
      </c>
      <c r="L11" s="9">
        <v>1</v>
      </c>
      <c r="M11" s="9">
        <v>1</v>
      </c>
      <c r="N11" s="9">
        <v>1</v>
      </c>
      <c r="O11" s="11"/>
      <c r="P11" s="9">
        <v>8</v>
      </c>
      <c r="Q11" s="9">
        <v>3</v>
      </c>
      <c r="R11" s="9">
        <v>5</v>
      </c>
      <c r="S11" s="10">
        <v>3</v>
      </c>
      <c r="T11" s="11"/>
      <c r="U11" s="9">
        <v>3</v>
      </c>
      <c r="V11" s="9">
        <v>2</v>
      </c>
      <c r="W11" s="9">
        <v>2</v>
      </c>
      <c r="X11" s="10">
        <v>1</v>
      </c>
      <c r="Y11" s="11"/>
      <c r="Z11" s="9">
        <v>0</v>
      </c>
      <c r="AA11" s="9">
        <v>0</v>
      </c>
      <c r="AB11" s="9">
        <v>0</v>
      </c>
      <c r="AC11" s="10">
        <v>0</v>
      </c>
      <c r="AD11" s="11">
        <v>1</v>
      </c>
      <c r="AE11" s="9">
        <v>22</v>
      </c>
      <c r="AF11" s="9">
        <v>7</v>
      </c>
      <c r="AG11" s="9">
        <v>23</v>
      </c>
      <c r="AH11" s="10">
        <v>-1</v>
      </c>
      <c r="AI11" s="10">
        <v>1</v>
      </c>
    </row>
    <row r="12" spans="1:35" x14ac:dyDescent="0.25">
      <c r="A12" s="5" t="s">
        <v>23</v>
      </c>
      <c r="B12" s="6" t="s">
        <v>30</v>
      </c>
      <c r="C12" s="6" t="s">
        <v>66</v>
      </c>
      <c r="D12" s="6" t="s">
        <v>69</v>
      </c>
      <c r="E12" s="6" t="s">
        <v>22</v>
      </c>
      <c r="F12" s="9">
        <v>5</v>
      </c>
      <c r="G12" s="9">
        <v>4</v>
      </c>
      <c r="H12" s="9">
        <v>2</v>
      </c>
      <c r="I12" s="10">
        <v>3</v>
      </c>
      <c r="J12" s="11"/>
      <c r="K12" s="9">
        <v>0</v>
      </c>
      <c r="L12" s="9">
        <v>0</v>
      </c>
      <c r="M12" s="9">
        <v>0</v>
      </c>
      <c r="N12" s="9">
        <v>0</v>
      </c>
      <c r="O12" s="11"/>
      <c r="P12" s="9">
        <v>1</v>
      </c>
      <c r="Q12" s="9">
        <v>0</v>
      </c>
      <c r="R12" s="9">
        <v>3</v>
      </c>
      <c r="S12" s="10">
        <v>-2</v>
      </c>
      <c r="T12" s="11"/>
      <c r="U12" s="9">
        <v>0</v>
      </c>
      <c r="V12" s="9">
        <v>0</v>
      </c>
      <c r="W12" s="9">
        <v>0</v>
      </c>
      <c r="X12" s="10">
        <v>0</v>
      </c>
      <c r="Y12" s="11">
        <v>1</v>
      </c>
      <c r="Z12" s="9">
        <v>0</v>
      </c>
      <c r="AA12" s="9">
        <v>0</v>
      </c>
      <c r="AB12" s="9">
        <v>0</v>
      </c>
      <c r="AC12" s="10">
        <v>0</v>
      </c>
      <c r="AD12" s="11">
        <v>1</v>
      </c>
      <c r="AE12" s="9">
        <v>6</v>
      </c>
      <c r="AF12" s="9">
        <v>4</v>
      </c>
      <c r="AG12" s="9">
        <v>5</v>
      </c>
      <c r="AH12" s="10">
        <v>1</v>
      </c>
      <c r="AI12" s="10">
        <v>0</v>
      </c>
    </row>
    <row r="13" spans="1:35" x14ac:dyDescent="0.25">
      <c r="A13" s="5" t="s">
        <v>23</v>
      </c>
      <c r="B13" s="6" t="s">
        <v>30</v>
      </c>
      <c r="C13" s="6" t="s">
        <v>66</v>
      </c>
      <c r="D13" s="6" t="s">
        <v>70</v>
      </c>
      <c r="E13" s="6" t="s">
        <v>18</v>
      </c>
      <c r="F13" s="9">
        <v>5</v>
      </c>
      <c r="G13" s="9">
        <v>6</v>
      </c>
      <c r="H13" s="9">
        <v>9</v>
      </c>
      <c r="I13" s="10">
        <v>-4</v>
      </c>
      <c r="J13" s="11"/>
      <c r="K13" s="9">
        <v>1</v>
      </c>
      <c r="L13" s="9">
        <v>1</v>
      </c>
      <c r="M13" s="9">
        <v>0</v>
      </c>
      <c r="N13" s="9">
        <v>1</v>
      </c>
      <c r="O13" s="11"/>
      <c r="P13" s="9">
        <v>4</v>
      </c>
      <c r="Q13" s="9">
        <v>2</v>
      </c>
      <c r="R13" s="9">
        <v>3</v>
      </c>
      <c r="S13" s="10">
        <v>1</v>
      </c>
      <c r="T13" s="11"/>
      <c r="U13" s="9">
        <v>2</v>
      </c>
      <c r="V13" s="9">
        <v>3</v>
      </c>
      <c r="W13" s="9">
        <v>2</v>
      </c>
      <c r="X13" s="10">
        <v>0</v>
      </c>
      <c r="Y13" s="11"/>
      <c r="Z13" s="9">
        <v>0</v>
      </c>
      <c r="AA13" s="9">
        <v>0</v>
      </c>
      <c r="AB13" s="9">
        <v>0</v>
      </c>
      <c r="AC13" s="10">
        <v>0</v>
      </c>
      <c r="AD13" s="11"/>
      <c r="AE13" s="9">
        <v>12</v>
      </c>
      <c r="AF13" s="9">
        <v>12</v>
      </c>
      <c r="AG13" s="9">
        <v>14</v>
      </c>
      <c r="AH13" s="10">
        <v>-2</v>
      </c>
      <c r="AI13" s="10">
        <v>1</v>
      </c>
    </row>
    <row r="14" spans="1:35" x14ac:dyDescent="0.25">
      <c r="A14" s="5" t="s">
        <v>23</v>
      </c>
      <c r="B14" s="6" t="s">
        <v>30</v>
      </c>
      <c r="C14" s="6" t="s">
        <v>66</v>
      </c>
      <c r="D14" s="6" t="s">
        <v>71</v>
      </c>
      <c r="E14" s="6" t="s">
        <v>18</v>
      </c>
      <c r="F14" s="9">
        <v>9</v>
      </c>
      <c r="G14" s="9">
        <v>4</v>
      </c>
      <c r="H14" s="9">
        <v>9</v>
      </c>
      <c r="I14" s="10">
        <v>0</v>
      </c>
      <c r="J14" s="11"/>
      <c r="K14" s="9">
        <v>4</v>
      </c>
      <c r="L14" s="9">
        <v>1</v>
      </c>
      <c r="M14" s="9">
        <v>3</v>
      </c>
      <c r="N14" s="9">
        <v>1</v>
      </c>
      <c r="O14" s="11"/>
      <c r="P14" s="9">
        <v>3</v>
      </c>
      <c r="Q14" s="9">
        <v>1</v>
      </c>
      <c r="R14" s="9">
        <v>3</v>
      </c>
      <c r="S14" s="10">
        <v>0</v>
      </c>
      <c r="T14" s="11"/>
      <c r="U14" s="9">
        <v>2</v>
      </c>
      <c r="V14" s="9">
        <v>1</v>
      </c>
      <c r="W14" s="9">
        <v>2</v>
      </c>
      <c r="X14" s="10">
        <v>0</v>
      </c>
      <c r="Y14" s="11"/>
      <c r="Z14" s="9">
        <v>1</v>
      </c>
      <c r="AA14" s="9">
        <v>1</v>
      </c>
      <c r="AB14" s="9">
        <v>0</v>
      </c>
      <c r="AC14" s="10">
        <v>1</v>
      </c>
      <c r="AD14" s="11"/>
      <c r="AE14" s="9">
        <v>19</v>
      </c>
      <c r="AF14" s="9">
        <v>8</v>
      </c>
      <c r="AG14" s="9">
        <v>17</v>
      </c>
      <c r="AH14" s="10">
        <v>2</v>
      </c>
      <c r="AI14" s="10">
        <v>0</v>
      </c>
    </row>
    <row r="15" spans="1:35" x14ac:dyDescent="0.25">
      <c r="A15" s="5" t="s">
        <v>23</v>
      </c>
      <c r="B15" s="6" t="s">
        <v>30</v>
      </c>
      <c r="C15" s="6" t="s">
        <v>66</v>
      </c>
      <c r="D15" s="6" t="s">
        <v>72</v>
      </c>
      <c r="E15" s="6" t="s">
        <v>18</v>
      </c>
      <c r="F15" s="9">
        <v>5</v>
      </c>
      <c r="G15" s="9">
        <v>2</v>
      </c>
      <c r="H15" s="9">
        <v>3</v>
      </c>
      <c r="I15" s="10">
        <v>2</v>
      </c>
      <c r="J15" s="11"/>
      <c r="K15" s="9">
        <v>1</v>
      </c>
      <c r="L15" s="9">
        <v>1</v>
      </c>
      <c r="M15" s="9">
        <v>0</v>
      </c>
      <c r="N15" s="9">
        <v>1</v>
      </c>
      <c r="O15" s="11"/>
      <c r="P15" s="9">
        <v>4</v>
      </c>
      <c r="Q15" s="9">
        <v>3</v>
      </c>
      <c r="R15" s="9">
        <v>1</v>
      </c>
      <c r="S15" s="10">
        <v>3</v>
      </c>
      <c r="T15" s="11"/>
      <c r="U15" s="9">
        <v>3</v>
      </c>
      <c r="V15" s="9">
        <v>2</v>
      </c>
      <c r="W15" s="9">
        <v>3</v>
      </c>
      <c r="X15" s="10">
        <v>0</v>
      </c>
      <c r="Y15" s="11"/>
      <c r="Z15" s="9">
        <v>2</v>
      </c>
      <c r="AA15" s="9">
        <v>1</v>
      </c>
      <c r="AB15" s="9">
        <v>1</v>
      </c>
      <c r="AC15" s="10">
        <v>1</v>
      </c>
      <c r="AD15" s="11"/>
      <c r="AE15" s="9">
        <v>15</v>
      </c>
      <c r="AF15" s="9">
        <v>9</v>
      </c>
      <c r="AG15" s="9">
        <v>8</v>
      </c>
      <c r="AH15" s="10">
        <v>7</v>
      </c>
      <c r="AI15" s="10">
        <v>0</v>
      </c>
    </row>
    <row r="16" spans="1:35" x14ac:dyDescent="0.25">
      <c r="A16" s="5" t="s">
        <v>23</v>
      </c>
      <c r="B16" s="6" t="s">
        <v>30</v>
      </c>
      <c r="C16" s="6" t="s">
        <v>66</v>
      </c>
      <c r="D16" s="6" t="s">
        <v>73</v>
      </c>
      <c r="E16" s="6" t="s">
        <v>19</v>
      </c>
      <c r="F16" s="9">
        <v>9</v>
      </c>
      <c r="G16" s="9">
        <v>2</v>
      </c>
      <c r="H16" s="9">
        <v>11</v>
      </c>
      <c r="I16" s="10">
        <v>-2</v>
      </c>
      <c r="J16" s="11"/>
      <c r="K16" s="9">
        <v>2</v>
      </c>
      <c r="L16" s="9">
        <v>1</v>
      </c>
      <c r="M16" s="9">
        <v>2</v>
      </c>
      <c r="N16" s="9">
        <v>0</v>
      </c>
      <c r="O16" s="11"/>
      <c r="P16" s="9">
        <v>1</v>
      </c>
      <c r="Q16" s="9">
        <v>2</v>
      </c>
      <c r="R16" s="9">
        <v>1</v>
      </c>
      <c r="S16" s="10">
        <v>0</v>
      </c>
      <c r="T16" s="11"/>
      <c r="U16" s="9">
        <v>6</v>
      </c>
      <c r="V16" s="9">
        <v>1</v>
      </c>
      <c r="W16" s="9">
        <v>5</v>
      </c>
      <c r="X16" s="10">
        <v>1</v>
      </c>
      <c r="Y16" s="11">
        <v>1</v>
      </c>
      <c r="Z16" s="9">
        <v>4</v>
      </c>
      <c r="AA16" s="9">
        <v>1</v>
      </c>
      <c r="AB16" s="9">
        <v>3</v>
      </c>
      <c r="AC16" s="10">
        <v>1</v>
      </c>
      <c r="AD16" s="11"/>
      <c r="AE16" s="9">
        <v>22</v>
      </c>
      <c r="AF16" s="9">
        <v>7</v>
      </c>
      <c r="AG16" s="9">
        <v>22</v>
      </c>
      <c r="AH16" s="10">
        <v>0</v>
      </c>
      <c r="AI16" s="10">
        <v>0</v>
      </c>
    </row>
    <row r="17" spans="1:35" x14ac:dyDescent="0.25">
      <c r="A17" s="5" t="s">
        <v>23</v>
      </c>
      <c r="B17" s="6" t="s">
        <v>30</v>
      </c>
      <c r="C17" s="6" t="s">
        <v>66</v>
      </c>
      <c r="D17" s="6" t="s">
        <v>74</v>
      </c>
      <c r="E17" s="6" t="s">
        <v>20</v>
      </c>
      <c r="F17" s="9">
        <v>1</v>
      </c>
      <c r="G17" s="9">
        <v>1</v>
      </c>
      <c r="H17" s="9">
        <v>2</v>
      </c>
      <c r="I17" s="10">
        <v>-1</v>
      </c>
      <c r="J17" s="11"/>
      <c r="K17" s="9">
        <v>0</v>
      </c>
      <c r="L17" s="9">
        <v>0</v>
      </c>
      <c r="M17" s="9">
        <v>0</v>
      </c>
      <c r="N17" s="9">
        <v>0</v>
      </c>
      <c r="O17" s="11"/>
      <c r="P17" s="9">
        <v>1</v>
      </c>
      <c r="Q17" s="9">
        <v>0</v>
      </c>
      <c r="R17" s="9">
        <v>1</v>
      </c>
      <c r="S17" s="10">
        <v>0</v>
      </c>
      <c r="T17" s="11"/>
      <c r="U17" s="9">
        <v>1</v>
      </c>
      <c r="V17" s="9">
        <v>1</v>
      </c>
      <c r="W17" s="9">
        <v>1</v>
      </c>
      <c r="X17" s="10">
        <v>0</v>
      </c>
      <c r="Y17" s="11"/>
      <c r="Z17" s="9">
        <v>1</v>
      </c>
      <c r="AA17" s="9">
        <v>1</v>
      </c>
      <c r="AB17" s="9">
        <v>0</v>
      </c>
      <c r="AC17" s="10">
        <v>1</v>
      </c>
      <c r="AD17" s="11"/>
      <c r="AE17" s="9">
        <v>4</v>
      </c>
      <c r="AF17" s="9">
        <v>3</v>
      </c>
      <c r="AG17" s="9">
        <v>4</v>
      </c>
      <c r="AH17" s="10">
        <v>0</v>
      </c>
      <c r="AI17" s="10">
        <v>1</v>
      </c>
    </row>
    <row r="18" spans="1:35" x14ac:dyDescent="0.25">
      <c r="A18" s="5" t="s">
        <v>23</v>
      </c>
      <c r="B18" s="6" t="s">
        <v>30</v>
      </c>
      <c r="C18" s="6" t="s">
        <v>66</v>
      </c>
      <c r="D18" s="6" t="s">
        <v>75</v>
      </c>
      <c r="E18" s="6" t="s">
        <v>18</v>
      </c>
      <c r="F18" s="9">
        <v>9</v>
      </c>
      <c r="G18" s="9">
        <v>1</v>
      </c>
      <c r="H18" s="9">
        <v>11</v>
      </c>
      <c r="I18" s="10">
        <v>-2</v>
      </c>
      <c r="J18" s="11"/>
      <c r="K18" s="9">
        <v>1</v>
      </c>
      <c r="L18" s="9">
        <v>1</v>
      </c>
      <c r="M18" s="9">
        <v>1</v>
      </c>
      <c r="N18" s="9">
        <v>0</v>
      </c>
      <c r="O18" s="11"/>
      <c r="P18" s="9">
        <v>1</v>
      </c>
      <c r="Q18" s="9">
        <v>1</v>
      </c>
      <c r="R18" s="9">
        <v>1</v>
      </c>
      <c r="S18" s="10">
        <v>0</v>
      </c>
      <c r="T18" s="11"/>
      <c r="U18" s="9">
        <v>2</v>
      </c>
      <c r="V18" s="9">
        <v>1</v>
      </c>
      <c r="W18" s="9">
        <v>2</v>
      </c>
      <c r="X18" s="10">
        <v>0</v>
      </c>
      <c r="Y18" s="11"/>
      <c r="Z18" s="9">
        <v>1</v>
      </c>
      <c r="AA18" s="9">
        <v>1</v>
      </c>
      <c r="AB18" s="9">
        <v>0</v>
      </c>
      <c r="AC18" s="10">
        <v>1</v>
      </c>
      <c r="AD18" s="11"/>
      <c r="AE18" s="9">
        <v>14</v>
      </c>
      <c r="AF18" s="9">
        <v>5</v>
      </c>
      <c r="AG18" s="9">
        <v>15</v>
      </c>
      <c r="AH18" s="10">
        <v>-1</v>
      </c>
      <c r="AI18" s="10">
        <v>0</v>
      </c>
    </row>
    <row r="19" spans="1:35" x14ac:dyDescent="0.25">
      <c r="A19" s="5" t="s">
        <v>23</v>
      </c>
      <c r="B19" s="6" t="s">
        <v>30</v>
      </c>
      <c r="C19" s="6" t="s">
        <v>66</v>
      </c>
      <c r="D19" s="6" t="s">
        <v>76</v>
      </c>
      <c r="E19" s="6" t="s">
        <v>20</v>
      </c>
      <c r="F19" s="9">
        <v>2</v>
      </c>
      <c r="G19" s="9">
        <v>1</v>
      </c>
      <c r="H19" s="9">
        <v>1</v>
      </c>
      <c r="I19" s="10">
        <v>1</v>
      </c>
      <c r="J19" s="11"/>
      <c r="K19" s="9">
        <v>0</v>
      </c>
      <c r="L19" s="9">
        <v>0</v>
      </c>
      <c r="M19" s="9">
        <v>0</v>
      </c>
      <c r="N19" s="9">
        <v>0</v>
      </c>
      <c r="O19" s="11"/>
      <c r="P19" s="9">
        <v>0</v>
      </c>
      <c r="Q19" s="9">
        <v>0</v>
      </c>
      <c r="R19" s="9">
        <v>1</v>
      </c>
      <c r="S19" s="10">
        <v>-1</v>
      </c>
      <c r="T19" s="11"/>
      <c r="U19" s="9">
        <v>0</v>
      </c>
      <c r="V19" s="9">
        <v>0</v>
      </c>
      <c r="W19" s="9">
        <v>0</v>
      </c>
      <c r="X19" s="10">
        <v>0</v>
      </c>
      <c r="Y19" s="11"/>
      <c r="Z19" s="9">
        <v>0</v>
      </c>
      <c r="AA19" s="9">
        <v>0</v>
      </c>
      <c r="AB19" s="9">
        <v>0</v>
      </c>
      <c r="AC19" s="10">
        <v>0</v>
      </c>
      <c r="AD19" s="11">
        <v>1</v>
      </c>
      <c r="AE19" s="9">
        <v>2</v>
      </c>
      <c r="AF19" s="9">
        <v>1</v>
      </c>
      <c r="AG19" s="9">
        <v>2</v>
      </c>
      <c r="AH19" s="10">
        <v>0</v>
      </c>
      <c r="AI19" s="10">
        <v>4</v>
      </c>
    </row>
    <row r="20" spans="1:35" x14ac:dyDescent="0.25">
      <c r="A20" s="5" t="s">
        <v>23</v>
      </c>
      <c r="B20" s="6" t="s">
        <v>30</v>
      </c>
      <c r="C20" s="6" t="s">
        <v>66</v>
      </c>
      <c r="D20" s="6" t="s">
        <v>77</v>
      </c>
      <c r="E20" s="6" t="s">
        <v>22</v>
      </c>
      <c r="F20" s="9">
        <v>0</v>
      </c>
      <c r="G20" s="9">
        <v>1</v>
      </c>
      <c r="H20" s="9">
        <v>1</v>
      </c>
      <c r="I20" s="10">
        <v>-1</v>
      </c>
      <c r="J20" s="11"/>
      <c r="K20" s="9">
        <v>0</v>
      </c>
      <c r="L20" s="9">
        <v>0</v>
      </c>
      <c r="M20" s="9">
        <v>0</v>
      </c>
      <c r="N20" s="9">
        <v>0</v>
      </c>
      <c r="O20" s="11">
        <v>1</v>
      </c>
      <c r="P20" s="9">
        <v>0</v>
      </c>
      <c r="Q20" s="9">
        <v>2</v>
      </c>
      <c r="R20" s="9">
        <v>0</v>
      </c>
      <c r="S20" s="10">
        <v>0</v>
      </c>
      <c r="T20" s="11"/>
      <c r="U20" s="9">
        <v>0</v>
      </c>
      <c r="V20" s="9">
        <v>1</v>
      </c>
      <c r="W20" s="9">
        <v>0</v>
      </c>
      <c r="X20" s="10">
        <v>0</v>
      </c>
      <c r="Y20" s="11"/>
      <c r="Z20" s="9">
        <v>0</v>
      </c>
      <c r="AA20" s="9">
        <v>0</v>
      </c>
      <c r="AB20" s="9">
        <v>0</v>
      </c>
      <c r="AC20" s="10">
        <v>0</v>
      </c>
      <c r="AD20" s="10">
        <v>1</v>
      </c>
      <c r="AE20" s="9">
        <v>0</v>
      </c>
      <c r="AF20" s="9">
        <v>4</v>
      </c>
      <c r="AG20" s="9">
        <v>1</v>
      </c>
      <c r="AH20" s="10">
        <v>-1</v>
      </c>
      <c r="AI20" s="10">
        <v>2</v>
      </c>
    </row>
    <row r="21" spans="1:35" x14ac:dyDescent="0.25">
      <c r="A21" s="5" t="s">
        <v>23</v>
      </c>
      <c r="B21" s="6" t="s">
        <v>30</v>
      </c>
      <c r="C21" s="6" t="s">
        <v>66</v>
      </c>
      <c r="D21" s="6" t="s">
        <v>78</v>
      </c>
      <c r="E21" s="6" t="s">
        <v>20</v>
      </c>
      <c r="F21" s="9">
        <v>0</v>
      </c>
      <c r="G21" s="9">
        <v>1</v>
      </c>
      <c r="H21" s="9">
        <v>0</v>
      </c>
      <c r="I21" s="10">
        <v>0</v>
      </c>
      <c r="J21" s="11"/>
      <c r="K21" s="9">
        <v>0</v>
      </c>
      <c r="L21" s="9">
        <v>0</v>
      </c>
      <c r="M21" s="9">
        <v>0</v>
      </c>
      <c r="N21" s="9">
        <v>0</v>
      </c>
      <c r="O21" s="11">
        <v>1</v>
      </c>
      <c r="P21" s="9">
        <v>0</v>
      </c>
      <c r="Q21" s="9">
        <v>0</v>
      </c>
      <c r="R21" s="9">
        <v>0</v>
      </c>
      <c r="S21" s="10">
        <v>0</v>
      </c>
      <c r="T21" s="10">
        <v>1</v>
      </c>
      <c r="U21" s="9">
        <v>0</v>
      </c>
      <c r="V21" s="9">
        <v>0</v>
      </c>
      <c r="W21" s="9">
        <v>0</v>
      </c>
      <c r="X21" s="10">
        <v>0</v>
      </c>
      <c r="Y21" s="11">
        <v>1</v>
      </c>
      <c r="Z21" s="9">
        <v>0</v>
      </c>
      <c r="AA21" s="9">
        <v>0</v>
      </c>
      <c r="AB21" s="9">
        <v>0</v>
      </c>
      <c r="AC21" s="10">
        <v>0</v>
      </c>
      <c r="AD21" s="11">
        <v>1</v>
      </c>
      <c r="AE21" s="9">
        <v>0</v>
      </c>
      <c r="AF21" s="9">
        <v>1</v>
      </c>
      <c r="AG21" s="9">
        <v>0</v>
      </c>
      <c r="AH21" s="10">
        <v>0</v>
      </c>
      <c r="AI21" s="10">
        <v>4</v>
      </c>
    </row>
    <row r="22" spans="1:35" x14ac:dyDescent="0.25">
      <c r="A22" s="5" t="s">
        <v>23</v>
      </c>
      <c r="B22" s="6" t="s">
        <v>30</v>
      </c>
      <c r="C22" s="6" t="s">
        <v>66</v>
      </c>
      <c r="D22" s="6" t="s">
        <v>79</v>
      </c>
      <c r="E22" s="6" t="s">
        <v>20</v>
      </c>
      <c r="F22" s="9">
        <v>1</v>
      </c>
      <c r="G22" s="9">
        <v>1</v>
      </c>
      <c r="H22" s="9">
        <v>0</v>
      </c>
      <c r="I22" s="10">
        <v>1</v>
      </c>
      <c r="J22" s="11"/>
      <c r="K22" s="9">
        <v>0</v>
      </c>
      <c r="L22" s="9">
        <v>0</v>
      </c>
      <c r="M22" s="9">
        <v>0</v>
      </c>
      <c r="N22" s="9">
        <v>0</v>
      </c>
      <c r="O22" s="11"/>
      <c r="P22" s="9">
        <v>0</v>
      </c>
      <c r="Q22" s="9">
        <v>0</v>
      </c>
      <c r="R22" s="9">
        <v>0</v>
      </c>
      <c r="S22" s="10">
        <v>0</v>
      </c>
      <c r="T22" s="11"/>
      <c r="U22" s="9">
        <v>0</v>
      </c>
      <c r="V22" s="9">
        <v>1</v>
      </c>
      <c r="W22" s="9">
        <v>0</v>
      </c>
      <c r="X22" s="10">
        <v>0</v>
      </c>
      <c r="Y22" s="11"/>
      <c r="Z22" s="9">
        <v>0</v>
      </c>
      <c r="AA22" s="9">
        <v>0</v>
      </c>
      <c r="AB22" s="9">
        <v>0</v>
      </c>
      <c r="AC22" s="10">
        <v>0</v>
      </c>
      <c r="AD22" s="11"/>
      <c r="AE22" s="9">
        <v>1</v>
      </c>
      <c r="AF22" s="9">
        <v>2</v>
      </c>
      <c r="AG22" s="9">
        <v>0</v>
      </c>
      <c r="AH22" s="10">
        <v>1</v>
      </c>
      <c r="AI22" s="10">
        <v>3</v>
      </c>
    </row>
    <row r="23" spans="1:35" x14ac:dyDescent="0.25">
      <c r="A23" s="5" t="s">
        <v>23</v>
      </c>
      <c r="B23" s="6" t="s">
        <v>30</v>
      </c>
      <c r="C23" s="6" t="s">
        <v>66</v>
      </c>
      <c r="D23" s="6" t="s">
        <v>80</v>
      </c>
      <c r="E23" s="6" t="s">
        <v>20</v>
      </c>
      <c r="F23" s="9">
        <v>1</v>
      </c>
      <c r="G23" s="9">
        <v>1</v>
      </c>
      <c r="H23" s="9">
        <v>0</v>
      </c>
      <c r="I23" s="10">
        <v>1</v>
      </c>
      <c r="J23" s="11"/>
      <c r="K23" s="9">
        <v>0</v>
      </c>
      <c r="L23" s="9">
        <v>0</v>
      </c>
      <c r="M23" s="9">
        <v>0</v>
      </c>
      <c r="N23" s="9">
        <v>0</v>
      </c>
      <c r="O23" s="11"/>
      <c r="P23" s="9">
        <v>0</v>
      </c>
      <c r="Q23" s="9">
        <v>0</v>
      </c>
      <c r="R23" s="9">
        <v>0</v>
      </c>
      <c r="S23" s="10">
        <v>0</v>
      </c>
      <c r="T23" s="10">
        <v>1</v>
      </c>
      <c r="U23" s="9">
        <v>0</v>
      </c>
      <c r="V23" s="9">
        <v>0</v>
      </c>
      <c r="W23" s="9">
        <v>0</v>
      </c>
      <c r="X23" s="10">
        <v>0</v>
      </c>
      <c r="Y23" s="10"/>
      <c r="Z23" s="9">
        <v>0</v>
      </c>
      <c r="AA23" s="9">
        <v>0</v>
      </c>
      <c r="AB23" s="9">
        <v>0</v>
      </c>
      <c r="AC23" s="10">
        <v>0</v>
      </c>
      <c r="AD23" s="10">
        <v>1</v>
      </c>
      <c r="AE23" s="9">
        <v>1</v>
      </c>
      <c r="AF23" s="9">
        <v>1</v>
      </c>
      <c r="AG23" s="9">
        <v>0</v>
      </c>
      <c r="AH23" s="10">
        <v>1</v>
      </c>
      <c r="AI23" s="10">
        <v>4</v>
      </c>
    </row>
    <row r="24" spans="1:35" x14ac:dyDescent="0.25">
      <c r="A24" s="5" t="s">
        <v>23</v>
      </c>
      <c r="B24" s="6" t="s">
        <v>30</v>
      </c>
      <c r="C24" s="6" t="s">
        <v>66</v>
      </c>
      <c r="D24" s="6" t="s">
        <v>81</v>
      </c>
      <c r="E24" s="6" t="s">
        <v>20</v>
      </c>
      <c r="F24" s="9">
        <v>1</v>
      </c>
      <c r="G24" s="9">
        <v>1</v>
      </c>
      <c r="H24" s="9">
        <v>0</v>
      </c>
      <c r="I24" s="10">
        <v>1</v>
      </c>
      <c r="J24" s="11"/>
      <c r="K24" s="9">
        <v>0</v>
      </c>
      <c r="L24" s="9">
        <v>0</v>
      </c>
      <c r="M24" s="9">
        <v>0</v>
      </c>
      <c r="N24" s="9">
        <v>0</v>
      </c>
      <c r="O24" s="11"/>
      <c r="P24" s="9">
        <v>0</v>
      </c>
      <c r="Q24" s="9">
        <v>0</v>
      </c>
      <c r="R24" s="9">
        <v>0</v>
      </c>
      <c r="S24" s="10">
        <v>0</v>
      </c>
      <c r="T24" s="11">
        <v>1</v>
      </c>
      <c r="U24" s="9">
        <v>0</v>
      </c>
      <c r="V24" s="9">
        <v>0</v>
      </c>
      <c r="W24" s="9">
        <v>0</v>
      </c>
      <c r="X24" s="10">
        <v>0</v>
      </c>
      <c r="Y24" s="11"/>
      <c r="Z24" s="9">
        <v>0</v>
      </c>
      <c r="AA24" s="9">
        <v>0</v>
      </c>
      <c r="AB24" s="9">
        <v>0</v>
      </c>
      <c r="AC24" s="10">
        <v>0</v>
      </c>
      <c r="AD24" s="11">
        <v>1</v>
      </c>
      <c r="AE24" s="9">
        <v>1</v>
      </c>
      <c r="AF24" s="9">
        <v>1</v>
      </c>
      <c r="AG24" s="9">
        <v>0</v>
      </c>
      <c r="AH24" s="10">
        <v>1</v>
      </c>
      <c r="AI24" s="10">
        <v>0</v>
      </c>
    </row>
    <row r="25" spans="1:35" x14ac:dyDescent="0.25">
      <c r="A25" s="5" t="s">
        <v>23</v>
      </c>
      <c r="B25" s="6" t="s">
        <v>30</v>
      </c>
      <c r="C25" s="6" t="s">
        <v>66</v>
      </c>
      <c r="D25" s="6" t="s">
        <v>82</v>
      </c>
      <c r="E25" s="6" t="s">
        <v>18</v>
      </c>
      <c r="F25" s="9">
        <v>1</v>
      </c>
      <c r="G25" s="9">
        <v>1</v>
      </c>
      <c r="H25" s="9">
        <v>1</v>
      </c>
      <c r="I25" s="10">
        <v>0</v>
      </c>
      <c r="J25" s="11">
        <v>1</v>
      </c>
      <c r="K25" s="9">
        <v>0</v>
      </c>
      <c r="L25" s="9">
        <v>0</v>
      </c>
      <c r="M25" s="9">
        <v>0</v>
      </c>
      <c r="N25" s="9">
        <v>0</v>
      </c>
      <c r="O25" s="11">
        <v>1</v>
      </c>
      <c r="P25" s="9">
        <v>0</v>
      </c>
      <c r="Q25" s="9">
        <v>2</v>
      </c>
      <c r="R25" s="9">
        <v>0</v>
      </c>
      <c r="S25" s="10">
        <v>0</v>
      </c>
      <c r="T25" s="11"/>
      <c r="U25" s="9">
        <v>0</v>
      </c>
      <c r="V25" s="9">
        <v>0</v>
      </c>
      <c r="W25" s="9">
        <v>0</v>
      </c>
      <c r="X25" s="10">
        <v>0</v>
      </c>
      <c r="Y25" s="11">
        <v>1</v>
      </c>
      <c r="Z25" s="9">
        <v>1</v>
      </c>
      <c r="AA25" s="9">
        <v>1</v>
      </c>
      <c r="AB25" s="9">
        <v>0</v>
      </c>
      <c r="AC25" s="10">
        <v>1</v>
      </c>
      <c r="AD25" s="11"/>
      <c r="AE25" s="9">
        <v>2</v>
      </c>
      <c r="AF25" s="9">
        <v>4</v>
      </c>
      <c r="AG25" s="9">
        <v>1</v>
      </c>
      <c r="AH25" s="10">
        <v>1</v>
      </c>
      <c r="AI25" s="10">
        <v>2</v>
      </c>
    </row>
    <row r="26" spans="1:35" x14ac:dyDescent="0.25">
      <c r="A26" s="5" t="s">
        <v>23</v>
      </c>
      <c r="B26" s="6" t="s">
        <v>30</v>
      </c>
      <c r="C26" s="6" t="s">
        <v>66</v>
      </c>
      <c r="D26" s="6" t="s">
        <v>83</v>
      </c>
      <c r="E26" s="6" t="s">
        <v>20</v>
      </c>
      <c r="F26" s="9">
        <v>1</v>
      </c>
      <c r="G26" s="9">
        <v>1</v>
      </c>
      <c r="H26" s="9">
        <v>1</v>
      </c>
      <c r="I26" s="10">
        <v>0</v>
      </c>
      <c r="J26" s="11"/>
      <c r="K26" s="9">
        <v>0</v>
      </c>
      <c r="L26" s="9">
        <v>0</v>
      </c>
      <c r="M26" s="9">
        <v>0</v>
      </c>
      <c r="N26" s="9">
        <v>0</v>
      </c>
      <c r="O26" s="10">
        <v>1</v>
      </c>
      <c r="P26" s="9">
        <v>0</v>
      </c>
      <c r="Q26" s="9">
        <v>0</v>
      </c>
      <c r="R26" s="9">
        <v>0</v>
      </c>
      <c r="S26" s="10">
        <v>0</v>
      </c>
      <c r="T26" s="10">
        <v>1</v>
      </c>
      <c r="U26" s="9">
        <v>0</v>
      </c>
      <c r="V26" s="9">
        <v>0</v>
      </c>
      <c r="W26" s="9">
        <v>0</v>
      </c>
      <c r="X26" s="10">
        <v>0</v>
      </c>
      <c r="Y26" s="10">
        <v>1</v>
      </c>
      <c r="Z26" s="9">
        <v>0</v>
      </c>
      <c r="AA26" s="9">
        <v>0</v>
      </c>
      <c r="AB26" s="9">
        <v>0</v>
      </c>
      <c r="AC26" s="10">
        <v>0</v>
      </c>
      <c r="AD26" s="10">
        <v>1</v>
      </c>
      <c r="AE26" s="9">
        <v>1</v>
      </c>
      <c r="AF26" s="9">
        <v>1</v>
      </c>
      <c r="AG26" s="9">
        <v>1</v>
      </c>
      <c r="AH26" s="10">
        <v>0</v>
      </c>
      <c r="AI26" s="10">
        <v>4</v>
      </c>
    </row>
    <row r="27" spans="1:35" x14ac:dyDescent="0.25">
      <c r="A27" s="5" t="s">
        <v>23</v>
      </c>
      <c r="B27" s="6" t="s">
        <v>30</v>
      </c>
      <c r="C27" s="6" t="s">
        <v>66</v>
      </c>
      <c r="D27" s="6" t="s">
        <v>84</v>
      </c>
      <c r="E27" s="6" t="s">
        <v>20</v>
      </c>
      <c r="F27" s="9">
        <v>1</v>
      </c>
      <c r="G27" s="9">
        <v>1</v>
      </c>
      <c r="H27" s="9">
        <v>1</v>
      </c>
      <c r="I27" s="10">
        <v>0</v>
      </c>
      <c r="J27" s="11"/>
      <c r="K27" s="9">
        <v>0</v>
      </c>
      <c r="L27" s="9">
        <v>0</v>
      </c>
      <c r="M27" s="9">
        <v>0</v>
      </c>
      <c r="N27" s="9">
        <v>0</v>
      </c>
      <c r="O27" s="11">
        <v>1</v>
      </c>
      <c r="P27" s="9">
        <v>0</v>
      </c>
      <c r="Q27" s="9">
        <v>0</v>
      </c>
      <c r="R27" s="9">
        <v>0</v>
      </c>
      <c r="S27" s="10">
        <v>0</v>
      </c>
      <c r="T27" s="11">
        <v>1</v>
      </c>
      <c r="U27" s="9">
        <v>1</v>
      </c>
      <c r="V27" s="9">
        <v>1</v>
      </c>
      <c r="W27" s="9">
        <v>0</v>
      </c>
      <c r="X27" s="10">
        <v>1</v>
      </c>
      <c r="Y27" s="11">
        <v>1</v>
      </c>
      <c r="Z27" s="9">
        <v>0</v>
      </c>
      <c r="AA27" s="9">
        <v>0</v>
      </c>
      <c r="AB27" s="9">
        <v>0</v>
      </c>
      <c r="AC27" s="10">
        <v>0</v>
      </c>
      <c r="AD27" s="11">
        <v>1</v>
      </c>
      <c r="AE27" s="9">
        <v>2</v>
      </c>
      <c r="AF27" s="9">
        <v>2</v>
      </c>
      <c r="AG27" s="9">
        <v>1</v>
      </c>
      <c r="AH27" s="10">
        <v>1</v>
      </c>
      <c r="AI27" s="10">
        <v>0</v>
      </c>
    </row>
    <row r="28" spans="1:35" x14ac:dyDescent="0.25">
      <c r="A28" s="5" t="s">
        <v>23</v>
      </c>
      <c r="B28" s="6" t="s">
        <v>30</v>
      </c>
      <c r="C28" s="6" t="s">
        <v>66</v>
      </c>
      <c r="D28" s="6" t="s">
        <v>85</v>
      </c>
      <c r="E28" s="6" t="s">
        <v>20</v>
      </c>
      <c r="F28" s="9">
        <v>1</v>
      </c>
      <c r="G28" s="9">
        <v>1</v>
      </c>
      <c r="H28" s="9">
        <v>1</v>
      </c>
      <c r="I28" s="10">
        <v>0</v>
      </c>
      <c r="J28" s="11"/>
      <c r="K28" s="9">
        <v>0</v>
      </c>
      <c r="L28" s="9">
        <v>0</v>
      </c>
      <c r="M28" s="9">
        <v>0</v>
      </c>
      <c r="N28" s="9">
        <v>0</v>
      </c>
      <c r="O28" s="11"/>
      <c r="P28" s="9">
        <v>0</v>
      </c>
      <c r="Q28" s="9">
        <v>0</v>
      </c>
      <c r="R28" s="9">
        <v>0</v>
      </c>
      <c r="S28" s="10">
        <v>0</v>
      </c>
      <c r="T28" s="11">
        <v>1</v>
      </c>
      <c r="U28" s="9">
        <v>0</v>
      </c>
      <c r="V28" s="9">
        <v>0</v>
      </c>
      <c r="W28" s="9">
        <v>0</v>
      </c>
      <c r="X28" s="10">
        <v>0</v>
      </c>
      <c r="Y28" s="10">
        <v>1</v>
      </c>
      <c r="Z28" s="9">
        <v>0</v>
      </c>
      <c r="AA28" s="9">
        <v>0</v>
      </c>
      <c r="AB28" s="9">
        <v>0</v>
      </c>
      <c r="AC28" s="10">
        <v>0</v>
      </c>
      <c r="AD28" s="10">
        <v>1</v>
      </c>
      <c r="AE28" s="9">
        <v>1</v>
      </c>
      <c r="AF28" s="9">
        <v>1</v>
      </c>
      <c r="AG28" s="9">
        <v>1</v>
      </c>
      <c r="AH28" s="10">
        <v>0</v>
      </c>
      <c r="AI28" s="10">
        <v>4</v>
      </c>
    </row>
    <row r="29" spans="1:35" x14ac:dyDescent="0.25">
      <c r="A29" s="5" t="s">
        <v>23</v>
      </c>
      <c r="B29" s="6" t="s">
        <v>30</v>
      </c>
      <c r="C29" s="6" t="s">
        <v>66</v>
      </c>
      <c r="D29" s="6" t="s">
        <v>86</v>
      </c>
      <c r="E29" s="6" t="s">
        <v>20</v>
      </c>
      <c r="F29" s="9">
        <v>1</v>
      </c>
      <c r="G29" s="9">
        <v>1</v>
      </c>
      <c r="H29" s="9">
        <v>0</v>
      </c>
      <c r="I29" s="10">
        <v>1</v>
      </c>
      <c r="J29" s="11"/>
      <c r="K29" s="9">
        <v>0</v>
      </c>
      <c r="L29" s="9">
        <v>0</v>
      </c>
      <c r="M29" s="9">
        <v>0</v>
      </c>
      <c r="N29" s="9">
        <v>0</v>
      </c>
      <c r="O29" s="11">
        <v>1</v>
      </c>
      <c r="P29" s="9">
        <v>0</v>
      </c>
      <c r="Q29" s="9">
        <v>0</v>
      </c>
      <c r="R29" s="9">
        <v>0</v>
      </c>
      <c r="S29" s="10">
        <v>0</v>
      </c>
      <c r="T29" s="11">
        <v>1</v>
      </c>
      <c r="U29" s="9">
        <v>0</v>
      </c>
      <c r="V29" s="9">
        <v>0</v>
      </c>
      <c r="W29" s="9">
        <v>0</v>
      </c>
      <c r="X29" s="10">
        <v>0</v>
      </c>
      <c r="Y29" s="11">
        <v>1</v>
      </c>
      <c r="Z29" s="9">
        <v>0</v>
      </c>
      <c r="AA29" s="9">
        <v>0</v>
      </c>
      <c r="AB29" s="9">
        <v>0</v>
      </c>
      <c r="AC29" s="10">
        <v>0</v>
      </c>
      <c r="AD29" s="11">
        <v>1</v>
      </c>
      <c r="AE29" s="9">
        <v>1</v>
      </c>
      <c r="AF29" s="9">
        <v>1</v>
      </c>
      <c r="AG29" s="9">
        <v>0</v>
      </c>
      <c r="AH29" s="10">
        <v>1</v>
      </c>
      <c r="AI29" s="10">
        <v>0</v>
      </c>
    </row>
    <row r="30" spans="1:35" x14ac:dyDescent="0.25">
      <c r="A30" s="5" t="s">
        <v>23</v>
      </c>
      <c r="B30" s="6" t="s">
        <v>30</v>
      </c>
      <c r="C30" s="6" t="s">
        <v>66</v>
      </c>
      <c r="D30" s="6" t="s">
        <v>87</v>
      </c>
      <c r="E30" s="6" t="s">
        <v>20</v>
      </c>
      <c r="F30" s="9">
        <v>0</v>
      </c>
      <c r="G30" s="9">
        <v>1</v>
      </c>
      <c r="H30" s="9">
        <v>0</v>
      </c>
      <c r="I30" s="10">
        <v>0</v>
      </c>
      <c r="J30" s="11"/>
      <c r="K30" s="9">
        <v>0</v>
      </c>
      <c r="L30" s="9">
        <v>0</v>
      </c>
      <c r="M30" s="9">
        <v>0</v>
      </c>
      <c r="N30" s="9">
        <v>0</v>
      </c>
      <c r="O30" s="11"/>
      <c r="P30" s="9">
        <v>0</v>
      </c>
      <c r="Q30" s="9">
        <v>0</v>
      </c>
      <c r="R30" s="9">
        <v>0</v>
      </c>
      <c r="S30" s="10">
        <v>0</v>
      </c>
      <c r="T30" s="11"/>
      <c r="U30" s="9">
        <v>0</v>
      </c>
      <c r="V30" s="9">
        <v>1</v>
      </c>
      <c r="W30" s="9">
        <v>0</v>
      </c>
      <c r="X30" s="10">
        <v>0</v>
      </c>
      <c r="Y30" s="11"/>
      <c r="Z30" s="9">
        <v>0</v>
      </c>
      <c r="AA30" s="9">
        <v>0</v>
      </c>
      <c r="AB30" s="9">
        <v>0</v>
      </c>
      <c r="AC30" s="10">
        <v>0</v>
      </c>
      <c r="AD30" s="11"/>
      <c r="AE30" s="9">
        <v>0</v>
      </c>
      <c r="AF30" s="9">
        <v>2</v>
      </c>
      <c r="AG30" s="9">
        <v>0</v>
      </c>
      <c r="AH30" s="10">
        <v>0</v>
      </c>
      <c r="AI30" s="10">
        <v>4</v>
      </c>
    </row>
    <row r="31" spans="1:35" x14ac:dyDescent="0.25">
      <c r="A31" s="5" t="s">
        <v>23</v>
      </c>
      <c r="B31" s="6" t="s">
        <v>30</v>
      </c>
      <c r="C31" s="6" t="s">
        <v>66</v>
      </c>
      <c r="D31" s="6" t="s">
        <v>88</v>
      </c>
      <c r="E31" s="6" t="s">
        <v>22</v>
      </c>
      <c r="F31" s="9">
        <v>2</v>
      </c>
      <c r="G31" s="9">
        <v>2</v>
      </c>
      <c r="H31" s="9">
        <v>1</v>
      </c>
      <c r="I31" s="10">
        <v>1</v>
      </c>
      <c r="J31" s="11"/>
      <c r="K31" s="9">
        <v>0</v>
      </c>
      <c r="L31" s="9">
        <v>0</v>
      </c>
      <c r="M31" s="9">
        <v>0</v>
      </c>
      <c r="N31" s="9">
        <v>0</v>
      </c>
      <c r="O31" s="11"/>
      <c r="P31" s="9">
        <v>0</v>
      </c>
      <c r="Q31" s="9">
        <v>0</v>
      </c>
      <c r="R31" s="9">
        <v>0</v>
      </c>
      <c r="S31" s="10">
        <v>0</v>
      </c>
      <c r="T31" s="11"/>
      <c r="U31" s="9">
        <v>0</v>
      </c>
      <c r="V31" s="9">
        <v>0</v>
      </c>
      <c r="W31" s="9">
        <v>0</v>
      </c>
      <c r="X31" s="10">
        <v>0</v>
      </c>
      <c r="Y31" s="11"/>
      <c r="Z31" s="9">
        <v>0</v>
      </c>
      <c r="AA31" s="9">
        <v>0</v>
      </c>
      <c r="AB31" s="9">
        <v>0</v>
      </c>
      <c r="AC31" s="10">
        <v>0</v>
      </c>
      <c r="AD31" s="11"/>
      <c r="AE31" s="9">
        <v>2</v>
      </c>
      <c r="AF31" s="9">
        <v>2</v>
      </c>
      <c r="AG31" s="9">
        <v>1</v>
      </c>
      <c r="AH31" s="10">
        <v>1</v>
      </c>
      <c r="AI31" s="10">
        <v>4</v>
      </c>
    </row>
    <row r="32" spans="1:35" x14ac:dyDescent="0.25">
      <c r="A32" s="5" t="s">
        <v>23</v>
      </c>
      <c r="B32" s="6" t="s">
        <v>30</v>
      </c>
      <c r="C32" s="6" t="s">
        <v>66</v>
      </c>
      <c r="D32" s="6" t="s">
        <v>89</v>
      </c>
      <c r="E32" s="6" t="s">
        <v>20</v>
      </c>
      <c r="F32" s="9">
        <v>3</v>
      </c>
      <c r="G32" s="9">
        <v>2</v>
      </c>
      <c r="H32" s="9">
        <v>3</v>
      </c>
      <c r="I32" s="10">
        <v>0</v>
      </c>
      <c r="J32" s="11"/>
      <c r="K32" s="9">
        <v>0</v>
      </c>
      <c r="L32" s="9">
        <v>0</v>
      </c>
      <c r="M32" s="9">
        <v>0</v>
      </c>
      <c r="N32" s="9">
        <v>0</v>
      </c>
      <c r="O32" s="10">
        <v>1</v>
      </c>
      <c r="P32" s="9">
        <v>0</v>
      </c>
      <c r="Q32" s="9">
        <v>1</v>
      </c>
      <c r="R32" s="9">
        <v>0</v>
      </c>
      <c r="S32" s="10">
        <v>0</v>
      </c>
      <c r="T32" s="11"/>
      <c r="U32" s="9">
        <v>0</v>
      </c>
      <c r="V32" s="9">
        <v>0</v>
      </c>
      <c r="W32" s="9">
        <v>1</v>
      </c>
      <c r="X32" s="10">
        <v>-1</v>
      </c>
      <c r="Y32" s="10">
        <v>1</v>
      </c>
      <c r="Z32" s="9">
        <v>0</v>
      </c>
      <c r="AA32" s="9">
        <v>0</v>
      </c>
      <c r="AB32" s="9">
        <v>0</v>
      </c>
      <c r="AC32" s="10">
        <v>0</v>
      </c>
      <c r="AD32" s="10">
        <v>1</v>
      </c>
      <c r="AE32" s="9">
        <v>3</v>
      </c>
      <c r="AF32" s="9">
        <v>3</v>
      </c>
      <c r="AG32" s="9">
        <v>4</v>
      </c>
      <c r="AH32" s="10">
        <v>-1</v>
      </c>
      <c r="AI32" s="10">
        <v>4</v>
      </c>
    </row>
    <row r="33" spans="1:35" x14ac:dyDescent="0.25">
      <c r="A33" s="5" t="s">
        <v>23</v>
      </c>
      <c r="B33" s="6" t="s">
        <v>30</v>
      </c>
      <c r="C33" s="6" t="s">
        <v>66</v>
      </c>
      <c r="D33" s="6" t="s">
        <v>90</v>
      </c>
      <c r="E33" s="6" t="s">
        <v>20</v>
      </c>
      <c r="F33" s="9">
        <v>1</v>
      </c>
      <c r="G33" s="9">
        <v>1</v>
      </c>
      <c r="H33" s="9">
        <v>1</v>
      </c>
      <c r="I33" s="10">
        <v>0</v>
      </c>
      <c r="J33" s="11"/>
      <c r="K33" s="9">
        <v>0</v>
      </c>
      <c r="L33" s="9">
        <v>0</v>
      </c>
      <c r="M33" s="9">
        <v>0</v>
      </c>
      <c r="N33" s="9">
        <v>0</v>
      </c>
      <c r="O33" s="11"/>
      <c r="P33" s="9">
        <v>0</v>
      </c>
      <c r="Q33" s="9">
        <v>0</v>
      </c>
      <c r="R33" s="9">
        <v>0</v>
      </c>
      <c r="S33" s="10">
        <v>0</v>
      </c>
      <c r="T33" s="11">
        <v>1</v>
      </c>
      <c r="U33" s="9">
        <v>0</v>
      </c>
      <c r="V33" s="9">
        <v>1</v>
      </c>
      <c r="W33" s="9">
        <v>0</v>
      </c>
      <c r="X33" s="10">
        <v>0</v>
      </c>
      <c r="Y33" s="11">
        <v>1</v>
      </c>
      <c r="Z33" s="9">
        <v>0</v>
      </c>
      <c r="AA33" s="9">
        <v>0</v>
      </c>
      <c r="AB33" s="9">
        <v>0</v>
      </c>
      <c r="AC33" s="10">
        <v>0</v>
      </c>
      <c r="AD33" s="11">
        <v>1</v>
      </c>
      <c r="AE33" s="9">
        <v>1</v>
      </c>
      <c r="AF33" s="9">
        <v>2</v>
      </c>
      <c r="AG33" s="9">
        <v>1</v>
      </c>
      <c r="AH33" s="10">
        <v>0</v>
      </c>
      <c r="AI33" s="10">
        <v>0</v>
      </c>
    </row>
    <row r="34" spans="1:35" x14ac:dyDescent="0.25">
      <c r="A34" s="5" t="s">
        <v>23</v>
      </c>
      <c r="B34" s="6" t="s">
        <v>30</v>
      </c>
      <c r="C34" s="6" t="s">
        <v>66</v>
      </c>
      <c r="D34" s="6" t="s">
        <v>91</v>
      </c>
      <c r="E34" s="6" t="s">
        <v>20</v>
      </c>
      <c r="F34" s="9">
        <v>1</v>
      </c>
      <c r="G34" s="9">
        <v>1</v>
      </c>
      <c r="H34" s="9">
        <v>0</v>
      </c>
      <c r="I34" s="10">
        <v>1</v>
      </c>
      <c r="J34" s="11"/>
      <c r="K34" s="9">
        <v>0</v>
      </c>
      <c r="L34" s="9">
        <v>0</v>
      </c>
      <c r="M34" s="9">
        <v>0</v>
      </c>
      <c r="N34" s="9">
        <v>0</v>
      </c>
      <c r="O34" s="11"/>
      <c r="P34" s="9">
        <v>0</v>
      </c>
      <c r="Q34" s="9">
        <v>0</v>
      </c>
      <c r="R34" s="9">
        <v>0</v>
      </c>
      <c r="S34" s="10">
        <v>0</v>
      </c>
      <c r="T34" s="11">
        <v>1</v>
      </c>
      <c r="U34" s="9">
        <v>0</v>
      </c>
      <c r="V34" s="9">
        <v>0</v>
      </c>
      <c r="W34" s="9">
        <v>0</v>
      </c>
      <c r="X34" s="10">
        <v>0</v>
      </c>
      <c r="Y34" s="11"/>
      <c r="Z34" s="9">
        <v>0</v>
      </c>
      <c r="AA34" s="9">
        <v>0</v>
      </c>
      <c r="AB34" s="9">
        <v>0</v>
      </c>
      <c r="AC34" s="10">
        <v>0</v>
      </c>
      <c r="AD34" s="11"/>
      <c r="AE34" s="9">
        <v>1</v>
      </c>
      <c r="AF34" s="9">
        <v>1</v>
      </c>
      <c r="AG34" s="9">
        <v>0</v>
      </c>
      <c r="AH34" s="10">
        <v>1</v>
      </c>
      <c r="AI34" s="10">
        <v>3</v>
      </c>
    </row>
    <row r="35" spans="1:35" x14ac:dyDescent="0.25">
      <c r="A35" s="5" t="s">
        <v>23</v>
      </c>
      <c r="B35" s="6" t="s">
        <v>30</v>
      </c>
      <c r="C35" s="6" t="s">
        <v>66</v>
      </c>
      <c r="D35" s="6" t="s">
        <v>92</v>
      </c>
      <c r="E35" s="6" t="s">
        <v>20</v>
      </c>
      <c r="F35" s="9">
        <v>3</v>
      </c>
      <c r="G35" s="9">
        <v>1</v>
      </c>
      <c r="H35" s="9">
        <v>2</v>
      </c>
      <c r="I35" s="10">
        <v>1</v>
      </c>
      <c r="J35" s="11">
        <v>1</v>
      </c>
      <c r="K35" s="9">
        <v>0</v>
      </c>
      <c r="L35" s="9">
        <v>0</v>
      </c>
      <c r="M35" s="9">
        <v>0</v>
      </c>
      <c r="N35" s="9">
        <v>0</v>
      </c>
      <c r="O35" s="11"/>
      <c r="P35" s="9">
        <v>0</v>
      </c>
      <c r="Q35" s="9">
        <v>0</v>
      </c>
      <c r="R35" s="9">
        <v>0</v>
      </c>
      <c r="S35" s="10">
        <v>0</v>
      </c>
      <c r="T35" s="11"/>
      <c r="U35" s="9">
        <v>0</v>
      </c>
      <c r="V35" s="9">
        <v>0</v>
      </c>
      <c r="W35" s="9">
        <v>0</v>
      </c>
      <c r="X35" s="10">
        <v>0</v>
      </c>
      <c r="Y35" s="11"/>
      <c r="Z35" s="9">
        <v>0</v>
      </c>
      <c r="AA35" s="9">
        <v>0</v>
      </c>
      <c r="AB35" s="9">
        <v>0</v>
      </c>
      <c r="AC35" s="10">
        <v>0</v>
      </c>
      <c r="AD35" s="11"/>
      <c r="AE35" s="9">
        <v>3</v>
      </c>
      <c r="AF35" s="9">
        <v>1</v>
      </c>
      <c r="AG35" s="9">
        <v>2</v>
      </c>
      <c r="AH35" s="10">
        <v>1</v>
      </c>
      <c r="AI35" s="10">
        <v>5</v>
      </c>
    </row>
    <row r="36" spans="1:35" x14ac:dyDescent="0.25">
      <c r="A36" s="5" t="s">
        <v>23</v>
      </c>
      <c r="B36" s="6" t="s">
        <v>30</v>
      </c>
      <c r="C36" s="6" t="s">
        <v>66</v>
      </c>
      <c r="D36" s="6" t="s">
        <v>93</v>
      </c>
      <c r="E36" s="6" t="s">
        <v>18</v>
      </c>
      <c r="F36" s="9">
        <v>8</v>
      </c>
      <c r="G36" s="9">
        <v>4</v>
      </c>
      <c r="H36" s="9">
        <v>9</v>
      </c>
      <c r="I36" s="10">
        <v>-1</v>
      </c>
      <c r="J36" s="11"/>
      <c r="K36" s="9">
        <v>1</v>
      </c>
      <c r="L36" s="9">
        <v>1</v>
      </c>
      <c r="M36" s="9">
        <v>0</v>
      </c>
      <c r="N36" s="9">
        <v>1</v>
      </c>
      <c r="O36" s="11"/>
      <c r="P36" s="9">
        <v>0</v>
      </c>
      <c r="Q36" s="9">
        <v>0</v>
      </c>
      <c r="R36" s="9">
        <v>1</v>
      </c>
      <c r="S36" s="10">
        <v>-1</v>
      </c>
      <c r="T36" s="11">
        <v>1</v>
      </c>
      <c r="U36" s="9">
        <v>1</v>
      </c>
      <c r="V36" s="9">
        <v>1</v>
      </c>
      <c r="W36" s="9">
        <v>1</v>
      </c>
      <c r="X36" s="10">
        <v>0</v>
      </c>
      <c r="Y36" s="11"/>
      <c r="Z36" s="9">
        <v>0</v>
      </c>
      <c r="AA36" s="9">
        <v>0</v>
      </c>
      <c r="AB36" s="9">
        <v>0</v>
      </c>
      <c r="AC36" s="10">
        <v>0</v>
      </c>
      <c r="AD36" s="11">
        <v>1</v>
      </c>
      <c r="AE36" s="9">
        <v>10</v>
      </c>
      <c r="AF36" s="9">
        <v>6</v>
      </c>
      <c r="AG36" s="9">
        <v>11</v>
      </c>
      <c r="AH36" s="10">
        <v>-1</v>
      </c>
      <c r="AI36" s="10">
        <v>0</v>
      </c>
    </row>
    <row r="37" spans="1:35" x14ac:dyDescent="0.25">
      <c r="A37" s="5" t="s">
        <v>23</v>
      </c>
      <c r="B37" s="6" t="s">
        <v>32</v>
      </c>
      <c r="C37" s="6" t="s">
        <v>94</v>
      </c>
      <c r="D37" s="6" t="s">
        <v>95</v>
      </c>
      <c r="E37" s="6" t="s">
        <v>18</v>
      </c>
      <c r="F37" s="7">
        <f>VLOOKUP($D37,Sheet1!$A$5:$S$70,5,0)</f>
        <v>4</v>
      </c>
      <c r="G37" s="7">
        <f>VLOOKUP($D37,Sheet1!$A$5:$S$70,6,0)</f>
        <v>2</v>
      </c>
      <c r="H37" s="7">
        <f>VLOOKUP($D37,Sheet1!$A$5:$S$70,7,0)</f>
        <v>6</v>
      </c>
      <c r="I37" s="8">
        <f t="shared" ref="I37:I58" si="8">F37-H37</f>
        <v>-2</v>
      </c>
      <c r="J37" s="8"/>
      <c r="K37" s="7">
        <f>VLOOKUP($D37,Sheet1!$A$5:$S$70,8,0)</f>
        <v>1</v>
      </c>
      <c r="L37" s="7">
        <f>VLOOKUP($D37,Sheet1!$A$5:$S$70,9,0)</f>
        <v>1</v>
      </c>
      <c r="M37" s="7">
        <f>VLOOKUP($D37,Sheet1!$A$5:$S$70,10,0)</f>
        <v>0</v>
      </c>
      <c r="N37" s="7">
        <f t="shared" ref="N37:N58" si="9">K37-M37</f>
        <v>1</v>
      </c>
      <c r="O37" s="8"/>
      <c r="P37" s="7">
        <f>VLOOKUP($D37,Sheet1!$A$5:$S$70,11,0)</f>
        <v>7</v>
      </c>
      <c r="Q37" s="7">
        <f>VLOOKUP($D37,Sheet1!$A$5:$S$70,12,0)</f>
        <v>3</v>
      </c>
      <c r="R37" s="7">
        <f>VLOOKUP($D37,Sheet1!$A$5:$S$70,13,0)</f>
        <v>6</v>
      </c>
      <c r="S37" s="8">
        <f t="shared" ref="S37:S58" si="10">P37-R37</f>
        <v>1</v>
      </c>
      <c r="T37" s="8"/>
      <c r="U37" s="7">
        <f>VLOOKUP($D37,Sheet1!$A$5:$S$70,2,0)</f>
        <v>1</v>
      </c>
      <c r="V37" s="7">
        <f>VLOOKUP($D37,Sheet1!$A$5:$S$70,3,0)</f>
        <v>2</v>
      </c>
      <c r="W37" s="7">
        <f>VLOOKUP($D37,Sheet1!$A$5:$S$70,4,0)</f>
        <v>1</v>
      </c>
      <c r="X37" s="8">
        <f t="shared" ref="X37:X58" si="11">U37-W37</f>
        <v>0</v>
      </c>
      <c r="Y37" s="8">
        <v>1</v>
      </c>
      <c r="Z37" s="7">
        <f>VLOOKUP($D37,Sheet1!$A$5:$S$70,14,0)</f>
        <v>0</v>
      </c>
      <c r="AA37" s="7">
        <f>VLOOKUP($D37,Sheet1!$A$5:$S$70,15,0)</f>
        <v>0</v>
      </c>
      <c r="AB37" s="7">
        <f>VLOOKUP($D37,Sheet1!$A$5:$S$70,16,0)</f>
        <v>0</v>
      </c>
      <c r="AC37" s="8">
        <f t="shared" ref="AC37:AC58" si="12">Z37-AB37</f>
        <v>0</v>
      </c>
      <c r="AD37" s="8">
        <v>1</v>
      </c>
      <c r="AE37" s="7">
        <f t="shared" ref="AE37:AE58" si="13">F37+K37+P37+U37+Z37</f>
        <v>13</v>
      </c>
      <c r="AF37" s="7">
        <f t="shared" ref="AF37:AF58" si="14">G37+L37+Q37+V37+AA37</f>
        <v>8</v>
      </c>
      <c r="AG37" s="7">
        <f t="shared" ref="AG37:AG58" si="15">H37+M37+R37+W37+AB37</f>
        <v>13</v>
      </c>
      <c r="AH37" s="8">
        <f t="shared" ref="AH37:AH58" si="16">AE37-AG37</f>
        <v>0</v>
      </c>
      <c r="AI37" s="8">
        <f t="shared" ref="AI37:AI58" si="17">J37+O37+T37+Y37+AD37</f>
        <v>2</v>
      </c>
    </row>
    <row r="38" spans="1:35" x14ac:dyDescent="0.25">
      <c r="A38" s="5" t="s">
        <v>23</v>
      </c>
      <c r="B38" s="6" t="s">
        <v>32</v>
      </c>
      <c r="C38" s="6" t="s">
        <v>96</v>
      </c>
      <c r="D38" s="6" t="s">
        <v>97</v>
      </c>
      <c r="E38" s="6" t="s">
        <v>21</v>
      </c>
      <c r="F38" s="7">
        <f>VLOOKUP($D38,Sheet1!$A$5:$S$70,5,0)</f>
        <v>15</v>
      </c>
      <c r="G38" s="7">
        <f>VLOOKUP($D38,Sheet1!$A$5:$S$70,6,0)</f>
        <v>34</v>
      </c>
      <c r="H38" s="7">
        <f>VLOOKUP($D38,Sheet1!$A$5:$S$70,7,0)</f>
        <v>11</v>
      </c>
      <c r="I38" s="8">
        <f t="shared" si="8"/>
        <v>4</v>
      </c>
      <c r="J38" s="8">
        <v>1</v>
      </c>
      <c r="K38" s="7">
        <f>VLOOKUP($D38,Sheet1!$A$5:$S$70,8,0)</f>
        <v>0</v>
      </c>
      <c r="L38" s="7">
        <f>VLOOKUP($D38,Sheet1!$A$5:$S$70,9,0)</f>
        <v>1</v>
      </c>
      <c r="M38" s="7">
        <f>VLOOKUP($D38,Sheet1!$A$5:$S$70,10,0)</f>
        <v>1</v>
      </c>
      <c r="N38" s="7">
        <f t="shared" si="9"/>
        <v>-1</v>
      </c>
      <c r="O38" s="8">
        <v>1</v>
      </c>
      <c r="P38" s="7">
        <f>VLOOKUP($D38,Sheet1!$A$5:$S$70,11,0)</f>
        <v>0</v>
      </c>
      <c r="Q38" s="7">
        <f>VLOOKUP($D38,Sheet1!$A$5:$S$70,12,0)</f>
        <v>9</v>
      </c>
      <c r="R38" s="7">
        <f>VLOOKUP($D38,Sheet1!$A$5:$S$70,13,0)</f>
        <v>7</v>
      </c>
      <c r="S38" s="8">
        <f t="shared" si="10"/>
        <v>-7</v>
      </c>
      <c r="T38" s="8">
        <v>1</v>
      </c>
      <c r="U38" s="7">
        <f>VLOOKUP($D38,Sheet1!$A$5:$S$70,2,0)</f>
        <v>0</v>
      </c>
      <c r="V38" s="7">
        <f>VLOOKUP($D38,Sheet1!$A$5:$S$70,3,0)</f>
        <v>16</v>
      </c>
      <c r="W38" s="7">
        <f>VLOOKUP($D38,Sheet1!$A$5:$S$70,4,0)</f>
        <v>2</v>
      </c>
      <c r="X38" s="8">
        <f t="shared" si="11"/>
        <v>-2</v>
      </c>
      <c r="Y38" s="8">
        <v>1</v>
      </c>
      <c r="Z38" s="7">
        <f>VLOOKUP($D38,Sheet1!$A$5:$S$70,14,0)</f>
        <v>0</v>
      </c>
      <c r="AA38" s="7">
        <f>VLOOKUP($D38,Sheet1!$A$5:$S$70,15,0)</f>
        <v>0</v>
      </c>
      <c r="AB38" s="7">
        <f>VLOOKUP($D38,Sheet1!$A$5:$S$70,16,0)</f>
        <v>0</v>
      </c>
      <c r="AC38" s="8">
        <f t="shared" si="12"/>
        <v>0</v>
      </c>
      <c r="AD38" s="8"/>
      <c r="AE38" s="7">
        <f t="shared" si="13"/>
        <v>15</v>
      </c>
      <c r="AF38" s="7">
        <f t="shared" si="14"/>
        <v>60</v>
      </c>
      <c r="AG38" s="7">
        <f t="shared" si="15"/>
        <v>21</v>
      </c>
      <c r="AH38" s="8">
        <f t="shared" si="16"/>
        <v>-6</v>
      </c>
      <c r="AI38" s="8">
        <f t="shared" si="17"/>
        <v>4</v>
      </c>
    </row>
    <row r="39" spans="1:35" x14ac:dyDescent="0.25">
      <c r="A39" s="5" t="s">
        <v>23</v>
      </c>
      <c r="B39" s="6" t="s">
        <v>32</v>
      </c>
      <c r="C39" s="6" t="s">
        <v>94</v>
      </c>
      <c r="D39" s="6" t="s">
        <v>98</v>
      </c>
      <c r="E39" s="6" t="s">
        <v>22</v>
      </c>
      <c r="F39" s="7">
        <f>VLOOKUP($D39,Sheet1!$A$5:$S$70,5,0)</f>
        <v>11</v>
      </c>
      <c r="G39" s="7">
        <f>VLOOKUP($D39,Sheet1!$A$5:$S$70,6,0)</f>
        <v>1</v>
      </c>
      <c r="H39" s="7">
        <f>VLOOKUP($D39,Sheet1!$A$5:$S$70,7,0)</f>
        <v>10</v>
      </c>
      <c r="I39" s="8">
        <f t="shared" si="8"/>
        <v>1</v>
      </c>
      <c r="J39" s="8"/>
      <c r="K39" s="7">
        <f>VLOOKUP($D39,Sheet1!$A$5:$S$70,8,0)</f>
        <v>0</v>
      </c>
      <c r="L39" s="7">
        <f>VLOOKUP($D39,Sheet1!$A$5:$S$70,9,0)</f>
        <v>0</v>
      </c>
      <c r="M39" s="7">
        <f>VLOOKUP($D39,Sheet1!$A$5:$S$70,10,0)</f>
        <v>0</v>
      </c>
      <c r="N39" s="7">
        <f t="shared" si="9"/>
        <v>0</v>
      </c>
      <c r="O39" s="8"/>
      <c r="P39" s="7">
        <f>VLOOKUP($D39,Sheet1!$A$5:$S$70,11,0)</f>
        <v>2</v>
      </c>
      <c r="Q39" s="7">
        <f>VLOOKUP($D39,Sheet1!$A$5:$S$70,12,0)</f>
        <v>0</v>
      </c>
      <c r="R39" s="7">
        <f>VLOOKUP($D39,Sheet1!$A$5:$S$70,13,0)</f>
        <v>3</v>
      </c>
      <c r="S39" s="8">
        <f t="shared" si="10"/>
        <v>-1</v>
      </c>
      <c r="T39" s="8"/>
      <c r="U39" s="7">
        <f>VLOOKUP($D39,Sheet1!$A$5:$S$70,2,0)</f>
        <v>2</v>
      </c>
      <c r="V39" s="7">
        <f>VLOOKUP($D39,Sheet1!$A$5:$S$70,3,0)</f>
        <v>1</v>
      </c>
      <c r="W39" s="7">
        <f>VLOOKUP($D39,Sheet1!$A$5:$S$70,4,0)</f>
        <v>1</v>
      </c>
      <c r="X39" s="8">
        <f t="shared" si="11"/>
        <v>1</v>
      </c>
      <c r="Y39" s="8">
        <v>1</v>
      </c>
      <c r="Z39" s="7">
        <f>VLOOKUP($D39,Sheet1!$A$5:$S$70,14,0)</f>
        <v>0</v>
      </c>
      <c r="AA39" s="7">
        <f>VLOOKUP($D39,Sheet1!$A$5:$S$70,15,0)</f>
        <v>0</v>
      </c>
      <c r="AB39" s="7">
        <f>VLOOKUP($D39,Sheet1!$A$5:$S$70,16,0)</f>
        <v>0</v>
      </c>
      <c r="AC39" s="8">
        <f t="shared" si="12"/>
        <v>0</v>
      </c>
      <c r="AD39" s="8">
        <v>1</v>
      </c>
      <c r="AE39" s="7">
        <f t="shared" si="13"/>
        <v>15</v>
      </c>
      <c r="AF39" s="7">
        <f t="shared" si="14"/>
        <v>2</v>
      </c>
      <c r="AG39" s="7">
        <f t="shared" si="15"/>
        <v>14</v>
      </c>
      <c r="AH39" s="8">
        <f t="shared" si="16"/>
        <v>1</v>
      </c>
      <c r="AI39" s="8">
        <f t="shared" si="17"/>
        <v>2</v>
      </c>
    </row>
    <row r="40" spans="1:35" x14ac:dyDescent="0.25">
      <c r="A40" s="5" t="s">
        <v>23</v>
      </c>
      <c r="B40" s="6" t="s">
        <v>32</v>
      </c>
      <c r="C40" s="6" t="s">
        <v>99</v>
      </c>
      <c r="D40" s="6" t="s">
        <v>100</v>
      </c>
      <c r="E40" s="6" t="s">
        <v>21</v>
      </c>
      <c r="F40" s="7">
        <f>VLOOKUP($D40,Sheet1!$A$5:$S$70,5,0)</f>
        <v>15</v>
      </c>
      <c r="G40" s="7">
        <f>VLOOKUP($D40,Sheet1!$A$5:$S$70,6,0)</f>
        <v>14</v>
      </c>
      <c r="H40" s="7">
        <f>VLOOKUP($D40,Sheet1!$A$5:$S$70,7,0)</f>
        <v>14</v>
      </c>
      <c r="I40" s="8">
        <f t="shared" si="8"/>
        <v>1</v>
      </c>
      <c r="J40" s="8">
        <v>1</v>
      </c>
      <c r="K40" s="7">
        <f>VLOOKUP($D40,Sheet1!$A$5:$S$70,8,0)</f>
        <v>7</v>
      </c>
      <c r="L40" s="7">
        <f>VLOOKUP($D40,Sheet1!$A$5:$S$70,9,0)</f>
        <v>2</v>
      </c>
      <c r="M40" s="7">
        <f>VLOOKUP($D40,Sheet1!$A$5:$S$70,10,0)</f>
        <v>6</v>
      </c>
      <c r="N40" s="7">
        <f t="shared" si="9"/>
        <v>1</v>
      </c>
      <c r="O40" s="8"/>
      <c r="P40" s="7">
        <f>VLOOKUP($D40,Sheet1!$A$5:$S$70,11,0)</f>
        <v>1</v>
      </c>
      <c r="Q40" s="7">
        <f>VLOOKUP($D40,Sheet1!$A$5:$S$70,12,0)</f>
        <v>4</v>
      </c>
      <c r="R40" s="7">
        <f>VLOOKUP($D40,Sheet1!$A$5:$S$70,13,0)</f>
        <v>3</v>
      </c>
      <c r="S40" s="8">
        <f t="shared" si="10"/>
        <v>-2</v>
      </c>
      <c r="T40" s="8">
        <v>1</v>
      </c>
      <c r="U40" s="7">
        <f>VLOOKUP($D40,Sheet1!$A$5:$S$70,2,0)</f>
        <v>2</v>
      </c>
      <c r="V40" s="7">
        <f>VLOOKUP($D40,Sheet1!$A$5:$S$70,3,0)</f>
        <v>5</v>
      </c>
      <c r="W40" s="7">
        <f>VLOOKUP($D40,Sheet1!$A$5:$S$70,4,0)</f>
        <v>5</v>
      </c>
      <c r="X40" s="8">
        <f t="shared" si="11"/>
        <v>-3</v>
      </c>
      <c r="Y40" s="8">
        <v>1</v>
      </c>
      <c r="Z40" s="7">
        <f>VLOOKUP($D40,Sheet1!$A$5:$S$70,14,0)</f>
        <v>1</v>
      </c>
      <c r="AA40" s="7">
        <f>VLOOKUP($D40,Sheet1!$A$5:$S$70,15,0)</f>
        <v>1</v>
      </c>
      <c r="AB40" s="7">
        <f>VLOOKUP($D40,Sheet1!$A$5:$S$70,16,0)</f>
        <v>0</v>
      </c>
      <c r="AC40" s="8">
        <f t="shared" si="12"/>
        <v>1</v>
      </c>
      <c r="AD40" s="8"/>
      <c r="AE40" s="7">
        <f t="shared" si="13"/>
        <v>26</v>
      </c>
      <c r="AF40" s="7">
        <f t="shared" si="14"/>
        <v>26</v>
      </c>
      <c r="AG40" s="7">
        <f t="shared" si="15"/>
        <v>28</v>
      </c>
      <c r="AH40" s="8">
        <f t="shared" si="16"/>
        <v>-2</v>
      </c>
      <c r="AI40" s="8">
        <f t="shared" si="17"/>
        <v>3</v>
      </c>
    </row>
    <row r="41" spans="1:35" x14ac:dyDescent="0.25">
      <c r="A41" s="5" t="s">
        <v>23</v>
      </c>
      <c r="B41" s="6" t="s">
        <v>32</v>
      </c>
      <c r="C41" s="6" t="s">
        <v>94</v>
      </c>
      <c r="D41" s="6" t="s">
        <v>101</v>
      </c>
      <c r="E41" s="6" t="s">
        <v>19</v>
      </c>
      <c r="F41" s="7">
        <f>VLOOKUP($D41,Sheet1!$A$5:$S$70,5,0)</f>
        <v>6</v>
      </c>
      <c r="G41" s="7">
        <f>VLOOKUP($D41,Sheet1!$A$5:$S$70,6,0)</f>
        <v>1</v>
      </c>
      <c r="H41" s="7">
        <f>VLOOKUP($D41,Sheet1!$A$5:$S$70,7,0)</f>
        <v>8</v>
      </c>
      <c r="I41" s="8">
        <f t="shared" si="8"/>
        <v>-2</v>
      </c>
      <c r="J41" s="8">
        <v>1</v>
      </c>
      <c r="K41" s="7">
        <f>VLOOKUP($D41,Sheet1!$A$5:$S$70,8,0)</f>
        <v>2</v>
      </c>
      <c r="L41" s="7">
        <f>VLOOKUP($D41,Sheet1!$A$5:$S$70,9,0)</f>
        <v>0</v>
      </c>
      <c r="M41" s="7">
        <f>VLOOKUP($D41,Sheet1!$A$5:$S$70,10,0)</f>
        <v>2</v>
      </c>
      <c r="N41" s="7">
        <f t="shared" si="9"/>
        <v>0</v>
      </c>
      <c r="O41" s="8"/>
      <c r="P41" s="7">
        <f>VLOOKUP($D41,Sheet1!$A$5:$S$70,11,0)</f>
        <v>1</v>
      </c>
      <c r="Q41" s="7">
        <f>VLOOKUP($D41,Sheet1!$A$5:$S$70,12,0)</f>
        <v>1</v>
      </c>
      <c r="R41" s="7">
        <f>VLOOKUP($D41,Sheet1!$A$5:$S$70,13,0)</f>
        <v>2</v>
      </c>
      <c r="S41" s="8">
        <f t="shared" si="10"/>
        <v>-1</v>
      </c>
      <c r="T41" s="8">
        <v>1</v>
      </c>
      <c r="U41" s="7">
        <f>VLOOKUP($D41,Sheet1!$A$5:$S$70,2,0)</f>
        <v>3</v>
      </c>
      <c r="V41" s="7">
        <f>VLOOKUP($D41,Sheet1!$A$5:$S$70,3,0)</f>
        <v>2</v>
      </c>
      <c r="W41" s="7">
        <f>VLOOKUP($D41,Sheet1!$A$5:$S$70,4,0)</f>
        <v>2</v>
      </c>
      <c r="X41" s="8">
        <f t="shared" si="11"/>
        <v>1</v>
      </c>
      <c r="Y41" s="8">
        <v>1</v>
      </c>
      <c r="Z41" s="7">
        <f>VLOOKUP($D41,Sheet1!$A$5:$S$70,14,0)</f>
        <v>2</v>
      </c>
      <c r="AA41" s="7">
        <f>VLOOKUP($D41,Sheet1!$A$5:$S$70,15,0)</f>
        <v>0</v>
      </c>
      <c r="AB41" s="7">
        <f>VLOOKUP($D41,Sheet1!$A$5:$S$70,16,0)</f>
        <v>2</v>
      </c>
      <c r="AC41" s="8">
        <f t="shared" si="12"/>
        <v>0</v>
      </c>
      <c r="AD41" s="8">
        <v>1</v>
      </c>
      <c r="AE41" s="7">
        <f t="shared" si="13"/>
        <v>14</v>
      </c>
      <c r="AF41" s="7">
        <f t="shared" si="14"/>
        <v>4</v>
      </c>
      <c r="AG41" s="7">
        <f t="shared" si="15"/>
        <v>16</v>
      </c>
      <c r="AH41" s="8">
        <f t="shared" si="16"/>
        <v>-2</v>
      </c>
      <c r="AI41" s="8">
        <f t="shared" si="17"/>
        <v>4</v>
      </c>
    </row>
    <row r="42" spans="1:35" x14ac:dyDescent="0.25">
      <c r="A42" s="5" t="s">
        <v>23</v>
      </c>
      <c r="B42" s="6" t="s">
        <v>32</v>
      </c>
      <c r="C42" s="6" t="s">
        <v>102</v>
      </c>
      <c r="D42" s="6" t="s">
        <v>103</v>
      </c>
      <c r="E42" s="6" t="s">
        <v>21</v>
      </c>
      <c r="F42" s="7">
        <f>VLOOKUP($D42,Sheet1!$A$5:$S$70,5,0)</f>
        <v>17</v>
      </c>
      <c r="G42" s="7">
        <f>VLOOKUP($D42,Sheet1!$A$5:$S$70,6,0)</f>
        <v>16</v>
      </c>
      <c r="H42" s="7">
        <f>VLOOKUP($D42,Sheet1!$A$5:$S$70,7,0)</f>
        <v>2</v>
      </c>
      <c r="I42" s="8">
        <f t="shared" si="8"/>
        <v>15</v>
      </c>
      <c r="J42" s="8"/>
      <c r="K42" s="7">
        <f>VLOOKUP($D42,Sheet1!$A$5:$S$70,8,0)</f>
        <v>1</v>
      </c>
      <c r="L42" s="7">
        <f>VLOOKUP($D42,Sheet1!$A$5:$S$70,9,0)</f>
        <v>0</v>
      </c>
      <c r="M42" s="7">
        <f>VLOOKUP($D42,Sheet1!$A$5:$S$70,10,0)</f>
        <v>1</v>
      </c>
      <c r="N42" s="7">
        <f t="shared" si="9"/>
        <v>0</v>
      </c>
      <c r="O42" s="8"/>
      <c r="P42" s="7">
        <f>VLOOKUP($D42,Sheet1!$A$5:$S$70,11,0)</f>
        <v>0</v>
      </c>
      <c r="Q42" s="7">
        <f>VLOOKUP($D42,Sheet1!$A$5:$S$70,12,0)</f>
        <v>12</v>
      </c>
      <c r="R42" s="7">
        <f>VLOOKUP($D42,Sheet1!$A$5:$S$70,13,0)</f>
        <v>4</v>
      </c>
      <c r="S42" s="8">
        <f t="shared" si="10"/>
        <v>-4</v>
      </c>
      <c r="T42" s="8">
        <v>1</v>
      </c>
      <c r="U42" s="7">
        <f>VLOOKUP($D42,Sheet1!$A$5:$S$70,2,0)</f>
        <v>0</v>
      </c>
      <c r="V42" s="7">
        <f>VLOOKUP($D42,Sheet1!$A$5:$S$70,3,0)</f>
        <v>7</v>
      </c>
      <c r="W42" s="7">
        <f>VLOOKUP($D42,Sheet1!$A$5:$S$70,4,0)</f>
        <v>0</v>
      </c>
      <c r="X42" s="8">
        <f t="shared" si="11"/>
        <v>0</v>
      </c>
      <c r="Y42" s="8"/>
      <c r="Z42" s="7">
        <f>VLOOKUP($D42,Sheet1!$A$5:$S$70,14,0)</f>
        <v>2</v>
      </c>
      <c r="AA42" s="7">
        <f>VLOOKUP($D42,Sheet1!$A$5:$S$70,15,0)</f>
        <v>2</v>
      </c>
      <c r="AB42" s="7">
        <f>VLOOKUP($D42,Sheet1!$A$5:$S$70,16,0)</f>
        <v>0</v>
      </c>
      <c r="AC42" s="8">
        <f t="shared" si="12"/>
        <v>2</v>
      </c>
      <c r="AD42" s="8"/>
      <c r="AE42" s="7">
        <f t="shared" si="13"/>
        <v>20</v>
      </c>
      <c r="AF42" s="7">
        <f t="shared" si="14"/>
        <v>37</v>
      </c>
      <c r="AG42" s="7">
        <f t="shared" si="15"/>
        <v>7</v>
      </c>
      <c r="AH42" s="8">
        <f t="shared" si="16"/>
        <v>13</v>
      </c>
      <c r="AI42" s="8">
        <f t="shared" si="17"/>
        <v>1</v>
      </c>
    </row>
    <row r="43" spans="1:35" x14ac:dyDescent="0.25">
      <c r="A43" s="5" t="s">
        <v>23</v>
      </c>
      <c r="B43" s="6" t="s">
        <v>32</v>
      </c>
      <c r="C43" s="6" t="s">
        <v>94</v>
      </c>
      <c r="D43" s="6" t="s">
        <v>104</v>
      </c>
      <c r="E43" s="6" t="s">
        <v>18</v>
      </c>
      <c r="F43" s="7">
        <f>VLOOKUP($D43,Sheet1!$A$5:$S$70,5,0)</f>
        <v>2</v>
      </c>
      <c r="G43" s="7">
        <f>VLOOKUP($D43,Sheet1!$A$5:$S$70,6,0)</f>
        <v>1</v>
      </c>
      <c r="H43" s="7">
        <f>VLOOKUP($D43,Sheet1!$A$5:$S$70,7,0)</f>
        <v>4</v>
      </c>
      <c r="I43" s="8">
        <f t="shared" si="8"/>
        <v>-2</v>
      </c>
      <c r="J43" s="8">
        <v>1</v>
      </c>
      <c r="K43" s="7">
        <f>VLOOKUP($D43,Sheet1!$A$5:$S$70,8,0)</f>
        <v>1</v>
      </c>
      <c r="L43" s="7">
        <f>VLOOKUP($D43,Sheet1!$A$5:$S$70,9,0)</f>
        <v>1</v>
      </c>
      <c r="M43" s="7">
        <f>VLOOKUP($D43,Sheet1!$A$5:$S$70,10,0)</f>
        <v>0</v>
      </c>
      <c r="N43" s="7">
        <f t="shared" si="9"/>
        <v>1</v>
      </c>
      <c r="O43" s="8"/>
      <c r="P43" s="7">
        <f>VLOOKUP($D43,Sheet1!$A$5:$S$70,11,0)</f>
        <v>2</v>
      </c>
      <c r="Q43" s="7">
        <f>VLOOKUP($D43,Sheet1!$A$5:$S$70,12,0)</f>
        <v>2</v>
      </c>
      <c r="R43" s="7">
        <f>VLOOKUP($D43,Sheet1!$A$5:$S$70,13,0)</f>
        <v>2</v>
      </c>
      <c r="S43" s="8">
        <f t="shared" si="10"/>
        <v>0</v>
      </c>
      <c r="T43" s="8"/>
      <c r="U43" s="7">
        <f>VLOOKUP($D43,Sheet1!$A$5:$S$70,2,0)</f>
        <v>1</v>
      </c>
      <c r="V43" s="7">
        <f>VLOOKUP($D43,Sheet1!$A$5:$S$70,3,0)</f>
        <v>1</v>
      </c>
      <c r="W43" s="7">
        <f>VLOOKUP($D43,Sheet1!$A$5:$S$70,4,0)</f>
        <v>1</v>
      </c>
      <c r="X43" s="8">
        <f t="shared" si="11"/>
        <v>0</v>
      </c>
      <c r="Y43" s="8"/>
      <c r="Z43" s="7">
        <f>VLOOKUP($D43,Sheet1!$A$5:$S$70,14,0)</f>
        <v>1</v>
      </c>
      <c r="AA43" s="7">
        <f>VLOOKUP($D43,Sheet1!$A$5:$S$70,15,0)</f>
        <v>0</v>
      </c>
      <c r="AB43" s="7">
        <f>VLOOKUP($D43,Sheet1!$A$5:$S$70,16,0)</f>
        <v>1</v>
      </c>
      <c r="AC43" s="8">
        <f t="shared" si="12"/>
        <v>0</v>
      </c>
      <c r="AD43" s="8"/>
      <c r="AE43" s="7">
        <f t="shared" si="13"/>
        <v>7</v>
      </c>
      <c r="AF43" s="7">
        <f t="shared" si="14"/>
        <v>5</v>
      </c>
      <c r="AG43" s="7">
        <f t="shared" si="15"/>
        <v>8</v>
      </c>
      <c r="AH43" s="8">
        <f t="shared" si="16"/>
        <v>-1</v>
      </c>
      <c r="AI43" s="8">
        <f t="shared" si="17"/>
        <v>1</v>
      </c>
    </row>
    <row r="44" spans="1:35" x14ac:dyDescent="0.25">
      <c r="A44" s="5" t="s">
        <v>23</v>
      </c>
      <c r="B44" s="6" t="s">
        <v>32</v>
      </c>
      <c r="C44" s="6" t="s">
        <v>94</v>
      </c>
      <c r="D44" s="6" t="s">
        <v>105</v>
      </c>
      <c r="E44" s="6" t="s">
        <v>18</v>
      </c>
      <c r="F44" s="7">
        <f>VLOOKUP($D44,Sheet1!$A$5:$S$70,5,0)</f>
        <v>23</v>
      </c>
      <c r="G44" s="7">
        <f>VLOOKUP($D44,Sheet1!$A$5:$S$70,6,0)</f>
        <v>16</v>
      </c>
      <c r="H44" s="7">
        <f>VLOOKUP($D44,Sheet1!$A$5:$S$70,7,0)</f>
        <v>15</v>
      </c>
      <c r="I44" s="8">
        <f t="shared" si="8"/>
        <v>8</v>
      </c>
      <c r="J44" s="8"/>
      <c r="K44" s="7">
        <f>VLOOKUP($D44,Sheet1!$A$5:$S$70,8,0)</f>
        <v>0</v>
      </c>
      <c r="L44" s="7">
        <f>VLOOKUP($D44,Sheet1!$A$5:$S$70,9,0)</f>
        <v>1</v>
      </c>
      <c r="M44" s="7">
        <f>VLOOKUP($D44,Sheet1!$A$5:$S$70,10,0)</f>
        <v>1</v>
      </c>
      <c r="N44" s="7">
        <f t="shared" si="9"/>
        <v>-1</v>
      </c>
      <c r="O44" s="8">
        <v>1</v>
      </c>
      <c r="P44" s="7">
        <f>VLOOKUP($D44,Sheet1!$A$5:$S$70,11,0)</f>
        <v>1</v>
      </c>
      <c r="Q44" s="7">
        <f>VLOOKUP($D44,Sheet1!$A$5:$S$70,12,0)</f>
        <v>1</v>
      </c>
      <c r="R44" s="7">
        <f>VLOOKUP($D44,Sheet1!$A$5:$S$70,13,0)</f>
        <v>3</v>
      </c>
      <c r="S44" s="8">
        <f t="shared" si="10"/>
        <v>-2</v>
      </c>
      <c r="T44" s="8">
        <v>1</v>
      </c>
      <c r="U44" s="7">
        <f>VLOOKUP($D44,Sheet1!$A$5:$S$70,2,0)</f>
        <v>0</v>
      </c>
      <c r="V44" s="7">
        <f>VLOOKUP($D44,Sheet1!$A$5:$S$70,3,0)</f>
        <v>3</v>
      </c>
      <c r="W44" s="7">
        <f>VLOOKUP($D44,Sheet1!$A$5:$S$70,4,0)</f>
        <v>1</v>
      </c>
      <c r="X44" s="8">
        <f t="shared" si="11"/>
        <v>-1</v>
      </c>
      <c r="Y44" s="8">
        <v>1</v>
      </c>
      <c r="Z44" s="7">
        <f>VLOOKUP($D44,Sheet1!$A$5:$S$70,14,0)</f>
        <v>2</v>
      </c>
      <c r="AA44" s="7">
        <f>VLOOKUP($D44,Sheet1!$A$5:$S$70,15,0)</f>
        <v>1</v>
      </c>
      <c r="AB44" s="7">
        <f>VLOOKUP($D44,Sheet1!$A$5:$S$70,16,0)</f>
        <v>1</v>
      </c>
      <c r="AC44" s="8">
        <f t="shared" si="12"/>
        <v>1</v>
      </c>
      <c r="AD44" s="8"/>
      <c r="AE44" s="7">
        <f t="shared" si="13"/>
        <v>26</v>
      </c>
      <c r="AF44" s="7">
        <f t="shared" si="14"/>
        <v>22</v>
      </c>
      <c r="AG44" s="7">
        <f t="shared" si="15"/>
        <v>21</v>
      </c>
      <c r="AH44" s="8">
        <f t="shared" si="16"/>
        <v>5</v>
      </c>
      <c r="AI44" s="8">
        <f t="shared" si="17"/>
        <v>3</v>
      </c>
    </row>
    <row r="45" spans="1:35" x14ac:dyDescent="0.25">
      <c r="A45" s="5" t="s">
        <v>23</v>
      </c>
      <c r="B45" s="6" t="s">
        <v>32</v>
      </c>
      <c r="C45" s="6" t="s">
        <v>94</v>
      </c>
      <c r="D45" s="6" t="s">
        <v>106</v>
      </c>
      <c r="E45" s="6" t="s">
        <v>18</v>
      </c>
      <c r="F45" s="7">
        <f>VLOOKUP($D45,Sheet1!$A$5:$S$70,5,0)</f>
        <v>5</v>
      </c>
      <c r="G45" s="7">
        <f>VLOOKUP($D45,Sheet1!$A$5:$S$70,6,0)</f>
        <v>5</v>
      </c>
      <c r="H45" s="7">
        <f>VLOOKUP($D45,Sheet1!$A$5:$S$70,7,0)</f>
        <v>4</v>
      </c>
      <c r="I45" s="8">
        <f t="shared" si="8"/>
        <v>1</v>
      </c>
      <c r="J45" s="8"/>
      <c r="K45" s="7">
        <f>VLOOKUP($D45,Sheet1!$A$5:$S$70,8,0)</f>
        <v>1</v>
      </c>
      <c r="L45" s="7">
        <f>VLOOKUP($D45,Sheet1!$A$5:$S$70,9,0)</f>
        <v>1</v>
      </c>
      <c r="M45" s="7">
        <f>VLOOKUP($D45,Sheet1!$A$5:$S$70,10,0)</f>
        <v>1</v>
      </c>
      <c r="N45" s="7">
        <f t="shared" si="9"/>
        <v>0</v>
      </c>
      <c r="O45" s="8"/>
      <c r="P45" s="7">
        <f>VLOOKUP($D45,Sheet1!$A$5:$S$70,11,0)</f>
        <v>0</v>
      </c>
      <c r="Q45" s="7">
        <f>VLOOKUP($D45,Sheet1!$A$5:$S$70,12,0)</f>
        <v>5</v>
      </c>
      <c r="R45" s="7">
        <f>VLOOKUP($D45,Sheet1!$A$5:$S$70,13,0)</f>
        <v>1</v>
      </c>
      <c r="S45" s="8">
        <f t="shared" si="10"/>
        <v>-1</v>
      </c>
      <c r="T45" s="8"/>
      <c r="U45" s="7">
        <f>VLOOKUP($D45,Sheet1!$A$5:$S$70,2,0)</f>
        <v>2</v>
      </c>
      <c r="V45" s="7">
        <f>VLOOKUP($D45,Sheet1!$A$5:$S$70,3,0)</f>
        <v>1</v>
      </c>
      <c r="W45" s="7">
        <f>VLOOKUP($D45,Sheet1!$A$5:$S$70,4,0)</f>
        <v>3</v>
      </c>
      <c r="X45" s="8">
        <f t="shared" si="11"/>
        <v>-1</v>
      </c>
      <c r="Y45" s="8">
        <v>1</v>
      </c>
      <c r="Z45" s="7">
        <f>VLOOKUP($D45,Sheet1!$A$5:$S$70,14,0)</f>
        <v>1</v>
      </c>
      <c r="AA45" s="7">
        <f>VLOOKUP($D45,Sheet1!$A$5:$S$70,15,0)</f>
        <v>1</v>
      </c>
      <c r="AB45" s="7">
        <f>VLOOKUP($D45,Sheet1!$A$5:$S$70,16,0)</f>
        <v>0</v>
      </c>
      <c r="AC45" s="8">
        <f t="shared" si="12"/>
        <v>1</v>
      </c>
      <c r="AD45" s="8">
        <v>1</v>
      </c>
      <c r="AE45" s="7">
        <f t="shared" si="13"/>
        <v>9</v>
      </c>
      <c r="AF45" s="7">
        <f t="shared" si="14"/>
        <v>13</v>
      </c>
      <c r="AG45" s="7">
        <f t="shared" si="15"/>
        <v>9</v>
      </c>
      <c r="AH45" s="8">
        <f t="shared" si="16"/>
        <v>0</v>
      </c>
      <c r="AI45" s="8">
        <f t="shared" si="17"/>
        <v>2</v>
      </c>
    </row>
    <row r="46" spans="1:35" x14ac:dyDescent="0.25">
      <c r="A46" s="5" t="s">
        <v>23</v>
      </c>
      <c r="B46" s="6" t="s">
        <v>32</v>
      </c>
      <c r="C46" s="6" t="s">
        <v>94</v>
      </c>
      <c r="D46" s="6" t="s">
        <v>107</v>
      </c>
      <c r="E46" s="6" t="s">
        <v>22</v>
      </c>
      <c r="F46" s="7">
        <f>VLOOKUP($D46,Sheet1!$A$5:$S$70,5,0)</f>
        <v>7</v>
      </c>
      <c r="G46" s="7">
        <f>VLOOKUP($D46,Sheet1!$A$5:$S$70,6,0)</f>
        <v>7</v>
      </c>
      <c r="H46" s="7">
        <f>VLOOKUP($D46,Sheet1!$A$5:$S$70,7,0)</f>
        <v>8</v>
      </c>
      <c r="I46" s="8">
        <f t="shared" si="8"/>
        <v>-1</v>
      </c>
      <c r="J46" s="8">
        <v>1</v>
      </c>
      <c r="K46" s="7">
        <f>VLOOKUP($D46,Sheet1!$A$5:$S$70,8,0)</f>
        <v>0</v>
      </c>
      <c r="L46" s="7">
        <f>VLOOKUP($D46,Sheet1!$A$5:$S$70,9,0)</f>
        <v>0</v>
      </c>
      <c r="M46" s="7">
        <f>VLOOKUP($D46,Sheet1!$A$5:$S$70,10,0)</f>
        <v>0</v>
      </c>
      <c r="N46" s="7">
        <f t="shared" si="9"/>
        <v>0</v>
      </c>
      <c r="O46" s="8"/>
      <c r="P46" s="7">
        <f>VLOOKUP($D46,Sheet1!$A$5:$S$70,11,0)</f>
        <v>1</v>
      </c>
      <c r="Q46" s="7">
        <f>VLOOKUP($D46,Sheet1!$A$5:$S$70,12,0)</f>
        <v>1</v>
      </c>
      <c r="R46" s="7">
        <f>VLOOKUP($D46,Sheet1!$A$5:$S$70,13,0)</f>
        <v>1</v>
      </c>
      <c r="S46" s="8">
        <f t="shared" si="10"/>
        <v>0</v>
      </c>
      <c r="T46" s="8"/>
      <c r="U46" s="7">
        <f>VLOOKUP($D46,Sheet1!$A$5:$S$70,2,0)</f>
        <v>1</v>
      </c>
      <c r="V46" s="7">
        <f>VLOOKUP($D46,Sheet1!$A$5:$S$70,3,0)</f>
        <v>2</v>
      </c>
      <c r="W46" s="7">
        <f>VLOOKUP($D46,Sheet1!$A$5:$S$70,4,0)</f>
        <v>1</v>
      </c>
      <c r="X46" s="8">
        <f t="shared" si="11"/>
        <v>0</v>
      </c>
      <c r="Y46" s="8"/>
      <c r="Z46" s="7">
        <f>VLOOKUP($D46,Sheet1!$A$5:$S$70,14,0)</f>
        <v>0</v>
      </c>
      <c r="AA46" s="7">
        <f>VLOOKUP($D46,Sheet1!$A$5:$S$70,15,0)</f>
        <v>0</v>
      </c>
      <c r="AB46" s="7">
        <f>VLOOKUP($D46,Sheet1!$A$5:$S$70,16,0)</f>
        <v>0</v>
      </c>
      <c r="AC46" s="8">
        <f t="shared" si="12"/>
        <v>0</v>
      </c>
      <c r="AD46" s="8"/>
      <c r="AE46" s="7">
        <f t="shared" si="13"/>
        <v>9</v>
      </c>
      <c r="AF46" s="7">
        <f t="shared" si="14"/>
        <v>10</v>
      </c>
      <c r="AG46" s="7">
        <f t="shared" si="15"/>
        <v>10</v>
      </c>
      <c r="AH46" s="8">
        <f t="shared" si="16"/>
        <v>-1</v>
      </c>
      <c r="AI46" s="8">
        <f t="shared" si="17"/>
        <v>1</v>
      </c>
    </row>
    <row r="47" spans="1:35" x14ac:dyDescent="0.25">
      <c r="A47" s="5" t="s">
        <v>23</v>
      </c>
      <c r="B47" s="6" t="s">
        <v>32</v>
      </c>
      <c r="C47" s="6" t="s">
        <v>94</v>
      </c>
      <c r="D47" s="6" t="s">
        <v>108</v>
      </c>
      <c r="E47" s="6" t="s">
        <v>18</v>
      </c>
      <c r="F47" s="7">
        <f>VLOOKUP($D47,Sheet1!$A$5:$S$70,5,0)</f>
        <v>4</v>
      </c>
      <c r="G47" s="7">
        <f>VLOOKUP($D47,Sheet1!$A$5:$S$70,6,0)</f>
        <v>2</v>
      </c>
      <c r="H47" s="7">
        <f>VLOOKUP($D47,Sheet1!$A$5:$S$70,7,0)</f>
        <v>6</v>
      </c>
      <c r="I47" s="8">
        <f t="shared" si="8"/>
        <v>-2</v>
      </c>
      <c r="J47" s="8"/>
      <c r="K47" s="7">
        <f>VLOOKUP($D47,Sheet1!$A$5:$S$70,8,0)</f>
        <v>0</v>
      </c>
      <c r="L47" s="7">
        <f>VLOOKUP($D47,Sheet1!$A$5:$S$70,9,0)</f>
        <v>2</v>
      </c>
      <c r="M47" s="7">
        <f>VLOOKUP($D47,Sheet1!$A$5:$S$70,10,0)</f>
        <v>0</v>
      </c>
      <c r="N47" s="7">
        <f t="shared" si="9"/>
        <v>0</v>
      </c>
      <c r="O47" s="8"/>
      <c r="P47" s="7">
        <f>VLOOKUP($D47,Sheet1!$A$5:$S$70,11,0)</f>
        <v>0</v>
      </c>
      <c r="Q47" s="7">
        <f>VLOOKUP($D47,Sheet1!$A$5:$S$70,12,0)</f>
        <v>2</v>
      </c>
      <c r="R47" s="7">
        <f>VLOOKUP($D47,Sheet1!$A$5:$S$70,13,0)</f>
        <v>2</v>
      </c>
      <c r="S47" s="8">
        <f t="shared" si="10"/>
        <v>-2</v>
      </c>
      <c r="T47" s="8">
        <v>1</v>
      </c>
      <c r="U47" s="7">
        <f>VLOOKUP($D47,Sheet1!$A$5:$S$70,2,0)</f>
        <v>1</v>
      </c>
      <c r="V47" s="7">
        <f>VLOOKUP($D47,Sheet1!$A$5:$S$70,3,0)</f>
        <v>2</v>
      </c>
      <c r="W47" s="7">
        <f>VLOOKUP($D47,Sheet1!$A$5:$S$70,4,0)</f>
        <v>1</v>
      </c>
      <c r="X47" s="8">
        <f t="shared" si="11"/>
        <v>0</v>
      </c>
      <c r="Y47" s="8"/>
      <c r="Z47" s="7">
        <f>VLOOKUP($D47,Sheet1!$A$5:$S$70,14,0)</f>
        <v>0</v>
      </c>
      <c r="AA47" s="7">
        <f>VLOOKUP($D47,Sheet1!$A$5:$S$70,15,0)</f>
        <v>0</v>
      </c>
      <c r="AB47" s="7">
        <f>VLOOKUP($D47,Sheet1!$A$5:$S$70,16,0)</f>
        <v>0</v>
      </c>
      <c r="AC47" s="8">
        <f t="shared" si="12"/>
        <v>0</v>
      </c>
      <c r="AD47" s="8">
        <v>1</v>
      </c>
      <c r="AE47" s="7">
        <f t="shared" si="13"/>
        <v>5</v>
      </c>
      <c r="AF47" s="7">
        <f t="shared" si="14"/>
        <v>8</v>
      </c>
      <c r="AG47" s="7">
        <f t="shared" si="15"/>
        <v>9</v>
      </c>
      <c r="AH47" s="8">
        <f t="shared" si="16"/>
        <v>-4</v>
      </c>
      <c r="AI47" s="8">
        <f t="shared" si="17"/>
        <v>2</v>
      </c>
    </row>
    <row r="48" spans="1:35" x14ac:dyDescent="0.25">
      <c r="A48" s="5" t="s">
        <v>23</v>
      </c>
      <c r="B48" s="6" t="s">
        <v>32</v>
      </c>
      <c r="C48" s="6" t="s">
        <v>94</v>
      </c>
      <c r="D48" s="6" t="s">
        <v>109</v>
      </c>
      <c r="E48" s="6" t="s">
        <v>18</v>
      </c>
      <c r="F48" s="7">
        <f>VLOOKUP($D48,Sheet1!$A$5:$S$70,5,0)</f>
        <v>14</v>
      </c>
      <c r="G48" s="7">
        <f>VLOOKUP($D48,Sheet1!$A$5:$S$70,6,0)</f>
        <v>7</v>
      </c>
      <c r="H48" s="7">
        <f>VLOOKUP($D48,Sheet1!$A$5:$S$70,7,0)</f>
        <v>9</v>
      </c>
      <c r="I48" s="8">
        <f t="shared" si="8"/>
        <v>5</v>
      </c>
      <c r="J48" s="8"/>
      <c r="K48" s="7">
        <f>VLOOKUP($D48,Sheet1!$A$5:$S$70,8,0)</f>
        <v>1</v>
      </c>
      <c r="L48" s="7">
        <f>VLOOKUP($D48,Sheet1!$A$5:$S$70,9,0)</f>
        <v>1</v>
      </c>
      <c r="M48" s="7">
        <f>VLOOKUP($D48,Sheet1!$A$5:$S$70,10,0)</f>
        <v>0</v>
      </c>
      <c r="N48" s="7">
        <f t="shared" si="9"/>
        <v>1</v>
      </c>
      <c r="O48" s="8"/>
      <c r="P48" s="7">
        <f>VLOOKUP($D48,Sheet1!$A$5:$S$70,11,0)</f>
        <v>2</v>
      </c>
      <c r="Q48" s="7">
        <f>VLOOKUP($D48,Sheet1!$A$5:$S$70,12,0)</f>
        <v>2</v>
      </c>
      <c r="R48" s="7">
        <f>VLOOKUP($D48,Sheet1!$A$5:$S$70,13,0)</f>
        <v>1</v>
      </c>
      <c r="S48" s="8">
        <f t="shared" si="10"/>
        <v>1</v>
      </c>
      <c r="T48" s="8"/>
      <c r="U48" s="7">
        <f>VLOOKUP($D48,Sheet1!$A$5:$S$70,2,0)</f>
        <v>4</v>
      </c>
      <c r="V48" s="7">
        <f>VLOOKUP($D48,Sheet1!$A$5:$S$70,3,0)</f>
        <v>1</v>
      </c>
      <c r="W48" s="7">
        <f>VLOOKUP($D48,Sheet1!$A$5:$S$70,4,0)</f>
        <v>4</v>
      </c>
      <c r="X48" s="8">
        <f t="shared" si="11"/>
        <v>0</v>
      </c>
      <c r="Y48" s="8"/>
      <c r="Z48" s="7">
        <f>VLOOKUP($D48,Sheet1!$A$5:$S$70,14,0)</f>
        <v>1</v>
      </c>
      <c r="AA48" s="7">
        <f>VLOOKUP($D48,Sheet1!$A$5:$S$70,15,0)</f>
        <v>1</v>
      </c>
      <c r="AB48" s="7">
        <f>VLOOKUP($D48,Sheet1!$A$5:$S$70,16,0)</f>
        <v>0</v>
      </c>
      <c r="AC48" s="8">
        <f t="shared" si="12"/>
        <v>1</v>
      </c>
      <c r="AD48" s="8"/>
      <c r="AE48" s="7">
        <f t="shared" si="13"/>
        <v>22</v>
      </c>
      <c r="AF48" s="7">
        <f t="shared" si="14"/>
        <v>12</v>
      </c>
      <c r="AG48" s="7">
        <f t="shared" si="15"/>
        <v>14</v>
      </c>
      <c r="AH48" s="8">
        <f t="shared" si="16"/>
        <v>8</v>
      </c>
      <c r="AI48" s="8">
        <f t="shared" si="17"/>
        <v>0</v>
      </c>
    </row>
    <row r="49" spans="1:43" x14ac:dyDescent="0.25">
      <c r="A49" s="5" t="s">
        <v>23</v>
      </c>
      <c r="B49" s="6" t="s">
        <v>32</v>
      </c>
      <c r="C49" s="6" t="s">
        <v>110</v>
      </c>
      <c r="D49" s="6" t="s">
        <v>111</v>
      </c>
      <c r="E49" s="6" t="s">
        <v>21</v>
      </c>
      <c r="F49" s="7">
        <f>VLOOKUP($D49,Sheet1!$A$5:$S$70,5,0)</f>
        <v>7</v>
      </c>
      <c r="G49" s="7">
        <f>VLOOKUP($D49,Sheet1!$A$5:$S$70,6,0)</f>
        <v>9</v>
      </c>
      <c r="H49" s="7">
        <f>VLOOKUP($D49,Sheet1!$A$5:$S$70,7,0)</f>
        <v>3</v>
      </c>
      <c r="I49" s="8">
        <f t="shared" si="8"/>
        <v>4</v>
      </c>
      <c r="J49" s="8"/>
      <c r="K49" s="7">
        <f>VLOOKUP($D49,Sheet1!$A$5:$S$70,8,0)</f>
        <v>0</v>
      </c>
      <c r="L49" s="7">
        <f>VLOOKUP($D49,Sheet1!$A$5:$S$70,9,0)</f>
        <v>1</v>
      </c>
      <c r="M49" s="7">
        <f>VLOOKUP($D49,Sheet1!$A$5:$S$70,10,0)</f>
        <v>0</v>
      </c>
      <c r="N49" s="7">
        <f t="shared" si="9"/>
        <v>0</v>
      </c>
      <c r="O49" s="8"/>
      <c r="P49" s="7">
        <f>VLOOKUP($D49,Sheet1!$A$5:$S$70,11,0)</f>
        <v>0</v>
      </c>
      <c r="Q49" s="7">
        <f>VLOOKUP($D49,Sheet1!$A$5:$S$70,12,0)</f>
        <v>2</v>
      </c>
      <c r="R49" s="7">
        <f>VLOOKUP($D49,Sheet1!$A$5:$S$70,13,0)</f>
        <v>2</v>
      </c>
      <c r="S49" s="8">
        <f t="shared" si="10"/>
        <v>-2</v>
      </c>
      <c r="T49" s="8">
        <v>1</v>
      </c>
      <c r="U49" s="7">
        <f>VLOOKUP($D49,Sheet1!$A$5:$S$70,2,0)</f>
        <v>1</v>
      </c>
      <c r="V49" s="7">
        <f>VLOOKUP($D49,Sheet1!$A$5:$S$70,3,0)</f>
        <v>2</v>
      </c>
      <c r="W49" s="7">
        <f>VLOOKUP($D49,Sheet1!$A$5:$S$70,4,0)</f>
        <v>1</v>
      </c>
      <c r="X49" s="8">
        <f t="shared" si="11"/>
        <v>0</v>
      </c>
      <c r="Y49" s="8"/>
      <c r="Z49" s="7">
        <f>VLOOKUP($D49,Sheet1!$A$5:$S$70,14,0)</f>
        <v>1</v>
      </c>
      <c r="AA49" s="7">
        <f>VLOOKUP($D49,Sheet1!$A$5:$S$70,15,0)</f>
        <v>1</v>
      </c>
      <c r="AB49" s="7">
        <f>VLOOKUP($D49,Sheet1!$A$5:$S$70,16,0)</f>
        <v>0</v>
      </c>
      <c r="AC49" s="8">
        <f t="shared" si="12"/>
        <v>1</v>
      </c>
      <c r="AD49" s="8"/>
      <c r="AE49" s="7">
        <f t="shared" si="13"/>
        <v>9</v>
      </c>
      <c r="AF49" s="7">
        <f t="shared" si="14"/>
        <v>15</v>
      </c>
      <c r="AG49" s="7">
        <f t="shared" si="15"/>
        <v>6</v>
      </c>
      <c r="AH49" s="8">
        <f t="shared" si="16"/>
        <v>3</v>
      </c>
      <c r="AI49" s="8">
        <f t="shared" si="17"/>
        <v>1</v>
      </c>
    </row>
    <row r="50" spans="1:43" x14ac:dyDescent="0.25">
      <c r="A50" s="5" t="s">
        <v>23</v>
      </c>
      <c r="B50" s="6" t="s">
        <v>32</v>
      </c>
      <c r="C50" s="6" t="s">
        <v>94</v>
      </c>
      <c r="D50" s="6" t="s">
        <v>112</v>
      </c>
      <c r="E50" s="6" t="s">
        <v>18</v>
      </c>
      <c r="F50" s="7">
        <f>VLOOKUP($D50,Sheet1!$A$5:$S$70,5,0)</f>
        <v>1</v>
      </c>
      <c r="G50" s="7">
        <f>VLOOKUP($D50,Sheet1!$A$5:$S$70,6,0)</f>
        <v>1</v>
      </c>
      <c r="H50" s="7">
        <f>VLOOKUP($D50,Sheet1!$A$5:$S$70,7,0)</f>
        <v>3</v>
      </c>
      <c r="I50" s="8">
        <f t="shared" si="8"/>
        <v>-2</v>
      </c>
      <c r="J50" s="8">
        <v>1</v>
      </c>
      <c r="K50" s="7">
        <f>VLOOKUP($D50,Sheet1!$A$5:$S$70,8,0)</f>
        <v>1</v>
      </c>
      <c r="L50" s="7">
        <f>VLOOKUP($D50,Sheet1!$A$5:$S$70,9,0)</f>
        <v>1</v>
      </c>
      <c r="M50" s="7">
        <f>VLOOKUP($D50,Sheet1!$A$5:$S$70,10,0)</f>
        <v>1</v>
      </c>
      <c r="N50" s="7">
        <f t="shared" si="9"/>
        <v>0</v>
      </c>
      <c r="O50" s="8"/>
      <c r="P50" s="7">
        <f>VLOOKUP($D50,Sheet1!$A$5:$S$70,11,0)</f>
        <v>1</v>
      </c>
      <c r="Q50" s="7">
        <f>VLOOKUP($D50,Sheet1!$A$5:$S$70,12,0)</f>
        <v>1</v>
      </c>
      <c r="R50" s="7">
        <f>VLOOKUP($D50,Sheet1!$A$5:$S$70,13,0)</f>
        <v>1</v>
      </c>
      <c r="S50" s="8">
        <f t="shared" si="10"/>
        <v>0</v>
      </c>
      <c r="T50" s="8"/>
      <c r="U50" s="7">
        <f>VLOOKUP($D50,Sheet1!$A$5:$S$70,2,0)</f>
        <v>3</v>
      </c>
      <c r="V50" s="7">
        <f>VLOOKUP($D50,Sheet1!$A$5:$S$70,3,0)</f>
        <v>1</v>
      </c>
      <c r="W50" s="7">
        <f>VLOOKUP($D50,Sheet1!$A$5:$S$70,4,0)</f>
        <v>5</v>
      </c>
      <c r="X50" s="8">
        <f t="shared" si="11"/>
        <v>-2</v>
      </c>
      <c r="Y50" s="8">
        <v>1</v>
      </c>
      <c r="Z50" s="7">
        <f>VLOOKUP($D50,Sheet1!$A$5:$S$70,14,0)</f>
        <v>1</v>
      </c>
      <c r="AA50" s="7">
        <f>VLOOKUP($D50,Sheet1!$A$5:$S$70,15,0)</f>
        <v>1</v>
      </c>
      <c r="AB50" s="7">
        <f>VLOOKUP($D50,Sheet1!$A$5:$S$70,16,0)</f>
        <v>0</v>
      </c>
      <c r="AC50" s="8">
        <f t="shared" si="12"/>
        <v>1</v>
      </c>
      <c r="AD50" s="8"/>
      <c r="AE50" s="7">
        <f t="shared" si="13"/>
        <v>7</v>
      </c>
      <c r="AF50" s="7">
        <f t="shared" si="14"/>
        <v>5</v>
      </c>
      <c r="AG50" s="7">
        <f t="shared" si="15"/>
        <v>10</v>
      </c>
      <c r="AH50" s="8">
        <f t="shared" si="16"/>
        <v>-3</v>
      </c>
      <c r="AI50" s="8">
        <f t="shared" si="17"/>
        <v>2</v>
      </c>
    </row>
    <row r="51" spans="1:43" x14ac:dyDescent="0.25">
      <c r="A51" s="5" t="s">
        <v>23</v>
      </c>
      <c r="B51" s="6" t="s">
        <v>32</v>
      </c>
      <c r="C51" s="6" t="s">
        <v>94</v>
      </c>
      <c r="D51" s="6" t="s">
        <v>113</v>
      </c>
      <c r="E51" s="6" t="s">
        <v>18</v>
      </c>
      <c r="F51" s="7">
        <f>VLOOKUP($D51,Sheet1!$A$5:$S$70,5,0)</f>
        <v>3</v>
      </c>
      <c r="G51" s="7">
        <f>VLOOKUP($D51,Sheet1!$A$5:$S$70,6,0)</f>
        <v>1</v>
      </c>
      <c r="H51" s="7">
        <f>VLOOKUP($D51,Sheet1!$A$5:$S$70,7,0)</f>
        <v>2</v>
      </c>
      <c r="I51" s="8">
        <f t="shared" si="8"/>
        <v>1</v>
      </c>
      <c r="J51" s="8"/>
      <c r="K51" s="7">
        <f>VLOOKUP($D51,Sheet1!$A$5:$S$70,8,0)</f>
        <v>1</v>
      </c>
      <c r="L51" s="7">
        <f>VLOOKUP($D51,Sheet1!$A$5:$S$70,9,0)</f>
        <v>1</v>
      </c>
      <c r="M51" s="7">
        <f>VLOOKUP($D51,Sheet1!$A$5:$S$70,10,0)</f>
        <v>2</v>
      </c>
      <c r="N51" s="7">
        <f t="shared" si="9"/>
        <v>-1</v>
      </c>
      <c r="O51" s="8">
        <v>1</v>
      </c>
      <c r="P51" s="7">
        <f>VLOOKUP($D51,Sheet1!$A$5:$S$70,11,0)</f>
        <v>2</v>
      </c>
      <c r="Q51" s="7">
        <f>VLOOKUP($D51,Sheet1!$A$5:$S$70,12,0)</f>
        <v>2</v>
      </c>
      <c r="R51" s="7">
        <f>VLOOKUP($D51,Sheet1!$A$5:$S$70,13,0)</f>
        <v>1</v>
      </c>
      <c r="S51" s="8">
        <f t="shared" si="10"/>
        <v>1</v>
      </c>
      <c r="T51" s="8"/>
      <c r="U51" s="7">
        <f>VLOOKUP($D51,Sheet1!$A$5:$S$70,2,0)</f>
        <v>1</v>
      </c>
      <c r="V51" s="7">
        <f>VLOOKUP($D51,Sheet1!$A$5:$S$70,3,0)</f>
        <v>1</v>
      </c>
      <c r="W51" s="7">
        <f>VLOOKUP($D51,Sheet1!$A$5:$S$70,4,0)</f>
        <v>0</v>
      </c>
      <c r="X51" s="8">
        <f t="shared" si="11"/>
        <v>1</v>
      </c>
      <c r="Y51" s="8"/>
      <c r="Z51" s="7">
        <f>VLOOKUP($D51,Sheet1!$A$5:$S$70,14,0)</f>
        <v>1</v>
      </c>
      <c r="AA51" s="7">
        <f>VLOOKUP($D51,Sheet1!$A$5:$S$70,15,0)</f>
        <v>1</v>
      </c>
      <c r="AB51" s="7">
        <f>VLOOKUP($D51,Sheet1!$A$5:$S$70,16,0)</f>
        <v>0</v>
      </c>
      <c r="AC51" s="8">
        <f t="shared" si="12"/>
        <v>1</v>
      </c>
      <c r="AD51" s="8"/>
      <c r="AE51" s="7">
        <f t="shared" si="13"/>
        <v>8</v>
      </c>
      <c r="AF51" s="7">
        <f t="shared" si="14"/>
        <v>6</v>
      </c>
      <c r="AG51" s="7">
        <f t="shared" si="15"/>
        <v>5</v>
      </c>
      <c r="AH51" s="8">
        <f t="shared" si="16"/>
        <v>3</v>
      </c>
      <c r="AI51" s="8">
        <f t="shared" si="17"/>
        <v>1</v>
      </c>
    </row>
    <row r="52" spans="1:43" x14ac:dyDescent="0.25">
      <c r="A52" s="5" t="s">
        <v>23</v>
      </c>
      <c r="B52" s="6" t="s">
        <v>32</v>
      </c>
      <c r="C52" s="6" t="s">
        <v>94</v>
      </c>
      <c r="D52" s="6" t="s">
        <v>114</v>
      </c>
      <c r="E52" s="6" t="s">
        <v>20</v>
      </c>
      <c r="F52" s="7">
        <f>VLOOKUP($D52,Sheet1!$A$5:$S$70,5,0)</f>
        <v>4</v>
      </c>
      <c r="G52" s="7">
        <f>VLOOKUP($D52,Sheet1!$A$5:$S$70,6,0)</f>
        <v>3</v>
      </c>
      <c r="H52" s="7">
        <f>VLOOKUP($D52,Sheet1!$A$5:$S$70,7,0)</f>
        <v>1</v>
      </c>
      <c r="I52" s="8">
        <f t="shared" si="8"/>
        <v>3</v>
      </c>
      <c r="J52" s="8"/>
      <c r="K52" s="7">
        <f>VLOOKUP($D52,Sheet1!$A$5:$S$70,8,0)</f>
        <v>0</v>
      </c>
      <c r="L52" s="7">
        <f>VLOOKUP($D52,Sheet1!$A$5:$S$70,9,0)</f>
        <v>0</v>
      </c>
      <c r="M52" s="7">
        <f>VLOOKUP($D52,Sheet1!$A$5:$S$70,10,0)</f>
        <v>0</v>
      </c>
      <c r="N52" s="7">
        <f t="shared" si="9"/>
        <v>0</v>
      </c>
      <c r="O52" s="8"/>
      <c r="P52" s="7">
        <f>VLOOKUP($D52,Sheet1!$A$5:$S$70,11,0)</f>
        <v>0</v>
      </c>
      <c r="Q52" s="7">
        <f>VLOOKUP($D52,Sheet1!$A$5:$S$70,12,0)</f>
        <v>0</v>
      </c>
      <c r="R52" s="7">
        <f>VLOOKUP($D52,Sheet1!$A$5:$S$70,13,0)</f>
        <v>0</v>
      </c>
      <c r="S52" s="8">
        <f t="shared" si="10"/>
        <v>0</v>
      </c>
      <c r="T52" s="8"/>
      <c r="U52" s="7">
        <f>VLOOKUP($D52,Sheet1!$A$5:$S$70,2,0)</f>
        <v>1</v>
      </c>
      <c r="V52" s="7">
        <f>VLOOKUP($D52,Sheet1!$A$5:$S$70,3,0)</f>
        <v>1</v>
      </c>
      <c r="W52" s="7">
        <f>VLOOKUP($D52,Sheet1!$A$5:$S$70,4,0)</f>
        <v>0</v>
      </c>
      <c r="X52" s="8">
        <f t="shared" si="11"/>
        <v>1</v>
      </c>
      <c r="Y52" s="8"/>
      <c r="Z52" s="7">
        <f>VLOOKUP($D52,Sheet1!$A$5:$S$70,14,0)</f>
        <v>0</v>
      </c>
      <c r="AA52" s="7">
        <f>VLOOKUP($D52,Sheet1!$A$5:$S$70,15,0)</f>
        <v>0</v>
      </c>
      <c r="AB52" s="7">
        <f>VLOOKUP($D52,Sheet1!$A$5:$S$70,16,0)</f>
        <v>0</v>
      </c>
      <c r="AC52" s="8">
        <f t="shared" si="12"/>
        <v>0</v>
      </c>
      <c r="AD52" s="8"/>
      <c r="AE52" s="7">
        <f t="shared" si="13"/>
        <v>5</v>
      </c>
      <c r="AF52" s="7">
        <f t="shared" si="14"/>
        <v>4</v>
      </c>
      <c r="AG52" s="7">
        <f t="shared" si="15"/>
        <v>1</v>
      </c>
      <c r="AH52" s="8">
        <f t="shared" si="16"/>
        <v>4</v>
      </c>
      <c r="AI52" s="8">
        <f t="shared" si="17"/>
        <v>0</v>
      </c>
    </row>
    <row r="53" spans="1:43" x14ac:dyDescent="0.25">
      <c r="A53" s="5" t="s">
        <v>23</v>
      </c>
      <c r="B53" s="6" t="s">
        <v>32</v>
      </c>
      <c r="C53" s="6" t="s">
        <v>94</v>
      </c>
      <c r="D53" s="6" t="s">
        <v>115</v>
      </c>
      <c r="E53" s="6" t="s">
        <v>20</v>
      </c>
      <c r="F53" s="7">
        <f>VLOOKUP($D53,Sheet1!$A$5:$S$70,5,0)</f>
        <v>1</v>
      </c>
      <c r="G53" s="7">
        <f>VLOOKUP($D53,Sheet1!$A$5:$S$70,6,0)</f>
        <v>1</v>
      </c>
      <c r="H53" s="7">
        <f>VLOOKUP($D53,Sheet1!$A$5:$S$70,7,0)</f>
        <v>0</v>
      </c>
      <c r="I53" s="8">
        <f t="shared" si="8"/>
        <v>1</v>
      </c>
      <c r="J53" s="8"/>
      <c r="K53" s="7">
        <f>VLOOKUP($D53,Sheet1!$A$5:$S$70,8,0)</f>
        <v>0</v>
      </c>
      <c r="L53" s="7">
        <f>VLOOKUP($D53,Sheet1!$A$5:$S$70,9,0)</f>
        <v>0</v>
      </c>
      <c r="M53" s="7">
        <f>VLOOKUP($D53,Sheet1!$A$5:$S$70,10,0)</f>
        <v>0</v>
      </c>
      <c r="N53" s="7">
        <f t="shared" si="9"/>
        <v>0</v>
      </c>
      <c r="O53" s="8"/>
      <c r="P53" s="7">
        <f>VLOOKUP($D53,Sheet1!$A$5:$S$70,11,0)</f>
        <v>0</v>
      </c>
      <c r="Q53" s="7">
        <f>VLOOKUP($D53,Sheet1!$A$5:$S$70,12,0)</f>
        <v>1</v>
      </c>
      <c r="R53" s="7">
        <f>VLOOKUP($D53,Sheet1!$A$5:$S$70,13,0)</f>
        <v>0</v>
      </c>
      <c r="S53" s="8">
        <f t="shared" si="10"/>
        <v>0</v>
      </c>
      <c r="T53" s="8"/>
      <c r="U53" s="7">
        <f>VLOOKUP($D53,Sheet1!$A$5:$S$70,2,0)</f>
        <v>0</v>
      </c>
      <c r="V53" s="7">
        <f>VLOOKUP($D53,Sheet1!$A$5:$S$70,3,0)</f>
        <v>0</v>
      </c>
      <c r="W53" s="7">
        <f>VLOOKUP($D53,Sheet1!$A$5:$S$70,4,0)</f>
        <v>0</v>
      </c>
      <c r="X53" s="8">
        <f t="shared" si="11"/>
        <v>0</v>
      </c>
      <c r="Y53" s="8"/>
      <c r="Z53" s="7">
        <f>VLOOKUP($D53,Sheet1!$A$5:$S$70,14,0)</f>
        <v>0</v>
      </c>
      <c r="AA53" s="7">
        <f>VLOOKUP($D53,Sheet1!$A$5:$S$70,15,0)</f>
        <v>0</v>
      </c>
      <c r="AB53" s="7">
        <f>VLOOKUP($D53,Sheet1!$A$5:$S$70,16,0)</f>
        <v>0</v>
      </c>
      <c r="AC53" s="8">
        <f t="shared" si="12"/>
        <v>0</v>
      </c>
      <c r="AD53" s="8"/>
      <c r="AE53" s="7">
        <f t="shared" si="13"/>
        <v>1</v>
      </c>
      <c r="AF53" s="7">
        <f t="shared" si="14"/>
        <v>2</v>
      </c>
      <c r="AG53" s="7">
        <f t="shared" si="15"/>
        <v>0</v>
      </c>
      <c r="AH53" s="8">
        <f t="shared" si="16"/>
        <v>1</v>
      </c>
      <c r="AI53" s="8">
        <f t="shared" si="17"/>
        <v>0</v>
      </c>
    </row>
    <row r="54" spans="1:43" x14ac:dyDescent="0.25">
      <c r="A54" s="5" t="s">
        <v>23</v>
      </c>
      <c r="B54" s="6" t="s">
        <v>32</v>
      </c>
      <c r="C54" s="6" t="s">
        <v>94</v>
      </c>
      <c r="D54" s="6" t="s">
        <v>116</v>
      </c>
      <c r="E54" s="6" t="s">
        <v>18</v>
      </c>
      <c r="F54" s="7">
        <f>VLOOKUP($D54,Sheet1!$A$5:$S$70,5,0)</f>
        <v>1</v>
      </c>
      <c r="G54" s="7">
        <f>VLOOKUP($D54,Sheet1!$A$5:$S$70,6,0)</f>
        <v>4</v>
      </c>
      <c r="H54" s="7">
        <f>VLOOKUP($D54,Sheet1!$A$5:$S$70,7,0)</f>
        <v>1</v>
      </c>
      <c r="I54" s="8">
        <f t="shared" si="8"/>
        <v>0</v>
      </c>
      <c r="J54" s="8"/>
      <c r="K54" s="7">
        <f>VLOOKUP($D54,Sheet1!$A$5:$S$70,8,0)</f>
        <v>0</v>
      </c>
      <c r="L54" s="7">
        <f>VLOOKUP($D54,Sheet1!$A$5:$S$70,9,0)</f>
        <v>0</v>
      </c>
      <c r="M54" s="7">
        <f>VLOOKUP($D54,Sheet1!$A$5:$S$70,10,0)</f>
        <v>0</v>
      </c>
      <c r="N54" s="7">
        <f t="shared" si="9"/>
        <v>0</v>
      </c>
      <c r="O54" s="8"/>
      <c r="P54" s="7">
        <f>VLOOKUP($D54,Sheet1!$A$5:$S$70,11,0)</f>
        <v>0</v>
      </c>
      <c r="Q54" s="7">
        <f>VLOOKUP($D54,Sheet1!$A$5:$S$70,12,0)</f>
        <v>2</v>
      </c>
      <c r="R54" s="7">
        <f>VLOOKUP($D54,Sheet1!$A$5:$S$70,13,0)</f>
        <v>0</v>
      </c>
      <c r="S54" s="8">
        <f t="shared" si="10"/>
        <v>0</v>
      </c>
      <c r="T54" s="8">
        <v>1</v>
      </c>
      <c r="U54" s="7">
        <f>VLOOKUP($D54,Sheet1!$A$5:$S$70,2,0)</f>
        <v>0</v>
      </c>
      <c r="V54" s="7">
        <f>VLOOKUP($D54,Sheet1!$A$5:$S$70,3,0)</f>
        <v>1</v>
      </c>
      <c r="W54" s="7">
        <f>VLOOKUP($D54,Sheet1!$A$5:$S$70,4,0)</f>
        <v>1</v>
      </c>
      <c r="X54" s="8">
        <f t="shared" si="11"/>
        <v>-1</v>
      </c>
      <c r="Y54" s="8">
        <v>1</v>
      </c>
      <c r="Z54" s="7">
        <f>VLOOKUP($D54,Sheet1!$A$5:$S$70,14,0)</f>
        <v>0</v>
      </c>
      <c r="AA54" s="7">
        <f>VLOOKUP($D54,Sheet1!$A$5:$S$70,15,0)</f>
        <v>0</v>
      </c>
      <c r="AB54" s="7">
        <f>VLOOKUP($D54,Sheet1!$A$5:$S$70,16,0)</f>
        <v>0</v>
      </c>
      <c r="AC54" s="8">
        <f t="shared" si="12"/>
        <v>0</v>
      </c>
      <c r="AD54" s="8"/>
      <c r="AE54" s="7">
        <f t="shared" si="13"/>
        <v>1</v>
      </c>
      <c r="AF54" s="7">
        <f t="shared" si="14"/>
        <v>7</v>
      </c>
      <c r="AG54" s="7">
        <f t="shared" si="15"/>
        <v>2</v>
      </c>
      <c r="AH54" s="8">
        <f t="shared" si="16"/>
        <v>-1</v>
      </c>
      <c r="AI54" s="8">
        <f t="shared" si="17"/>
        <v>2</v>
      </c>
    </row>
    <row r="55" spans="1:43" x14ac:dyDescent="0.25">
      <c r="A55" s="5" t="s">
        <v>23</v>
      </c>
      <c r="B55" s="6" t="s">
        <v>32</v>
      </c>
      <c r="C55" s="6" t="s">
        <v>94</v>
      </c>
      <c r="D55" s="6" t="s">
        <v>117</v>
      </c>
      <c r="E55" s="6" t="s">
        <v>22</v>
      </c>
      <c r="F55" s="7">
        <f>VLOOKUP($D55,Sheet1!$A$5:$S$70,5,0)</f>
        <v>2</v>
      </c>
      <c r="G55" s="7">
        <f>VLOOKUP($D55,Sheet1!$A$5:$S$70,6,0)</f>
        <v>1</v>
      </c>
      <c r="H55" s="7">
        <f>VLOOKUP($D55,Sheet1!$A$5:$S$70,7,0)</f>
        <v>3</v>
      </c>
      <c r="I55" s="8">
        <f t="shared" si="8"/>
        <v>-1</v>
      </c>
      <c r="J55" s="8">
        <v>1</v>
      </c>
      <c r="K55" s="7">
        <f>VLOOKUP($D55,Sheet1!$A$5:$S$70,8,0)</f>
        <v>0</v>
      </c>
      <c r="L55" s="7">
        <f>VLOOKUP($D55,Sheet1!$A$5:$S$70,9,0)</f>
        <v>0</v>
      </c>
      <c r="M55" s="7">
        <f>VLOOKUP($D55,Sheet1!$A$5:$S$70,10,0)</f>
        <v>0</v>
      </c>
      <c r="N55" s="7">
        <f t="shared" si="9"/>
        <v>0</v>
      </c>
      <c r="O55" s="8"/>
      <c r="P55" s="7">
        <f>VLOOKUP($D55,Sheet1!$A$5:$S$70,11,0)</f>
        <v>0</v>
      </c>
      <c r="Q55" s="7">
        <f>VLOOKUP($D55,Sheet1!$A$5:$S$70,12,0)</f>
        <v>1</v>
      </c>
      <c r="R55" s="7">
        <f>VLOOKUP($D55,Sheet1!$A$5:$S$70,13,0)</f>
        <v>0</v>
      </c>
      <c r="S55" s="8">
        <f t="shared" si="10"/>
        <v>0</v>
      </c>
      <c r="T55" s="8"/>
      <c r="U55" s="7">
        <f>VLOOKUP($D55,Sheet1!$A$5:$S$70,2,0)</f>
        <v>0</v>
      </c>
      <c r="V55" s="7">
        <f>VLOOKUP($D55,Sheet1!$A$5:$S$70,3,0)</f>
        <v>1</v>
      </c>
      <c r="W55" s="7">
        <f>VLOOKUP($D55,Sheet1!$A$5:$S$70,4,0)</f>
        <v>0</v>
      </c>
      <c r="X55" s="8">
        <f t="shared" si="11"/>
        <v>0</v>
      </c>
      <c r="Y55" s="8"/>
      <c r="Z55" s="7">
        <f>VLOOKUP($D55,Sheet1!$A$5:$S$70,14,0)</f>
        <v>0</v>
      </c>
      <c r="AA55" s="7">
        <f>VLOOKUP($D55,Sheet1!$A$5:$S$70,15,0)</f>
        <v>0</v>
      </c>
      <c r="AB55" s="7">
        <f>VLOOKUP($D55,Sheet1!$A$5:$S$70,16,0)</f>
        <v>0</v>
      </c>
      <c r="AC55" s="8">
        <f t="shared" si="12"/>
        <v>0</v>
      </c>
      <c r="AD55" s="8">
        <v>1</v>
      </c>
      <c r="AE55" s="7">
        <f t="shared" si="13"/>
        <v>2</v>
      </c>
      <c r="AF55" s="7">
        <f t="shared" si="14"/>
        <v>3</v>
      </c>
      <c r="AG55" s="7">
        <f t="shared" si="15"/>
        <v>3</v>
      </c>
      <c r="AH55" s="8">
        <f t="shared" si="16"/>
        <v>-1</v>
      </c>
      <c r="AI55" s="8">
        <f t="shared" si="17"/>
        <v>2</v>
      </c>
    </row>
    <row r="56" spans="1:43" x14ac:dyDescent="0.25">
      <c r="A56" s="5" t="s">
        <v>23</v>
      </c>
      <c r="B56" s="6" t="s">
        <v>32</v>
      </c>
      <c r="C56" s="6" t="s">
        <v>94</v>
      </c>
      <c r="D56" s="6" t="s">
        <v>118</v>
      </c>
      <c r="E56" s="6" t="s">
        <v>22</v>
      </c>
      <c r="F56" s="7">
        <f>VLOOKUP($D56,Sheet1!$A$5:$S$70,5,0)</f>
        <v>0</v>
      </c>
      <c r="G56" s="7">
        <f>VLOOKUP($D56,Sheet1!$A$5:$S$70,6,0)</f>
        <v>0</v>
      </c>
      <c r="H56" s="7">
        <f>VLOOKUP($D56,Sheet1!$A$5:$S$70,7,0)</f>
        <v>0</v>
      </c>
      <c r="I56" s="8">
        <f t="shared" si="8"/>
        <v>0</v>
      </c>
      <c r="J56" s="8"/>
      <c r="K56" s="7">
        <f>VLOOKUP($D56,Sheet1!$A$5:$S$70,8,0)</f>
        <v>0</v>
      </c>
      <c r="L56" s="7">
        <f>VLOOKUP($D56,Sheet1!$A$5:$S$70,9,0)</f>
        <v>0</v>
      </c>
      <c r="M56" s="7">
        <f>VLOOKUP($D56,Sheet1!$A$5:$S$70,10,0)</f>
        <v>1</v>
      </c>
      <c r="N56" s="7">
        <f t="shared" si="9"/>
        <v>-1</v>
      </c>
      <c r="O56" s="8"/>
      <c r="P56" s="7">
        <f>VLOOKUP($D56,Sheet1!$A$5:$S$70,11,0)</f>
        <v>1</v>
      </c>
      <c r="Q56" s="7">
        <f>VLOOKUP($D56,Sheet1!$A$5:$S$70,12,0)</f>
        <v>0</v>
      </c>
      <c r="R56" s="7">
        <f>VLOOKUP($D56,Sheet1!$A$5:$S$70,13,0)</f>
        <v>1</v>
      </c>
      <c r="S56" s="8">
        <f t="shared" si="10"/>
        <v>0</v>
      </c>
      <c r="T56" s="8"/>
      <c r="U56" s="7">
        <f>VLOOKUP($D56,Sheet1!$A$5:$S$70,2,0)</f>
        <v>1</v>
      </c>
      <c r="V56" s="7">
        <f>VLOOKUP($D56,Sheet1!$A$5:$S$70,3,0)</f>
        <v>1</v>
      </c>
      <c r="W56" s="7">
        <f>VLOOKUP($D56,Sheet1!$A$5:$S$70,4,0)</f>
        <v>0</v>
      </c>
      <c r="X56" s="8">
        <f t="shared" si="11"/>
        <v>1</v>
      </c>
      <c r="Y56" s="8"/>
      <c r="Z56" s="7">
        <f>VLOOKUP($D56,Sheet1!$A$5:$S$70,14,0)</f>
        <v>0</v>
      </c>
      <c r="AA56" s="7">
        <f>VLOOKUP($D56,Sheet1!$A$5:$S$70,15,0)</f>
        <v>0</v>
      </c>
      <c r="AB56" s="7">
        <f>VLOOKUP($D56,Sheet1!$A$5:$S$70,16,0)</f>
        <v>0</v>
      </c>
      <c r="AC56" s="8">
        <f t="shared" si="12"/>
        <v>0</v>
      </c>
      <c r="AD56" s="8"/>
      <c r="AE56" s="7">
        <f t="shared" si="13"/>
        <v>2</v>
      </c>
      <c r="AF56" s="7">
        <f t="shared" si="14"/>
        <v>1</v>
      </c>
      <c r="AG56" s="7">
        <f t="shared" si="15"/>
        <v>2</v>
      </c>
      <c r="AH56" s="8">
        <f t="shared" si="16"/>
        <v>0</v>
      </c>
      <c r="AI56" s="8">
        <f t="shared" si="17"/>
        <v>0</v>
      </c>
    </row>
    <row r="57" spans="1:43" x14ac:dyDescent="0.25">
      <c r="A57" s="5" t="s">
        <v>23</v>
      </c>
      <c r="B57" s="6" t="s">
        <v>32</v>
      </c>
      <c r="C57" s="6" t="s">
        <v>94</v>
      </c>
      <c r="D57" s="6" t="s">
        <v>119</v>
      </c>
      <c r="E57" s="6" t="s">
        <v>22</v>
      </c>
      <c r="F57" s="7">
        <f>VLOOKUP($D57,Sheet1!$A$5:$S$70,5,0)</f>
        <v>6</v>
      </c>
      <c r="G57" s="7">
        <f>VLOOKUP($D57,Sheet1!$A$5:$S$70,6,0)</f>
        <v>3</v>
      </c>
      <c r="H57" s="7">
        <f>VLOOKUP($D57,Sheet1!$A$5:$S$70,7,0)</f>
        <v>3</v>
      </c>
      <c r="I57" s="8">
        <f t="shared" si="8"/>
        <v>3</v>
      </c>
      <c r="J57" s="8"/>
      <c r="K57" s="7">
        <f>VLOOKUP($D57,Sheet1!$A$5:$S$70,8,0)</f>
        <v>0</v>
      </c>
      <c r="L57" s="7">
        <f>VLOOKUP($D57,Sheet1!$A$5:$S$70,9,0)</f>
        <v>1</v>
      </c>
      <c r="M57" s="7">
        <f>VLOOKUP($D57,Sheet1!$A$5:$S$70,10,0)</f>
        <v>0</v>
      </c>
      <c r="N57" s="7">
        <f t="shared" si="9"/>
        <v>0</v>
      </c>
      <c r="O57" s="8"/>
      <c r="P57" s="7">
        <f>VLOOKUP($D57,Sheet1!$A$5:$S$70,11,0)</f>
        <v>0</v>
      </c>
      <c r="Q57" s="7">
        <f>VLOOKUP($D57,Sheet1!$A$5:$S$70,12,0)</f>
        <v>3</v>
      </c>
      <c r="R57" s="7">
        <f>VLOOKUP($D57,Sheet1!$A$5:$S$70,13,0)</f>
        <v>0</v>
      </c>
      <c r="S57" s="8">
        <f t="shared" si="10"/>
        <v>0</v>
      </c>
      <c r="T57" s="8"/>
      <c r="U57" s="7">
        <f>VLOOKUP($D57,Sheet1!$A$5:$S$70,2,0)</f>
        <v>1</v>
      </c>
      <c r="V57" s="7">
        <f>VLOOKUP($D57,Sheet1!$A$5:$S$70,3,0)</f>
        <v>1</v>
      </c>
      <c r="W57" s="7">
        <f>VLOOKUP($D57,Sheet1!$A$5:$S$70,4,0)</f>
        <v>0</v>
      </c>
      <c r="X57" s="8">
        <f t="shared" si="11"/>
        <v>1</v>
      </c>
      <c r="Y57" s="8">
        <v>1</v>
      </c>
      <c r="Z57" s="7">
        <f>VLOOKUP($D57,Sheet1!$A$5:$S$70,14,0)</f>
        <v>0</v>
      </c>
      <c r="AA57" s="7">
        <f>VLOOKUP($D57,Sheet1!$A$5:$S$70,15,0)</f>
        <v>0</v>
      </c>
      <c r="AB57" s="7">
        <f>VLOOKUP($D57,Sheet1!$A$5:$S$70,16,0)</f>
        <v>0</v>
      </c>
      <c r="AC57" s="8">
        <f t="shared" si="12"/>
        <v>0</v>
      </c>
      <c r="AD57" s="8"/>
      <c r="AE57" s="7">
        <f t="shared" si="13"/>
        <v>7</v>
      </c>
      <c r="AF57" s="7">
        <f t="shared" si="14"/>
        <v>8</v>
      </c>
      <c r="AG57" s="7">
        <f t="shared" si="15"/>
        <v>3</v>
      </c>
      <c r="AH57" s="8">
        <f t="shared" si="16"/>
        <v>4</v>
      </c>
      <c r="AI57" s="8">
        <f t="shared" si="17"/>
        <v>1</v>
      </c>
    </row>
    <row r="58" spans="1:43" x14ac:dyDescent="0.25">
      <c r="A58" s="5" t="s">
        <v>23</v>
      </c>
      <c r="B58" s="6" t="s">
        <v>32</v>
      </c>
      <c r="C58" s="6" t="s">
        <v>94</v>
      </c>
      <c r="D58" s="6" t="s">
        <v>120</v>
      </c>
      <c r="E58" s="6" t="s">
        <v>20</v>
      </c>
      <c r="F58" s="7">
        <f>VLOOKUP($D58,Sheet1!$A$5:$S$70,5,0)</f>
        <v>0</v>
      </c>
      <c r="G58" s="7">
        <f>VLOOKUP($D58,Sheet1!$A$5:$S$70,6,0)</f>
        <v>0</v>
      </c>
      <c r="H58" s="7">
        <f>VLOOKUP($D58,Sheet1!$A$5:$S$70,7,0)</f>
        <v>0</v>
      </c>
      <c r="I58" s="8">
        <f t="shared" si="8"/>
        <v>0</v>
      </c>
      <c r="J58" s="8">
        <v>1</v>
      </c>
      <c r="K58" s="7">
        <f>VLOOKUP($D58,Sheet1!$A$5:$S$70,8,0)</f>
        <v>0</v>
      </c>
      <c r="L58" s="7">
        <f>VLOOKUP($D58,Sheet1!$A$5:$S$70,9,0)</f>
        <v>1</v>
      </c>
      <c r="M58" s="7">
        <f>VLOOKUP($D58,Sheet1!$A$5:$S$70,10,0)</f>
        <v>0</v>
      </c>
      <c r="N58" s="7">
        <f t="shared" si="9"/>
        <v>0</v>
      </c>
      <c r="O58" s="8"/>
      <c r="P58" s="7">
        <f>VLOOKUP($D58,Sheet1!$A$5:$S$70,11,0)</f>
        <v>1</v>
      </c>
      <c r="Q58" s="7">
        <f>VLOOKUP($D58,Sheet1!$A$5:$S$70,12,0)</f>
        <v>1</v>
      </c>
      <c r="R58" s="7">
        <f>VLOOKUP($D58,Sheet1!$A$5:$S$70,13,0)</f>
        <v>0</v>
      </c>
      <c r="S58" s="8">
        <f t="shared" si="10"/>
        <v>1</v>
      </c>
      <c r="T58" s="8"/>
      <c r="U58" s="7">
        <f>VLOOKUP($D58,Sheet1!$A$5:$S$70,2,0)</f>
        <v>0</v>
      </c>
      <c r="V58" s="7">
        <f>VLOOKUP($D58,Sheet1!$A$5:$S$70,3,0)</f>
        <v>0</v>
      </c>
      <c r="W58" s="7">
        <f>VLOOKUP($D58,Sheet1!$A$5:$S$70,4,0)</f>
        <v>0</v>
      </c>
      <c r="X58" s="8">
        <f t="shared" si="11"/>
        <v>0</v>
      </c>
      <c r="Y58" s="8"/>
      <c r="Z58" s="7">
        <f>VLOOKUP($D58,Sheet1!$A$5:$S$70,14,0)</f>
        <v>0</v>
      </c>
      <c r="AA58" s="7">
        <f>VLOOKUP($D58,Sheet1!$A$5:$S$70,15,0)</f>
        <v>0</v>
      </c>
      <c r="AB58" s="7">
        <f>VLOOKUP($D58,Sheet1!$A$5:$S$70,16,0)</f>
        <v>0</v>
      </c>
      <c r="AC58" s="8">
        <f t="shared" si="12"/>
        <v>0</v>
      </c>
      <c r="AD58" s="8"/>
      <c r="AE58" s="7">
        <f t="shared" si="13"/>
        <v>1</v>
      </c>
      <c r="AF58" s="7">
        <f t="shared" si="14"/>
        <v>2</v>
      </c>
      <c r="AG58" s="7">
        <f t="shared" si="15"/>
        <v>0</v>
      </c>
      <c r="AH58" s="8">
        <f t="shared" si="16"/>
        <v>1</v>
      </c>
      <c r="AI58" s="8">
        <f t="shared" si="17"/>
        <v>1</v>
      </c>
    </row>
    <row r="59" spans="1:43" x14ac:dyDescent="0.25">
      <c r="A59" s="12"/>
      <c r="B59" s="12"/>
      <c r="C59" s="12"/>
      <c r="D59" s="12" t="s">
        <v>34</v>
      </c>
      <c r="E59" s="12"/>
      <c r="F59" s="13">
        <f>SUM(F4:F58)</f>
        <v>258</v>
      </c>
      <c r="G59" s="13">
        <f t="shared" ref="G59:AI59" si="18">SUM(G4:G58)</f>
        <v>196</v>
      </c>
      <c r="H59" s="13">
        <f t="shared" si="18"/>
        <v>232</v>
      </c>
      <c r="I59" s="13">
        <f t="shared" si="18"/>
        <v>26</v>
      </c>
      <c r="J59" s="13">
        <f t="shared" si="18"/>
        <v>13</v>
      </c>
      <c r="K59" s="13">
        <f t="shared" si="18"/>
        <v>31</v>
      </c>
      <c r="L59" s="13">
        <f t="shared" si="18"/>
        <v>26</v>
      </c>
      <c r="M59" s="13">
        <f t="shared" si="18"/>
        <v>25</v>
      </c>
      <c r="N59" s="13">
        <f t="shared" si="18"/>
        <v>6</v>
      </c>
      <c r="O59" s="13">
        <f t="shared" si="18"/>
        <v>11</v>
      </c>
      <c r="P59" s="13">
        <f t="shared" si="18"/>
        <v>53</v>
      </c>
      <c r="Q59" s="13">
        <f t="shared" si="18"/>
        <v>75</v>
      </c>
      <c r="R59" s="13">
        <f t="shared" si="18"/>
        <v>69</v>
      </c>
      <c r="S59" s="13">
        <f t="shared" si="18"/>
        <v>-16</v>
      </c>
      <c r="T59" s="13">
        <f t="shared" si="18"/>
        <v>20</v>
      </c>
      <c r="U59" s="13">
        <f>SUM(U4:U58)</f>
        <v>55</v>
      </c>
      <c r="V59" s="13">
        <f t="shared" si="18"/>
        <v>74</v>
      </c>
      <c r="W59" s="13">
        <f t="shared" si="18"/>
        <v>55</v>
      </c>
      <c r="X59" s="13">
        <f t="shared" si="18"/>
        <v>0</v>
      </c>
      <c r="Y59" s="13">
        <f t="shared" si="18"/>
        <v>23</v>
      </c>
      <c r="Z59" s="13">
        <f t="shared" si="18"/>
        <v>27</v>
      </c>
      <c r="AA59" s="13">
        <f t="shared" si="18"/>
        <v>18</v>
      </c>
      <c r="AB59" s="13">
        <f t="shared" si="18"/>
        <v>9</v>
      </c>
      <c r="AC59" s="13">
        <f t="shared" si="18"/>
        <v>18</v>
      </c>
      <c r="AD59" s="13">
        <f t="shared" si="18"/>
        <v>23</v>
      </c>
      <c r="AE59" s="13">
        <f t="shared" si="18"/>
        <v>424</v>
      </c>
      <c r="AF59" s="13">
        <f t="shared" si="18"/>
        <v>389</v>
      </c>
      <c r="AG59" s="13">
        <f t="shared" si="18"/>
        <v>390</v>
      </c>
      <c r="AH59" s="13">
        <f t="shared" si="18"/>
        <v>34</v>
      </c>
      <c r="AI59" s="13">
        <f t="shared" si="18"/>
        <v>97</v>
      </c>
      <c r="AJ59" s="14"/>
      <c r="AK59" s="14"/>
      <c r="AL59" s="14"/>
      <c r="AM59" s="14"/>
      <c r="AN59" s="14"/>
      <c r="AO59" s="14"/>
      <c r="AP59" s="14"/>
      <c r="AQ59" s="14"/>
    </row>
    <row r="60" spans="1:43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</row>
    <row r="61" spans="1:43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</row>
    <row r="62" spans="1:43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</row>
    <row r="63" spans="1:43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</row>
    <row r="64" spans="1:43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</row>
    <row r="65" spans="1:43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</row>
    <row r="66" spans="1:43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</row>
    <row r="67" spans="1:43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</row>
    <row r="68" spans="1:43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</row>
    <row r="69" spans="1:43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</row>
    <row r="70" spans="1:43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</row>
    <row r="71" spans="1:43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</row>
    <row r="72" spans="1:43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</row>
    <row r="73" spans="1:43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</row>
    <row r="74" spans="1:43" x14ac:dyDescent="0.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</row>
    <row r="75" spans="1:43" x14ac:dyDescent="0.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</row>
  </sheetData>
  <autoFilter ref="A3:AI59"/>
  <mergeCells count="7">
    <mergeCell ref="AE2:AH2"/>
    <mergeCell ref="U2:Y2"/>
    <mergeCell ref="Z2:AD2"/>
    <mergeCell ref="C2:D2"/>
    <mergeCell ref="F2:J2"/>
    <mergeCell ref="K2:O2"/>
    <mergeCell ref="P2:T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S18"/>
  <sheetViews>
    <sheetView zoomScale="99" workbookViewId="0">
      <selection activeCell="J21" sqref="J21"/>
    </sheetView>
  </sheetViews>
  <sheetFormatPr defaultColWidth="10" defaultRowHeight="15.75" x14ac:dyDescent="0.25"/>
  <cols>
    <col min="2" max="2" width="10.5" bestFit="1" customWidth="1"/>
    <col min="3" max="3" width="17.875" bestFit="1" customWidth="1"/>
    <col min="4" max="4" width="22.5" bestFit="1" customWidth="1"/>
    <col min="5" max="5" width="19.75" bestFit="1" customWidth="1"/>
    <col min="6" max="6" width="13.375" bestFit="1" customWidth="1"/>
    <col min="7" max="7" width="13.375" hidden="1" customWidth="1"/>
    <col min="8" max="8" width="18.625" bestFit="1" customWidth="1"/>
    <col min="9" max="9" width="18.625" hidden="1" customWidth="1"/>
    <col min="10" max="10" width="19.5" bestFit="1" customWidth="1"/>
    <col min="11" max="11" width="19.5" hidden="1" customWidth="1"/>
    <col min="12" max="12" width="18.125" bestFit="1" customWidth="1"/>
    <col min="13" max="13" width="18.125" hidden="1" customWidth="1"/>
    <col min="14" max="14" width="15.625" bestFit="1" customWidth="1"/>
    <col min="15" max="15" width="15.625" hidden="1" customWidth="1"/>
    <col min="16" max="16" width="14.375" bestFit="1" customWidth="1"/>
    <col min="17" max="17" width="16.375" hidden="1" customWidth="1"/>
    <col min="18" max="18" width="18.5" hidden="1" customWidth="1"/>
    <col min="19" max="19" width="16" bestFit="1" customWidth="1"/>
    <col min="20" max="20" width="14.125" customWidth="1"/>
    <col min="21" max="21" width="10.875" bestFit="1" customWidth="1"/>
    <col min="22" max="22" width="12.25" customWidth="1"/>
  </cols>
  <sheetData>
    <row r="2" spans="2:19" x14ac:dyDescent="0.25">
      <c r="B2" s="31" t="s">
        <v>137</v>
      </c>
      <c r="C2" s="31"/>
      <c r="D2" s="31"/>
      <c r="E2" s="15">
        <v>44660</v>
      </c>
      <c r="F2" s="35" t="s">
        <v>138</v>
      </c>
      <c r="G2" s="36"/>
      <c r="H2" s="36"/>
      <c r="I2" s="36"/>
      <c r="J2" s="36"/>
      <c r="K2" s="36"/>
      <c r="L2" s="36"/>
      <c r="M2" s="36"/>
      <c r="N2" s="36"/>
      <c r="O2" s="36"/>
      <c r="P2" s="36"/>
      <c r="Q2" s="37"/>
      <c r="R2" s="37"/>
    </row>
    <row r="3" spans="2:19" x14ac:dyDescent="0.25">
      <c r="B3" s="16" t="s">
        <v>35</v>
      </c>
      <c r="C3" s="16" t="s">
        <v>36</v>
      </c>
      <c r="D3" s="16" t="s">
        <v>37</v>
      </c>
      <c r="E3" s="16" t="s">
        <v>38</v>
      </c>
      <c r="F3" s="17" t="s">
        <v>1</v>
      </c>
      <c r="G3" s="18" t="s">
        <v>54</v>
      </c>
      <c r="H3" s="19" t="s">
        <v>2</v>
      </c>
      <c r="I3" s="18" t="s">
        <v>54</v>
      </c>
      <c r="J3" s="19" t="s">
        <v>57</v>
      </c>
      <c r="K3" s="18" t="s">
        <v>54</v>
      </c>
      <c r="L3" s="19" t="s">
        <v>52</v>
      </c>
      <c r="M3" s="18" t="s">
        <v>54</v>
      </c>
      <c r="N3" s="19" t="s">
        <v>0</v>
      </c>
      <c r="O3" s="18" t="s">
        <v>54</v>
      </c>
      <c r="P3" s="19" t="s">
        <v>53</v>
      </c>
      <c r="Q3" s="20" t="s">
        <v>55</v>
      </c>
      <c r="R3" s="21" t="s">
        <v>56</v>
      </c>
      <c r="S3" s="22"/>
    </row>
    <row r="4" spans="2:19" hidden="1" x14ac:dyDescent="0.25">
      <c r="B4" s="6" t="s">
        <v>23</v>
      </c>
      <c r="C4" s="6" t="s">
        <v>24</v>
      </c>
      <c r="D4" s="6" t="s">
        <v>39</v>
      </c>
      <c r="E4" s="6" t="s">
        <v>40</v>
      </c>
      <c r="F4" s="3">
        <f>SUMIF('RT Wise ST Plan'!$B$4:$B$58,'Top Sheet'!C4,'RT Wise ST Plan'!$O$4:$O$59)</f>
        <v>0</v>
      </c>
      <c r="G4" s="13"/>
      <c r="H4" s="3">
        <f>SUMIF('RT Wise ST Plan'!$B$4:$B$58,'Top Sheet'!C4,'RT Wise ST Plan'!$T$4:$T$58)</f>
        <v>0</v>
      </c>
      <c r="I4" s="13"/>
      <c r="J4" s="3">
        <f>SUMIF('RT Wise ST Plan'!$B$4:$B$58,'Top Sheet'!C4,'RT Wise ST Plan'!$Y$4:$Y$58)</f>
        <v>0</v>
      </c>
      <c r="K4" s="13"/>
      <c r="L4" s="3">
        <f>SUMIF('RT Wise ST Plan'!$B$4:$B$58,'Top Sheet'!C4,'RT Wise ST Plan'!$AD$4:$AD$58)</f>
        <v>0</v>
      </c>
      <c r="M4" s="13"/>
      <c r="N4" s="3">
        <f>SUMIF('RT Wise ST Plan'!$B$4:$B$58,'Top Sheet'!C4,'RT Wise ST Plan'!$J$4:$J$58)</f>
        <v>0</v>
      </c>
      <c r="O4" s="13"/>
      <c r="P4" s="23">
        <f t="shared" ref="P4:P13" si="0">SUM(F4:N4)</f>
        <v>0</v>
      </c>
      <c r="S4" s="3" t="s">
        <v>38</v>
      </c>
    </row>
    <row r="5" spans="2:19" hidden="1" x14ac:dyDescent="0.25">
      <c r="B5" s="6" t="s">
        <v>23</v>
      </c>
      <c r="C5" s="6" t="s">
        <v>25</v>
      </c>
      <c r="D5" s="6" t="s">
        <v>41</v>
      </c>
      <c r="E5" s="6" t="s">
        <v>42</v>
      </c>
      <c r="F5" s="3">
        <f>SUMIF('RT Wise ST Plan'!$B$4:$B$58,'Top Sheet'!C5,'RT Wise ST Plan'!$O$4:$O$59)</f>
        <v>0</v>
      </c>
      <c r="G5" s="13"/>
      <c r="H5" s="3">
        <f>SUMIF('RT Wise ST Plan'!$B$4:$B$58,'Top Sheet'!C5,'RT Wise ST Plan'!$T$4:$T$58)</f>
        <v>0</v>
      </c>
      <c r="I5" s="13"/>
      <c r="J5" s="3">
        <f>SUMIF('RT Wise ST Plan'!$B$4:$B$58,'Top Sheet'!C5,'RT Wise ST Plan'!$Y$4:$Y$58)</f>
        <v>0</v>
      </c>
      <c r="K5" s="13"/>
      <c r="L5" s="3">
        <f>SUMIF('RT Wise ST Plan'!$B$4:$B$58,'Top Sheet'!C5,'RT Wise ST Plan'!$AD$4:$AD$58)</f>
        <v>0</v>
      </c>
      <c r="M5" s="13"/>
      <c r="N5" s="3">
        <f>SUMIF('RT Wise ST Plan'!$B$4:$B$58,'Top Sheet'!C5,'RT Wise ST Plan'!$J$4:$J$58)</f>
        <v>0</v>
      </c>
      <c r="O5" s="13"/>
      <c r="P5" s="3">
        <f t="shared" si="0"/>
        <v>0</v>
      </c>
      <c r="S5" s="6" t="s">
        <v>50</v>
      </c>
    </row>
    <row r="6" spans="2:19" hidden="1" x14ac:dyDescent="0.25">
      <c r="B6" s="6" t="s">
        <v>23</v>
      </c>
      <c r="C6" s="6" t="s">
        <v>26</v>
      </c>
      <c r="D6" s="6" t="s">
        <v>43</v>
      </c>
      <c r="E6" s="6" t="s">
        <v>42</v>
      </c>
      <c r="F6" s="3">
        <f>SUMIF('RT Wise ST Plan'!$B$4:$B$58,'Top Sheet'!C6,'RT Wise ST Plan'!$O$4:$O$59)</f>
        <v>0</v>
      </c>
      <c r="G6" s="13"/>
      <c r="H6" s="3">
        <f>SUMIF('RT Wise ST Plan'!$B$4:$B$58,'Top Sheet'!C6,'RT Wise ST Plan'!$T$4:$T$58)</f>
        <v>0</v>
      </c>
      <c r="I6" s="13"/>
      <c r="J6" s="3">
        <f>SUMIF('RT Wise ST Plan'!$B$4:$B$58,'Top Sheet'!C6,'RT Wise ST Plan'!$Y$4:$Y$58)</f>
        <v>0</v>
      </c>
      <c r="K6" s="13"/>
      <c r="L6" s="3">
        <f>SUMIF('RT Wise ST Plan'!$B$4:$B$58,'Top Sheet'!C6,'RT Wise ST Plan'!$AD$4:$AD$58)</f>
        <v>0</v>
      </c>
      <c r="M6" s="13"/>
      <c r="N6" s="3">
        <f>SUMIF('RT Wise ST Plan'!$B$4:$B$58,'Top Sheet'!C6,'RT Wise ST Plan'!$J$4:$J$58)</f>
        <v>0</v>
      </c>
      <c r="O6" s="13"/>
      <c r="P6" s="3">
        <f t="shared" si="0"/>
        <v>0</v>
      </c>
    </row>
    <row r="7" spans="2:19" hidden="1" x14ac:dyDescent="0.25">
      <c r="B7" s="6" t="s">
        <v>23</v>
      </c>
      <c r="C7" s="6" t="s">
        <v>27</v>
      </c>
      <c r="D7" s="6" t="s">
        <v>48</v>
      </c>
      <c r="E7" s="6" t="s">
        <v>44</v>
      </c>
      <c r="F7" s="3">
        <f>SUMIF('RT Wise ST Plan'!$B$4:$B$58,'Top Sheet'!C7,'RT Wise ST Plan'!$O$4:$O$59)</f>
        <v>1</v>
      </c>
      <c r="G7" s="13"/>
      <c r="H7" s="3">
        <f>SUMIF('RT Wise ST Plan'!$B$4:$B$58,'Top Sheet'!C7,'RT Wise ST Plan'!$T$4:$T$58)</f>
        <v>2</v>
      </c>
      <c r="I7" s="13"/>
      <c r="J7" s="3">
        <f>SUMIF('RT Wise ST Plan'!$B$4:$B$58,'Top Sheet'!C7,'RT Wise ST Plan'!$Y$4:$Y$58)</f>
        <v>3</v>
      </c>
      <c r="K7" s="13"/>
      <c r="L7" s="3">
        <f>SUMIF('RT Wise ST Plan'!$B$4:$B$58,'Top Sheet'!C7,'RT Wise ST Plan'!$AD$4:$AD$58)</f>
        <v>3</v>
      </c>
      <c r="M7" s="13"/>
      <c r="N7" s="3">
        <f>SUMIF('RT Wise ST Plan'!$B$4:$B$58,'Top Sheet'!C7,'RT Wise ST Plan'!$J$4:$J$58)</f>
        <v>3</v>
      </c>
      <c r="O7" s="13"/>
      <c r="P7" s="3">
        <f t="shared" si="0"/>
        <v>12</v>
      </c>
    </row>
    <row r="8" spans="2:19" hidden="1" x14ac:dyDescent="0.25">
      <c r="B8" s="6" t="s">
        <v>23</v>
      </c>
      <c r="C8" s="6" t="s">
        <v>28</v>
      </c>
      <c r="D8" s="6" t="s">
        <v>45</v>
      </c>
      <c r="E8" s="6" t="s">
        <v>42</v>
      </c>
      <c r="F8" s="3">
        <f>SUMIF('RT Wise ST Plan'!$B$4:$B$58,'Top Sheet'!C8,'RT Wise ST Plan'!$O$4:$O$59)</f>
        <v>0</v>
      </c>
      <c r="G8" s="13"/>
      <c r="H8" s="3">
        <f>SUMIF('RT Wise ST Plan'!$B$4:$B$58,'Top Sheet'!C8,'RT Wise ST Plan'!$T$4:$T$58)</f>
        <v>0</v>
      </c>
      <c r="I8" s="13"/>
      <c r="J8" s="3">
        <f>SUMIF('RT Wise ST Plan'!$B$4:$B$58,'Top Sheet'!C8,'RT Wise ST Plan'!$Y$4:$Y$58)</f>
        <v>0</v>
      </c>
      <c r="K8" s="13"/>
      <c r="L8" s="3">
        <f>SUMIF('RT Wise ST Plan'!$B$4:$B$58,'Top Sheet'!C8,'RT Wise ST Plan'!$AD$4:$AD$58)</f>
        <v>0</v>
      </c>
      <c r="M8" s="13"/>
      <c r="N8" s="3">
        <f>SUMIF('RT Wise ST Plan'!$B$4:$B$58,'Top Sheet'!C8,'RT Wise ST Plan'!$J$4:$J$58)</f>
        <v>0</v>
      </c>
      <c r="O8" s="13"/>
      <c r="P8" s="3">
        <f t="shared" si="0"/>
        <v>0</v>
      </c>
    </row>
    <row r="9" spans="2:19" hidden="1" x14ac:dyDescent="0.25">
      <c r="B9" s="6" t="s">
        <v>23</v>
      </c>
      <c r="C9" s="6" t="s">
        <v>29</v>
      </c>
      <c r="D9" s="6" t="s">
        <v>51</v>
      </c>
      <c r="E9" s="6" t="s">
        <v>42</v>
      </c>
      <c r="F9" s="3">
        <f>SUMIF('RT Wise ST Plan'!$B$4:$B$58,'Top Sheet'!C9,'RT Wise ST Plan'!$O$4:$O$59)</f>
        <v>0</v>
      </c>
      <c r="G9" s="13"/>
      <c r="H9" s="3">
        <f>SUMIF('RT Wise ST Plan'!$B$4:$B$58,'Top Sheet'!C9,'RT Wise ST Plan'!$T$4:$T$58)</f>
        <v>0</v>
      </c>
      <c r="I9" s="13"/>
      <c r="J9" s="3">
        <f>SUMIF('RT Wise ST Plan'!$B$4:$B$58,'Top Sheet'!C9,'RT Wise ST Plan'!$Y$4:$Y$58)</f>
        <v>0</v>
      </c>
      <c r="K9" s="13"/>
      <c r="L9" s="3">
        <f>SUMIF('RT Wise ST Plan'!$B$4:$B$58,'Top Sheet'!C9,'RT Wise ST Plan'!$AD$4:$AD$58)</f>
        <v>0</v>
      </c>
      <c r="M9" s="13"/>
      <c r="N9" s="3">
        <f>SUMIF('RT Wise ST Plan'!$B$4:$B$58,'Top Sheet'!C9,'RT Wise ST Plan'!$J$4:$J$58)</f>
        <v>0</v>
      </c>
      <c r="O9" s="13"/>
      <c r="P9" s="3">
        <f t="shared" si="0"/>
        <v>0</v>
      </c>
    </row>
    <row r="10" spans="2:19" hidden="1" x14ac:dyDescent="0.25">
      <c r="B10" s="6" t="s">
        <v>23</v>
      </c>
      <c r="C10" s="6" t="s">
        <v>30</v>
      </c>
      <c r="D10" s="6" t="s">
        <v>46</v>
      </c>
      <c r="E10" s="6" t="s">
        <v>44</v>
      </c>
      <c r="F10" s="3">
        <f>SUMIF('RT Wise ST Plan'!$B$4:$B$58,'Top Sheet'!C10,'RT Wise ST Plan'!$O$4:$O$59)</f>
        <v>7</v>
      </c>
      <c r="G10" s="13"/>
      <c r="H10" s="3">
        <f>SUMIF('RT Wise ST Plan'!$B$4:$B$58,'Top Sheet'!C10,'RT Wise ST Plan'!$T$4:$T$58)</f>
        <v>10</v>
      </c>
      <c r="I10" s="13"/>
      <c r="J10" s="3">
        <f>SUMIF('RT Wise ST Plan'!$B$4:$B$58,'Top Sheet'!C10,'RT Wise ST Plan'!$Y$4:$Y$58)</f>
        <v>10</v>
      </c>
      <c r="K10" s="13"/>
      <c r="L10" s="3">
        <f>SUMIF('RT Wise ST Plan'!$B$4:$B$58,'Top Sheet'!C10,'RT Wise ST Plan'!$AD$4:$AD$58)</f>
        <v>14</v>
      </c>
      <c r="M10" s="13"/>
      <c r="N10" s="3">
        <f>SUMIF('RT Wise ST Plan'!$B$4:$B$58,'Top Sheet'!C10,'RT Wise ST Plan'!$J$4:$J$58)</f>
        <v>2</v>
      </c>
      <c r="O10" s="13"/>
      <c r="P10" s="3">
        <f t="shared" si="0"/>
        <v>43</v>
      </c>
    </row>
    <row r="11" spans="2:19" hidden="1" x14ac:dyDescent="0.25">
      <c r="B11" s="6" t="s">
        <v>23</v>
      </c>
      <c r="C11" s="6" t="s">
        <v>31</v>
      </c>
      <c r="D11" s="6" t="s">
        <v>47</v>
      </c>
      <c r="E11" s="6" t="s">
        <v>40</v>
      </c>
      <c r="F11" s="3">
        <f>SUMIF('RT Wise ST Plan'!$B$4:$B$58,'Top Sheet'!C11,'RT Wise ST Plan'!$O$4:$O$59)</f>
        <v>0</v>
      </c>
      <c r="G11" s="13"/>
      <c r="H11" s="3">
        <f>SUMIF('RT Wise ST Plan'!$B$4:$B$58,'Top Sheet'!C11,'RT Wise ST Plan'!$T$4:$T$58)</f>
        <v>0</v>
      </c>
      <c r="I11" s="13"/>
      <c r="J11" s="3">
        <f>SUMIF('RT Wise ST Plan'!$B$4:$B$58,'Top Sheet'!C11,'RT Wise ST Plan'!$Y$4:$Y$58)</f>
        <v>0</v>
      </c>
      <c r="K11" s="13"/>
      <c r="L11" s="3">
        <f>SUMIF('RT Wise ST Plan'!$B$4:$B$58,'Top Sheet'!C11,'RT Wise ST Plan'!$AD$4:$AD$58)</f>
        <v>0</v>
      </c>
      <c r="M11" s="13"/>
      <c r="N11" s="3">
        <f>SUMIF('RT Wise ST Plan'!$B$4:$B$58,'Top Sheet'!C11,'RT Wise ST Plan'!$J$4:$J$58)</f>
        <v>0</v>
      </c>
      <c r="O11" s="13"/>
      <c r="P11" s="3">
        <f t="shared" si="0"/>
        <v>0</v>
      </c>
    </row>
    <row r="12" spans="2:19" hidden="1" x14ac:dyDescent="0.25">
      <c r="B12" s="6" t="s">
        <v>23</v>
      </c>
      <c r="C12" s="6" t="s">
        <v>32</v>
      </c>
      <c r="D12" s="6" t="s">
        <v>48</v>
      </c>
      <c r="E12" s="6" t="s">
        <v>44</v>
      </c>
      <c r="F12" s="3">
        <f>SUMIF('RT Wise ST Plan'!$B$4:$B$58,'Top Sheet'!C12,'RT Wise ST Plan'!$O$4:$O$59)</f>
        <v>3</v>
      </c>
      <c r="G12" s="13"/>
      <c r="H12" s="3">
        <f>SUMIF('RT Wise ST Plan'!$B$4:$B$58,'Top Sheet'!C12,'RT Wise ST Plan'!$T$4:$T$58)</f>
        <v>8</v>
      </c>
      <c r="I12" s="13"/>
      <c r="J12" s="3">
        <f>SUMIF('RT Wise ST Plan'!$B$4:$B$58,'Top Sheet'!C12,'RT Wise ST Plan'!$Y$4:$Y$58)</f>
        <v>10</v>
      </c>
      <c r="K12" s="13"/>
      <c r="L12" s="3">
        <f>SUMIF('RT Wise ST Plan'!$B$4:$B$58,'Top Sheet'!C12,'RT Wise ST Plan'!$AD$4:$AD$58)</f>
        <v>6</v>
      </c>
      <c r="M12" s="13"/>
      <c r="N12" s="3">
        <f>SUMIF('RT Wise ST Plan'!$B$4:$B$58,'Top Sheet'!C12,'RT Wise ST Plan'!$J$4:$J$58)</f>
        <v>8</v>
      </c>
      <c r="O12" s="13"/>
      <c r="P12" s="3">
        <f t="shared" si="0"/>
        <v>35</v>
      </c>
    </row>
    <row r="13" spans="2:19" hidden="1" x14ac:dyDescent="0.25">
      <c r="B13" s="6" t="s">
        <v>23</v>
      </c>
      <c r="C13" s="6" t="s">
        <v>33</v>
      </c>
      <c r="D13" s="6" t="s">
        <v>49</v>
      </c>
      <c r="E13" s="6" t="s">
        <v>40</v>
      </c>
      <c r="F13" s="3">
        <f>SUMIF('RT Wise ST Plan'!$B$4:$B$58,'Top Sheet'!C13,'RT Wise ST Plan'!$O$4:$O$59)</f>
        <v>0</v>
      </c>
      <c r="G13" s="13"/>
      <c r="H13" s="3">
        <f>SUMIF('RT Wise ST Plan'!$B$4:$B$58,'Top Sheet'!C13,'RT Wise ST Plan'!$T$4:$T$58)</f>
        <v>0</v>
      </c>
      <c r="I13" s="13"/>
      <c r="J13" s="3">
        <f>SUMIF('RT Wise ST Plan'!$B$4:$B$58,'Top Sheet'!C13,'RT Wise ST Plan'!$Y$4:$Y$58)</f>
        <v>0</v>
      </c>
      <c r="K13" s="13"/>
      <c r="L13" s="3">
        <f>SUMIF('RT Wise ST Plan'!$B$4:$B$58,'Top Sheet'!C13,'RT Wise ST Plan'!$AD$4:$AD$58)</f>
        <v>0</v>
      </c>
      <c r="M13" s="13"/>
      <c r="N13" s="3">
        <f>SUMIF('RT Wise ST Plan'!$B$4:$B$58,'Top Sheet'!C13,'RT Wise ST Plan'!$J$4:$J$58)</f>
        <v>0</v>
      </c>
      <c r="O13" s="13"/>
      <c r="P13" s="3">
        <f t="shared" si="0"/>
        <v>0</v>
      </c>
    </row>
    <row r="14" spans="2:19" x14ac:dyDescent="0.25">
      <c r="B14" s="6" t="s">
        <v>23</v>
      </c>
      <c r="C14" s="6" t="s">
        <v>32</v>
      </c>
      <c r="D14" s="6" t="s">
        <v>121</v>
      </c>
      <c r="E14" s="6" t="s">
        <v>44</v>
      </c>
      <c r="F14" s="3">
        <v>3</v>
      </c>
      <c r="G14" s="13"/>
      <c r="H14" s="3">
        <v>8</v>
      </c>
      <c r="I14" s="24"/>
      <c r="J14" s="3">
        <v>10</v>
      </c>
      <c r="K14" s="24"/>
      <c r="L14" s="3">
        <v>6</v>
      </c>
      <c r="M14" s="24"/>
      <c r="N14" s="3">
        <v>8</v>
      </c>
      <c r="O14" s="13"/>
      <c r="P14" s="13">
        <v>35</v>
      </c>
      <c r="Q14" s="25">
        <f>G14+I14+K14+M14+O14</f>
        <v>0</v>
      </c>
      <c r="R14" s="26">
        <v>23</v>
      </c>
    </row>
    <row r="15" spans="2:19" x14ac:dyDescent="0.25">
      <c r="B15" s="6" t="s">
        <v>23</v>
      </c>
      <c r="C15" s="6" t="s">
        <v>27</v>
      </c>
      <c r="D15" s="6" t="s">
        <v>121</v>
      </c>
      <c r="E15" s="6" t="s">
        <v>44</v>
      </c>
      <c r="F15" s="12">
        <v>1</v>
      </c>
      <c r="G15" s="24"/>
      <c r="H15" s="3">
        <v>2</v>
      </c>
      <c r="I15" s="24"/>
      <c r="J15" s="3">
        <v>3</v>
      </c>
      <c r="K15" s="24"/>
      <c r="L15" s="3">
        <v>3</v>
      </c>
      <c r="M15" s="24"/>
      <c r="N15" s="3">
        <v>3</v>
      </c>
      <c r="O15" s="13"/>
      <c r="P15" s="13">
        <v>12</v>
      </c>
      <c r="Q15" s="26">
        <f t="shared" ref="Q15:Q16" si="1">G15+I15+K15+M15+O15</f>
        <v>0</v>
      </c>
      <c r="R15" s="26">
        <v>26</v>
      </c>
    </row>
    <row r="16" spans="2:19" x14ac:dyDescent="0.25">
      <c r="B16" s="6" t="s">
        <v>23</v>
      </c>
      <c r="C16" s="6" t="s">
        <v>30</v>
      </c>
      <c r="D16" s="6" t="s">
        <v>122</v>
      </c>
      <c r="E16" s="6" t="s">
        <v>44</v>
      </c>
      <c r="F16" s="12">
        <v>1</v>
      </c>
      <c r="G16" s="24"/>
      <c r="H16" s="3">
        <v>12</v>
      </c>
      <c r="I16" s="24"/>
      <c r="J16" s="3">
        <v>6</v>
      </c>
      <c r="K16" s="24"/>
      <c r="L16" s="3">
        <v>9</v>
      </c>
      <c r="M16" s="24"/>
      <c r="N16" s="3">
        <v>1</v>
      </c>
      <c r="O16" s="24"/>
      <c r="P16" s="13">
        <v>29</v>
      </c>
      <c r="Q16" s="25">
        <f t="shared" si="1"/>
        <v>0</v>
      </c>
      <c r="R16" s="26">
        <v>10</v>
      </c>
    </row>
    <row r="17" spans="2:18" x14ac:dyDescent="0.25">
      <c r="B17" s="32" t="s">
        <v>34</v>
      </c>
      <c r="C17" s="33"/>
      <c r="D17" s="33"/>
      <c r="E17" s="34"/>
      <c r="F17" s="16">
        <f t="shared" ref="F17:R17" si="2">SUBTOTAL(9,F4:F16)</f>
        <v>5</v>
      </c>
      <c r="G17" s="16">
        <f t="shared" si="2"/>
        <v>0</v>
      </c>
      <c r="H17" s="16">
        <f t="shared" si="2"/>
        <v>22</v>
      </c>
      <c r="I17" s="16">
        <f t="shared" si="2"/>
        <v>0</v>
      </c>
      <c r="J17" s="16">
        <f t="shared" si="2"/>
        <v>19</v>
      </c>
      <c r="K17" s="16">
        <f t="shared" si="2"/>
        <v>0</v>
      </c>
      <c r="L17" s="16">
        <f t="shared" si="2"/>
        <v>18</v>
      </c>
      <c r="M17" s="16">
        <f t="shared" si="2"/>
        <v>0</v>
      </c>
      <c r="N17" s="16">
        <f t="shared" si="2"/>
        <v>12</v>
      </c>
      <c r="O17" s="16">
        <f t="shared" si="2"/>
        <v>0</v>
      </c>
      <c r="P17" s="16">
        <f t="shared" si="2"/>
        <v>76</v>
      </c>
      <c r="Q17" s="16">
        <f t="shared" si="2"/>
        <v>0</v>
      </c>
      <c r="R17" s="16">
        <f t="shared" si="2"/>
        <v>59</v>
      </c>
    </row>
    <row r="18" spans="2:18" x14ac:dyDescent="0.25"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</row>
  </sheetData>
  <autoFilter ref="B3:P17">
    <filterColumn colId="0">
      <filters>
        <filter val="Rangpur"/>
      </filters>
    </filterColumn>
  </autoFilter>
  <mergeCells count="3">
    <mergeCell ref="B2:D2"/>
    <mergeCell ref="B17:E17"/>
    <mergeCell ref="F2:R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71"/>
  <sheetViews>
    <sheetView topLeftCell="F2" workbookViewId="0">
      <selection activeCell="P5" sqref="P5"/>
    </sheetView>
  </sheetViews>
  <sheetFormatPr defaultColWidth="9" defaultRowHeight="15.75" x14ac:dyDescent="0.25"/>
  <cols>
    <col min="1" max="1" width="38.875" style="28" bestFit="1" customWidth="1"/>
    <col min="2" max="2" width="14.75" style="28" bestFit="1" customWidth="1"/>
    <col min="3" max="4" width="13.875" style="28" bestFit="1" customWidth="1"/>
    <col min="5" max="5" width="14.75" style="28" bestFit="1" customWidth="1"/>
    <col min="6" max="7" width="13.875" style="28" bestFit="1" customWidth="1"/>
    <col min="8" max="8" width="14.75" style="28" bestFit="1" customWidth="1"/>
    <col min="9" max="10" width="13.875" style="28" bestFit="1" customWidth="1"/>
    <col min="11" max="11" width="15.5" style="28" bestFit="1" customWidth="1"/>
    <col min="12" max="13" width="13.875" style="28" bestFit="1" customWidth="1"/>
    <col min="14" max="14" width="14.75" style="28" bestFit="1" customWidth="1"/>
    <col min="15" max="16" width="13.875" style="28" bestFit="1" customWidth="1"/>
    <col min="17" max="17" width="19.5" style="28" bestFit="1" customWidth="1"/>
    <col min="18" max="19" width="18.625" style="28" bestFit="1" customWidth="1"/>
    <col min="20" max="16384" width="9" style="28"/>
  </cols>
  <sheetData>
    <row r="3" spans="1:19" x14ac:dyDescent="0.25">
      <c r="B3" s="28" t="s">
        <v>57</v>
      </c>
      <c r="E3" s="28" t="s">
        <v>0</v>
      </c>
      <c r="H3" s="28" t="s">
        <v>1</v>
      </c>
      <c r="K3" s="28" t="s">
        <v>2</v>
      </c>
      <c r="N3" s="28" t="s">
        <v>3</v>
      </c>
      <c r="Q3" s="28" t="s">
        <v>14</v>
      </c>
      <c r="R3" s="28" t="s">
        <v>15</v>
      </c>
      <c r="S3" s="28" t="s">
        <v>16</v>
      </c>
    </row>
    <row r="4" spans="1:19" x14ac:dyDescent="0.25">
      <c r="A4" s="28" t="s">
        <v>123</v>
      </c>
      <c r="B4" s="28" t="s">
        <v>10</v>
      </c>
      <c r="C4" s="28" t="s">
        <v>11</v>
      </c>
      <c r="D4" s="28" t="s">
        <v>12</v>
      </c>
      <c r="E4" s="28" t="s">
        <v>10</v>
      </c>
      <c r="F4" s="28" t="s">
        <v>11</v>
      </c>
      <c r="G4" s="28" t="s">
        <v>12</v>
      </c>
      <c r="H4" s="28" t="s">
        <v>10</v>
      </c>
      <c r="I4" s="28" t="s">
        <v>11</v>
      </c>
      <c r="J4" s="28" t="s">
        <v>12</v>
      </c>
      <c r="K4" s="28" t="s">
        <v>10</v>
      </c>
      <c r="L4" s="28" t="s">
        <v>11</v>
      </c>
      <c r="M4" s="28" t="s">
        <v>12</v>
      </c>
      <c r="N4" s="28" t="s">
        <v>10</v>
      </c>
      <c r="O4" s="28" t="s">
        <v>11</v>
      </c>
      <c r="P4" s="28" t="s">
        <v>12</v>
      </c>
    </row>
    <row r="5" spans="1:19" x14ac:dyDescent="0.25">
      <c r="A5" s="29" t="s">
        <v>103</v>
      </c>
      <c r="C5" s="28">
        <v>7</v>
      </c>
      <c r="D5" s="28">
        <v>0</v>
      </c>
      <c r="E5" s="28">
        <v>17</v>
      </c>
      <c r="F5" s="28">
        <v>16</v>
      </c>
      <c r="G5" s="28">
        <v>2</v>
      </c>
      <c r="H5" s="28">
        <v>1</v>
      </c>
      <c r="I5" s="28">
        <v>0</v>
      </c>
      <c r="J5" s="28">
        <v>1</v>
      </c>
      <c r="L5" s="28">
        <v>12</v>
      </c>
      <c r="M5" s="28">
        <v>4</v>
      </c>
      <c r="N5" s="28">
        <v>2</v>
      </c>
      <c r="O5" s="28">
        <v>2</v>
      </c>
      <c r="P5" s="28">
        <v>0</v>
      </c>
      <c r="Q5" s="28">
        <v>20</v>
      </c>
      <c r="R5" s="28">
        <v>37</v>
      </c>
      <c r="S5" s="28">
        <v>7</v>
      </c>
    </row>
    <row r="6" spans="1:19" x14ac:dyDescent="0.25">
      <c r="A6" s="29" t="s">
        <v>97</v>
      </c>
      <c r="C6" s="28">
        <v>16</v>
      </c>
      <c r="D6" s="28">
        <v>2</v>
      </c>
      <c r="E6" s="28">
        <v>15</v>
      </c>
      <c r="F6" s="28">
        <v>34</v>
      </c>
      <c r="G6" s="28">
        <v>11</v>
      </c>
      <c r="I6" s="28">
        <v>1</v>
      </c>
      <c r="J6" s="28">
        <v>1</v>
      </c>
      <c r="L6" s="28">
        <v>9</v>
      </c>
      <c r="M6" s="28">
        <v>7</v>
      </c>
      <c r="Q6" s="28">
        <v>15</v>
      </c>
      <c r="R6" s="28">
        <v>60</v>
      </c>
      <c r="S6" s="28">
        <v>21</v>
      </c>
    </row>
    <row r="7" spans="1:19" x14ac:dyDescent="0.25">
      <c r="A7" s="29" t="s">
        <v>62</v>
      </c>
      <c r="C7" s="28">
        <v>1</v>
      </c>
      <c r="D7" s="28">
        <v>0</v>
      </c>
      <c r="I7" s="28">
        <v>1</v>
      </c>
      <c r="J7" s="28">
        <v>0</v>
      </c>
      <c r="R7" s="28">
        <v>2</v>
      </c>
      <c r="S7" s="28">
        <v>0</v>
      </c>
    </row>
    <row r="8" spans="1:19" x14ac:dyDescent="0.25">
      <c r="A8" s="29" t="s">
        <v>59</v>
      </c>
      <c r="B8" s="28">
        <v>3</v>
      </c>
      <c r="C8" s="28">
        <v>1</v>
      </c>
      <c r="D8" s="28">
        <v>2</v>
      </c>
      <c r="E8" s="28">
        <v>12</v>
      </c>
      <c r="F8" s="28">
        <v>7</v>
      </c>
      <c r="G8" s="28">
        <v>11</v>
      </c>
      <c r="H8" s="28">
        <v>2</v>
      </c>
      <c r="I8" s="28">
        <v>1</v>
      </c>
      <c r="J8" s="28">
        <v>1</v>
      </c>
      <c r="K8" s="28">
        <v>3</v>
      </c>
      <c r="L8" s="28">
        <v>1</v>
      </c>
      <c r="M8" s="28">
        <v>2</v>
      </c>
      <c r="N8" s="28">
        <v>2</v>
      </c>
      <c r="O8" s="28">
        <v>1</v>
      </c>
      <c r="P8" s="28">
        <v>1</v>
      </c>
      <c r="Q8" s="28">
        <v>22</v>
      </c>
      <c r="R8" s="28">
        <v>11</v>
      </c>
      <c r="S8" s="28">
        <v>17</v>
      </c>
    </row>
    <row r="9" spans="1:19" x14ac:dyDescent="0.25">
      <c r="A9" s="29" t="s">
        <v>63</v>
      </c>
      <c r="B9" s="28">
        <v>1</v>
      </c>
      <c r="C9" s="28">
        <v>1</v>
      </c>
      <c r="D9" s="28">
        <v>1</v>
      </c>
      <c r="E9" s="28">
        <v>4</v>
      </c>
      <c r="F9" s="28">
        <v>7</v>
      </c>
      <c r="G9" s="28">
        <v>5</v>
      </c>
      <c r="I9" s="28">
        <v>1</v>
      </c>
      <c r="J9" s="28">
        <v>0</v>
      </c>
      <c r="N9" s="28">
        <v>1</v>
      </c>
      <c r="O9" s="28">
        <v>1</v>
      </c>
      <c r="P9" s="28">
        <v>0</v>
      </c>
      <c r="Q9" s="28">
        <v>6</v>
      </c>
      <c r="R9" s="28">
        <v>10</v>
      </c>
      <c r="S9" s="28">
        <v>6</v>
      </c>
    </row>
    <row r="10" spans="1:19" x14ac:dyDescent="0.25">
      <c r="A10" s="29" t="s">
        <v>64</v>
      </c>
      <c r="F10" s="28">
        <v>2</v>
      </c>
      <c r="G10" s="28">
        <v>0</v>
      </c>
      <c r="R10" s="28">
        <v>2</v>
      </c>
      <c r="S10" s="28">
        <v>0</v>
      </c>
    </row>
    <row r="11" spans="1:19" x14ac:dyDescent="0.25">
      <c r="A11" s="29" t="s">
        <v>65</v>
      </c>
      <c r="F11" s="28">
        <v>0</v>
      </c>
      <c r="G11" s="28">
        <v>1</v>
      </c>
      <c r="R11" s="28">
        <v>0</v>
      </c>
      <c r="S11" s="28">
        <v>1</v>
      </c>
    </row>
    <row r="12" spans="1:19" x14ac:dyDescent="0.25">
      <c r="A12" s="29" t="s">
        <v>77</v>
      </c>
      <c r="C12" s="28">
        <v>1</v>
      </c>
      <c r="D12" s="28">
        <v>0</v>
      </c>
      <c r="F12" s="28">
        <v>1</v>
      </c>
      <c r="G12" s="28">
        <v>1</v>
      </c>
      <c r="L12" s="28">
        <v>2</v>
      </c>
      <c r="M12" s="28">
        <v>0</v>
      </c>
      <c r="R12" s="28">
        <v>4</v>
      </c>
      <c r="S12" s="28">
        <v>1</v>
      </c>
    </row>
    <row r="13" spans="1:19" x14ac:dyDescent="0.25">
      <c r="A13" s="29" t="s">
        <v>78</v>
      </c>
      <c r="F13" s="28">
        <v>1</v>
      </c>
      <c r="G13" s="28">
        <v>0</v>
      </c>
      <c r="R13" s="28">
        <v>1</v>
      </c>
      <c r="S13" s="28">
        <v>0</v>
      </c>
    </row>
    <row r="14" spans="1:19" x14ac:dyDescent="0.25">
      <c r="A14" s="29" t="s">
        <v>79</v>
      </c>
      <c r="C14" s="28">
        <v>1</v>
      </c>
      <c r="D14" s="28">
        <v>0</v>
      </c>
      <c r="E14" s="28">
        <v>1</v>
      </c>
      <c r="F14" s="28">
        <v>1</v>
      </c>
      <c r="G14" s="28">
        <v>0</v>
      </c>
      <c r="Q14" s="28">
        <v>1</v>
      </c>
      <c r="R14" s="28">
        <v>2</v>
      </c>
      <c r="S14" s="28">
        <v>0</v>
      </c>
    </row>
    <row r="15" spans="1:19" x14ac:dyDescent="0.25">
      <c r="A15" s="29" t="s">
        <v>128</v>
      </c>
      <c r="E15" s="28">
        <v>1</v>
      </c>
      <c r="F15" s="28">
        <v>1</v>
      </c>
      <c r="G15" s="28">
        <v>0</v>
      </c>
      <c r="Q15" s="28">
        <v>1</v>
      </c>
      <c r="R15" s="28">
        <v>1</v>
      </c>
      <c r="S15" s="28">
        <v>0</v>
      </c>
    </row>
    <row r="16" spans="1:19" x14ac:dyDescent="0.25">
      <c r="A16" s="29" t="s">
        <v>80</v>
      </c>
      <c r="E16" s="28">
        <v>1</v>
      </c>
      <c r="F16" s="28">
        <v>1</v>
      </c>
      <c r="G16" s="28">
        <v>0</v>
      </c>
      <c r="Q16" s="28">
        <v>1</v>
      </c>
      <c r="R16" s="28">
        <v>1</v>
      </c>
      <c r="S16" s="28">
        <v>0</v>
      </c>
    </row>
    <row r="17" spans="1:19" x14ac:dyDescent="0.25">
      <c r="A17" s="29" t="s">
        <v>93</v>
      </c>
      <c r="B17" s="28">
        <v>1</v>
      </c>
      <c r="C17" s="28">
        <v>1</v>
      </c>
      <c r="D17" s="28">
        <v>1</v>
      </c>
      <c r="E17" s="28">
        <v>8</v>
      </c>
      <c r="F17" s="28">
        <v>4</v>
      </c>
      <c r="G17" s="28">
        <v>9</v>
      </c>
      <c r="H17" s="28">
        <v>1</v>
      </c>
      <c r="I17" s="28">
        <v>1</v>
      </c>
      <c r="J17" s="28">
        <v>0</v>
      </c>
      <c r="L17" s="28">
        <v>0</v>
      </c>
      <c r="M17" s="28">
        <v>1</v>
      </c>
      <c r="Q17" s="28">
        <v>10</v>
      </c>
      <c r="R17" s="28">
        <v>6</v>
      </c>
      <c r="S17" s="28">
        <v>11</v>
      </c>
    </row>
    <row r="18" spans="1:19" x14ac:dyDescent="0.25">
      <c r="A18" s="29" t="s">
        <v>81</v>
      </c>
      <c r="E18" s="28">
        <v>1</v>
      </c>
      <c r="F18" s="28">
        <v>1</v>
      </c>
      <c r="G18" s="28">
        <v>0</v>
      </c>
      <c r="Q18" s="28">
        <v>1</v>
      </c>
      <c r="R18" s="28">
        <v>1</v>
      </c>
      <c r="S18" s="28">
        <v>0</v>
      </c>
    </row>
    <row r="19" spans="1:19" x14ac:dyDescent="0.25">
      <c r="A19" s="29" t="s">
        <v>72</v>
      </c>
      <c r="B19" s="28">
        <v>3</v>
      </c>
      <c r="C19" s="28">
        <v>2</v>
      </c>
      <c r="D19" s="28">
        <v>3</v>
      </c>
      <c r="E19" s="28">
        <v>5</v>
      </c>
      <c r="F19" s="28">
        <v>2</v>
      </c>
      <c r="G19" s="28">
        <v>3</v>
      </c>
      <c r="H19" s="28">
        <v>1</v>
      </c>
      <c r="I19" s="28">
        <v>1</v>
      </c>
      <c r="J19" s="28">
        <v>0</v>
      </c>
      <c r="K19" s="28">
        <v>4</v>
      </c>
      <c r="L19" s="28">
        <v>3</v>
      </c>
      <c r="M19" s="28">
        <v>1</v>
      </c>
      <c r="N19" s="28">
        <v>2</v>
      </c>
      <c r="O19" s="28">
        <v>1</v>
      </c>
      <c r="P19" s="28">
        <v>1</v>
      </c>
      <c r="Q19" s="28">
        <v>15</v>
      </c>
      <c r="R19" s="28">
        <v>9</v>
      </c>
      <c r="S19" s="28">
        <v>8</v>
      </c>
    </row>
    <row r="20" spans="1:19" x14ac:dyDescent="0.25">
      <c r="A20" s="29" t="s">
        <v>82</v>
      </c>
      <c r="E20" s="28">
        <v>1</v>
      </c>
      <c r="F20" s="28">
        <v>1</v>
      </c>
      <c r="G20" s="28">
        <v>1</v>
      </c>
      <c r="L20" s="28">
        <v>2</v>
      </c>
      <c r="M20" s="28">
        <v>0</v>
      </c>
      <c r="N20" s="28">
        <v>1</v>
      </c>
      <c r="O20" s="28">
        <v>1</v>
      </c>
      <c r="P20" s="28">
        <v>0</v>
      </c>
      <c r="Q20" s="28">
        <v>2</v>
      </c>
      <c r="R20" s="28">
        <v>4</v>
      </c>
      <c r="S20" s="28">
        <v>1</v>
      </c>
    </row>
    <row r="21" spans="1:19" x14ac:dyDescent="0.25">
      <c r="A21" s="29" t="s">
        <v>129</v>
      </c>
      <c r="E21" s="28">
        <v>1</v>
      </c>
      <c r="F21" s="28">
        <v>1</v>
      </c>
      <c r="G21" s="28">
        <v>0</v>
      </c>
      <c r="Q21" s="28">
        <v>1</v>
      </c>
      <c r="R21" s="28">
        <v>1</v>
      </c>
      <c r="S21" s="28">
        <v>0</v>
      </c>
    </row>
    <row r="22" spans="1:19" x14ac:dyDescent="0.25">
      <c r="A22" s="29" t="s">
        <v>69</v>
      </c>
      <c r="E22" s="28">
        <v>5</v>
      </c>
      <c r="F22" s="28">
        <v>4</v>
      </c>
      <c r="G22" s="28">
        <v>2</v>
      </c>
      <c r="K22" s="28">
        <v>1</v>
      </c>
      <c r="L22" s="28">
        <v>0</v>
      </c>
      <c r="M22" s="28">
        <v>3</v>
      </c>
      <c r="Q22" s="28">
        <v>6</v>
      </c>
      <c r="R22" s="28">
        <v>4</v>
      </c>
      <c r="S22" s="28">
        <v>5</v>
      </c>
    </row>
    <row r="23" spans="1:19" x14ac:dyDescent="0.25">
      <c r="A23" s="29" t="s">
        <v>83</v>
      </c>
      <c r="E23" s="28">
        <v>1</v>
      </c>
      <c r="F23" s="28">
        <v>1</v>
      </c>
      <c r="G23" s="28">
        <v>1</v>
      </c>
      <c r="Q23" s="28">
        <v>1</v>
      </c>
      <c r="R23" s="28">
        <v>1</v>
      </c>
      <c r="S23" s="28">
        <v>1</v>
      </c>
    </row>
    <row r="24" spans="1:19" x14ac:dyDescent="0.25">
      <c r="A24" s="29" t="s">
        <v>84</v>
      </c>
      <c r="B24" s="28">
        <v>1</v>
      </c>
      <c r="C24" s="28">
        <v>1</v>
      </c>
      <c r="D24" s="28">
        <v>0</v>
      </c>
      <c r="E24" s="28">
        <v>1</v>
      </c>
      <c r="F24" s="28">
        <v>1</v>
      </c>
      <c r="G24" s="28">
        <v>1</v>
      </c>
      <c r="Q24" s="28">
        <v>2</v>
      </c>
      <c r="R24" s="28">
        <v>2</v>
      </c>
      <c r="S24" s="28">
        <v>1</v>
      </c>
    </row>
    <row r="25" spans="1:19" x14ac:dyDescent="0.25">
      <c r="A25" s="29" t="s">
        <v>130</v>
      </c>
      <c r="E25" s="28">
        <v>1</v>
      </c>
      <c r="F25" s="28">
        <v>1</v>
      </c>
      <c r="G25" s="28">
        <v>0</v>
      </c>
      <c r="Q25" s="28">
        <v>1</v>
      </c>
      <c r="R25" s="28">
        <v>1</v>
      </c>
      <c r="S25" s="28">
        <v>0</v>
      </c>
    </row>
    <row r="26" spans="1:19" x14ac:dyDescent="0.25">
      <c r="A26" s="29" t="s">
        <v>85</v>
      </c>
      <c r="E26" s="28">
        <v>1</v>
      </c>
      <c r="F26" s="28">
        <v>1</v>
      </c>
      <c r="G26" s="28">
        <v>1</v>
      </c>
      <c r="Q26" s="28">
        <v>1</v>
      </c>
      <c r="R26" s="28">
        <v>1</v>
      </c>
      <c r="S26" s="28">
        <v>1</v>
      </c>
    </row>
    <row r="27" spans="1:19" x14ac:dyDescent="0.25">
      <c r="A27" s="29" t="s">
        <v>76</v>
      </c>
      <c r="E27" s="28">
        <v>2</v>
      </c>
      <c r="F27" s="28">
        <v>1</v>
      </c>
      <c r="G27" s="28">
        <v>1</v>
      </c>
      <c r="L27" s="28">
        <v>0</v>
      </c>
      <c r="M27" s="28">
        <v>1</v>
      </c>
      <c r="Q27" s="28">
        <v>2</v>
      </c>
      <c r="R27" s="28">
        <v>1</v>
      </c>
      <c r="S27" s="28">
        <v>2</v>
      </c>
    </row>
    <row r="28" spans="1:19" x14ac:dyDescent="0.25">
      <c r="A28" s="29" t="s">
        <v>131</v>
      </c>
      <c r="E28" s="28">
        <v>1</v>
      </c>
      <c r="F28" s="28">
        <v>1</v>
      </c>
      <c r="G28" s="28">
        <v>0</v>
      </c>
      <c r="Q28" s="28">
        <v>1</v>
      </c>
      <c r="R28" s="28">
        <v>1</v>
      </c>
      <c r="S28" s="28">
        <v>0</v>
      </c>
    </row>
    <row r="29" spans="1:19" x14ac:dyDescent="0.25">
      <c r="A29" s="29" t="s">
        <v>86</v>
      </c>
      <c r="E29" s="28">
        <v>1</v>
      </c>
      <c r="F29" s="28">
        <v>1</v>
      </c>
      <c r="G29" s="28">
        <v>0</v>
      </c>
      <c r="Q29" s="28">
        <v>1</v>
      </c>
      <c r="R29" s="28">
        <v>1</v>
      </c>
      <c r="S29" s="28">
        <v>0</v>
      </c>
    </row>
    <row r="30" spans="1:19" x14ac:dyDescent="0.25">
      <c r="A30" s="29" t="s">
        <v>87</v>
      </c>
      <c r="C30" s="28">
        <v>1</v>
      </c>
      <c r="D30" s="28">
        <v>0</v>
      </c>
      <c r="F30" s="28">
        <v>1</v>
      </c>
      <c r="G30" s="28">
        <v>0</v>
      </c>
      <c r="R30" s="28">
        <v>2</v>
      </c>
      <c r="S30" s="28">
        <v>0</v>
      </c>
    </row>
    <row r="31" spans="1:19" x14ac:dyDescent="0.25">
      <c r="A31" s="29" t="s">
        <v>132</v>
      </c>
      <c r="E31" s="28">
        <v>1</v>
      </c>
      <c r="F31" s="28">
        <v>1</v>
      </c>
      <c r="G31" s="28">
        <v>0</v>
      </c>
      <c r="Q31" s="28">
        <v>1</v>
      </c>
      <c r="R31" s="28">
        <v>1</v>
      </c>
      <c r="S31" s="28">
        <v>0</v>
      </c>
    </row>
    <row r="32" spans="1:19" x14ac:dyDescent="0.25">
      <c r="A32" s="29" t="s">
        <v>88</v>
      </c>
      <c r="E32" s="28">
        <v>2</v>
      </c>
      <c r="F32" s="28">
        <v>2</v>
      </c>
      <c r="G32" s="28">
        <v>1</v>
      </c>
      <c r="Q32" s="28">
        <v>2</v>
      </c>
      <c r="R32" s="28">
        <v>2</v>
      </c>
      <c r="S32" s="28">
        <v>1</v>
      </c>
    </row>
    <row r="33" spans="1:19" x14ac:dyDescent="0.25">
      <c r="A33" s="29" t="s">
        <v>70</v>
      </c>
      <c r="B33" s="28">
        <v>2</v>
      </c>
      <c r="C33" s="28">
        <v>3</v>
      </c>
      <c r="D33" s="28">
        <v>2</v>
      </c>
      <c r="E33" s="28">
        <v>5</v>
      </c>
      <c r="F33" s="28">
        <v>6</v>
      </c>
      <c r="G33" s="28">
        <v>9</v>
      </c>
      <c r="H33" s="28">
        <v>1</v>
      </c>
      <c r="I33" s="28">
        <v>1</v>
      </c>
      <c r="J33" s="28">
        <v>0</v>
      </c>
      <c r="K33" s="28">
        <v>4</v>
      </c>
      <c r="L33" s="28">
        <v>2</v>
      </c>
      <c r="M33" s="28">
        <v>3</v>
      </c>
      <c r="Q33" s="28">
        <v>12</v>
      </c>
      <c r="R33" s="28">
        <v>12</v>
      </c>
      <c r="S33" s="28">
        <v>14</v>
      </c>
    </row>
    <row r="34" spans="1:19" x14ac:dyDescent="0.25">
      <c r="A34" s="29" t="s">
        <v>89</v>
      </c>
      <c r="C34" s="28">
        <v>0</v>
      </c>
      <c r="D34" s="28">
        <v>1</v>
      </c>
      <c r="E34" s="28">
        <v>3</v>
      </c>
      <c r="F34" s="28">
        <v>2</v>
      </c>
      <c r="G34" s="28">
        <v>3</v>
      </c>
      <c r="L34" s="28">
        <v>1</v>
      </c>
      <c r="M34" s="28">
        <v>0</v>
      </c>
      <c r="Q34" s="28">
        <v>3</v>
      </c>
      <c r="R34" s="28">
        <v>3</v>
      </c>
      <c r="S34" s="28">
        <v>4</v>
      </c>
    </row>
    <row r="35" spans="1:19" x14ac:dyDescent="0.25">
      <c r="A35" s="29" t="s">
        <v>73</v>
      </c>
      <c r="B35" s="28">
        <v>6</v>
      </c>
      <c r="C35" s="28">
        <v>1</v>
      </c>
      <c r="D35" s="28">
        <v>5</v>
      </c>
      <c r="E35" s="28">
        <v>9</v>
      </c>
      <c r="F35" s="28">
        <v>2</v>
      </c>
      <c r="G35" s="28">
        <v>11</v>
      </c>
      <c r="H35" s="28">
        <v>2</v>
      </c>
      <c r="I35" s="28">
        <v>1</v>
      </c>
      <c r="J35" s="28">
        <v>2</v>
      </c>
      <c r="K35" s="28">
        <v>1</v>
      </c>
      <c r="L35" s="28">
        <v>2</v>
      </c>
      <c r="M35" s="28">
        <v>1</v>
      </c>
      <c r="N35" s="28">
        <v>4</v>
      </c>
      <c r="O35" s="28">
        <v>1</v>
      </c>
      <c r="P35" s="28">
        <v>3</v>
      </c>
      <c r="Q35" s="28">
        <v>22</v>
      </c>
      <c r="R35" s="28">
        <v>7</v>
      </c>
      <c r="S35" s="28">
        <v>22</v>
      </c>
    </row>
    <row r="36" spans="1:19" x14ac:dyDescent="0.25">
      <c r="A36" s="29" t="s">
        <v>67</v>
      </c>
      <c r="B36" s="28">
        <v>2</v>
      </c>
      <c r="C36" s="28">
        <v>1</v>
      </c>
      <c r="D36" s="28">
        <v>2</v>
      </c>
      <c r="E36" s="28">
        <v>8</v>
      </c>
      <c r="F36" s="28">
        <v>2</v>
      </c>
      <c r="G36" s="28">
        <v>9</v>
      </c>
      <c r="H36" s="28">
        <v>1</v>
      </c>
      <c r="I36" s="28">
        <v>1</v>
      </c>
      <c r="J36" s="28">
        <v>1</v>
      </c>
      <c r="K36" s="28">
        <v>4</v>
      </c>
      <c r="L36" s="28">
        <v>2</v>
      </c>
      <c r="M36" s="28">
        <v>4</v>
      </c>
      <c r="N36" s="28">
        <v>1</v>
      </c>
      <c r="O36" s="28">
        <v>1</v>
      </c>
      <c r="P36" s="28">
        <v>0</v>
      </c>
      <c r="Q36" s="28">
        <v>16</v>
      </c>
      <c r="R36" s="28">
        <v>7</v>
      </c>
      <c r="S36" s="28">
        <v>16</v>
      </c>
    </row>
    <row r="37" spans="1:19" x14ac:dyDescent="0.25">
      <c r="A37" s="29" t="s">
        <v>74</v>
      </c>
      <c r="B37" s="28">
        <v>1</v>
      </c>
      <c r="C37" s="28">
        <v>1</v>
      </c>
      <c r="D37" s="28">
        <v>1</v>
      </c>
      <c r="E37" s="28">
        <v>1</v>
      </c>
      <c r="F37" s="28">
        <v>1</v>
      </c>
      <c r="G37" s="28">
        <v>2</v>
      </c>
      <c r="K37" s="28">
        <v>1</v>
      </c>
      <c r="L37" s="28">
        <v>0</v>
      </c>
      <c r="M37" s="28">
        <v>1</v>
      </c>
      <c r="N37" s="28">
        <v>1</v>
      </c>
      <c r="O37" s="28">
        <v>1</v>
      </c>
      <c r="P37" s="28">
        <v>0</v>
      </c>
      <c r="Q37" s="28">
        <v>4</v>
      </c>
      <c r="R37" s="28">
        <v>3</v>
      </c>
      <c r="S37" s="28">
        <v>4</v>
      </c>
    </row>
    <row r="38" spans="1:19" x14ac:dyDescent="0.25">
      <c r="A38" s="29" t="s">
        <v>90</v>
      </c>
      <c r="C38" s="28">
        <v>1</v>
      </c>
      <c r="D38" s="28">
        <v>0</v>
      </c>
      <c r="E38" s="28">
        <v>1</v>
      </c>
      <c r="F38" s="28">
        <v>1</v>
      </c>
      <c r="G38" s="28">
        <v>1</v>
      </c>
      <c r="Q38" s="28">
        <v>1</v>
      </c>
      <c r="R38" s="28">
        <v>2</v>
      </c>
      <c r="S38" s="28">
        <v>1</v>
      </c>
    </row>
    <row r="39" spans="1:19" x14ac:dyDescent="0.25">
      <c r="A39" s="29" t="s">
        <v>133</v>
      </c>
      <c r="E39" s="28">
        <v>1</v>
      </c>
      <c r="F39" s="28">
        <v>1</v>
      </c>
      <c r="G39" s="28">
        <v>0</v>
      </c>
      <c r="Q39" s="28">
        <v>1</v>
      </c>
      <c r="R39" s="28">
        <v>1</v>
      </c>
      <c r="S39" s="28">
        <v>0</v>
      </c>
    </row>
    <row r="40" spans="1:19" x14ac:dyDescent="0.25">
      <c r="A40" s="29" t="s">
        <v>134</v>
      </c>
      <c r="E40" s="28">
        <v>1</v>
      </c>
      <c r="F40" s="28">
        <v>1</v>
      </c>
      <c r="G40" s="28">
        <v>0</v>
      </c>
      <c r="Q40" s="28">
        <v>1</v>
      </c>
      <c r="R40" s="28">
        <v>1</v>
      </c>
      <c r="S40" s="28">
        <v>0</v>
      </c>
    </row>
    <row r="41" spans="1:19" x14ac:dyDescent="0.25">
      <c r="A41" s="29" t="s">
        <v>91</v>
      </c>
      <c r="E41" s="28">
        <v>1</v>
      </c>
      <c r="F41" s="28">
        <v>1</v>
      </c>
      <c r="G41" s="28">
        <v>0</v>
      </c>
      <c r="Q41" s="28">
        <v>1</v>
      </c>
      <c r="R41" s="28">
        <v>1</v>
      </c>
      <c r="S41" s="28">
        <v>0</v>
      </c>
    </row>
    <row r="42" spans="1:19" x14ac:dyDescent="0.25">
      <c r="A42" s="29" t="s">
        <v>75</v>
      </c>
      <c r="B42" s="28">
        <v>2</v>
      </c>
      <c r="C42" s="28">
        <v>1</v>
      </c>
      <c r="D42" s="28">
        <v>2</v>
      </c>
      <c r="E42" s="28">
        <v>9</v>
      </c>
      <c r="F42" s="28">
        <v>1</v>
      </c>
      <c r="G42" s="28">
        <v>11</v>
      </c>
      <c r="H42" s="28">
        <v>1</v>
      </c>
      <c r="I42" s="28">
        <v>1</v>
      </c>
      <c r="J42" s="28">
        <v>1</v>
      </c>
      <c r="K42" s="28">
        <v>1</v>
      </c>
      <c r="L42" s="28">
        <v>1</v>
      </c>
      <c r="M42" s="28">
        <v>1</v>
      </c>
      <c r="N42" s="28">
        <v>1</v>
      </c>
      <c r="O42" s="28">
        <v>1</v>
      </c>
      <c r="P42" s="28">
        <v>0</v>
      </c>
      <c r="Q42" s="28">
        <v>14</v>
      </c>
      <c r="R42" s="28">
        <v>5</v>
      </c>
      <c r="S42" s="28">
        <v>15</v>
      </c>
    </row>
    <row r="43" spans="1:19" x14ac:dyDescent="0.25">
      <c r="A43" s="29" t="s">
        <v>92</v>
      </c>
      <c r="E43" s="28">
        <v>3</v>
      </c>
      <c r="F43" s="28">
        <v>1</v>
      </c>
      <c r="G43" s="28">
        <v>2</v>
      </c>
      <c r="Q43" s="28">
        <v>3</v>
      </c>
      <c r="R43" s="28">
        <v>1</v>
      </c>
      <c r="S43" s="28">
        <v>2</v>
      </c>
    </row>
    <row r="44" spans="1:19" x14ac:dyDescent="0.25">
      <c r="A44" s="29" t="s">
        <v>68</v>
      </c>
      <c r="B44" s="28">
        <v>3</v>
      </c>
      <c r="C44" s="28">
        <v>2</v>
      </c>
      <c r="D44" s="28">
        <v>2</v>
      </c>
      <c r="E44" s="28">
        <v>9</v>
      </c>
      <c r="F44" s="28">
        <v>1</v>
      </c>
      <c r="G44" s="28">
        <v>15</v>
      </c>
      <c r="H44" s="28">
        <v>2</v>
      </c>
      <c r="I44" s="28">
        <v>1</v>
      </c>
      <c r="J44" s="28">
        <v>1</v>
      </c>
      <c r="K44" s="28">
        <v>8</v>
      </c>
      <c r="L44" s="28">
        <v>3</v>
      </c>
      <c r="M44" s="28">
        <v>5</v>
      </c>
      <c r="Q44" s="28">
        <v>22</v>
      </c>
      <c r="R44" s="28">
        <v>7</v>
      </c>
      <c r="S44" s="28">
        <v>23</v>
      </c>
    </row>
    <row r="45" spans="1:19" x14ac:dyDescent="0.25">
      <c r="A45" s="29" t="s">
        <v>71</v>
      </c>
      <c r="B45" s="28">
        <v>2</v>
      </c>
      <c r="C45" s="28">
        <v>1</v>
      </c>
      <c r="D45" s="28">
        <v>2</v>
      </c>
      <c r="E45" s="28">
        <v>9</v>
      </c>
      <c r="F45" s="28">
        <v>4</v>
      </c>
      <c r="G45" s="28">
        <v>9</v>
      </c>
      <c r="H45" s="28">
        <v>4</v>
      </c>
      <c r="I45" s="28">
        <v>1</v>
      </c>
      <c r="J45" s="28">
        <v>3</v>
      </c>
      <c r="K45" s="28">
        <v>3</v>
      </c>
      <c r="L45" s="28">
        <v>1</v>
      </c>
      <c r="M45" s="28">
        <v>3</v>
      </c>
      <c r="N45" s="28">
        <v>1</v>
      </c>
      <c r="O45" s="28">
        <v>1</v>
      </c>
      <c r="P45" s="28">
        <v>0</v>
      </c>
      <c r="Q45" s="28">
        <v>19</v>
      </c>
      <c r="R45" s="28">
        <v>8</v>
      </c>
      <c r="S45" s="28">
        <v>17</v>
      </c>
    </row>
    <row r="46" spans="1:19" x14ac:dyDescent="0.25">
      <c r="A46" s="29" t="s">
        <v>104</v>
      </c>
      <c r="B46" s="28">
        <v>1</v>
      </c>
      <c r="C46" s="28">
        <v>1</v>
      </c>
      <c r="D46" s="28">
        <v>1</v>
      </c>
      <c r="E46" s="28">
        <v>2</v>
      </c>
      <c r="F46" s="28">
        <v>1</v>
      </c>
      <c r="G46" s="28">
        <v>4</v>
      </c>
      <c r="H46" s="28">
        <v>1</v>
      </c>
      <c r="I46" s="28">
        <v>1</v>
      </c>
      <c r="J46" s="28">
        <v>0</v>
      </c>
      <c r="K46" s="28">
        <v>2</v>
      </c>
      <c r="L46" s="28">
        <v>2</v>
      </c>
      <c r="M46" s="28">
        <v>2</v>
      </c>
      <c r="N46" s="28">
        <v>1</v>
      </c>
      <c r="O46" s="28">
        <v>0</v>
      </c>
      <c r="P46" s="28">
        <v>1</v>
      </c>
      <c r="Q46" s="28">
        <v>7</v>
      </c>
      <c r="R46" s="28">
        <v>5</v>
      </c>
      <c r="S46" s="28">
        <v>8</v>
      </c>
    </row>
    <row r="47" spans="1:19" x14ac:dyDescent="0.25">
      <c r="A47" s="29" t="s">
        <v>98</v>
      </c>
      <c r="B47" s="28">
        <v>2</v>
      </c>
      <c r="C47" s="28">
        <v>1</v>
      </c>
      <c r="D47" s="28">
        <v>1</v>
      </c>
      <c r="E47" s="28">
        <v>11</v>
      </c>
      <c r="F47" s="28">
        <v>1</v>
      </c>
      <c r="G47" s="28">
        <v>10</v>
      </c>
      <c r="K47" s="28">
        <v>2</v>
      </c>
      <c r="L47" s="28">
        <v>0</v>
      </c>
      <c r="M47" s="28">
        <v>3</v>
      </c>
      <c r="Q47" s="28">
        <v>15</v>
      </c>
      <c r="R47" s="28">
        <v>2</v>
      </c>
      <c r="S47" s="28">
        <v>14</v>
      </c>
    </row>
    <row r="48" spans="1:19" x14ac:dyDescent="0.25">
      <c r="A48" s="29" t="s">
        <v>113</v>
      </c>
      <c r="B48" s="28">
        <v>1</v>
      </c>
      <c r="C48" s="28">
        <v>1</v>
      </c>
      <c r="D48" s="28">
        <v>0</v>
      </c>
      <c r="E48" s="28">
        <v>3</v>
      </c>
      <c r="F48" s="28">
        <v>1</v>
      </c>
      <c r="G48" s="28">
        <v>2</v>
      </c>
      <c r="H48" s="28">
        <v>1</v>
      </c>
      <c r="I48" s="28">
        <v>1</v>
      </c>
      <c r="J48" s="28">
        <v>2</v>
      </c>
      <c r="K48" s="28">
        <v>2</v>
      </c>
      <c r="L48" s="28">
        <v>2</v>
      </c>
      <c r="M48" s="28">
        <v>1</v>
      </c>
      <c r="N48" s="28">
        <v>1</v>
      </c>
      <c r="O48" s="28">
        <v>1</v>
      </c>
      <c r="P48" s="28">
        <v>0</v>
      </c>
      <c r="Q48" s="28">
        <v>8</v>
      </c>
      <c r="R48" s="28">
        <v>6</v>
      </c>
      <c r="S48" s="28">
        <v>5</v>
      </c>
    </row>
    <row r="49" spans="1:19" x14ac:dyDescent="0.25">
      <c r="A49" s="29" t="s">
        <v>125</v>
      </c>
      <c r="B49" s="28">
        <v>1</v>
      </c>
      <c r="C49" s="28">
        <v>1</v>
      </c>
      <c r="D49" s="28">
        <v>0</v>
      </c>
      <c r="Q49" s="28">
        <v>1</v>
      </c>
      <c r="R49" s="28">
        <v>1</v>
      </c>
      <c r="S49" s="28">
        <v>0</v>
      </c>
    </row>
    <row r="50" spans="1:19" x14ac:dyDescent="0.25">
      <c r="A50" s="29" t="s">
        <v>126</v>
      </c>
      <c r="E50" s="28">
        <v>2</v>
      </c>
      <c r="F50" s="28">
        <v>2</v>
      </c>
      <c r="G50" s="28">
        <v>0</v>
      </c>
      <c r="Q50" s="28">
        <v>2</v>
      </c>
      <c r="R50" s="28">
        <v>2</v>
      </c>
      <c r="S50" s="28">
        <v>0</v>
      </c>
    </row>
    <row r="51" spans="1:19" x14ac:dyDescent="0.25">
      <c r="A51" s="29" t="s">
        <v>114</v>
      </c>
      <c r="B51" s="28">
        <v>1</v>
      </c>
      <c r="C51" s="28">
        <v>1</v>
      </c>
      <c r="D51" s="28">
        <v>0</v>
      </c>
      <c r="E51" s="28">
        <v>4</v>
      </c>
      <c r="F51" s="28">
        <v>3</v>
      </c>
      <c r="G51" s="28">
        <v>1</v>
      </c>
      <c r="Q51" s="28">
        <v>5</v>
      </c>
      <c r="R51" s="28">
        <v>4</v>
      </c>
      <c r="S51" s="28">
        <v>1</v>
      </c>
    </row>
    <row r="52" spans="1:19" x14ac:dyDescent="0.25">
      <c r="A52" s="29" t="s">
        <v>115</v>
      </c>
      <c r="E52" s="28">
        <v>1</v>
      </c>
      <c r="F52" s="28">
        <v>1</v>
      </c>
      <c r="G52" s="28">
        <v>0</v>
      </c>
      <c r="L52" s="28">
        <v>1</v>
      </c>
      <c r="M52" s="28">
        <v>0</v>
      </c>
      <c r="Q52" s="28">
        <v>1</v>
      </c>
      <c r="R52" s="28">
        <v>2</v>
      </c>
      <c r="S52" s="28">
        <v>0</v>
      </c>
    </row>
    <row r="53" spans="1:19" x14ac:dyDescent="0.25">
      <c r="A53" s="29" t="s">
        <v>127</v>
      </c>
      <c r="B53" s="28">
        <v>1</v>
      </c>
      <c r="C53" s="28">
        <v>1</v>
      </c>
      <c r="D53" s="28">
        <v>0</v>
      </c>
      <c r="Q53" s="28">
        <v>1</v>
      </c>
      <c r="R53" s="28">
        <v>1</v>
      </c>
      <c r="S53" s="28">
        <v>0</v>
      </c>
    </row>
    <row r="54" spans="1:19" x14ac:dyDescent="0.25">
      <c r="A54" s="29" t="s">
        <v>116</v>
      </c>
      <c r="C54" s="28">
        <v>1</v>
      </c>
      <c r="D54" s="28">
        <v>1</v>
      </c>
      <c r="E54" s="28">
        <v>1</v>
      </c>
      <c r="F54" s="28">
        <v>4</v>
      </c>
      <c r="G54" s="28">
        <v>1</v>
      </c>
      <c r="L54" s="28">
        <v>2</v>
      </c>
      <c r="M54" s="28">
        <v>0</v>
      </c>
      <c r="Q54" s="28">
        <v>1</v>
      </c>
      <c r="R54" s="28">
        <v>7</v>
      </c>
      <c r="S54" s="28">
        <v>2</v>
      </c>
    </row>
    <row r="55" spans="1:19" x14ac:dyDescent="0.25">
      <c r="A55" s="29" t="s">
        <v>117</v>
      </c>
      <c r="C55" s="28">
        <v>1</v>
      </c>
      <c r="D55" s="28">
        <v>0</v>
      </c>
      <c r="E55" s="28">
        <v>2</v>
      </c>
      <c r="F55" s="28">
        <v>1</v>
      </c>
      <c r="G55" s="28">
        <v>3</v>
      </c>
      <c r="L55" s="28">
        <v>1</v>
      </c>
      <c r="M55" s="28">
        <v>0</v>
      </c>
      <c r="Q55" s="28">
        <v>2</v>
      </c>
      <c r="R55" s="28">
        <v>3</v>
      </c>
      <c r="S55" s="28">
        <v>3</v>
      </c>
    </row>
    <row r="56" spans="1:19" x14ac:dyDescent="0.25">
      <c r="A56" s="29" t="s">
        <v>101</v>
      </c>
      <c r="B56" s="28">
        <v>3</v>
      </c>
      <c r="C56" s="28">
        <v>2</v>
      </c>
      <c r="D56" s="28">
        <v>2</v>
      </c>
      <c r="E56" s="28">
        <v>6</v>
      </c>
      <c r="F56" s="28">
        <v>1</v>
      </c>
      <c r="G56" s="28">
        <v>8</v>
      </c>
      <c r="H56" s="28">
        <v>2</v>
      </c>
      <c r="I56" s="28">
        <v>0</v>
      </c>
      <c r="J56" s="28">
        <v>2</v>
      </c>
      <c r="K56" s="28">
        <v>1</v>
      </c>
      <c r="L56" s="28">
        <v>1</v>
      </c>
      <c r="M56" s="28">
        <v>2</v>
      </c>
      <c r="N56" s="28">
        <v>2</v>
      </c>
      <c r="O56" s="28">
        <v>0</v>
      </c>
      <c r="P56" s="28">
        <v>2</v>
      </c>
      <c r="Q56" s="28">
        <v>14</v>
      </c>
      <c r="R56" s="28">
        <v>4</v>
      </c>
      <c r="S56" s="28">
        <v>16</v>
      </c>
    </row>
    <row r="57" spans="1:19" x14ac:dyDescent="0.25">
      <c r="A57" s="29" t="s">
        <v>118</v>
      </c>
      <c r="B57" s="28">
        <v>1</v>
      </c>
      <c r="C57" s="28">
        <v>1</v>
      </c>
      <c r="D57" s="28">
        <v>0</v>
      </c>
      <c r="I57" s="28">
        <v>0</v>
      </c>
      <c r="J57" s="28">
        <v>1</v>
      </c>
      <c r="K57" s="28">
        <v>1</v>
      </c>
      <c r="L57" s="28">
        <v>0</v>
      </c>
      <c r="M57" s="28">
        <v>1</v>
      </c>
      <c r="Q57" s="28">
        <v>2</v>
      </c>
      <c r="R57" s="28">
        <v>1</v>
      </c>
      <c r="S57" s="28">
        <v>2</v>
      </c>
    </row>
    <row r="58" spans="1:19" x14ac:dyDescent="0.25">
      <c r="A58" s="29" t="s">
        <v>112</v>
      </c>
      <c r="B58" s="28">
        <v>3</v>
      </c>
      <c r="C58" s="28">
        <v>1</v>
      </c>
      <c r="D58" s="28">
        <v>5</v>
      </c>
      <c r="E58" s="28">
        <v>1</v>
      </c>
      <c r="F58" s="28">
        <v>1</v>
      </c>
      <c r="G58" s="28">
        <v>3</v>
      </c>
      <c r="H58" s="28">
        <v>1</v>
      </c>
      <c r="I58" s="28">
        <v>1</v>
      </c>
      <c r="J58" s="28">
        <v>1</v>
      </c>
      <c r="K58" s="28">
        <v>1</v>
      </c>
      <c r="L58" s="28">
        <v>1</v>
      </c>
      <c r="M58" s="28">
        <v>1</v>
      </c>
      <c r="N58" s="28">
        <v>1</v>
      </c>
      <c r="O58" s="28">
        <v>1</v>
      </c>
      <c r="P58" s="28">
        <v>0</v>
      </c>
      <c r="Q58" s="28">
        <v>7</v>
      </c>
      <c r="R58" s="28">
        <v>5</v>
      </c>
      <c r="S58" s="28">
        <v>10</v>
      </c>
    </row>
    <row r="59" spans="1:19" x14ac:dyDescent="0.25">
      <c r="A59" s="29" t="s">
        <v>105</v>
      </c>
      <c r="C59" s="28">
        <v>3</v>
      </c>
      <c r="D59" s="28">
        <v>1</v>
      </c>
      <c r="E59" s="28">
        <v>23</v>
      </c>
      <c r="F59" s="28">
        <v>16</v>
      </c>
      <c r="G59" s="28">
        <v>15</v>
      </c>
      <c r="I59" s="28">
        <v>1</v>
      </c>
      <c r="J59" s="28">
        <v>1</v>
      </c>
      <c r="K59" s="28">
        <v>1</v>
      </c>
      <c r="L59" s="28">
        <v>1</v>
      </c>
      <c r="M59" s="28">
        <v>3</v>
      </c>
      <c r="N59" s="28">
        <v>2</v>
      </c>
      <c r="O59" s="28">
        <v>1</v>
      </c>
      <c r="P59" s="28">
        <v>1</v>
      </c>
      <c r="Q59" s="28">
        <v>26</v>
      </c>
      <c r="R59" s="28">
        <v>22</v>
      </c>
      <c r="S59" s="28">
        <v>21</v>
      </c>
    </row>
    <row r="60" spans="1:19" x14ac:dyDescent="0.25">
      <c r="A60" s="29" t="s">
        <v>95</v>
      </c>
      <c r="B60" s="28">
        <v>1</v>
      </c>
      <c r="C60" s="28">
        <v>2</v>
      </c>
      <c r="D60" s="28">
        <v>1</v>
      </c>
      <c r="E60" s="28">
        <v>4</v>
      </c>
      <c r="F60" s="28">
        <v>2</v>
      </c>
      <c r="G60" s="28">
        <v>6</v>
      </c>
      <c r="H60" s="28">
        <v>1</v>
      </c>
      <c r="I60" s="28">
        <v>1</v>
      </c>
      <c r="J60" s="28">
        <v>0</v>
      </c>
      <c r="K60" s="28">
        <v>7</v>
      </c>
      <c r="L60" s="28">
        <v>3</v>
      </c>
      <c r="M60" s="28">
        <v>6</v>
      </c>
      <c r="Q60" s="28">
        <v>13</v>
      </c>
      <c r="R60" s="28">
        <v>8</v>
      </c>
      <c r="S60" s="28">
        <v>13</v>
      </c>
    </row>
    <row r="61" spans="1:19" x14ac:dyDescent="0.25">
      <c r="A61" s="29" t="s">
        <v>106</v>
      </c>
      <c r="B61" s="28">
        <v>2</v>
      </c>
      <c r="C61" s="28">
        <v>1</v>
      </c>
      <c r="D61" s="28">
        <v>3</v>
      </c>
      <c r="E61" s="28">
        <v>5</v>
      </c>
      <c r="F61" s="28">
        <v>5</v>
      </c>
      <c r="G61" s="28">
        <v>4</v>
      </c>
      <c r="H61" s="28">
        <v>1</v>
      </c>
      <c r="I61" s="28">
        <v>1</v>
      </c>
      <c r="J61" s="28">
        <v>1</v>
      </c>
      <c r="L61" s="28">
        <v>5</v>
      </c>
      <c r="M61" s="28">
        <v>1</v>
      </c>
      <c r="N61" s="28">
        <v>1</v>
      </c>
      <c r="O61" s="28">
        <v>1</v>
      </c>
      <c r="P61" s="28">
        <v>0</v>
      </c>
      <c r="Q61" s="28">
        <v>9</v>
      </c>
      <c r="R61" s="28">
        <v>13</v>
      </c>
      <c r="S61" s="28">
        <v>9</v>
      </c>
    </row>
    <row r="62" spans="1:19" x14ac:dyDescent="0.25">
      <c r="A62" s="29" t="s">
        <v>107</v>
      </c>
      <c r="B62" s="28">
        <v>1</v>
      </c>
      <c r="C62" s="28">
        <v>2</v>
      </c>
      <c r="D62" s="28">
        <v>1</v>
      </c>
      <c r="E62" s="28">
        <v>7</v>
      </c>
      <c r="F62" s="28">
        <v>7</v>
      </c>
      <c r="G62" s="28">
        <v>8</v>
      </c>
      <c r="K62" s="28">
        <v>1</v>
      </c>
      <c r="L62" s="28">
        <v>1</v>
      </c>
      <c r="M62" s="28">
        <v>1</v>
      </c>
      <c r="Q62" s="28">
        <v>9</v>
      </c>
      <c r="R62" s="28">
        <v>10</v>
      </c>
      <c r="S62" s="28">
        <v>10</v>
      </c>
    </row>
    <row r="63" spans="1:19" x14ac:dyDescent="0.25">
      <c r="A63" s="29" t="s">
        <v>124</v>
      </c>
      <c r="B63" s="28">
        <v>1</v>
      </c>
      <c r="C63" s="28">
        <v>1</v>
      </c>
      <c r="D63" s="28">
        <v>0</v>
      </c>
      <c r="Q63" s="28">
        <v>1</v>
      </c>
      <c r="R63" s="28">
        <v>1</v>
      </c>
      <c r="S63" s="28">
        <v>0</v>
      </c>
    </row>
    <row r="64" spans="1:19" x14ac:dyDescent="0.25">
      <c r="A64" s="29" t="s">
        <v>119</v>
      </c>
      <c r="B64" s="28">
        <v>1</v>
      </c>
      <c r="C64" s="28">
        <v>1</v>
      </c>
      <c r="D64" s="28">
        <v>0</v>
      </c>
      <c r="E64" s="28">
        <v>6</v>
      </c>
      <c r="F64" s="28">
        <v>3</v>
      </c>
      <c r="G64" s="28">
        <v>3</v>
      </c>
      <c r="I64" s="28">
        <v>1</v>
      </c>
      <c r="J64" s="28">
        <v>0</v>
      </c>
      <c r="L64" s="28">
        <v>3</v>
      </c>
      <c r="M64" s="28">
        <v>0</v>
      </c>
      <c r="Q64" s="28">
        <v>7</v>
      </c>
      <c r="R64" s="28">
        <v>8</v>
      </c>
      <c r="S64" s="28">
        <v>3</v>
      </c>
    </row>
    <row r="65" spans="1:19" x14ac:dyDescent="0.25">
      <c r="A65" s="29" t="s">
        <v>108</v>
      </c>
      <c r="B65" s="28">
        <v>1</v>
      </c>
      <c r="C65" s="28">
        <v>2</v>
      </c>
      <c r="D65" s="28">
        <v>1</v>
      </c>
      <c r="E65" s="28">
        <v>4</v>
      </c>
      <c r="F65" s="28">
        <v>2</v>
      </c>
      <c r="G65" s="28">
        <v>6</v>
      </c>
      <c r="I65" s="28">
        <v>2</v>
      </c>
      <c r="J65" s="28">
        <v>0</v>
      </c>
      <c r="L65" s="28">
        <v>2</v>
      </c>
      <c r="M65" s="28">
        <v>2</v>
      </c>
      <c r="Q65" s="28">
        <v>5</v>
      </c>
      <c r="R65" s="28">
        <v>8</v>
      </c>
      <c r="S65" s="28">
        <v>9</v>
      </c>
    </row>
    <row r="66" spans="1:19" x14ac:dyDescent="0.25">
      <c r="A66" s="29" t="s">
        <v>120</v>
      </c>
      <c r="I66" s="28">
        <v>1</v>
      </c>
      <c r="J66" s="28">
        <v>0</v>
      </c>
      <c r="K66" s="28">
        <v>1</v>
      </c>
      <c r="L66" s="28">
        <v>1</v>
      </c>
      <c r="M66" s="28">
        <v>0</v>
      </c>
      <c r="Q66" s="28">
        <v>1</v>
      </c>
      <c r="R66" s="28">
        <v>2</v>
      </c>
      <c r="S66" s="28">
        <v>0</v>
      </c>
    </row>
    <row r="67" spans="1:19" x14ac:dyDescent="0.25">
      <c r="A67" s="29" t="s">
        <v>109</v>
      </c>
      <c r="B67" s="28">
        <v>4</v>
      </c>
      <c r="C67" s="28">
        <v>1</v>
      </c>
      <c r="D67" s="28">
        <v>4</v>
      </c>
      <c r="E67" s="28">
        <v>14</v>
      </c>
      <c r="F67" s="28">
        <v>7</v>
      </c>
      <c r="G67" s="28">
        <v>9</v>
      </c>
      <c r="H67" s="28">
        <v>1</v>
      </c>
      <c r="I67" s="28">
        <v>1</v>
      </c>
      <c r="J67" s="28">
        <v>0</v>
      </c>
      <c r="K67" s="28">
        <v>2</v>
      </c>
      <c r="L67" s="28">
        <v>2</v>
      </c>
      <c r="M67" s="28">
        <v>1</v>
      </c>
      <c r="N67" s="28">
        <v>1</v>
      </c>
      <c r="O67" s="28">
        <v>1</v>
      </c>
      <c r="P67" s="28">
        <v>0</v>
      </c>
      <c r="Q67" s="28">
        <v>22</v>
      </c>
      <c r="R67" s="28">
        <v>12</v>
      </c>
      <c r="S67" s="28">
        <v>14</v>
      </c>
    </row>
    <row r="68" spans="1:19" x14ac:dyDescent="0.25">
      <c r="A68" s="29" t="s">
        <v>100</v>
      </c>
      <c r="B68" s="28">
        <v>2</v>
      </c>
      <c r="C68" s="28">
        <v>5</v>
      </c>
      <c r="D68" s="28">
        <v>5</v>
      </c>
      <c r="E68" s="28">
        <v>15</v>
      </c>
      <c r="F68" s="28">
        <v>14</v>
      </c>
      <c r="G68" s="28">
        <v>14</v>
      </c>
      <c r="H68" s="28">
        <v>7</v>
      </c>
      <c r="I68" s="28">
        <v>2</v>
      </c>
      <c r="J68" s="28">
        <v>6</v>
      </c>
      <c r="K68" s="28">
        <v>1</v>
      </c>
      <c r="L68" s="28">
        <v>4</v>
      </c>
      <c r="M68" s="28">
        <v>3</v>
      </c>
      <c r="N68" s="28">
        <v>1</v>
      </c>
      <c r="O68" s="28">
        <v>1</v>
      </c>
      <c r="P68" s="28">
        <v>0</v>
      </c>
      <c r="Q68" s="28">
        <v>26</v>
      </c>
      <c r="R68" s="28">
        <v>26</v>
      </c>
      <c r="S68" s="28">
        <v>28</v>
      </c>
    </row>
    <row r="69" spans="1:19" x14ac:dyDescent="0.25">
      <c r="A69" s="29" t="s">
        <v>111</v>
      </c>
      <c r="B69" s="28">
        <v>1</v>
      </c>
      <c r="C69" s="28">
        <v>2</v>
      </c>
      <c r="D69" s="28">
        <v>1</v>
      </c>
      <c r="E69" s="28">
        <v>7</v>
      </c>
      <c r="F69" s="28">
        <v>9</v>
      </c>
      <c r="G69" s="28">
        <v>3</v>
      </c>
      <c r="I69" s="28">
        <v>1</v>
      </c>
      <c r="J69" s="28">
        <v>0</v>
      </c>
      <c r="L69" s="28">
        <v>2</v>
      </c>
      <c r="M69" s="28">
        <v>2</v>
      </c>
      <c r="N69" s="28">
        <v>1</v>
      </c>
      <c r="O69" s="28">
        <v>1</v>
      </c>
      <c r="P69" s="28">
        <v>0</v>
      </c>
      <c r="Q69" s="28">
        <v>9</v>
      </c>
      <c r="R69" s="28">
        <v>15</v>
      </c>
      <c r="S69" s="28">
        <v>6</v>
      </c>
    </row>
    <row r="70" spans="1:19" x14ac:dyDescent="0.25">
      <c r="A70" s="29" t="s">
        <v>61</v>
      </c>
      <c r="B70" s="28">
        <v>3</v>
      </c>
      <c r="C70" s="28">
        <v>1</v>
      </c>
      <c r="D70" s="28">
        <v>2</v>
      </c>
      <c r="E70" s="28">
        <v>6</v>
      </c>
      <c r="F70" s="28">
        <v>5</v>
      </c>
      <c r="G70" s="28">
        <v>9</v>
      </c>
      <c r="K70" s="28">
        <v>1</v>
      </c>
      <c r="L70" s="28">
        <v>0</v>
      </c>
      <c r="M70" s="28">
        <v>3</v>
      </c>
      <c r="Q70" s="28">
        <v>10</v>
      </c>
      <c r="R70" s="28">
        <v>6</v>
      </c>
      <c r="S70" s="28">
        <v>14</v>
      </c>
    </row>
    <row r="71" spans="1:19" x14ac:dyDescent="0.25">
      <c r="A71" s="30" t="s">
        <v>34</v>
      </c>
      <c r="B71" s="28">
        <v>58</v>
      </c>
      <c r="C71" s="28">
        <v>77</v>
      </c>
      <c r="D71" s="28">
        <v>55</v>
      </c>
      <c r="E71" s="28">
        <v>267</v>
      </c>
      <c r="F71" s="28">
        <v>205</v>
      </c>
      <c r="G71" s="28">
        <v>232</v>
      </c>
      <c r="H71" s="28">
        <v>31</v>
      </c>
      <c r="I71" s="28">
        <v>26</v>
      </c>
      <c r="J71" s="28">
        <v>25</v>
      </c>
      <c r="K71" s="28">
        <v>53</v>
      </c>
      <c r="L71" s="28">
        <v>75</v>
      </c>
      <c r="M71" s="28">
        <v>69</v>
      </c>
      <c r="N71" s="28">
        <v>27</v>
      </c>
      <c r="O71" s="28">
        <v>18</v>
      </c>
      <c r="P71" s="28">
        <v>9</v>
      </c>
      <c r="Q71" s="28">
        <v>436</v>
      </c>
      <c r="R71" s="28">
        <v>401</v>
      </c>
      <c r="S71" s="28">
        <v>390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RT Wise ST Plan</vt:lpstr>
      <vt:lpstr>Top 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Pavel Hossain</dc:creator>
  <cp:lastModifiedBy>8801715116767</cp:lastModifiedBy>
  <dcterms:created xsi:type="dcterms:W3CDTF">2022-08-14T08:13:41Z</dcterms:created>
  <dcterms:modified xsi:type="dcterms:W3CDTF">2022-09-03T18:16:31Z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96798bef2b0b4feb93d5dfd1833a139e</vt:lpwstr>
  </property>
</Properties>
</file>