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73"/>
  </bookViews>
  <sheets>
    <sheet name="Available models" sheetId="33" r:id="rId1"/>
    <sheet name="Dealer wise lifting plan" sheetId="36" r:id="rId2"/>
    <sheet name="Summary" sheetId="35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6" l="1"/>
  <c r="F24" i="36"/>
  <c r="F23" i="36"/>
  <c r="F22" i="36"/>
  <c r="F21" i="36"/>
  <c r="F20" i="36"/>
  <c r="F19" i="36"/>
  <c r="F18" i="36"/>
  <c r="F17" i="36"/>
  <c r="F16" i="36"/>
  <c r="F15" i="36"/>
  <c r="F14" i="36"/>
  <c r="F13" i="36"/>
  <c r="F11" i="36"/>
  <c r="F10" i="36"/>
  <c r="F9" i="36"/>
  <c r="F8" i="36"/>
  <c r="F7" i="36"/>
  <c r="F6" i="36"/>
  <c r="F5" i="36"/>
  <c r="F4" i="36"/>
  <c r="F3" i="36"/>
  <c r="F12" i="36" l="1"/>
  <c r="F26" i="36" s="1"/>
  <c r="G26" i="36" l="1"/>
  <c r="H26" i="36"/>
  <c r="I26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3" i="36"/>
  <c r="M4" i="36"/>
  <c r="M5" i="36"/>
  <c r="M6" i="36"/>
  <c r="M7" i="36"/>
  <c r="M8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3" i="36"/>
  <c r="AK26" i="36"/>
  <c r="AJ26" i="36"/>
  <c r="L26" i="36" l="1"/>
  <c r="M26" i="36"/>
  <c r="O26" i="36"/>
  <c r="P26" i="36"/>
  <c r="Q26" i="36"/>
  <c r="R26" i="36"/>
  <c r="S26" i="36"/>
  <c r="T26" i="36"/>
  <c r="U26" i="36"/>
  <c r="V26" i="36"/>
  <c r="W26" i="36"/>
  <c r="X26" i="36"/>
  <c r="Y26" i="36"/>
  <c r="Z26" i="36"/>
  <c r="AA26" i="36"/>
  <c r="AB26" i="36"/>
  <c r="AC26" i="36"/>
  <c r="AD26" i="36"/>
  <c r="AE26" i="36"/>
  <c r="AF26" i="36"/>
  <c r="AG26" i="36"/>
  <c r="AH26" i="36"/>
  <c r="AI26" i="36"/>
  <c r="N26" i="36"/>
  <c r="K26" i="36" l="1"/>
  <c r="C26" i="36"/>
  <c r="D26" i="36"/>
  <c r="E26" i="36"/>
  <c r="J26" i="36"/>
  <c r="B26" i="36"/>
  <c r="C30" i="33" l="1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" i="33"/>
  <c r="D30" i="33" s="1"/>
  <c r="E28" i="35" l="1"/>
  <c r="C28" i="35" l="1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3" i="35"/>
  <c r="D28" i="35" l="1"/>
  <c r="I4" i="35"/>
  <c r="J4" i="35"/>
  <c r="O4" i="35" s="1"/>
  <c r="K4" i="35"/>
  <c r="P4" i="35" s="1"/>
  <c r="L4" i="35"/>
  <c r="Q4" i="35" s="1"/>
  <c r="M4" i="35"/>
  <c r="R4" i="35" s="1"/>
  <c r="I5" i="35"/>
  <c r="J5" i="35"/>
  <c r="O5" i="35" s="1"/>
  <c r="K5" i="35"/>
  <c r="L5" i="35"/>
  <c r="Q5" i="35" s="1"/>
  <c r="M5" i="35"/>
  <c r="R5" i="35" s="1"/>
  <c r="I6" i="35"/>
  <c r="J6" i="35"/>
  <c r="O6" i="35" s="1"/>
  <c r="K6" i="35"/>
  <c r="P6" i="35" s="1"/>
  <c r="L6" i="35"/>
  <c r="Q6" i="35" s="1"/>
  <c r="M6" i="35"/>
  <c r="R6" i="35" s="1"/>
  <c r="I7" i="35"/>
  <c r="J7" i="35"/>
  <c r="O7" i="35" s="1"/>
  <c r="K7" i="35"/>
  <c r="P7" i="35" s="1"/>
  <c r="L7" i="35"/>
  <c r="Q7" i="35" s="1"/>
  <c r="M7" i="35"/>
  <c r="R7" i="35" s="1"/>
  <c r="I8" i="35"/>
  <c r="J8" i="35"/>
  <c r="O8" i="35" s="1"/>
  <c r="K8" i="35"/>
  <c r="P8" i="35" s="1"/>
  <c r="L8" i="35"/>
  <c r="M8" i="35"/>
  <c r="R8" i="35" s="1"/>
  <c r="I9" i="35"/>
  <c r="N9" i="35" s="1"/>
  <c r="J9" i="35"/>
  <c r="O9" i="35" s="1"/>
  <c r="K9" i="35"/>
  <c r="P9" i="35" s="1"/>
  <c r="L9" i="35"/>
  <c r="Q9" i="35" s="1"/>
  <c r="M9" i="35"/>
  <c r="R9" i="35" s="1"/>
  <c r="I10" i="35"/>
  <c r="N10" i="35" s="1"/>
  <c r="J10" i="35"/>
  <c r="O10" i="35" s="1"/>
  <c r="K10" i="35"/>
  <c r="P10" i="35" s="1"/>
  <c r="L10" i="35"/>
  <c r="Q10" i="35" s="1"/>
  <c r="M10" i="35"/>
  <c r="R10" i="35" s="1"/>
  <c r="I11" i="35"/>
  <c r="J11" i="35"/>
  <c r="O11" i="35" s="1"/>
  <c r="K11" i="35"/>
  <c r="P11" i="35" s="1"/>
  <c r="L11" i="35"/>
  <c r="Q11" i="35" s="1"/>
  <c r="M11" i="35"/>
  <c r="R11" i="35" s="1"/>
  <c r="I12" i="35"/>
  <c r="J12" i="35"/>
  <c r="K12" i="35"/>
  <c r="P12" i="35" s="1"/>
  <c r="L12" i="35"/>
  <c r="Q12" i="35" s="1"/>
  <c r="M12" i="35"/>
  <c r="R12" i="35" s="1"/>
  <c r="I13" i="35"/>
  <c r="J13" i="35"/>
  <c r="O13" i="35" s="1"/>
  <c r="K13" i="35"/>
  <c r="L13" i="35"/>
  <c r="Q13" i="35" s="1"/>
  <c r="M13" i="35"/>
  <c r="R13" i="35" s="1"/>
  <c r="I14" i="35"/>
  <c r="J14" i="35"/>
  <c r="O14" i="35" s="1"/>
  <c r="K14" i="35"/>
  <c r="P14" i="35" s="1"/>
  <c r="L14" i="35"/>
  <c r="Q14" i="35" s="1"/>
  <c r="M14" i="35"/>
  <c r="R14" i="35" s="1"/>
  <c r="I15" i="35"/>
  <c r="J15" i="35"/>
  <c r="O15" i="35" s="1"/>
  <c r="K15" i="35"/>
  <c r="P15" i="35" s="1"/>
  <c r="L15" i="35"/>
  <c r="Q15" i="35" s="1"/>
  <c r="M15" i="35"/>
  <c r="R15" i="35" s="1"/>
  <c r="I16" i="35"/>
  <c r="J16" i="35"/>
  <c r="O16" i="35" s="1"/>
  <c r="K16" i="35"/>
  <c r="P16" i="35" s="1"/>
  <c r="L16" i="35"/>
  <c r="Q16" i="35" s="1"/>
  <c r="M16" i="35"/>
  <c r="R16" i="35" s="1"/>
  <c r="I17" i="35"/>
  <c r="N17" i="35" s="1"/>
  <c r="J17" i="35"/>
  <c r="O17" i="35" s="1"/>
  <c r="K17" i="35"/>
  <c r="P17" i="35" s="1"/>
  <c r="L17" i="35"/>
  <c r="Q17" i="35" s="1"/>
  <c r="M17" i="35"/>
  <c r="R17" i="35" s="1"/>
  <c r="I18" i="35"/>
  <c r="J18" i="35"/>
  <c r="O18" i="35" s="1"/>
  <c r="K18" i="35"/>
  <c r="P18" i="35" s="1"/>
  <c r="L18" i="35"/>
  <c r="Q18" i="35" s="1"/>
  <c r="M18" i="35"/>
  <c r="R18" i="35" s="1"/>
  <c r="I19" i="35"/>
  <c r="J19" i="35"/>
  <c r="O19" i="35" s="1"/>
  <c r="K19" i="35"/>
  <c r="P19" i="35" s="1"/>
  <c r="L19" i="35"/>
  <c r="Q19" i="35" s="1"/>
  <c r="M19" i="35"/>
  <c r="I20" i="35"/>
  <c r="J20" i="35"/>
  <c r="O20" i="35" s="1"/>
  <c r="K20" i="35"/>
  <c r="P20" i="35" s="1"/>
  <c r="L20" i="35"/>
  <c r="Q20" i="35" s="1"/>
  <c r="M20" i="35"/>
  <c r="R20" i="35" s="1"/>
  <c r="I21" i="35"/>
  <c r="J21" i="35"/>
  <c r="O21" i="35" s="1"/>
  <c r="K21" i="35"/>
  <c r="L21" i="35"/>
  <c r="Q21" i="35" s="1"/>
  <c r="M21" i="35"/>
  <c r="R21" i="35" s="1"/>
  <c r="I22" i="35"/>
  <c r="J22" i="35"/>
  <c r="O22" i="35" s="1"/>
  <c r="K22" i="35"/>
  <c r="P22" i="35" s="1"/>
  <c r="L22" i="35"/>
  <c r="Q22" i="35" s="1"/>
  <c r="M22" i="35"/>
  <c r="R22" i="35" s="1"/>
  <c r="I23" i="35"/>
  <c r="J23" i="35"/>
  <c r="O23" i="35" s="1"/>
  <c r="K23" i="35"/>
  <c r="P23" i="35" s="1"/>
  <c r="L23" i="35"/>
  <c r="Q23" i="35" s="1"/>
  <c r="M23" i="35"/>
  <c r="R23" i="35" s="1"/>
  <c r="I24" i="35"/>
  <c r="J24" i="35"/>
  <c r="O24" i="35" s="1"/>
  <c r="K24" i="35"/>
  <c r="P24" i="35" s="1"/>
  <c r="L24" i="35"/>
  <c r="Q24" i="35" s="1"/>
  <c r="M24" i="35"/>
  <c r="R24" i="35" s="1"/>
  <c r="I25" i="35"/>
  <c r="J25" i="35"/>
  <c r="O25" i="35" s="1"/>
  <c r="K25" i="35"/>
  <c r="P25" i="35" s="1"/>
  <c r="L25" i="35"/>
  <c r="Q25" i="35" s="1"/>
  <c r="M25" i="35"/>
  <c r="R25" i="35" s="1"/>
  <c r="I26" i="35"/>
  <c r="N26" i="35" s="1"/>
  <c r="J26" i="35"/>
  <c r="K26" i="35"/>
  <c r="P26" i="35" s="1"/>
  <c r="L26" i="35"/>
  <c r="Q26" i="35" s="1"/>
  <c r="M26" i="35"/>
  <c r="R26" i="35" s="1"/>
  <c r="I27" i="35"/>
  <c r="J27" i="35"/>
  <c r="O27" i="35" s="1"/>
  <c r="K27" i="35"/>
  <c r="P27" i="35" s="1"/>
  <c r="L27" i="35"/>
  <c r="Q27" i="35" s="1"/>
  <c r="M27" i="35"/>
  <c r="J3" i="35"/>
  <c r="O3" i="35" s="1"/>
  <c r="K3" i="35"/>
  <c r="L3" i="35"/>
  <c r="Q3" i="35" s="1"/>
  <c r="M3" i="35"/>
  <c r="I3" i="35"/>
  <c r="O12" i="35"/>
  <c r="G5" i="35" l="1"/>
  <c r="F5" i="35" s="1"/>
  <c r="H10" i="35"/>
  <c r="N19" i="35"/>
  <c r="G19" i="35"/>
  <c r="F19" i="35" s="1"/>
  <c r="N5" i="35"/>
  <c r="N22" i="35"/>
  <c r="H22" i="35" s="1"/>
  <c r="G22" i="35"/>
  <c r="F22" i="35" s="1"/>
  <c r="N14" i="35"/>
  <c r="H14" i="35" s="1"/>
  <c r="G14" i="35"/>
  <c r="F14" i="35" s="1"/>
  <c r="N6" i="35"/>
  <c r="H6" i="35" s="1"/>
  <c r="G6" i="35"/>
  <c r="F6" i="35" s="1"/>
  <c r="N27" i="35"/>
  <c r="G27" i="35"/>
  <c r="F27" i="35" s="1"/>
  <c r="N25" i="35"/>
  <c r="H25" i="35" s="1"/>
  <c r="G25" i="35"/>
  <c r="F25" i="35" s="1"/>
  <c r="G17" i="35"/>
  <c r="F17" i="35" s="1"/>
  <c r="G9" i="35"/>
  <c r="F9" i="35" s="1"/>
  <c r="N11" i="35"/>
  <c r="H11" i="35" s="1"/>
  <c r="G11" i="35"/>
  <c r="F11" i="35" s="1"/>
  <c r="H17" i="35"/>
  <c r="N20" i="35"/>
  <c r="H20" i="35" s="1"/>
  <c r="G20" i="35"/>
  <c r="F20" i="35" s="1"/>
  <c r="G12" i="35"/>
  <c r="F12" i="35" s="1"/>
  <c r="N4" i="35"/>
  <c r="H4" i="35" s="1"/>
  <c r="G4" i="35"/>
  <c r="F4" i="35" s="1"/>
  <c r="N23" i="35"/>
  <c r="H23" i="35" s="1"/>
  <c r="G23" i="35"/>
  <c r="F23" i="35" s="1"/>
  <c r="N15" i="35"/>
  <c r="H15" i="35" s="1"/>
  <c r="G15" i="35"/>
  <c r="F15" i="35" s="1"/>
  <c r="N7" i="35"/>
  <c r="H7" i="35" s="1"/>
  <c r="G7" i="35"/>
  <c r="F7" i="35" s="1"/>
  <c r="G26" i="35"/>
  <c r="F26" i="35" s="1"/>
  <c r="N18" i="35"/>
  <c r="H18" i="35" s="1"/>
  <c r="G18" i="35"/>
  <c r="F18" i="35" s="1"/>
  <c r="G10" i="35"/>
  <c r="F10" i="35" s="1"/>
  <c r="N21" i="35"/>
  <c r="G21" i="35"/>
  <c r="F21" i="35" s="1"/>
  <c r="N13" i="35"/>
  <c r="G13" i="35"/>
  <c r="F13" i="35" s="1"/>
  <c r="H9" i="35"/>
  <c r="G3" i="35"/>
  <c r="F3" i="35" s="1"/>
  <c r="N24" i="35"/>
  <c r="H24" i="35" s="1"/>
  <c r="G24" i="35"/>
  <c r="F24" i="35" s="1"/>
  <c r="N16" i="35"/>
  <c r="H16" i="35" s="1"/>
  <c r="G16" i="35"/>
  <c r="F16" i="35" s="1"/>
  <c r="N8" i="35"/>
  <c r="G8" i="35"/>
  <c r="F8" i="35" s="1"/>
  <c r="I28" i="35"/>
  <c r="N12" i="35"/>
  <c r="H12" i="35" s="1"/>
  <c r="N3" i="35"/>
  <c r="L28" i="35"/>
  <c r="P3" i="35"/>
  <c r="K28" i="35"/>
  <c r="J28" i="35"/>
  <c r="R3" i="35"/>
  <c r="M28" i="35"/>
  <c r="R19" i="35"/>
  <c r="O26" i="35"/>
  <c r="O28" i="35" s="1"/>
  <c r="P5" i="35"/>
  <c r="R27" i="35"/>
  <c r="P13" i="35"/>
  <c r="P21" i="35"/>
  <c r="Q8" i="35"/>
  <c r="H26" i="35" l="1"/>
  <c r="H19" i="35"/>
  <c r="F28" i="35"/>
  <c r="G28" i="35"/>
  <c r="H13" i="35"/>
  <c r="N28" i="35"/>
  <c r="H3" i="35"/>
  <c r="H21" i="35"/>
  <c r="H5" i="35"/>
  <c r="H8" i="35"/>
  <c r="H27" i="35"/>
  <c r="Q28" i="35"/>
  <c r="R28" i="35"/>
  <c r="P28" i="35"/>
  <c r="H28" i="35" l="1"/>
</calcChain>
</file>

<file path=xl/sharedStrings.xml><?xml version="1.0" encoding="utf-8"?>
<sst xmlns="http://schemas.openxmlformats.org/spreadsheetml/2006/main" count="165" uniqueCount="108">
  <si>
    <t>BL120</t>
  </si>
  <si>
    <t>D47</t>
  </si>
  <si>
    <t>B68</t>
  </si>
  <si>
    <t>L42</t>
  </si>
  <si>
    <t>Z30_SKD</t>
  </si>
  <si>
    <t>D54+_SKD</t>
  </si>
  <si>
    <t>L135_SKD</t>
  </si>
  <si>
    <t>D82</t>
  </si>
  <si>
    <t>T92</t>
  </si>
  <si>
    <t>L260_SKD</t>
  </si>
  <si>
    <t>B67</t>
  </si>
  <si>
    <t>L140</t>
  </si>
  <si>
    <t>L46_SKD</t>
  </si>
  <si>
    <t>Z18_SKD</t>
  </si>
  <si>
    <t>Z32_SKD</t>
  </si>
  <si>
    <t>Z40_3GB_SKD</t>
  </si>
  <si>
    <t>Z35_3GB_SKD</t>
  </si>
  <si>
    <t>D41_SKD</t>
  </si>
  <si>
    <t>Z35_4GB_SKD</t>
  </si>
  <si>
    <t>Atom_SKD</t>
  </si>
  <si>
    <t>DP</t>
  </si>
  <si>
    <t>Model</t>
  </si>
  <si>
    <t>Total</t>
  </si>
  <si>
    <t>Lifting Plan:</t>
  </si>
  <si>
    <t>Date wise Qnt</t>
  </si>
  <si>
    <t>Date wise value</t>
  </si>
  <si>
    <t>Total Value</t>
  </si>
  <si>
    <t>National Target Qnt</t>
  </si>
  <si>
    <t>National Target Value</t>
  </si>
  <si>
    <t>B69_SKD</t>
  </si>
  <si>
    <t>BL96_SKD</t>
  </si>
  <si>
    <t>i32_SKD</t>
  </si>
  <si>
    <t>Atom_II_SKD</t>
  </si>
  <si>
    <t>Z30pro_SKD</t>
  </si>
  <si>
    <t>Stock Availability</t>
  </si>
  <si>
    <t>Total Qnt.</t>
  </si>
  <si>
    <t>Demand</t>
  </si>
  <si>
    <t>D48</t>
  </si>
  <si>
    <t>L270</t>
  </si>
  <si>
    <t>Regional Target Qnty</t>
  </si>
  <si>
    <t>Distributors</t>
  </si>
  <si>
    <t>Shahil Distribution</t>
  </si>
  <si>
    <t>Swaranika  Enterprise</t>
  </si>
  <si>
    <t>M/S. Nodi Nishat Enterprise</t>
  </si>
  <si>
    <t>M/S. Sky Tel</t>
  </si>
  <si>
    <t>Tarek &amp; Brothers</t>
  </si>
  <si>
    <t>Feroz Telecom</t>
  </si>
  <si>
    <t>M/S. MM Trade Link</t>
  </si>
  <si>
    <t>Shijdah Enterprise</t>
  </si>
  <si>
    <t>World Media</t>
  </si>
  <si>
    <t>Prithibi Corporation</t>
  </si>
  <si>
    <t>Rhyme Enterprise</t>
  </si>
  <si>
    <t>Haque Enterprise</t>
  </si>
  <si>
    <t>Satata Enterprise</t>
  </si>
  <si>
    <t>Sarkar Telecom* Sirajgonj</t>
  </si>
  <si>
    <t>Mugdho Corporation</t>
  </si>
  <si>
    <t>Tulip Distribution</t>
  </si>
  <si>
    <t>Hello Rajshahi</t>
  </si>
  <si>
    <t>Hello Naogaon</t>
  </si>
  <si>
    <t>Mobile collection and ghori ghor</t>
  </si>
  <si>
    <t>M/S Chowdhury Enterprise</t>
  </si>
  <si>
    <t>New Sarker Electronics</t>
  </si>
  <si>
    <t>Pacific Electronics</t>
  </si>
  <si>
    <t>Pacific Electronics – 2</t>
  </si>
  <si>
    <t>Target 14-18 July'21</t>
  </si>
  <si>
    <t>14.7.21</t>
  </si>
  <si>
    <t>15.7.21</t>
  </si>
  <si>
    <t>18.7.21</t>
  </si>
  <si>
    <t>Required Eid Credit</t>
  </si>
  <si>
    <t>Date wise lifting Plan</t>
  </si>
  <si>
    <t>L270_SKD</t>
  </si>
  <si>
    <t xml:space="preserve">ALLOCATED </t>
  </si>
  <si>
    <t>VALUE</t>
  </si>
  <si>
    <t>QNTY</t>
  </si>
  <si>
    <t>Date wise Value deposit plan</t>
  </si>
  <si>
    <t>`````````````````````````````````````````````````</t>
  </si>
  <si>
    <t>Total Lifting projection</t>
  </si>
  <si>
    <t>Total Cash deposit plan 14-18 July</t>
  </si>
  <si>
    <t>B67:</t>
  </si>
  <si>
    <t>D82:</t>
  </si>
  <si>
    <t>BL96_SKD:</t>
  </si>
  <si>
    <t>D41_SKD:</t>
  </si>
  <si>
    <t>BL120:</t>
  </si>
  <si>
    <t>L42:</t>
  </si>
  <si>
    <t>L46_SKD:</t>
  </si>
  <si>
    <t>D47:</t>
  </si>
  <si>
    <t>T92:</t>
  </si>
  <si>
    <t>D54+_SKD:</t>
  </si>
  <si>
    <t>L135_SKD:</t>
  </si>
  <si>
    <t>L140:</t>
  </si>
  <si>
    <t>L260_SKD:</t>
  </si>
  <si>
    <t>L270_SKD:</t>
  </si>
  <si>
    <t>Z18_SKD:</t>
  </si>
  <si>
    <t>Atom_SKD:</t>
  </si>
  <si>
    <t>Z32_SKD:</t>
  </si>
  <si>
    <t>Z30_SKD:</t>
  </si>
  <si>
    <t>Z35_3GB_SKD:</t>
  </si>
  <si>
    <t>Z40_3GB_SKD:</t>
  </si>
  <si>
    <t>Z30pro_SKD:</t>
  </si>
  <si>
    <t>Z35_4GB_SKD:</t>
  </si>
  <si>
    <t>B69_SKD:</t>
  </si>
  <si>
    <t>D48:</t>
  </si>
  <si>
    <t>121=fixed</t>
  </si>
  <si>
    <t>116=fixed</t>
  </si>
  <si>
    <t>94=fixed</t>
  </si>
  <si>
    <t>17=fixed</t>
  </si>
  <si>
    <t>316=fixed</t>
  </si>
  <si>
    <t>239=fixed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</si>
</sst>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Bahnschrift SemiBold"/>
      <family val="2"/>
    </font>
    <font>
      <sz val="9"/>
      <color theme="1"/>
      <name val="Bahnschrift SemiBold"/>
      <family val="2"/>
    </font>
    <font>
      <sz val="9"/>
      <color theme="1"/>
      <name val="Bahnschrift"/>
      <family val="2"/>
    </font>
    <font>
      <b/>
      <sz val="10"/>
      <color theme="0"/>
      <name val="Arial Black"/>
      <family val="2"/>
    </font>
    <font>
      <sz val="10"/>
      <color theme="0"/>
      <name val="Arial Black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DEC3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6" fillId="9" borderId="1" xfId="0" applyFont="1" applyFill="1" applyBorder="1"/>
    <xf numFmtId="0" fontId="7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7" fillId="0" borderId="0" xfId="0" applyFont="1"/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/>
    <xf numFmtId="1" fontId="7" fillId="0" borderId="1" xfId="0" applyNumberFormat="1" applyFont="1" applyBorder="1"/>
    <xf numFmtId="1" fontId="7" fillId="0" borderId="1" xfId="0" applyNumberFormat="1" applyFont="1" applyBorder="1" applyAlignment="1">
      <alignment horizontal="center"/>
    </xf>
    <xf numFmtId="0" fontId="7" fillId="7" borderId="1" xfId="0" applyFont="1" applyFill="1" applyBorder="1"/>
    <xf numFmtId="0" fontId="7" fillId="8" borderId="1" xfId="0" applyFont="1" applyFill="1" applyBorder="1"/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Fill="1" applyBorder="1"/>
    <xf numFmtId="0" fontId="6" fillId="7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/>
    </xf>
    <xf numFmtId="1" fontId="7" fillId="10" borderId="1" xfId="0" applyNumberFormat="1" applyFont="1" applyFill="1" applyBorder="1" applyAlignment="1">
      <alignment horizontal="center"/>
    </xf>
    <xf numFmtId="1" fontId="7" fillId="10" borderId="1" xfId="0" applyNumberFormat="1" applyFont="1" applyFill="1" applyBorder="1"/>
    <xf numFmtId="165" fontId="10" fillId="0" borderId="1" xfId="12" applyNumberFormat="1" applyFont="1" applyBorder="1"/>
    <xf numFmtId="0" fontId="7" fillId="10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65" fontId="7" fillId="8" borderId="1" xfId="12" applyNumberFormat="1" applyFont="1" applyFill="1" applyBorder="1"/>
    <xf numFmtId="165" fontId="7" fillId="8" borderId="2" xfId="12" applyNumberFormat="1" applyFont="1" applyFill="1" applyBorder="1"/>
    <xf numFmtId="1" fontId="7" fillId="8" borderId="0" xfId="0" applyNumberFormat="1" applyFont="1" applyFill="1" applyBorder="1"/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12" borderId="1" xfId="0" applyFont="1" applyFill="1" applyBorder="1"/>
    <xf numFmtId="165" fontId="6" fillId="0" borderId="1" xfId="12" applyNumberFormat="1" applyFont="1" applyBorder="1"/>
    <xf numFmtId="165" fontId="7" fillId="0" borderId="1" xfId="12" applyNumberFormat="1" applyFont="1" applyBorder="1"/>
    <xf numFmtId="165" fontId="7" fillId="10" borderId="1" xfId="12" applyNumberFormat="1" applyFont="1" applyFill="1" applyBorder="1"/>
    <xf numFmtId="0" fontId="7" fillId="9" borderId="1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6" fillId="12" borderId="6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12" borderId="1" xfId="0" applyFont="1" applyFill="1" applyBorder="1"/>
    <xf numFmtId="1" fontId="7" fillId="12" borderId="1" xfId="0" applyNumberFormat="1" applyFont="1" applyFill="1" applyBorder="1" applyAlignment="1">
      <alignment horizontal="center"/>
    </xf>
    <xf numFmtId="165" fontId="7" fillId="12" borderId="1" xfId="12" applyNumberFormat="1" applyFont="1" applyFill="1" applyBorder="1"/>
    <xf numFmtId="165" fontId="6" fillId="12" borderId="1" xfId="12" applyNumberFormat="1" applyFont="1" applyFill="1" applyBorder="1"/>
    <xf numFmtId="0" fontId="7" fillId="12" borderId="1" xfId="0" applyFont="1" applyFill="1" applyBorder="1"/>
    <xf numFmtId="1" fontId="7" fillId="12" borderId="1" xfId="0" applyNumberFormat="1" applyFont="1" applyFill="1" applyBorder="1"/>
    <xf numFmtId="0" fontId="7" fillId="12" borderId="0" xfId="0" applyFont="1" applyFill="1"/>
    <xf numFmtId="165" fontId="7" fillId="12" borderId="1" xfId="12" applyNumberFormat="1" applyFont="1" applyFill="1" applyBorder="1" applyAlignment="1">
      <alignment horizontal="center" vertical="center"/>
    </xf>
    <xf numFmtId="165" fontId="7" fillId="12" borderId="2" xfId="12" applyNumberFormat="1" applyFont="1" applyFill="1" applyBorder="1" applyAlignment="1">
      <alignment horizontal="center" vertical="center"/>
    </xf>
  </cellXfs>
  <cellStyles count="13">
    <cellStyle name="Comma" xfId="12" builtinId="3"/>
    <cellStyle name="Comma 2" xfId="8"/>
    <cellStyle name="Comma 2 2" xfId="11"/>
    <cellStyle name="Comma 3" xfId="2"/>
    <cellStyle name="Comma 3 2" xfId="5"/>
    <cellStyle name="Comma 4" xfId="3"/>
    <cellStyle name="Comma 5" xfId="9"/>
    <cellStyle name="Currency 2" xfId="10"/>
    <cellStyle name="Normal" xfId="0" builtinId="0"/>
    <cellStyle name="Normal 2" xfId="1"/>
    <cellStyle name="Normal 2 2" xfId="4"/>
    <cellStyle name="Normal 3" xfId="7"/>
    <cellStyle name="Normal 4" xfId="6"/>
  </cellStyles>
  <dxfs count="0"/>
  <tableStyles count="0" defaultTableStyle="TableStyleMedium2" defaultPivotStyle="PivotStyleLight16"/>
  <colors>
    <mruColors>
      <color rgb="FF66FF33"/>
      <color rgb="FF9DEC34"/>
      <color rgb="FF66FF66"/>
      <color rgb="FF00FF00"/>
      <color rgb="FFA0F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D3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"/>
    </sheetView>
  </sheetViews>
  <sheetFormatPr defaultColWidth="9" defaultRowHeight="12" x14ac:dyDescent="0.2"/>
  <cols>
    <col min="1" max="1" width="9.5703125" style="21" bestFit="1" customWidth="1"/>
    <col min="2" max="2" width="4.42578125" style="21" bestFit="1" customWidth="1"/>
    <col min="3" max="3" width="8.28515625" style="32" bestFit="1" customWidth="1"/>
    <col min="4" max="4" width="10" style="32" bestFit="1" customWidth="1"/>
    <col min="5" max="16384" width="9" style="21"/>
  </cols>
  <sheetData>
    <row r="1" spans="1:4" x14ac:dyDescent="0.2">
      <c r="A1" s="18" t="s">
        <v>23</v>
      </c>
      <c r="B1" s="19"/>
      <c r="C1" s="20"/>
      <c r="D1" s="51" t="s">
        <v>26</v>
      </c>
    </row>
    <row r="2" spans="1:4" s="25" customFormat="1" ht="36" x14ac:dyDescent="0.25">
      <c r="A2" s="22" t="s">
        <v>21</v>
      </c>
      <c r="B2" s="23" t="s">
        <v>20</v>
      </c>
      <c r="C2" s="24" t="s">
        <v>39</v>
      </c>
      <c r="D2" s="51"/>
    </row>
    <row r="3" spans="1:4" x14ac:dyDescent="0.2">
      <c r="A3" s="26" t="s">
        <v>10</v>
      </c>
      <c r="B3" s="27">
        <v>1032.575</v>
      </c>
      <c r="C3" s="28">
        <v>2215.5656010021239</v>
      </c>
      <c r="D3" s="28">
        <f>B3*C3</f>
        <v>2287737.650454768</v>
      </c>
    </row>
    <row r="4" spans="1:4" x14ac:dyDescent="0.2">
      <c r="A4" s="26" t="s">
        <v>2</v>
      </c>
      <c r="B4" s="27">
        <v>1030</v>
      </c>
      <c r="C4" s="28">
        <v>0</v>
      </c>
      <c r="D4" s="28">
        <f t="shared" ref="D4:D29" si="0">B4*C4</f>
        <v>0</v>
      </c>
    </row>
    <row r="5" spans="1:4" x14ac:dyDescent="0.2">
      <c r="A5" s="29" t="s">
        <v>29</v>
      </c>
      <c r="B5" s="27">
        <v>1033</v>
      </c>
      <c r="C5" s="28">
        <v>6416.7333333333336</v>
      </c>
      <c r="D5" s="28">
        <f t="shared" si="0"/>
        <v>6628485.5333333332</v>
      </c>
    </row>
    <row r="6" spans="1:4" x14ac:dyDescent="0.2">
      <c r="A6" s="26" t="s">
        <v>7</v>
      </c>
      <c r="B6" s="27">
        <v>1066.6600000000001</v>
      </c>
      <c r="C6" s="28">
        <v>6846.6666666666661</v>
      </c>
      <c r="D6" s="28">
        <f t="shared" si="0"/>
        <v>7303065.4666666668</v>
      </c>
    </row>
    <row r="7" spans="1:4" x14ac:dyDescent="0.2">
      <c r="A7" s="26" t="s">
        <v>30</v>
      </c>
      <c r="B7" s="27">
        <v>1130.82</v>
      </c>
      <c r="C7" s="28">
        <v>2738.5</v>
      </c>
      <c r="D7" s="28">
        <f t="shared" si="0"/>
        <v>3096750.57</v>
      </c>
    </row>
    <row r="8" spans="1:4" x14ac:dyDescent="0.2">
      <c r="A8" s="26" t="s">
        <v>17</v>
      </c>
      <c r="B8" s="27">
        <v>1178.8</v>
      </c>
      <c r="C8" s="28">
        <v>4844.8</v>
      </c>
      <c r="D8" s="28">
        <f t="shared" si="0"/>
        <v>5711050.2400000002</v>
      </c>
    </row>
    <row r="9" spans="1:4" x14ac:dyDescent="0.2">
      <c r="A9" s="26" t="s">
        <v>0</v>
      </c>
      <c r="B9" s="27">
        <v>1133</v>
      </c>
      <c r="C9" s="28">
        <v>2909.5135135135133</v>
      </c>
      <c r="D9" s="28">
        <f t="shared" si="0"/>
        <v>3296478.8108108104</v>
      </c>
    </row>
    <row r="10" spans="1:4" x14ac:dyDescent="0.2">
      <c r="A10" s="26" t="s">
        <v>3</v>
      </c>
      <c r="B10" s="27">
        <v>1178.94</v>
      </c>
      <c r="C10" s="28">
        <v>2424.2307692307695</v>
      </c>
      <c r="D10" s="28">
        <f t="shared" si="0"/>
        <v>2858022.6230769237</v>
      </c>
    </row>
    <row r="11" spans="1:4" x14ac:dyDescent="0.2">
      <c r="A11" s="26" t="s">
        <v>12</v>
      </c>
      <c r="B11" s="27">
        <v>1188.8238095238096</v>
      </c>
      <c r="C11" s="28">
        <v>2943</v>
      </c>
      <c r="D11" s="28">
        <f t="shared" si="0"/>
        <v>3498708.4714285717</v>
      </c>
    </row>
    <row r="12" spans="1:4" x14ac:dyDescent="0.2">
      <c r="A12" s="29" t="s">
        <v>1</v>
      </c>
      <c r="B12" s="27">
        <v>1120.7950000000001</v>
      </c>
      <c r="C12" s="28">
        <v>3032.1428571428573</v>
      </c>
      <c r="D12" s="28">
        <f t="shared" si="0"/>
        <v>3398410.5535714291</v>
      </c>
    </row>
    <row r="13" spans="1:4" x14ac:dyDescent="0.2">
      <c r="A13" s="29" t="s">
        <v>37</v>
      </c>
      <c r="B13" s="27">
        <v>1140</v>
      </c>
      <c r="C13" s="28">
        <v>4851.4285714285716</v>
      </c>
      <c r="D13" s="28">
        <f t="shared" si="0"/>
        <v>5530628.5714285718</v>
      </c>
    </row>
    <row r="14" spans="1:4" x14ac:dyDescent="0.2">
      <c r="A14" s="26" t="s">
        <v>8</v>
      </c>
      <c r="B14" s="27">
        <v>1208.0125</v>
      </c>
      <c r="C14" s="28">
        <v>1832.8660000000002</v>
      </c>
      <c r="D14" s="28">
        <f t="shared" si="0"/>
        <v>2214125.0388250002</v>
      </c>
    </row>
    <row r="15" spans="1:4" x14ac:dyDescent="0.2">
      <c r="A15" s="26" t="s">
        <v>5</v>
      </c>
      <c r="B15" s="27">
        <v>1422.3785714285714</v>
      </c>
      <c r="C15" s="28">
        <v>1723.8276543209877</v>
      </c>
      <c r="D15" s="28">
        <f t="shared" si="0"/>
        <v>2451935.5163421514</v>
      </c>
    </row>
    <row r="16" spans="1:4" x14ac:dyDescent="0.2">
      <c r="A16" s="26" t="s">
        <v>6</v>
      </c>
      <c r="B16" s="27">
        <v>1246.9619</v>
      </c>
      <c r="C16" s="28">
        <v>3536.0000000000005</v>
      </c>
      <c r="D16" s="28">
        <f t="shared" si="0"/>
        <v>4409257.2784000002</v>
      </c>
    </row>
    <row r="17" spans="1:4" x14ac:dyDescent="0.2">
      <c r="A17" s="26" t="s">
        <v>11</v>
      </c>
      <c r="B17" s="27">
        <v>1306.2574999999999</v>
      </c>
      <c r="C17" s="28">
        <v>1971.1061643835617</v>
      </c>
      <c r="D17" s="28">
        <f t="shared" si="0"/>
        <v>2574772.2105222601</v>
      </c>
    </row>
    <row r="18" spans="1:4" x14ac:dyDescent="0.2">
      <c r="A18" s="26" t="s">
        <v>9</v>
      </c>
      <c r="B18" s="27">
        <v>1364.2404761904761</v>
      </c>
      <c r="C18" s="28">
        <v>1331.558</v>
      </c>
      <c r="D18" s="28">
        <f t="shared" si="0"/>
        <v>1816565.319995238</v>
      </c>
    </row>
    <row r="19" spans="1:4" x14ac:dyDescent="0.2">
      <c r="A19" s="29" t="s">
        <v>38</v>
      </c>
      <c r="B19" s="27">
        <v>1370</v>
      </c>
      <c r="C19" s="28">
        <v>2546</v>
      </c>
      <c r="D19" s="28">
        <f t="shared" si="0"/>
        <v>3488020</v>
      </c>
    </row>
    <row r="20" spans="1:4" x14ac:dyDescent="0.2">
      <c r="A20" s="26" t="s">
        <v>32</v>
      </c>
      <c r="B20" s="27">
        <v>7056.7619047619046</v>
      </c>
      <c r="C20" s="28">
        <v>2967.6</v>
      </c>
      <c r="D20" s="28">
        <f t="shared" si="0"/>
        <v>20941646.628571428</v>
      </c>
    </row>
    <row r="21" spans="1:4" x14ac:dyDescent="0.2">
      <c r="A21" s="26" t="s">
        <v>31</v>
      </c>
      <c r="B21" s="27"/>
      <c r="C21" s="28">
        <v>0</v>
      </c>
      <c r="D21" s="28">
        <f t="shared" si="0"/>
        <v>0</v>
      </c>
    </row>
    <row r="22" spans="1:4" x14ac:dyDescent="0.2">
      <c r="A22" s="30" t="s">
        <v>13</v>
      </c>
      <c r="B22" s="27">
        <v>7242.2023809523807</v>
      </c>
      <c r="C22" s="28">
        <v>2846.6923076923076</v>
      </c>
      <c r="D22" s="28">
        <f t="shared" si="0"/>
        <v>20616321.808608059</v>
      </c>
    </row>
    <row r="23" spans="1:4" x14ac:dyDescent="0.2">
      <c r="A23" s="26" t="s">
        <v>19</v>
      </c>
      <c r="B23" s="27">
        <v>7244.2071428571426</v>
      </c>
      <c r="C23" s="28">
        <v>248.66666666666669</v>
      </c>
      <c r="D23" s="28">
        <f t="shared" si="0"/>
        <v>1801392.8428571429</v>
      </c>
    </row>
    <row r="24" spans="1:4" x14ac:dyDescent="0.2">
      <c r="A24" s="30" t="s">
        <v>14</v>
      </c>
      <c r="B24" s="27">
        <v>7778.4762000000001</v>
      </c>
      <c r="C24" s="28">
        <v>296.10000000000002</v>
      </c>
      <c r="D24" s="28">
        <f t="shared" si="0"/>
        <v>2303206.8028200003</v>
      </c>
    </row>
    <row r="25" spans="1:4" x14ac:dyDescent="0.2">
      <c r="A25" s="26" t="s">
        <v>4</v>
      </c>
      <c r="B25" s="27">
        <v>9066.5400000000009</v>
      </c>
      <c r="C25" s="28">
        <v>247</v>
      </c>
      <c r="D25" s="28">
        <f t="shared" si="0"/>
        <v>2239435.3800000004</v>
      </c>
    </row>
    <row r="26" spans="1:4" x14ac:dyDescent="0.2">
      <c r="A26" s="26" t="s">
        <v>16</v>
      </c>
      <c r="B26" s="27">
        <v>9056.5119047619046</v>
      </c>
      <c r="C26" s="28">
        <v>372.375</v>
      </c>
      <c r="D26" s="28">
        <f t="shared" si="0"/>
        <v>3372418.6205357141</v>
      </c>
    </row>
    <row r="27" spans="1:4" x14ac:dyDescent="0.2">
      <c r="A27" s="26" t="s">
        <v>15</v>
      </c>
      <c r="B27" s="27">
        <v>9056.5119047619046</v>
      </c>
      <c r="C27" s="28">
        <v>370.5</v>
      </c>
      <c r="D27" s="28">
        <f t="shared" si="0"/>
        <v>3355437.6607142854</v>
      </c>
    </row>
    <row r="28" spans="1:4" x14ac:dyDescent="0.2">
      <c r="A28" s="26" t="s">
        <v>33</v>
      </c>
      <c r="B28" s="27">
        <v>9873.4524000000001</v>
      </c>
      <c r="C28" s="28">
        <v>438.54545454545456</v>
      </c>
      <c r="D28" s="28">
        <f t="shared" si="0"/>
        <v>4329957.670690909</v>
      </c>
    </row>
    <row r="29" spans="1:4" x14ac:dyDescent="0.2">
      <c r="A29" s="26" t="s">
        <v>18</v>
      </c>
      <c r="B29" s="27">
        <v>9973.6904761904771</v>
      </c>
      <c r="C29" s="28">
        <v>327.75</v>
      </c>
      <c r="D29" s="28">
        <f t="shared" si="0"/>
        <v>3268877.0535714286</v>
      </c>
    </row>
    <row r="30" spans="1:4" x14ac:dyDescent="0.2">
      <c r="C30" s="31">
        <f>SUM(C3:C29)</f>
        <v>60279.168559926802</v>
      </c>
      <c r="D30" s="31">
        <f>SUM(D3:D29)</f>
        <v>122792708.32322468</v>
      </c>
    </row>
  </sheetData>
  <mergeCells count="1"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pane xSplit="11" ySplit="2" topLeftCell="L12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ColWidth="9" defaultRowHeight="12" x14ac:dyDescent="0.2"/>
  <cols>
    <col min="1" max="1" width="25.28515625" style="21" bestFit="1" customWidth="1"/>
    <col min="2" max="2" width="15.42578125" style="32" bestFit="1" customWidth="1"/>
    <col min="3" max="3" width="9.85546875" style="21" bestFit="1" customWidth="1"/>
    <col min="4" max="4" width="11.140625" style="21" bestFit="1" customWidth="1"/>
    <col min="5" max="5" width="12" style="21" bestFit="1" customWidth="1"/>
    <col min="6" max="6" width="11.7109375" style="21" customWidth="1"/>
    <col min="7" max="7" width="9" style="21" bestFit="1" customWidth="1"/>
    <col min="8" max="8" width="11.140625" style="21" bestFit="1" customWidth="1"/>
    <col min="9" max="9" width="9.85546875" style="21" bestFit="1" customWidth="1"/>
    <col min="10" max="10" width="25.28515625" style="21" bestFit="1" customWidth="1"/>
    <col min="11" max="11" width="14.7109375" style="21" bestFit="1" customWidth="1"/>
    <col min="12" max="12" width="9" style="21" bestFit="1" customWidth="1"/>
    <col min="13" max="13" width="6" style="21" bestFit="1" customWidth="1"/>
    <col min="14" max="15" width="6.5703125" style="21" bestFit="1" customWidth="1"/>
    <col min="16" max="16" width="10.42578125" style="21" bestFit="1" customWidth="1"/>
    <col min="17" max="17" width="9.28515625" style="21" bestFit="1" customWidth="1"/>
    <col min="18" max="18" width="6.85546875" style="21" bestFit="1" customWidth="1"/>
    <col min="19" max="19" width="5.7109375" style="21" bestFit="1" customWidth="1"/>
    <col min="20" max="20" width="9.140625" style="21" bestFit="1" customWidth="1"/>
    <col min="21" max="22" width="5.7109375" style="21" bestFit="1" customWidth="1"/>
    <col min="23" max="23" width="10.42578125" style="21" bestFit="1" customWidth="1"/>
    <col min="24" max="24" width="10.28515625" style="21" bestFit="1" customWidth="1"/>
    <col min="25" max="25" width="5.7109375" style="21" bestFit="1" customWidth="1"/>
    <col min="26" max="27" width="10.28515625" style="21" bestFit="1" customWidth="1"/>
    <col min="28" max="28" width="9.140625" style="21" bestFit="1" customWidth="1"/>
    <col min="29" max="29" width="10.42578125" style="21" bestFit="1" customWidth="1"/>
    <col min="30" max="31" width="9.140625" style="21" bestFit="1" customWidth="1"/>
    <col min="32" max="33" width="13.85546875" style="21" bestFit="1" customWidth="1"/>
    <col min="34" max="34" width="12.140625" style="21" bestFit="1" customWidth="1"/>
    <col min="35" max="35" width="13.85546875" style="21" bestFit="1" customWidth="1"/>
    <col min="36" max="36" width="9.28515625" style="21" bestFit="1" customWidth="1"/>
    <col min="37" max="37" width="4.5703125" style="21" bestFit="1" customWidth="1"/>
    <col min="38" max="16384" width="9" style="21"/>
  </cols>
  <sheetData>
    <row r="1" spans="1:40" ht="15" customHeight="1" x14ac:dyDescent="0.2">
      <c r="A1" s="55" t="s">
        <v>40</v>
      </c>
      <c r="B1" s="56" t="s">
        <v>64</v>
      </c>
      <c r="C1" s="54" t="s">
        <v>69</v>
      </c>
      <c r="D1" s="54"/>
      <c r="E1" s="54"/>
      <c r="F1" s="58" t="s">
        <v>76</v>
      </c>
      <c r="G1" s="54" t="s">
        <v>74</v>
      </c>
      <c r="H1" s="54"/>
      <c r="I1" s="54"/>
      <c r="J1" s="57" t="s">
        <v>77</v>
      </c>
      <c r="K1" s="56" t="s">
        <v>68</v>
      </c>
      <c r="L1" s="52" t="s">
        <v>71</v>
      </c>
      <c r="M1" s="53"/>
      <c r="N1" s="38">
        <v>1032.575</v>
      </c>
      <c r="O1" s="38">
        <v>1066.6600000000001</v>
      </c>
      <c r="P1" s="38">
        <v>1130.82</v>
      </c>
      <c r="Q1" s="38">
        <v>1178.8</v>
      </c>
      <c r="R1" s="38">
        <v>1133</v>
      </c>
      <c r="S1" s="38">
        <v>1178.94</v>
      </c>
      <c r="T1" s="38">
        <v>1188.8238095238096</v>
      </c>
      <c r="U1" s="38">
        <v>1120.7950000000001</v>
      </c>
      <c r="V1" s="38">
        <v>1208.0125</v>
      </c>
      <c r="W1" s="38">
        <v>1422.3785714285714</v>
      </c>
      <c r="X1" s="38">
        <v>1246.9619</v>
      </c>
      <c r="Y1" s="38">
        <v>1306.2574999999999</v>
      </c>
      <c r="Z1" s="38">
        <v>1364.2404761904761</v>
      </c>
      <c r="AA1" s="38">
        <v>1370</v>
      </c>
      <c r="AB1" s="38">
        <v>7242.2023809523807</v>
      </c>
      <c r="AC1" s="38">
        <v>7244.2071428571426</v>
      </c>
      <c r="AD1" s="38">
        <v>7778.4762000000001</v>
      </c>
      <c r="AE1" s="38">
        <v>9066.5400000000009</v>
      </c>
      <c r="AF1" s="38">
        <v>9056.5119047619046</v>
      </c>
      <c r="AG1" s="38">
        <v>9056.5119047619046</v>
      </c>
      <c r="AH1" s="38">
        <v>9873.4524000000001</v>
      </c>
      <c r="AI1" s="38">
        <v>9973.6904761904771</v>
      </c>
      <c r="AJ1" s="26">
        <v>1033</v>
      </c>
      <c r="AK1" s="26">
        <v>1140</v>
      </c>
    </row>
    <row r="2" spans="1:40" ht="15" x14ac:dyDescent="0.3">
      <c r="A2" s="55"/>
      <c r="B2" s="56"/>
      <c r="C2" s="34" t="s">
        <v>65</v>
      </c>
      <c r="D2" s="34" t="s">
        <v>66</v>
      </c>
      <c r="E2" s="34" t="s">
        <v>67</v>
      </c>
      <c r="F2" s="59"/>
      <c r="G2" s="34" t="s">
        <v>65</v>
      </c>
      <c r="H2" s="34" t="s">
        <v>66</v>
      </c>
      <c r="I2" s="34" t="s">
        <v>67</v>
      </c>
      <c r="J2" s="57"/>
      <c r="K2" s="56"/>
      <c r="L2" s="40" t="s">
        <v>72</v>
      </c>
      <c r="M2" s="41" t="s">
        <v>73</v>
      </c>
      <c r="N2" s="45" t="s">
        <v>10</v>
      </c>
      <c r="O2" s="45" t="s">
        <v>7</v>
      </c>
      <c r="P2" s="45" t="s">
        <v>30</v>
      </c>
      <c r="Q2" s="45" t="s">
        <v>17</v>
      </c>
      <c r="R2" s="45" t="s">
        <v>0</v>
      </c>
      <c r="S2" s="45" t="s">
        <v>3</v>
      </c>
      <c r="T2" s="45" t="s">
        <v>12</v>
      </c>
      <c r="U2" s="46" t="s">
        <v>1</v>
      </c>
      <c r="V2" s="45" t="s">
        <v>8</v>
      </c>
      <c r="W2" s="45" t="s">
        <v>5</v>
      </c>
      <c r="X2" s="45" t="s">
        <v>6</v>
      </c>
      <c r="Y2" s="45" t="s">
        <v>11</v>
      </c>
      <c r="Z2" s="45" t="s">
        <v>9</v>
      </c>
      <c r="AA2" s="46" t="s">
        <v>70</v>
      </c>
      <c r="AB2" s="46" t="s">
        <v>13</v>
      </c>
      <c r="AC2" s="45" t="s">
        <v>19</v>
      </c>
      <c r="AD2" s="46" t="s">
        <v>14</v>
      </c>
      <c r="AE2" s="45" t="s">
        <v>4</v>
      </c>
      <c r="AF2" s="45" t="s">
        <v>16</v>
      </c>
      <c r="AG2" s="45" t="s">
        <v>15</v>
      </c>
      <c r="AH2" s="45" t="s">
        <v>33</v>
      </c>
      <c r="AI2" s="45" t="s">
        <v>18</v>
      </c>
      <c r="AJ2" s="47" t="s">
        <v>29</v>
      </c>
      <c r="AK2" s="47" t="s">
        <v>37</v>
      </c>
    </row>
    <row r="3" spans="1:40" x14ac:dyDescent="0.2">
      <c r="A3" s="33" t="s">
        <v>41</v>
      </c>
      <c r="B3" s="28">
        <v>7436191.4563157577</v>
      </c>
      <c r="C3" s="49">
        <v>100000</v>
      </c>
      <c r="D3" s="49">
        <v>400000</v>
      </c>
      <c r="E3" s="49">
        <v>4500000</v>
      </c>
      <c r="F3" s="49">
        <f t="shared" ref="F3:F11" si="0">SUM(C3:E3)</f>
        <v>5000000</v>
      </c>
      <c r="G3" s="49">
        <v>200000</v>
      </c>
      <c r="H3" s="49">
        <v>300000</v>
      </c>
      <c r="I3" s="49">
        <v>1000000</v>
      </c>
      <c r="J3" s="49">
        <f>SUM(G3:I3)</f>
        <v>1500000</v>
      </c>
      <c r="K3" s="48">
        <v>4000000</v>
      </c>
      <c r="L3" s="42">
        <f>SUMPRODUCT($N$1:$AK$1,N3:AK3)</f>
        <v>5299728.3826470235</v>
      </c>
      <c r="M3" s="43">
        <f>SUM(N3:AK3)</f>
        <v>3227.2276041666664</v>
      </c>
      <c r="N3" s="26">
        <v>119</v>
      </c>
      <c r="O3" s="26">
        <v>268</v>
      </c>
      <c r="P3" s="26">
        <v>107</v>
      </c>
      <c r="Q3" s="26">
        <v>311</v>
      </c>
      <c r="R3" s="26">
        <v>187</v>
      </c>
      <c r="S3" s="26">
        <v>155</v>
      </c>
      <c r="T3" s="26">
        <v>192</v>
      </c>
      <c r="U3" s="26">
        <v>195</v>
      </c>
      <c r="V3" s="26">
        <v>118</v>
      </c>
      <c r="W3" s="26">
        <v>113</v>
      </c>
      <c r="X3" s="26">
        <v>238</v>
      </c>
      <c r="Y3" s="26">
        <v>133</v>
      </c>
      <c r="Z3" s="26">
        <v>90</v>
      </c>
      <c r="AA3" s="26">
        <v>172</v>
      </c>
      <c r="AB3" s="26">
        <v>85</v>
      </c>
      <c r="AC3" s="26">
        <v>14</v>
      </c>
      <c r="AD3" s="26">
        <v>15</v>
      </c>
      <c r="AE3" s="26">
        <v>15</v>
      </c>
      <c r="AF3" s="26">
        <v>22</v>
      </c>
      <c r="AG3" s="26">
        <v>22</v>
      </c>
      <c r="AH3" s="26">
        <v>23</v>
      </c>
      <c r="AI3" s="26">
        <v>17</v>
      </c>
      <c r="AJ3" s="27">
        <v>350.91510416666665</v>
      </c>
      <c r="AK3" s="27">
        <v>265.3125</v>
      </c>
    </row>
    <row r="4" spans="1:40" x14ac:dyDescent="0.2">
      <c r="A4" s="33" t="s">
        <v>42</v>
      </c>
      <c r="B4" s="28">
        <v>5581632.3561717682</v>
      </c>
      <c r="C4" s="49">
        <v>200000</v>
      </c>
      <c r="D4" s="49">
        <v>300000</v>
      </c>
      <c r="E4" s="49">
        <v>4000000</v>
      </c>
      <c r="F4" s="49">
        <f t="shared" si="0"/>
        <v>4500000</v>
      </c>
      <c r="G4" s="49">
        <v>400000</v>
      </c>
      <c r="H4" s="49">
        <v>300000</v>
      </c>
      <c r="I4" s="49">
        <v>800000</v>
      </c>
      <c r="J4" s="49">
        <f t="shared" ref="J4:J25" si="1">SUM(G4:I4)</f>
        <v>1500000</v>
      </c>
      <c r="K4" s="48">
        <v>3600000</v>
      </c>
      <c r="L4" s="42">
        <f t="shared" ref="L4:L25" si="2">SUMPRODUCT($N$1:$AK$1,N4:AK4)</f>
        <v>4099499.8616866241</v>
      </c>
      <c r="M4" s="43">
        <f t="shared" ref="M4:M25" si="3">SUM(N4:AK4)</f>
        <v>2603.9086221988796</v>
      </c>
      <c r="N4" s="26">
        <v>106</v>
      </c>
      <c r="O4" s="26">
        <v>194</v>
      </c>
      <c r="P4" s="26">
        <v>78</v>
      </c>
      <c r="Q4" s="26">
        <v>243</v>
      </c>
      <c r="R4" s="26">
        <v>147</v>
      </c>
      <c r="S4" s="26">
        <v>122</v>
      </c>
      <c r="T4" s="26">
        <v>196</v>
      </c>
      <c r="U4" s="26">
        <v>153</v>
      </c>
      <c r="V4" s="26">
        <v>121</v>
      </c>
      <c r="W4" s="26">
        <v>116</v>
      </c>
      <c r="X4" s="26">
        <v>137</v>
      </c>
      <c r="Y4" s="26">
        <v>76</v>
      </c>
      <c r="Z4" s="26">
        <v>75</v>
      </c>
      <c r="AA4" s="26">
        <v>143</v>
      </c>
      <c r="AB4" s="26">
        <v>60</v>
      </c>
      <c r="AC4" s="26">
        <v>10</v>
      </c>
      <c r="AD4" s="26">
        <v>11</v>
      </c>
      <c r="AE4" s="26">
        <v>11</v>
      </c>
      <c r="AF4" s="26">
        <v>15</v>
      </c>
      <c r="AG4" s="26">
        <v>15</v>
      </c>
      <c r="AH4" s="26">
        <v>15</v>
      </c>
      <c r="AI4" s="26">
        <v>11</v>
      </c>
      <c r="AJ4" s="27">
        <v>312.57984068627451</v>
      </c>
      <c r="AK4" s="27">
        <v>236.32878151260505</v>
      </c>
    </row>
    <row r="5" spans="1:40" ht="15" x14ac:dyDescent="0.2">
      <c r="A5" s="33" t="s">
        <v>43</v>
      </c>
      <c r="B5" s="28">
        <v>4015603.9811000354</v>
      </c>
      <c r="C5" s="49"/>
      <c r="D5" s="49">
        <v>2000000</v>
      </c>
      <c r="E5" s="49"/>
      <c r="F5" s="49">
        <f t="shared" si="0"/>
        <v>2000000</v>
      </c>
      <c r="G5" s="49">
        <v>200000</v>
      </c>
      <c r="H5" s="49">
        <v>100000</v>
      </c>
      <c r="I5" s="49">
        <v>250000</v>
      </c>
      <c r="J5" s="49">
        <f t="shared" si="1"/>
        <v>550000</v>
      </c>
      <c r="K5" s="48">
        <v>2000000</v>
      </c>
      <c r="L5" s="42">
        <f t="shared" si="2"/>
        <v>3020277.5213092444</v>
      </c>
      <c r="M5" s="43">
        <f t="shared" si="3"/>
        <v>1820.8435924369749</v>
      </c>
      <c r="N5" s="26">
        <v>72</v>
      </c>
      <c r="O5" s="26">
        <v>181</v>
      </c>
      <c r="P5" s="26">
        <v>73</v>
      </c>
      <c r="Q5" s="26">
        <v>175</v>
      </c>
      <c r="R5" s="26">
        <v>105</v>
      </c>
      <c r="S5" s="26">
        <v>87</v>
      </c>
      <c r="T5" s="26">
        <v>88</v>
      </c>
      <c r="U5" s="26">
        <v>109</v>
      </c>
      <c r="V5" s="26">
        <v>54</v>
      </c>
      <c r="W5" s="26">
        <v>51</v>
      </c>
      <c r="X5" s="26">
        <v>120</v>
      </c>
      <c r="Y5" s="26">
        <v>67</v>
      </c>
      <c r="Z5" s="26">
        <v>43</v>
      </c>
      <c r="AA5" s="26">
        <v>99</v>
      </c>
      <c r="AB5" s="26">
        <v>45</v>
      </c>
      <c r="AC5" s="26">
        <v>8</v>
      </c>
      <c r="AD5" s="26">
        <v>8</v>
      </c>
      <c r="AE5" s="26">
        <v>8</v>
      </c>
      <c r="AF5" s="26">
        <v>11</v>
      </c>
      <c r="AG5" s="26">
        <v>12</v>
      </c>
      <c r="AH5" s="26">
        <v>19</v>
      </c>
      <c r="AI5" s="26">
        <v>13</v>
      </c>
      <c r="AJ5" s="27">
        <v>212.3183823529412</v>
      </c>
      <c r="AK5" s="27">
        <v>160.52521008403363</v>
      </c>
      <c r="AM5" s="45" t="s">
        <v>78</v>
      </c>
      <c r="AN5" s="26">
        <v>107</v>
      </c>
    </row>
    <row r="6" spans="1:40" ht="15" x14ac:dyDescent="0.2">
      <c r="A6" s="33" t="s">
        <v>44</v>
      </c>
      <c r="B6" s="28">
        <v>8384003.3908998137</v>
      </c>
      <c r="C6" s="49">
        <v>350000</v>
      </c>
      <c r="D6" s="49">
        <v>5000000</v>
      </c>
      <c r="E6" s="49"/>
      <c r="F6" s="49">
        <f t="shared" si="0"/>
        <v>5350000</v>
      </c>
      <c r="G6" s="49">
        <v>650000</v>
      </c>
      <c r="H6" s="49">
        <v>300000</v>
      </c>
      <c r="I6" s="49">
        <v>600000</v>
      </c>
      <c r="J6" s="49">
        <f t="shared" si="1"/>
        <v>1550000</v>
      </c>
      <c r="K6" s="48">
        <v>5000000</v>
      </c>
      <c r="L6" s="42">
        <f t="shared" si="2"/>
        <v>5942598.921020343</v>
      </c>
      <c r="M6" s="43">
        <f t="shared" si="3"/>
        <v>3166.4437718837535</v>
      </c>
      <c r="N6" s="26">
        <v>109</v>
      </c>
      <c r="O6" s="26">
        <v>245</v>
      </c>
      <c r="P6" s="26">
        <v>98</v>
      </c>
      <c r="Q6" s="26">
        <v>326</v>
      </c>
      <c r="R6" s="26">
        <v>196</v>
      </c>
      <c r="S6" s="26">
        <v>163</v>
      </c>
      <c r="T6" s="26">
        <v>164</v>
      </c>
      <c r="U6" s="26">
        <v>204</v>
      </c>
      <c r="V6" s="26">
        <v>102</v>
      </c>
      <c r="W6" s="26">
        <v>97</v>
      </c>
      <c r="X6" s="26">
        <v>214</v>
      </c>
      <c r="Y6" s="26">
        <v>119</v>
      </c>
      <c r="Z6" s="26">
        <v>88</v>
      </c>
      <c r="AA6" s="26">
        <v>169</v>
      </c>
      <c r="AB6" s="26">
        <v>113</v>
      </c>
      <c r="AC6" s="26">
        <v>19</v>
      </c>
      <c r="AD6" s="26">
        <v>20</v>
      </c>
      <c r="AE6" s="26">
        <v>20</v>
      </c>
      <c r="AF6" s="26">
        <v>29</v>
      </c>
      <c r="AG6" s="26">
        <v>29</v>
      </c>
      <c r="AH6" s="26">
        <v>45</v>
      </c>
      <c r="AI6" s="26">
        <v>33</v>
      </c>
      <c r="AJ6" s="27">
        <v>321.42643995098041</v>
      </c>
      <c r="AK6" s="27">
        <v>243.01733193277312</v>
      </c>
      <c r="AM6" s="45" t="s">
        <v>79</v>
      </c>
      <c r="AN6" s="26">
        <v>614</v>
      </c>
    </row>
    <row r="7" spans="1:40" ht="15" x14ac:dyDescent="0.2">
      <c r="A7" s="33" t="s">
        <v>45</v>
      </c>
      <c r="B7" s="28">
        <v>9865028.6934853662</v>
      </c>
      <c r="C7" s="49"/>
      <c r="D7" s="49">
        <v>6000000</v>
      </c>
      <c r="E7" s="49"/>
      <c r="F7" s="49">
        <f t="shared" si="0"/>
        <v>6000000</v>
      </c>
      <c r="G7" s="49">
        <v>500000</v>
      </c>
      <c r="H7" s="49">
        <v>1000000</v>
      </c>
      <c r="I7" s="49">
        <v>1632000</v>
      </c>
      <c r="J7" s="49">
        <f t="shared" si="1"/>
        <v>3132000</v>
      </c>
      <c r="K7" s="48">
        <v>6000000</v>
      </c>
      <c r="L7" s="42">
        <f t="shared" si="2"/>
        <v>7124771.0657396708</v>
      </c>
      <c r="M7" s="43">
        <f t="shared" si="3"/>
        <v>4223.8602984943982</v>
      </c>
      <c r="N7" s="26">
        <v>173</v>
      </c>
      <c r="O7" s="26">
        <v>382</v>
      </c>
      <c r="P7" s="26">
        <v>152</v>
      </c>
      <c r="Q7" s="26">
        <v>388</v>
      </c>
      <c r="R7" s="26">
        <v>234</v>
      </c>
      <c r="S7" s="26">
        <v>195</v>
      </c>
      <c r="T7" s="26">
        <v>234</v>
      </c>
      <c r="U7" s="26">
        <v>244</v>
      </c>
      <c r="V7" s="26">
        <v>145</v>
      </c>
      <c r="W7" s="26">
        <v>138</v>
      </c>
      <c r="X7" s="26">
        <v>247</v>
      </c>
      <c r="Y7" s="26">
        <v>137</v>
      </c>
      <c r="Z7" s="26">
        <v>120</v>
      </c>
      <c r="AA7" s="26">
        <v>229</v>
      </c>
      <c r="AB7" s="26">
        <v>126</v>
      </c>
      <c r="AC7" s="26">
        <v>21</v>
      </c>
      <c r="AD7" s="26">
        <v>22</v>
      </c>
      <c r="AE7" s="26">
        <v>22</v>
      </c>
      <c r="AF7" s="26">
        <v>32</v>
      </c>
      <c r="AG7" s="26">
        <v>32</v>
      </c>
      <c r="AH7" s="26">
        <v>32</v>
      </c>
      <c r="AI7" s="26">
        <v>23</v>
      </c>
      <c r="AJ7" s="27">
        <v>510.15389093137253</v>
      </c>
      <c r="AK7" s="27">
        <v>385.70640756302521</v>
      </c>
      <c r="AM7" s="45" t="s">
        <v>80</v>
      </c>
      <c r="AN7" s="26">
        <v>236</v>
      </c>
    </row>
    <row r="8" spans="1:40" ht="15" x14ac:dyDescent="0.2">
      <c r="A8" s="33" t="s">
        <v>46</v>
      </c>
      <c r="B8" s="28">
        <v>5779370.3528353497</v>
      </c>
      <c r="C8" s="49">
        <v>300000</v>
      </c>
      <c r="D8" s="49">
        <v>1600000</v>
      </c>
      <c r="E8" s="49">
        <v>1000000</v>
      </c>
      <c r="F8" s="49">
        <f t="shared" si="0"/>
        <v>2900000</v>
      </c>
      <c r="G8" s="49">
        <v>300000</v>
      </c>
      <c r="H8" s="49">
        <v>300000</v>
      </c>
      <c r="I8" s="49">
        <v>800000</v>
      </c>
      <c r="J8" s="49">
        <f t="shared" si="1"/>
        <v>1400000</v>
      </c>
      <c r="K8" s="48">
        <v>1500000</v>
      </c>
      <c r="L8" s="42">
        <f t="shared" si="2"/>
        <v>4209936.3020214634</v>
      </c>
      <c r="M8" s="43">
        <f t="shared" si="3"/>
        <v>2767.5896402310923</v>
      </c>
      <c r="N8" s="26">
        <v>93</v>
      </c>
      <c r="O8" s="26">
        <v>298</v>
      </c>
      <c r="P8" s="26">
        <v>119</v>
      </c>
      <c r="Q8" s="26">
        <v>226</v>
      </c>
      <c r="R8" s="26">
        <v>136</v>
      </c>
      <c r="S8" s="26">
        <v>113</v>
      </c>
      <c r="T8" s="26">
        <v>173</v>
      </c>
      <c r="U8" s="26">
        <v>142</v>
      </c>
      <c r="V8" s="26">
        <v>107</v>
      </c>
      <c r="W8" s="26">
        <v>102</v>
      </c>
      <c r="X8" s="26">
        <v>275</v>
      </c>
      <c r="Y8" s="26">
        <v>153</v>
      </c>
      <c r="Z8" s="26">
        <v>74</v>
      </c>
      <c r="AA8" s="26">
        <v>141</v>
      </c>
      <c r="AB8" s="26">
        <v>53</v>
      </c>
      <c r="AC8" s="26">
        <v>9</v>
      </c>
      <c r="AD8" s="26">
        <v>9</v>
      </c>
      <c r="AE8" s="26">
        <v>9</v>
      </c>
      <c r="AF8" s="26">
        <v>14</v>
      </c>
      <c r="AG8" s="26">
        <v>14</v>
      </c>
      <c r="AH8" s="26">
        <v>15</v>
      </c>
      <c r="AI8" s="26">
        <v>11</v>
      </c>
      <c r="AJ8" s="27">
        <v>274.24457720588236</v>
      </c>
      <c r="AK8" s="27">
        <v>207.3450630252101</v>
      </c>
      <c r="AM8" s="45" t="s">
        <v>81</v>
      </c>
      <c r="AN8" s="26">
        <v>206</v>
      </c>
    </row>
    <row r="9" spans="1:40" ht="15" x14ac:dyDescent="0.2">
      <c r="A9" s="33" t="s">
        <v>47</v>
      </c>
      <c r="B9" s="28">
        <v>4899948.1713718697</v>
      </c>
      <c r="C9" s="49">
        <v>200000</v>
      </c>
      <c r="D9" s="49">
        <v>1800000</v>
      </c>
      <c r="E9" s="49">
        <v>800000</v>
      </c>
      <c r="F9" s="49">
        <f t="shared" si="0"/>
        <v>2800000</v>
      </c>
      <c r="G9" s="49">
        <v>200000</v>
      </c>
      <c r="H9" s="49">
        <v>600000</v>
      </c>
      <c r="I9" s="49">
        <v>800000</v>
      </c>
      <c r="J9" s="49">
        <f t="shared" si="1"/>
        <v>1600000</v>
      </c>
      <c r="K9" s="48">
        <v>1500000</v>
      </c>
      <c r="L9" s="42">
        <f t="shared" si="2"/>
        <v>3530424.3798709735</v>
      </c>
      <c r="M9" s="43">
        <f t="shared" si="3"/>
        <v>2461.8058079481793</v>
      </c>
      <c r="N9" s="26">
        <v>83</v>
      </c>
      <c r="O9" s="26">
        <v>243</v>
      </c>
      <c r="P9" s="26">
        <v>97</v>
      </c>
      <c r="Q9" s="26">
        <v>218</v>
      </c>
      <c r="R9" s="26">
        <v>131</v>
      </c>
      <c r="S9" s="26">
        <v>109</v>
      </c>
      <c r="T9" s="26">
        <v>171</v>
      </c>
      <c r="U9" s="26">
        <v>137</v>
      </c>
      <c r="V9" s="26">
        <v>105</v>
      </c>
      <c r="W9" s="26">
        <v>101</v>
      </c>
      <c r="X9" s="26">
        <v>231</v>
      </c>
      <c r="Y9" s="26">
        <v>129</v>
      </c>
      <c r="Z9" s="26">
        <v>64</v>
      </c>
      <c r="AA9" s="26">
        <v>123</v>
      </c>
      <c r="AB9" s="26">
        <v>38</v>
      </c>
      <c r="AC9" s="26">
        <v>6</v>
      </c>
      <c r="AD9" s="26">
        <v>7</v>
      </c>
      <c r="AE9" s="26">
        <v>6</v>
      </c>
      <c r="AF9" s="26">
        <v>10</v>
      </c>
      <c r="AG9" s="26">
        <v>9</v>
      </c>
      <c r="AH9" s="26">
        <v>8</v>
      </c>
      <c r="AI9" s="26">
        <v>6</v>
      </c>
      <c r="AJ9" s="27">
        <v>244.75591299019612</v>
      </c>
      <c r="AK9" s="27">
        <v>185.04989495798321</v>
      </c>
      <c r="AM9" s="45" t="s">
        <v>82</v>
      </c>
      <c r="AN9" s="26">
        <v>127</v>
      </c>
    </row>
    <row r="10" spans="1:40" ht="15" x14ac:dyDescent="0.2">
      <c r="A10" s="33" t="s">
        <v>48</v>
      </c>
      <c r="B10" s="28">
        <v>4282823.1034679357</v>
      </c>
      <c r="C10" s="49"/>
      <c r="D10" s="49">
        <v>800000</v>
      </c>
      <c r="E10" s="49">
        <v>1000000</v>
      </c>
      <c r="F10" s="49">
        <f t="shared" si="0"/>
        <v>1800000</v>
      </c>
      <c r="G10" s="49"/>
      <c r="H10" s="49">
        <v>800000</v>
      </c>
      <c r="I10" s="49">
        <v>1000000</v>
      </c>
      <c r="J10" s="49">
        <f t="shared" si="1"/>
        <v>1800000</v>
      </c>
      <c r="K10" s="48">
        <v>0</v>
      </c>
      <c r="L10" s="42">
        <f t="shared" si="2"/>
        <v>2781482.8324074931</v>
      </c>
      <c r="M10" s="43">
        <f t="shared" si="3"/>
        <v>1185.2056285014007</v>
      </c>
      <c r="N10" s="26">
        <v>46</v>
      </c>
      <c r="O10" s="26">
        <v>89</v>
      </c>
      <c r="P10" s="26">
        <v>36</v>
      </c>
      <c r="Q10" s="26">
        <v>110</v>
      </c>
      <c r="R10" s="26">
        <v>66</v>
      </c>
      <c r="S10" s="26">
        <v>55</v>
      </c>
      <c r="T10" s="26">
        <v>61</v>
      </c>
      <c r="U10" s="26">
        <v>69</v>
      </c>
      <c r="V10" s="26">
        <v>38</v>
      </c>
      <c r="W10" s="26">
        <v>36</v>
      </c>
      <c r="X10" s="26">
        <v>38</v>
      </c>
      <c r="Y10" s="26">
        <v>21</v>
      </c>
      <c r="Z10" s="26">
        <v>29</v>
      </c>
      <c r="AA10" s="26">
        <v>56</v>
      </c>
      <c r="AB10" s="26">
        <v>78</v>
      </c>
      <c r="AC10" s="26">
        <v>13</v>
      </c>
      <c r="AD10" s="26">
        <v>14</v>
      </c>
      <c r="AE10" s="26">
        <v>14</v>
      </c>
      <c r="AF10" s="26">
        <v>20</v>
      </c>
      <c r="AG10" s="26">
        <v>20</v>
      </c>
      <c r="AH10" s="26">
        <v>22</v>
      </c>
      <c r="AI10" s="26">
        <v>16</v>
      </c>
      <c r="AJ10" s="27">
        <v>135.64785539215688</v>
      </c>
      <c r="AK10" s="27">
        <v>102.55777310924371</v>
      </c>
      <c r="AM10" s="45" t="s">
        <v>83</v>
      </c>
      <c r="AN10" s="26">
        <v>103</v>
      </c>
    </row>
    <row r="11" spans="1:40" ht="15" x14ac:dyDescent="0.2">
      <c r="A11" s="33" t="s">
        <v>49</v>
      </c>
      <c r="B11" s="28">
        <v>6676478.4964028094</v>
      </c>
      <c r="C11" s="49">
        <v>300000</v>
      </c>
      <c r="D11" s="49">
        <v>2000000</v>
      </c>
      <c r="E11" s="49">
        <v>500000</v>
      </c>
      <c r="F11" s="49">
        <f t="shared" si="0"/>
        <v>2800000</v>
      </c>
      <c r="G11" s="49">
        <v>0</v>
      </c>
      <c r="H11" s="49">
        <v>0</v>
      </c>
      <c r="I11" s="49">
        <v>500000</v>
      </c>
      <c r="J11" s="49">
        <f t="shared" si="1"/>
        <v>500000</v>
      </c>
      <c r="K11" s="48">
        <v>2000000</v>
      </c>
      <c r="L11" s="42">
        <f t="shared" si="2"/>
        <v>4908848.6451346297</v>
      </c>
      <c r="M11" s="43">
        <f t="shared" si="3"/>
        <v>2791.4437718837535</v>
      </c>
      <c r="N11" s="26">
        <v>109</v>
      </c>
      <c r="O11" s="26">
        <v>240</v>
      </c>
      <c r="P11" s="26">
        <v>98</v>
      </c>
      <c r="Q11" s="26">
        <v>272</v>
      </c>
      <c r="R11" s="26">
        <v>166</v>
      </c>
      <c r="S11" s="26">
        <v>136</v>
      </c>
      <c r="T11" s="26">
        <v>159</v>
      </c>
      <c r="U11" s="26">
        <v>174</v>
      </c>
      <c r="V11" s="26">
        <v>97</v>
      </c>
      <c r="W11" s="26">
        <v>94</v>
      </c>
      <c r="X11" s="26">
        <v>163</v>
      </c>
      <c r="Y11" s="26">
        <v>91</v>
      </c>
      <c r="Z11" s="26">
        <v>68</v>
      </c>
      <c r="AA11" s="26">
        <v>130</v>
      </c>
      <c r="AB11" s="26">
        <v>88</v>
      </c>
      <c r="AC11" s="26">
        <v>15</v>
      </c>
      <c r="AD11" s="26">
        <v>15</v>
      </c>
      <c r="AE11" s="26">
        <v>14</v>
      </c>
      <c r="AF11" s="26">
        <v>23</v>
      </c>
      <c r="AG11" s="26">
        <v>21</v>
      </c>
      <c r="AH11" s="26">
        <v>32</v>
      </c>
      <c r="AI11" s="26">
        <v>22</v>
      </c>
      <c r="AJ11" s="27">
        <v>321.42643995098041</v>
      </c>
      <c r="AK11" s="27">
        <v>243.01733193277312</v>
      </c>
      <c r="AM11" s="45" t="s">
        <v>84</v>
      </c>
      <c r="AN11" s="26">
        <v>109</v>
      </c>
    </row>
    <row r="12" spans="1:40" ht="15" x14ac:dyDescent="0.2">
      <c r="A12" s="33" t="s">
        <v>50</v>
      </c>
      <c r="B12" s="28">
        <v>1472758.0428394282</v>
      </c>
      <c r="C12" s="49">
        <v>215000</v>
      </c>
      <c r="D12" s="49">
        <v>725000</v>
      </c>
      <c r="E12" s="49">
        <v>400000</v>
      </c>
      <c r="F12" s="49">
        <f>SUM(C12:E12)</f>
        <v>1340000</v>
      </c>
      <c r="G12" s="49">
        <v>215000</v>
      </c>
      <c r="H12" s="49">
        <v>125000</v>
      </c>
      <c r="I12" s="49">
        <v>200000</v>
      </c>
      <c r="J12" s="49">
        <f t="shared" si="1"/>
        <v>540000</v>
      </c>
      <c r="K12" s="48">
        <v>800000</v>
      </c>
      <c r="L12" s="42">
        <f t="shared" si="2"/>
        <v>1220769.032061765</v>
      </c>
      <c r="M12" s="43">
        <f t="shared" si="3"/>
        <v>891.42179621848743</v>
      </c>
      <c r="N12" s="26">
        <v>36</v>
      </c>
      <c r="O12" s="26">
        <v>124</v>
      </c>
      <c r="P12" s="26">
        <v>50</v>
      </c>
      <c r="Q12" s="26">
        <v>69</v>
      </c>
      <c r="R12" s="26">
        <v>41</v>
      </c>
      <c r="S12" s="26">
        <v>35</v>
      </c>
      <c r="T12" s="26">
        <v>44</v>
      </c>
      <c r="U12" s="26">
        <v>44</v>
      </c>
      <c r="V12" s="26">
        <v>26</v>
      </c>
      <c r="W12" s="26">
        <v>26</v>
      </c>
      <c r="X12" s="26">
        <v>82</v>
      </c>
      <c r="Y12" s="26">
        <v>46</v>
      </c>
      <c r="Z12" s="26">
        <v>20</v>
      </c>
      <c r="AA12" s="26">
        <v>38</v>
      </c>
      <c r="AB12" s="26">
        <v>6</v>
      </c>
      <c r="AC12" s="26">
        <v>1</v>
      </c>
      <c r="AD12" s="26">
        <v>1</v>
      </c>
      <c r="AE12" s="26">
        <v>1</v>
      </c>
      <c r="AF12" s="26">
        <v>2</v>
      </c>
      <c r="AG12" s="26">
        <v>2</v>
      </c>
      <c r="AH12" s="26">
        <v>6</v>
      </c>
      <c r="AI12" s="26">
        <v>5</v>
      </c>
      <c r="AJ12" s="27">
        <v>106.1591911764706</v>
      </c>
      <c r="AK12" s="27">
        <v>80.262605042016816</v>
      </c>
      <c r="AM12" s="46" t="s">
        <v>85</v>
      </c>
      <c r="AN12" s="26" t="s">
        <v>102</v>
      </c>
    </row>
    <row r="13" spans="1:40" ht="15" x14ac:dyDescent="0.2">
      <c r="A13" s="33" t="s">
        <v>51</v>
      </c>
      <c r="B13" s="28">
        <v>3318945.1015696251</v>
      </c>
      <c r="C13" s="49">
        <v>0</v>
      </c>
      <c r="D13" s="49">
        <v>0</v>
      </c>
      <c r="E13" s="49">
        <v>1000000</v>
      </c>
      <c r="F13" s="49">
        <f t="shared" ref="F13:F25" si="4">SUM(C13:E13)</f>
        <v>1000000</v>
      </c>
      <c r="G13" s="49">
        <v>0</v>
      </c>
      <c r="H13" s="49">
        <v>100000</v>
      </c>
      <c r="I13" s="49">
        <v>750000</v>
      </c>
      <c r="J13" s="49">
        <f t="shared" si="1"/>
        <v>850000</v>
      </c>
      <c r="K13" s="48">
        <v>1000000</v>
      </c>
      <c r="L13" s="42">
        <f t="shared" si="2"/>
        <v>2618836.6041027657</v>
      </c>
      <c r="M13" s="43">
        <f t="shared" si="3"/>
        <v>1712.6652092086833</v>
      </c>
      <c r="N13" s="26">
        <v>71</v>
      </c>
      <c r="O13" s="26">
        <v>231</v>
      </c>
      <c r="P13" s="26">
        <v>92</v>
      </c>
      <c r="Q13" s="26">
        <v>149</v>
      </c>
      <c r="R13" s="26">
        <v>89</v>
      </c>
      <c r="S13" s="26">
        <v>74</v>
      </c>
      <c r="T13" s="26">
        <v>82</v>
      </c>
      <c r="U13" s="26">
        <v>94</v>
      </c>
      <c r="V13" s="26">
        <v>51</v>
      </c>
      <c r="W13" s="26">
        <v>48</v>
      </c>
      <c r="X13" s="26">
        <v>106</v>
      </c>
      <c r="Y13" s="26">
        <v>59</v>
      </c>
      <c r="Z13" s="26">
        <v>38</v>
      </c>
      <c r="AA13" s="26">
        <v>72</v>
      </c>
      <c r="AB13" s="26">
        <v>34</v>
      </c>
      <c r="AC13" s="26">
        <v>6</v>
      </c>
      <c r="AD13" s="26">
        <v>6</v>
      </c>
      <c r="AE13" s="26">
        <v>6</v>
      </c>
      <c r="AF13" s="26">
        <v>9</v>
      </c>
      <c r="AG13" s="26">
        <v>9</v>
      </c>
      <c r="AH13" s="26">
        <v>11</v>
      </c>
      <c r="AI13" s="26">
        <v>8</v>
      </c>
      <c r="AJ13" s="27">
        <v>209.36951593137258</v>
      </c>
      <c r="AK13" s="27">
        <v>158.29569327731093</v>
      </c>
      <c r="AM13" s="45" t="s">
        <v>86</v>
      </c>
      <c r="AN13" s="26">
        <v>61</v>
      </c>
    </row>
    <row r="14" spans="1:40" ht="15" x14ac:dyDescent="0.2">
      <c r="A14" s="33" t="s">
        <v>52</v>
      </c>
      <c r="B14" s="28">
        <v>3784017.9468252314</v>
      </c>
      <c r="C14" s="49">
        <v>298607</v>
      </c>
      <c r="D14" s="49">
        <v>500000</v>
      </c>
      <c r="E14" s="49">
        <v>1800000</v>
      </c>
      <c r="F14" s="49">
        <f t="shared" si="4"/>
        <v>2598607</v>
      </c>
      <c r="G14" s="49">
        <v>300000</v>
      </c>
      <c r="H14" s="49">
        <v>300000</v>
      </c>
      <c r="I14" s="49"/>
      <c r="J14" s="49">
        <f t="shared" si="1"/>
        <v>600000</v>
      </c>
      <c r="K14" s="48">
        <v>2000000</v>
      </c>
      <c r="L14" s="42">
        <f t="shared" si="2"/>
        <v>3263622.188730218</v>
      </c>
      <c r="M14" s="43">
        <f t="shared" si="3"/>
        <v>2604.5193408613445</v>
      </c>
      <c r="N14" s="26">
        <v>87</v>
      </c>
      <c r="O14" s="26">
        <v>505</v>
      </c>
      <c r="P14" s="26">
        <v>202</v>
      </c>
      <c r="Q14" s="26">
        <v>191</v>
      </c>
      <c r="R14" s="26">
        <v>114</v>
      </c>
      <c r="S14" s="26">
        <v>95</v>
      </c>
      <c r="T14" s="26">
        <v>119</v>
      </c>
      <c r="U14" s="26">
        <v>119</v>
      </c>
      <c r="V14" s="26">
        <v>73</v>
      </c>
      <c r="W14" s="26">
        <v>70</v>
      </c>
      <c r="X14" s="26">
        <v>229</v>
      </c>
      <c r="Y14" s="26">
        <v>128</v>
      </c>
      <c r="Z14" s="26">
        <v>64</v>
      </c>
      <c r="AA14" s="26">
        <v>123</v>
      </c>
      <c r="AB14" s="26">
        <v>15</v>
      </c>
      <c r="AC14" s="26">
        <v>3</v>
      </c>
      <c r="AD14" s="26">
        <v>3</v>
      </c>
      <c r="AE14" s="26">
        <v>3</v>
      </c>
      <c r="AF14" s="26">
        <v>4</v>
      </c>
      <c r="AG14" s="26">
        <v>4</v>
      </c>
      <c r="AH14" s="26">
        <v>2</v>
      </c>
      <c r="AI14" s="26">
        <v>1</v>
      </c>
      <c r="AJ14" s="27">
        <v>256.55137867647056</v>
      </c>
      <c r="AK14" s="27">
        <v>193.96796218487393</v>
      </c>
      <c r="AM14" s="45" t="s">
        <v>87</v>
      </c>
      <c r="AN14" s="26">
        <v>67</v>
      </c>
    </row>
    <row r="15" spans="1:40" ht="15" x14ac:dyDescent="0.2">
      <c r="A15" s="33" t="s">
        <v>53</v>
      </c>
      <c r="B15" s="28">
        <v>3924869.5761250686</v>
      </c>
      <c r="C15" s="49"/>
      <c r="D15" s="49"/>
      <c r="E15" s="49">
        <v>1500000</v>
      </c>
      <c r="F15" s="49">
        <f t="shared" si="4"/>
        <v>1500000</v>
      </c>
      <c r="G15" s="49">
        <v>200000</v>
      </c>
      <c r="H15" s="49">
        <v>300000</v>
      </c>
      <c r="I15" s="49">
        <v>500000</v>
      </c>
      <c r="J15" s="49">
        <f t="shared" si="1"/>
        <v>1000000</v>
      </c>
      <c r="K15" s="48">
        <v>1500000</v>
      </c>
      <c r="L15" s="42">
        <f t="shared" si="2"/>
        <v>3108203.5084433467</v>
      </c>
      <c r="M15" s="43">
        <f t="shared" si="3"/>
        <v>2010.9138918067226</v>
      </c>
      <c r="N15" s="26">
        <v>78</v>
      </c>
      <c r="O15" s="26">
        <v>319</v>
      </c>
      <c r="P15" s="26">
        <v>128</v>
      </c>
      <c r="Q15" s="26">
        <v>170</v>
      </c>
      <c r="R15" s="26">
        <v>102</v>
      </c>
      <c r="S15" s="26">
        <v>85</v>
      </c>
      <c r="T15" s="26">
        <v>101</v>
      </c>
      <c r="U15" s="26">
        <v>106</v>
      </c>
      <c r="V15" s="26">
        <v>62</v>
      </c>
      <c r="W15" s="26">
        <v>60</v>
      </c>
      <c r="X15" s="26">
        <v>88</v>
      </c>
      <c r="Y15" s="26">
        <v>49</v>
      </c>
      <c r="Z15" s="26">
        <v>51</v>
      </c>
      <c r="AA15" s="26">
        <v>97</v>
      </c>
      <c r="AB15" s="26">
        <v>45</v>
      </c>
      <c r="AC15" s="26">
        <v>8</v>
      </c>
      <c r="AD15" s="26">
        <v>8</v>
      </c>
      <c r="AE15" s="26">
        <v>8</v>
      </c>
      <c r="AF15" s="26">
        <v>11</v>
      </c>
      <c r="AG15" s="26">
        <v>12</v>
      </c>
      <c r="AH15" s="26">
        <v>11</v>
      </c>
      <c r="AI15" s="26">
        <v>8</v>
      </c>
      <c r="AJ15" s="27">
        <v>230.01158088235294</v>
      </c>
      <c r="AK15" s="27">
        <v>173.90231092436974</v>
      </c>
      <c r="AM15" s="45" t="s">
        <v>88</v>
      </c>
      <c r="AN15" s="26">
        <v>200</v>
      </c>
    </row>
    <row r="16" spans="1:40" ht="15" x14ac:dyDescent="0.2">
      <c r="A16" s="33" t="s">
        <v>54</v>
      </c>
      <c r="B16" s="28">
        <v>4752237.5074053565</v>
      </c>
      <c r="C16" s="49">
        <v>230000</v>
      </c>
      <c r="D16" s="49">
        <v>200000</v>
      </c>
      <c r="E16" s="49">
        <v>2570000</v>
      </c>
      <c r="F16" s="49">
        <f t="shared" si="4"/>
        <v>3000000</v>
      </c>
      <c r="G16" s="49">
        <v>450000</v>
      </c>
      <c r="H16" s="49">
        <v>350000</v>
      </c>
      <c r="I16" s="49">
        <v>800000</v>
      </c>
      <c r="J16" s="49">
        <f t="shared" si="1"/>
        <v>1600000</v>
      </c>
      <c r="K16" s="48">
        <v>2000000</v>
      </c>
      <c r="L16" s="42">
        <f t="shared" si="2"/>
        <v>3492388.7645507711</v>
      </c>
      <c r="M16" s="43">
        <f t="shared" si="3"/>
        <v>2024.2003588935572</v>
      </c>
      <c r="N16" s="26">
        <v>74</v>
      </c>
      <c r="O16" s="26">
        <v>265</v>
      </c>
      <c r="P16" s="26">
        <v>105</v>
      </c>
      <c r="Q16" s="26">
        <v>181</v>
      </c>
      <c r="R16" s="26">
        <v>109</v>
      </c>
      <c r="S16" s="26">
        <v>90</v>
      </c>
      <c r="T16" s="26">
        <v>97</v>
      </c>
      <c r="U16" s="26">
        <v>113</v>
      </c>
      <c r="V16" s="26">
        <v>60</v>
      </c>
      <c r="W16" s="26">
        <v>57</v>
      </c>
      <c r="X16" s="26">
        <v>120</v>
      </c>
      <c r="Y16" s="26">
        <v>67</v>
      </c>
      <c r="Z16" s="26">
        <v>49</v>
      </c>
      <c r="AA16" s="26">
        <v>93</v>
      </c>
      <c r="AB16" s="26">
        <v>65</v>
      </c>
      <c r="AC16" s="26">
        <v>11</v>
      </c>
      <c r="AD16" s="26">
        <v>11</v>
      </c>
      <c r="AE16" s="26">
        <v>11</v>
      </c>
      <c r="AF16" s="26">
        <v>17</v>
      </c>
      <c r="AG16" s="26">
        <v>17</v>
      </c>
      <c r="AH16" s="26">
        <v>17</v>
      </c>
      <c r="AI16" s="26">
        <v>12</v>
      </c>
      <c r="AJ16" s="27">
        <v>218.21611519607842</v>
      </c>
      <c r="AK16" s="27">
        <v>164.98424369747897</v>
      </c>
      <c r="AM16" s="45" t="s">
        <v>89</v>
      </c>
      <c r="AN16" s="26">
        <v>111</v>
      </c>
    </row>
    <row r="17" spans="1:40" s="70" customFormat="1" ht="15" x14ac:dyDescent="0.2">
      <c r="A17" s="64" t="s">
        <v>55</v>
      </c>
      <c r="B17" s="65">
        <v>6925340.2624535896</v>
      </c>
      <c r="C17" s="66">
        <v>0</v>
      </c>
      <c r="D17" s="66">
        <v>300000</v>
      </c>
      <c r="E17" s="66">
        <v>1000000</v>
      </c>
      <c r="F17" s="66">
        <f t="shared" si="4"/>
        <v>1300000</v>
      </c>
      <c r="G17" s="66">
        <v>500000</v>
      </c>
      <c r="H17" s="66">
        <v>800000</v>
      </c>
      <c r="I17" s="66">
        <v>1500000</v>
      </c>
      <c r="J17" s="66">
        <f t="shared" si="1"/>
        <v>2800000</v>
      </c>
      <c r="K17" s="67"/>
      <c r="L17" s="71">
        <f t="shared" si="2"/>
        <v>5080729.125421674</v>
      </c>
      <c r="M17" s="72">
        <f t="shared" si="3"/>
        <v>2968.0870054271709</v>
      </c>
      <c r="N17" s="68">
        <v>107</v>
      </c>
      <c r="O17" s="68">
        <v>614</v>
      </c>
      <c r="P17" s="68">
        <v>236</v>
      </c>
      <c r="Q17" s="68">
        <v>206</v>
      </c>
      <c r="R17" s="68">
        <v>127</v>
      </c>
      <c r="S17" s="68">
        <v>103</v>
      </c>
      <c r="T17" s="68">
        <v>109</v>
      </c>
      <c r="U17" s="68">
        <v>121</v>
      </c>
      <c r="V17" s="68">
        <v>61</v>
      </c>
      <c r="W17" s="68">
        <v>67</v>
      </c>
      <c r="X17" s="68">
        <v>200</v>
      </c>
      <c r="Y17" s="68">
        <v>111</v>
      </c>
      <c r="Z17" s="68" t="s">
        <v>75</v>
      </c>
      <c r="AA17" s="68">
        <v>116</v>
      </c>
      <c r="AB17" s="68">
        <v>94</v>
      </c>
      <c r="AC17" s="68">
        <v>16</v>
      </c>
      <c r="AD17" s="68">
        <v>17</v>
      </c>
      <c r="AE17" s="68">
        <v>16</v>
      </c>
      <c r="AF17" s="68">
        <v>24</v>
      </c>
      <c r="AG17" s="68">
        <v>24</v>
      </c>
      <c r="AH17" s="68">
        <v>26</v>
      </c>
      <c r="AI17" s="68">
        <v>19</v>
      </c>
      <c r="AJ17" s="69">
        <v>315.52870710784316</v>
      </c>
      <c r="AK17" s="69">
        <v>238.55829831932772</v>
      </c>
      <c r="AM17" s="46" t="s">
        <v>90</v>
      </c>
      <c r="AN17" s="68" t="s">
        <v>75</v>
      </c>
    </row>
    <row r="18" spans="1:40" ht="15" x14ac:dyDescent="0.2">
      <c r="A18" s="33" t="s">
        <v>56</v>
      </c>
      <c r="B18" s="28">
        <v>4237262.3670465564</v>
      </c>
      <c r="C18" s="49"/>
      <c r="D18" s="49">
        <v>100000</v>
      </c>
      <c r="E18" s="49">
        <v>2500000</v>
      </c>
      <c r="F18" s="49">
        <f t="shared" si="4"/>
        <v>2600000</v>
      </c>
      <c r="G18" s="49">
        <v>100000</v>
      </c>
      <c r="H18" s="49">
        <v>200000</v>
      </c>
      <c r="I18" s="49">
        <v>700000</v>
      </c>
      <c r="J18" s="49">
        <f t="shared" si="1"/>
        <v>1000000</v>
      </c>
      <c r="K18" s="48">
        <v>2000000</v>
      </c>
      <c r="L18" s="42">
        <f t="shared" si="2"/>
        <v>3288548.7327889008</v>
      </c>
      <c r="M18" s="43">
        <f t="shared" si="3"/>
        <v>1948.6599396008403</v>
      </c>
      <c r="N18" s="26">
        <v>99</v>
      </c>
      <c r="O18" s="26">
        <v>222</v>
      </c>
      <c r="P18" s="26">
        <v>89</v>
      </c>
      <c r="Q18" s="26">
        <v>157</v>
      </c>
      <c r="R18" s="26">
        <v>95</v>
      </c>
      <c r="S18" s="26">
        <v>79</v>
      </c>
      <c r="T18" s="26">
        <v>94</v>
      </c>
      <c r="U18" s="26">
        <v>99</v>
      </c>
      <c r="V18" s="26">
        <v>58</v>
      </c>
      <c r="W18" s="26">
        <v>55</v>
      </c>
      <c r="X18" s="26">
        <v>94</v>
      </c>
      <c r="Y18" s="26">
        <v>52</v>
      </c>
      <c r="Z18" s="26">
        <v>34</v>
      </c>
      <c r="AA18" s="26">
        <v>65</v>
      </c>
      <c r="AB18" s="26">
        <v>51</v>
      </c>
      <c r="AC18" s="26">
        <v>9</v>
      </c>
      <c r="AD18" s="26">
        <v>9</v>
      </c>
      <c r="AE18" s="26">
        <v>9</v>
      </c>
      <c r="AF18" s="26">
        <v>13</v>
      </c>
      <c r="AG18" s="26">
        <v>13</v>
      </c>
      <c r="AH18" s="26">
        <v>23</v>
      </c>
      <c r="AI18" s="26">
        <v>17</v>
      </c>
      <c r="AJ18" s="27">
        <v>291.93777573529411</v>
      </c>
      <c r="AK18" s="27">
        <v>220.72216386554621</v>
      </c>
      <c r="AM18" s="46" t="s">
        <v>91</v>
      </c>
      <c r="AN18" s="26" t="s">
        <v>103</v>
      </c>
    </row>
    <row r="19" spans="1:40" ht="15" x14ac:dyDescent="0.2">
      <c r="A19" s="33" t="s">
        <v>57</v>
      </c>
      <c r="B19" s="28">
        <v>4912894.0733539416</v>
      </c>
      <c r="C19" s="49">
        <v>250000</v>
      </c>
      <c r="D19" s="49">
        <v>3500000</v>
      </c>
      <c r="E19" s="49">
        <v>750000</v>
      </c>
      <c r="F19" s="49">
        <f t="shared" si="4"/>
        <v>4500000</v>
      </c>
      <c r="G19" s="49">
        <v>250000</v>
      </c>
      <c r="H19" s="49">
        <v>250000</v>
      </c>
      <c r="I19" s="49">
        <v>1000000</v>
      </c>
      <c r="J19" s="49">
        <f t="shared" si="1"/>
        <v>1500000</v>
      </c>
      <c r="K19" s="48">
        <v>3000000</v>
      </c>
      <c r="L19" s="42">
        <f t="shared" si="2"/>
        <v>4031761.3337041656</v>
      </c>
      <c r="M19" s="43">
        <f t="shared" si="3"/>
        <v>2739.2276041666664</v>
      </c>
      <c r="N19" s="26">
        <v>119</v>
      </c>
      <c r="O19" s="26">
        <v>404</v>
      </c>
      <c r="P19" s="26">
        <v>171</v>
      </c>
      <c r="Q19" s="26">
        <v>209</v>
      </c>
      <c r="R19" s="26">
        <v>122</v>
      </c>
      <c r="S19" s="26">
        <v>104</v>
      </c>
      <c r="T19" s="26">
        <v>115</v>
      </c>
      <c r="U19" s="26">
        <v>138</v>
      </c>
      <c r="V19" s="26">
        <v>78</v>
      </c>
      <c r="W19" s="26">
        <v>65</v>
      </c>
      <c r="X19" s="26">
        <v>170</v>
      </c>
      <c r="Y19" s="26">
        <v>95</v>
      </c>
      <c r="Z19" s="26">
        <v>73</v>
      </c>
      <c r="AA19" s="26">
        <v>139</v>
      </c>
      <c r="AB19" s="26">
        <v>47</v>
      </c>
      <c r="AC19" s="26">
        <v>8</v>
      </c>
      <c r="AD19" s="26">
        <v>8</v>
      </c>
      <c r="AE19" s="26">
        <v>8</v>
      </c>
      <c r="AF19" s="26">
        <v>12</v>
      </c>
      <c r="AG19" s="26">
        <v>12</v>
      </c>
      <c r="AH19" s="26">
        <v>15</v>
      </c>
      <c r="AI19" s="26">
        <v>11</v>
      </c>
      <c r="AJ19" s="27">
        <v>350.91510416666665</v>
      </c>
      <c r="AK19" s="27">
        <v>265.3125</v>
      </c>
      <c r="AM19" s="46" t="s">
        <v>92</v>
      </c>
      <c r="AN19" s="26" t="s">
        <v>104</v>
      </c>
    </row>
    <row r="20" spans="1:40" ht="15" x14ac:dyDescent="0.2">
      <c r="A20" s="33" t="s">
        <v>58</v>
      </c>
      <c r="B20" s="28">
        <v>6011297.4238750841</v>
      </c>
      <c r="C20" s="49">
        <v>100000</v>
      </c>
      <c r="D20" s="49">
        <v>300000</v>
      </c>
      <c r="E20" s="49">
        <v>3000000</v>
      </c>
      <c r="F20" s="49">
        <f t="shared" si="4"/>
        <v>3400000</v>
      </c>
      <c r="G20" s="49">
        <v>300000</v>
      </c>
      <c r="H20" s="49">
        <v>200000</v>
      </c>
      <c r="I20" s="49">
        <v>200000</v>
      </c>
      <c r="J20" s="49">
        <f t="shared" si="1"/>
        <v>700000</v>
      </c>
      <c r="K20" s="48">
        <v>3000000</v>
      </c>
      <c r="L20" s="42">
        <f t="shared" si="2"/>
        <v>4938298.997646708</v>
      </c>
      <c r="M20" s="43">
        <f t="shared" si="3"/>
        <v>3373.6116158963587</v>
      </c>
      <c r="N20" s="26">
        <v>166</v>
      </c>
      <c r="O20" s="26">
        <v>478</v>
      </c>
      <c r="P20" s="26">
        <v>191</v>
      </c>
      <c r="Q20" s="26">
        <v>276</v>
      </c>
      <c r="R20" s="26">
        <v>166</v>
      </c>
      <c r="S20" s="26">
        <v>138</v>
      </c>
      <c r="T20" s="26">
        <v>155</v>
      </c>
      <c r="U20" s="26">
        <v>172</v>
      </c>
      <c r="V20" s="26">
        <v>96</v>
      </c>
      <c r="W20" s="26">
        <v>91</v>
      </c>
      <c r="X20" s="26">
        <v>167</v>
      </c>
      <c r="Y20" s="26">
        <v>93</v>
      </c>
      <c r="Z20" s="26">
        <v>60</v>
      </c>
      <c r="AA20" s="26">
        <v>114</v>
      </c>
      <c r="AB20" s="26">
        <v>61</v>
      </c>
      <c r="AC20" s="26">
        <v>10</v>
      </c>
      <c r="AD20" s="26">
        <v>11</v>
      </c>
      <c r="AE20" s="26">
        <v>11</v>
      </c>
      <c r="AF20" s="26">
        <v>16</v>
      </c>
      <c r="AG20" s="26">
        <v>16</v>
      </c>
      <c r="AH20" s="26">
        <v>15</v>
      </c>
      <c r="AI20" s="26">
        <v>11</v>
      </c>
      <c r="AJ20" s="27">
        <v>489.51182598039225</v>
      </c>
      <c r="AK20" s="27">
        <v>370.09978991596643</v>
      </c>
      <c r="AM20" s="45" t="s">
        <v>93</v>
      </c>
      <c r="AN20" s="26">
        <v>16</v>
      </c>
    </row>
    <row r="21" spans="1:40" ht="15" x14ac:dyDescent="0.2">
      <c r="A21" s="33" t="s">
        <v>59</v>
      </c>
      <c r="B21" s="28">
        <v>3984643.039180852</v>
      </c>
      <c r="C21" s="49">
        <v>0</v>
      </c>
      <c r="D21" s="49">
        <v>0</v>
      </c>
      <c r="E21" s="49">
        <v>2000000</v>
      </c>
      <c r="F21" s="49">
        <f t="shared" si="4"/>
        <v>2000000</v>
      </c>
      <c r="G21" s="49">
        <v>250000</v>
      </c>
      <c r="H21" s="49">
        <v>150000</v>
      </c>
      <c r="I21" s="49">
        <v>600000</v>
      </c>
      <c r="J21" s="49">
        <f t="shared" si="1"/>
        <v>1000000</v>
      </c>
      <c r="K21" s="48">
        <v>1400000</v>
      </c>
      <c r="L21" s="42">
        <f t="shared" si="2"/>
        <v>2966302.4175604698</v>
      </c>
      <c r="M21" s="43">
        <f t="shared" si="3"/>
        <v>1732.238143382353</v>
      </c>
      <c r="N21" s="26">
        <v>63</v>
      </c>
      <c r="O21" s="26">
        <v>301</v>
      </c>
      <c r="P21" s="26">
        <v>120</v>
      </c>
      <c r="Q21" s="26">
        <v>121</v>
      </c>
      <c r="R21" s="26">
        <v>73</v>
      </c>
      <c r="S21" s="26">
        <v>60</v>
      </c>
      <c r="T21" s="26">
        <v>72</v>
      </c>
      <c r="U21" s="26">
        <v>76</v>
      </c>
      <c r="V21" s="26">
        <v>44</v>
      </c>
      <c r="W21" s="26">
        <v>42</v>
      </c>
      <c r="X21" s="26">
        <v>119</v>
      </c>
      <c r="Y21" s="26">
        <v>66</v>
      </c>
      <c r="Z21" s="26">
        <v>39</v>
      </c>
      <c r="AA21" s="26">
        <v>74</v>
      </c>
      <c r="AB21" s="26">
        <v>54</v>
      </c>
      <c r="AC21" s="26">
        <v>10</v>
      </c>
      <c r="AD21" s="26">
        <v>10</v>
      </c>
      <c r="AE21" s="26">
        <v>10</v>
      </c>
      <c r="AF21" s="26">
        <v>14</v>
      </c>
      <c r="AG21" s="26">
        <v>14</v>
      </c>
      <c r="AH21" s="26">
        <v>14</v>
      </c>
      <c r="AI21" s="26">
        <v>10</v>
      </c>
      <c r="AJ21" s="27">
        <v>185.77858455882355</v>
      </c>
      <c r="AK21" s="27">
        <v>140.45955882352942</v>
      </c>
      <c r="AM21" s="46" t="s">
        <v>94</v>
      </c>
      <c r="AN21" s="26" t="s">
        <v>105</v>
      </c>
    </row>
    <row r="22" spans="1:40" ht="15" x14ac:dyDescent="0.2">
      <c r="A22" s="33" t="s">
        <v>60</v>
      </c>
      <c r="B22" s="28">
        <v>4409407.8466087347</v>
      </c>
      <c r="C22" s="49">
        <v>56133</v>
      </c>
      <c r="D22" s="49">
        <v>0</v>
      </c>
      <c r="E22" s="49">
        <v>1950000</v>
      </c>
      <c r="F22" s="49">
        <f t="shared" si="4"/>
        <v>2006133</v>
      </c>
      <c r="G22" s="49">
        <v>200000</v>
      </c>
      <c r="H22" s="49">
        <v>300000</v>
      </c>
      <c r="I22" s="49">
        <v>900000</v>
      </c>
      <c r="J22" s="49">
        <f t="shared" si="1"/>
        <v>1400000</v>
      </c>
      <c r="K22" s="48">
        <v>2000000</v>
      </c>
      <c r="L22" s="42">
        <f t="shared" si="2"/>
        <v>3299473.3168896358</v>
      </c>
      <c r="M22" s="43">
        <f t="shared" si="3"/>
        <v>2017.2706582633052</v>
      </c>
      <c r="N22" s="26">
        <v>80</v>
      </c>
      <c r="O22" s="26">
        <v>297</v>
      </c>
      <c r="P22" s="26">
        <v>119</v>
      </c>
      <c r="Q22" s="26">
        <v>158</v>
      </c>
      <c r="R22" s="26">
        <v>95</v>
      </c>
      <c r="S22" s="26">
        <v>79</v>
      </c>
      <c r="T22" s="26">
        <v>94</v>
      </c>
      <c r="U22" s="26">
        <v>99</v>
      </c>
      <c r="V22" s="26">
        <v>58</v>
      </c>
      <c r="W22" s="26">
        <v>56</v>
      </c>
      <c r="X22" s="26">
        <v>130</v>
      </c>
      <c r="Y22" s="26">
        <v>72</v>
      </c>
      <c r="Z22" s="26">
        <v>44</v>
      </c>
      <c r="AA22" s="26">
        <v>85</v>
      </c>
      <c r="AB22" s="26">
        <v>56</v>
      </c>
      <c r="AC22" s="26">
        <v>10</v>
      </c>
      <c r="AD22" s="26">
        <v>10</v>
      </c>
      <c r="AE22" s="26">
        <v>10</v>
      </c>
      <c r="AF22" s="26">
        <v>15</v>
      </c>
      <c r="AG22" s="26">
        <v>15</v>
      </c>
      <c r="AH22" s="26">
        <v>12</v>
      </c>
      <c r="AI22" s="26">
        <v>9</v>
      </c>
      <c r="AJ22" s="27">
        <v>235.90931372549022</v>
      </c>
      <c r="AK22" s="27">
        <v>178.36134453781514</v>
      </c>
      <c r="AM22" s="45" t="s">
        <v>95</v>
      </c>
      <c r="AN22" s="26">
        <v>16</v>
      </c>
    </row>
    <row r="23" spans="1:40" ht="15" x14ac:dyDescent="0.2">
      <c r="A23" s="33" t="s">
        <v>61</v>
      </c>
      <c r="B23" s="28">
        <v>9772851.0951364208</v>
      </c>
      <c r="C23" s="49">
        <v>0</v>
      </c>
      <c r="D23" s="49">
        <v>0</v>
      </c>
      <c r="E23" s="49">
        <v>3000000</v>
      </c>
      <c r="F23" s="49">
        <f t="shared" si="4"/>
        <v>3000000</v>
      </c>
      <c r="G23" s="49">
        <v>0</v>
      </c>
      <c r="H23" s="49">
        <v>500000</v>
      </c>
      <c r="I23" s="49">
        <v>2500000</v>
      </c>
      <c r="J23" s="49">
        <f t="shared" si="1"/>
        <v>3000000</v>
      </c>
      <c r="K23" s="48">
        <v>3000000</v>
      </c>
      <c r="L23" s="42">
        <f t="shared" si="2"/>
        <v>6923729.7271262966</v>
      </c>
      <c r="M23" s="43">
        <f t="shared" si="3"/>
        <v>3415.5088016456584</v>
      </c>
      <c r="N23" s="26">
        <v>143</v>
      </c>
      <c r="O23" s="26">
        <v>434</v>
      </c>
      <c r="P23" s="26">
        <v>173</v>
      </c>
      <c r="Q23" s="26">
        <v>265</v>
      </c>
      <c r="R23" s="26">
        <v>160</v>
      </c>
      <c r="S23" s="26">
        <v>132</v>
      </c>
      <c r="T23" s="26">
        <v>165</v>
      </c>
      <c r="U23" s="26">
        <v>166</v>
      </c>
      <c r="V23" s="26">
        <v>103</v>
      </c>
      <c r="W23" s="26">
        <v>98</v>
      </c>
      <c r="X23" s="26">
        <v>158</v>
      </c>
      <c r="Y23" s="26">
        <v>88</v>
      </c>
      <c r="Z23" s="26">
        <v>61</v>
      </c>
      <c r="AA23" s="26">
        <v>116</v>
      </c>
      <c r="AB23" s="26">
        <v>153</v>
      </c>
      <c r="AC23" s="26">
        <v>26</v>
      </c>
      <c r="AD23" s="26">
        <v>27</v>
      </c>
      <c r="AE23" s="26">
        <v>27</v>
      </c>
      <c r="AF23" s="26">
        <v>39</v>
      </c>
      <c r="AG23" s="26">
        <v>39</v>
      </c>
      <c r="AH23" s="26">
        <v>59</v>
      </c>
      <c r="AI23" s="26">
        <v>43</v>
      </c>
      <c r="AJ23" s="27">
        <v>421.68789828431375</v>
      </c>
      <c r="AK23" s="27">
        <v>318.82090336134456</v>
      </c>
      <c r="AM23" s="45" t="s">
        <v>96</v>
      </c>
      <c r="AN23" s="26">
        <v>24</v>
      </c>
    </row>
    <row r="24" spans="1:40" ht="15" x14ac:dyDescent="0.2">
      <c r="A24" s="33" t="s">
        <v>62</v>
      </c>
      <c r="B24" s="28">
        <v>4604017.3381603109</v>
      </c>
      <c r="C24" s="49">
        <v>0</v>
      </c>
      <c r="D24" s="49">
        <v>0</v>
      </c>
      <c r="E24" s="49">
        <v>2500000</v>
      </c>
      <c r="F24" s="49">
        <f t="shared" si="4"/>
        <v>2500000</v>
      </c>
      <c r="G24" s="49">
        <v>0</v>
      </c>
      <c r="H24" s="49">
        <v>300000</v>
      </c>
      <c r="I24" s="49">
        <v>1200000</v>
      </c>
      <c r="J24" s="49">
        <f t="shared" si="1"/>
        <v>1500000</v>
      </c>
      <c r="K24" s="48">
        <v>1500000</v>
      </c>
      <c r="L24" s="42">
        <f t="shared" si="2"/>
        <v>3540489.4741523112</v>
      </c>
      <c r="M24" s="43">
        <f t="shared" si="3"/>
        <v>2117.3409576330532</v>
      </c>
      <c r="N24" s="26">
        <v>86</v>
      </c>
      <c r="O24" s="26">
        <v>273</v>
      </c>
      <c r="P24" s="26">
        <v>109</v>
      </c>
      <c r="Q24" s="26">
        <v>195</v>
      </c>
      <c r="R24" s="26">
        <v>116</v>
      </c>
      <c r="S24" s="26">
        <v>97</v>
      </c>
      <c r="T24" s="26">
        <v>120</v>
      </c>
      <c r="U24" s="26">
        <v>121</v>
      </c>
      <c r="V24" s="26">
        <v>74</v>
      </c>
      <c r="W24" s="26">
        <v>71</v>
      </c>
      <c r="X24" s="26">
        <v>97</v>
      </c>
      <c r="Y24" s="26">
        <v>54</v>
      </c>
      <c r="Z24" s="26">
        <v>37</v>
      </c>
      <c r="AA24" s="26">
        <v>71</v>
      </c>
      <c r="AB24" s="26">
        <v>54</v>
      </c>
      <c r="AC24" s="26">
        <v>10</v>
      </c>
      <c r="AD24" s="26">
        <v>10</v>
      </c>
      <c r="AE24" s="26">
        <v>9</v>
      </c>
      <c r="AF24" s="26">
        <v>14</v>
      </c>
      <c r="AG24" s="26">
        <v>14</v>
      </c>
      <c r="AH24" s="26">
        <v>23</v>
      </c>
      <c r="AI24" s="26">
        <v>17</v>
      </c>
      <c r="AJ24" s="27">
        <v>253.60251225490197</v>
      </c>
      <c r="AK24" s="27">
        <v>191.73844537815125</v>
      </c>
      <c r="AM24" s="45" t="s">
        <v>97</v>
      </c>
      <c r="AN24" s="26">
        <v>24</v>
      </c>
    </row>
    <row r="25" spans="1:40" ht="15" x14ac:dyDescent="0.2">
      <c r="A25" s="33" t="s">
        <v>63</v>
      </c>
      <c r="B25" s="28">
        <v>3761086.7005937747</v>
      </c>
      <c r="C25" s="49">
        <v>0</v>
      </c>
      <c r="D25" s="49">
        <v>1000000</v>
      </c>
      <c r="E25" s="49">
        <v>1200000</v>
      </c>
      <c r="F25" s="49">
        <f t="shared" si="4"/>
        <v>2200000</v>
      </c>
      <c r="G25" s="49">
        <v>200000</v>
      </c>
      <c r="H25" s="49">
        <v>450000</v>
      </c>
      <c r="I25" s="49"/>
      <c r="J25" s="49">
        <f t="shared" si="1"/>
        <v>650000</v>
      </c>
      <c r="K25" s="48">
        <v>1200000</v>
      </c>
      <c r="L25" s="42">
        <f t="shared" si="2"/>
        <v>2730956.4395216038</v>
      </c>
      <c r="M25" s="43">
        <f t="shared" si="3"/>
        <v>1546.1678440126052</v>
      </c>
      <c r="N25" s="26">
        <v>57</v>
      </c>
      <c r="O25" s="26">
        <v>142</v>
      </c>
      <c r="P25" s="26">
        <v>56</v>
      </c>
      <c r="Q25" s="26">
        <v>155</v>
      </c>
      <c r="R25" s="26">
        <v>93</v>
      </c>
      <c r="S25" s="26">
        <v>78</v>
      </c>
      <c r="T25" s="26">
        <v>90</v>
      </c>
      <c r="U25" s="26">
        <v>97</v>
      </c>
      <c r="V25" s="26">
        <v>55</v>
      </c>
      <c r="W25" s="26">
        <v>53</v>
      </c>
      <c r="X25" s="26">
        <v>86</v>
      </c>
      <c r="Y25" s="26">
        <v>48</v>
      </c>
      <c r="Z25" s="26">
        <v>39</v>
      </c>
      <c r="AA25" s="26">
        <v>72</v>
      </c>
      <c r="AB25" s="26">
        <v>50</v>
      </c>
      <c r="AC25" s="26">
        <v>10</v>
      </c>
      <c r="AD25" s="26">
        <v>9</v>
      </c>
      <c r="AE25" s="26">
        <v>9</v>
      </c>
      <c r="AF25" s="26">
        <v>13</v>
      </c>
      <c r="AG25" s="26">
        <v>13</v>
      </c>
      <c r="AH25" s="26">
        <v>15</v>
      </c>
      <c r="AI25" s="26">
        <v>11</v>
      </c>
      <c r="AJ25" s="27">
        <v>168.08538602941178</v>
      </c>
      <c r="AK25" s="27">
        <v>127.08245798319328</v>
      </c>
      <c r="AM25" s="45" t="s">
        <v>98</v>
      </c>
      <c r="AN25" s="26">
        <v>26</v>
      </c>
    </row>
    <row r="26" spans="1:40" ht="15" x14ac:dyDescent="0.2">
      <c r="A26" s="35" t="s">
        <v>22</v>
      </c>
      <c r="B26" s="36">
        <f>SUM(B3:B25)</f>
        <v>122792708.32322463</v>
      </c>
      <c r="C26" s="50">
        <f t="shared" ref="C26:K26" si="5">SUM(C3:C25)</f>
        <v>2599740</v>
      </c>
      <c r="D26" s="50">
        <f t="shared" si="5"/>
        <v>26525000</v>
      </c>
      <c r="E26" s="50">
        <f t="shared" si="5"/>
        <v>36970000</v>
      </c>
      <c r="F26" s="50">
        <f t="shared" si="5"/>
        <v>66094740</v>
      </c>
      <c r="G26" s="50">
        <f t="shared" ref="G26" si="6">SUM(G3:G25)</f>
        <v>5415000</v>
      </c>
      <c r="H26" s="50">
        <f t="shared" ref="H26" si="7">SUM(H3:H25)</f>
        <v>8025000</v>
      </c>
      <c r="I26" s="50">
        <f t="shared" ref="I26" si="8">SUM(I3:I25)</f>
        <v>18232000</v>
      </c>
      <c r="J26" s="50">
        <f t="shared" si="5"/>
        <v>31672000</v>
      </c>
      <c r="K26" s="50">
        <f t="shared" si="5"/>
        <v>50000000</v>
      </c>
      <c r="L26" s="44">
        <f>SUM(L3:L25)</f>
        <v>91421677.574538097</v>
      </c>
      <c r="M26" s="44">
        <f>SUM(M3:M25)</f>
        <v>55350.161904761902</v>
      </c>
      <c r="N26" s="26">
        <f>SUM(N3:N25)</f>
        <v>2176</v>
      </c>
      <c r="O26" s="26">
        <f t="shared" ref="O26:AI26" si="9">SUM(O3:O25)</f>
        <v>6749</v>
      </c>
      <c r="P26" s="26">
        <f t="shared" si="9"/>
        <v>2699</v>
      </c>
      <c r="Q26" s="26">
        <f t="shared" si="9"/>
        <v>4771</v>
      </c>
      <c r="R26" s="26">
        <f t="shared" si="9"/>
        <v>2870</v>
      </c>
      <c r="S26" s="26">
        <f t="shared" si="9"/>
        <v>2384</v>
      </c>
      <c r="T26" s="26">
        <f t="shared" si="9"/>
        <v>2895</v>
      </c>
      <c r="U26" s="26">
        <f t="shared" si="9"/>
        <v>2992</v>
      </c>
      <c r="V26" s="26">
        <f t="shared" si="9"/>
        <v>1786</v>
      </c>
      <c r="W26" s="26">
        <f t="shared" si="9"/>
        <v>1707</v>
      </c>
      <c r="X26" s="26">
        <f t="shared" si="9"/>
        <v>3509</v>
      </c>
      <c r="Y26" s="26">
        <f t="shared" si="9"/>
        <v>1954</v>
      </c>
      <c r="Z26" s="26">
        <f t="shared" si="9"/>
        <v>1260</v>
      </c>
      <c r="AA26" s="26">
        <f t="shared" si="9"/>
        <v>2537</v>
      </c>
      <c r="AB26" s="26">
        <f t="shared" si="9"/>
        <v>1471</v>
      </c>
      <c r="AC26" s="26">
        <f t="shared" si="9"/>
        <v>253</v>
      </c>
      <c r="AD26" s="26">
        <f t="shared" si="9"/>
        <v>261</v>
      </c>
      <c r="AE26" s="26">
        <f t="shared" si="9"/>
        <v>257</v>
      </c>
      <c r="AF26" s="26">
        <f t="shared" si="9"/>
        <v>379</v>
      </c>
      <c r="AG26" s="26">
        <f t="shared" si="9"/>
        <v>378</v>
      </c>
      <c r="AH26" s="26">
        <f t="shared" si="9"/>
        <v>460</v>
      </c>
      <c r="AI26" s="39">
        <f t="shared" si="9"/>
        <v>334</v>
      </c>
      <c r="AJ26" s="37">
        <f>SUM(AJ3:AJ25)</f>
        <v>6416.7333333333336</v>
      </c>
      <c r="AK26" s="37">
        <f>SUM(AK3:AK25)</f>
        <v>4851.4285714285725</v>
      </c>
      <c r="AM26" s="45" t="s">
        <v>99</v>
      </c>
      <c r="AN26" s="26">
        <v>19</v>
      </c>
    </row>
    <row r="27" spans="1:40" ht="15" x14ac:dyDescent="0.3">
      <c r="U27" s="21">
        <v>2472</v>
      </c>
      <c r="AM27" s="47" t="s">
        <v>100</v>
      </c>
      <c r="AN27" s="27" t="s">
        <v>106</v>
      </c>
    </row>
    <row r="28" spans="1:40" ht="15" x14ac:dyDescent="0.3">
      <c r="AM28" s="47" t="s">
        <v>101</v>
      </c>
      <c r="AN28" s="27" t="s">
        <v>107</v>
      </c>
    </row>
  </sheetData>
  <mergeCells count="8">
    <mergeCell ref="L1:M1"/>
    <mergeCell ref="G1:I1"/>
    <mergeCell ref="C1:E1"/>
    <mergeCell ref="A1:A2"/>
    <mergeCell ref="B1:B2"/>
    <mergeCell ref="J1:J2"/>
    <mergeCell ref="K1:K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28"/>
  <sheetViews>
    <sheetView workbookViewId="0">
      <pane xSplit="2" ySplit="2" topLeftCell="C3" activePane="bottomRight" state="frozen"/>
      <selection activeCell="I16" sqref="I16"/>
      <selection pane="topRight" activeCell="I16" sqref="I16"/>
      <selection pane="bottomLeft" activeCell="I16" sqref="I16"/>
      <selection pane="bottomRight" activeCell="F2" sqref="F2"/>
    </sheetView>
  </sheetViews>
  <sheetFormatPr defaultRowHeight="15" x14ac:dyDescent="0.25"/>
  <cols>
    <col min="1" max="1" width="11.140625" customWidth="1"/>
    <col min="3" max="3" width="10" customWidth="1"/>
    <col min="4" max="4" width="13.42578125" customWidth="1"/>
    <col min="5" max="5" width="9.7109375" customWidth="1"/>
    <col min="6" max="6" width="14.42578125" customWidth="1"/>
    <col min="7" max="7" width="11" customWidth="1"/>
    <col min="8" max="8" width="11.140625" customWidth="1"/>
    <col min="14" max="18" width="15.5703125" style="1" customWidth="1"/>
  </cols>
  <sheetData>
    <row r="1" spans="1:18" x14ac:dyDescent="0.25">
      <c r="A1" s="2" t="s">
        <v>23</v>
      </c>
      <c r="B1" s="3"/>
      <c r="C1" s="3"/>
      <c r="D1" s="3"/>
      <c r="E1" s="3"/>
      <c r="F1" s="3"/>
      <c r="G1" s="3"/>
      <c r="H1" s="3"/>
      <c r="I1" s="60" t="s">
        <v>24</v>
      </c>
      <c r="J1" s="60"/>
      <c r="K1" s="60"/>
      <c r="L1" s="60"/>
      <c r="M1" s="60"/>
      <c r="N1" s="61" t="s">
        <v>25</v>
      </c>
      <c r="O1" s="61"/>
      <c r="P1" s="61"/>
      <c r="Q1" s="61"/>
      <c r="R1" s="61"/>
    </row>
    <row r="2" spans="1:18" s="5" customFormat="1" ht="38.25" customHeight="1" x14ac:dyDescent="0.25">
      <c r="A2" s="6" t="s">
        <v>21</v>
      </c>
      <c r="B2" s="7" t="s">
        <v>20</v>
      </c>
      <c r="C2" s="8" t="s">
        <v>27</v>
      </c>
      <c r="D2" s="8" t="s">
        <v>28</v>
      </c>
      <c r="E2" s="8" t="s">
        <v>34</v>
      </c>
      <c r="F2" s="16" t="s">
        <v>36</v>
      </c>
      <c r="G2" s="13" t="s">
        <v>35</v>
      </c>
      <c r="H2" s="13" t="s">
        <v>26</v>
      </c>
      <c r="I2" s="11">
        <v>44390</v>
      </c>
      <c r="J2" s="11">
        <v>44391</v>
      </c>
      <c r="K2" s="11">
        <v>44392</v>
      </c>
      <c r="L2" s="11">
        <v>18</v>
      </c>
      <c r="M2" s="11">
        <v>44396</v>
      </c>
      <c r="N2" s="12">
        <v>44390</v>
      </c>
      <c r="O2" s="12">
        <v>44391</v>
      </c>
      <c r="P2" s="12">
        <v>44392</v>
      </c>
      <c r="Q2" s="12">
        <v>44395</v>
      </c>
      <c r="R2" s="12">
        <v>44396</v>
      </c>
    </row>
    <row r="3" spans="1:18" x14ac:dyDescent="0.25">
      <c r="A3" s="9" t="s">
        <v>10</v>
      </c>
      <c r="B3" s="4">
        <v>1032.575</v>
      </c>
      <c r="C3" s="4">
        <v>18361</v>
      </c>
      <c r="D3" s="4">
        <f>B3*C3</f>
        <v>18959109.574999999</v>
      </c>
      <c r="E3" s="4">
        <v>28818</v>
      </c>
      <c r="F3" s="17" t="e">
        <f>G3-E3</f>
        <v>#REF!</v>
      </c>
      <c r="G3" s="14" t="e">
        <f>SUM(I3:M3)</f>
        <v>#REF!</v>
      </c>
      <c r="H3" s="14" t="e">
        <f>SUM(N3:R3)</f>
        <v>#REF!</v>
      </c>
      <c r="I3" s="4" t="e">
        <f>SUM('Available models'!#REF!)</f>
        <v>#REF!</v>
      </c>
      <c r="J3" s="4" t="e">
        <f>SUM('Available models'!#REF!)</f>
        <v>#REF!</v>
      </c>
      <c r="K3" s="4" t="e">
        <f>SUM('Available models'!#REF!)</f>
        <v>#REF!</v>
      </c>
      <c r="L3" s="4" t="e">
        <f>SUM('Available models'!#REF!)</f>
        <v>#REF!</v>
      </c>
      <c r="M3" s="4" t="e">
        <f>SUM('Available models'!#REF!)</f>
        <v>#REF!</v>
      </c>
      <c r="N3" s="4" t="e">
        <f>$B3*I3</f>
        <v>#REF!</v>
      </c>
      <c r="O3" s="4" t="e">
        <f t="shared" ref="O3:R18" si="0">$B3*J3</f>
        <v>#REF!</v>
      </c>
      <c r="P3" s="4" t="e">
        <f t="shared" si="0"/>
        <v>#REF!</v>
      </c>
      <c r="Q3" s="4" t="e">
        <f t="shared" si="0"/>
        <v>#REF!</v>
      </c>
      <c r="R3" s="4" t="e">
        <f t="shared" si="0"/>
        <v>#REF!</v>
      </c>
    </row>
    <row r="4" spans="1:18" x14ac:dyDescent="0.25">
      <c r="A4" s="9" t="s">
        <v>2</v>
      </c>
      <c r="B4" s="4">
        <v>1030</v>
      </c>
      <c r="C4" s="4">
        <v>20000</v>
      </c>
      <c r="D4" s="4">
        <f t="shared" ref="D4:D27" si="1">B4*C4</f>
        <v>20600000</v>
      </c>
      <c r="E4" s="4">
        <v>0</v>
      </c>
      <c r="F4" s="17" t="e">
        <f t="shared" ref="F4:F27" si="2">G4-E4</f>
        <v>#REF!</v>
      </c>
      <c r="G4" s="14" t="e">
        <f t="shared" ref="G4:G27" si="3">SUM(I4:M4)</f>
        <v>#REF!</v>
      </c>
      <c r="H4" s="14" t="e">
        <f t="shared" ref="H4:H27" si="4">SUM(N4:R4)</f>
        <v>#REF!</v>
      </c>
      <c r="I4" s="4" t="e">
        <f>SUM('Available models'!#REF!)</f>
        <v>#REF!</v>
      </c>
      <c r="J4" s="4" t="e">
        <f>SUM('Available models'!#REF!)</f>
        <v>#REF!</v>
      </c>
      <c r="K4" s="4" t="e">
        <f>SUM('Available models'!#REF!)</f>
        <v>#REF!</v>
      </c>
      <c r="L4" s="4" t="e">
        <f>SUM('Available models'!#REF!)</f>
        <v>#REF!</v>
      </c>
      <c r="M4" s="4" t="e">
        <f>SUM('Available models'!#REF!)</f>
        <v>#REF!</v>
      </c>
      <c r="N4" s="4" t="e">
        <f t="shared" ref="N4:R27" si="5">$B4*I4</f>
        <v>#REF!</v>
      </c>
      <c r="O4" s="4" t="e">
        <f t="shared" si="0"/>
        <v>#REF!</v>
      </c>
      <c r="P4" s="4" t="e">
        <f t="shared" si="0"/>
        <v>#REF!</v>
      </c>
      <c r="Q4" s="4" t="e">
        <f t="shared" si="0"/>
        <v>#REF!</v>
      </c>
      <c r="R4" s="4" t="e">
        <f t="shared" si="0"/>
        <v>#REF!</v>
      </c>
    </row>
    <row r="5" spans="1:18" x14ac:dyDescent="0.25">
      <c r="A5" s="3" t="s">
        <v>29</v>
      </c>
      <c r="B5" s="4">
        <v>1033</v>
      </c>
      <c r="C5" s="4">
        <v>30000</v>
      </c>
      <c r="D5" s="4">
        <f t="shared" si="1"/>
        <v>30990000</v>
      </c>
      <c r="E5" s="4">
        <v>0</v>
      </c>
      <c r="F5" s="17" t="e">
        <f t="shared" si="2"/>
        <v>#REF!</v>
      </c>
      <c r="G5" s="14" t="e">
        <f t="shared" si="3"/>
        <v>#REF!</v>
      </c>
      <c r="H5" s="14" t="e">
        <f t="shared" si="4"/>
        <v>#REF!</v>
      </c>
      <c r="I5" s="4" t="e">
        <f>SUM('Available models'!#REF!)</f>
        <v>#REF!</v>
      </c>
      <c r="J5" s="4" t="e">
        <f>SUM('Available models'!#REF!)</f>
        <v>#REF!</v>
      </c>
      <c r="K5" s="4" t="e">
        <f>SUM('Available models'!#REF!)</f>
        <v>#REF!</v>
      </c>
      <c r="L5" s="4" t="e">
        <f>SUM('Available models'!#REF!)</f>
        <v>#REF!</v>
      </c>
      <c r="M5" s="4" t="e">
        <f>SUM('Available models'!#REF!)</f>
        <v>#REF!</v>
      </c>
      <c r="N5" s="4" t="e">
        <f t="shared" si="5"/>
        <v>#REF!</v>
      </c>
      <c r="O5" s="4" t="e">
        <f t="shared" si="0"/>
        <v>#REF!</v>
      </c>
      <c r="P5" s="4" t="e">
        <f t="shared" si="0"/>
        <v>#REF!</v>
      </c>
      <c r="Q5" s="4" t="e">
        <f t="shared" si="0"/>
        <v>#REF!</v>
      </c>
      <c r="R5" s="4" t="e">
        <f t="shared" si="0"/>
        <v>#REF!</v>
      </c>
    </row>
    <row r="6" spans="1:18" x14ac:dyDescent="0.25">
      <c r="A6" s="9" t="s">
        <v>7</v>
      </c>
      <c r="B6" s="4">
        <v>1066.6600000000001</v>
      </c>
      <c r="C6" s="4">
        <v>30000</v>
      </c>
      <c r="D6" s="4">
        <f t="shared" si="1"/>
        <v>31999800.000000004</v>
      </c>
      <c r="E6" s="4">
        <v>58442</v>
      </c>
      <c r="F6" s="17" t="e">
        <f t="shared" si="2"/>
        <v>#REF!</v>
      </c>
      <c r="G6" s="14" t="e">
        <f t="shared" si="3"/>
        <v>#REF!</v>
      </c>
      <c r="H6" s="14" t="e">
        <f t="shared" si="4"/>
        <v>#REF!</v>
      </c>
      <c r="I6" s="4" t="e">
        <f>SUM('Available models'!#REF!)</f>
        <v>#REF!</v>
      </c>
      <c r="J6" s="4" t="e">
        <f>SUM('Available models'!#REF!)</f>
        <v>#REF!</v>
      </c>
      <c r="K6" s="4" t="e">
        <f>SUM('Available models'!#REF!)</f>
        <v>#REF!</v>
      </c>
      <c r="L6" s="4" t="e">
        <f>SUM('Available models'!#REF!)</f>
        <v>#REF!</v>
      </c>
      <c r="M6" s="4" t="e">
        <f>SUM('Available models'!#REF!)</f>
        <v>#REF!</v>
      </c>
      <c r="N6" s="4" t="e">
        <f t="shared" si="5"/>
        <v>#REF!</v>
      </c>
      <c r="O6" s="4" t="e">
        <f t="shared" si="0"/>
        <v>#REF!</v>
      </c>
      <c r="P6" s="4" t="e">
        <f t="shared" si="0"/>
        <v>#REF!</v>
      </c>
      <c r="Q6" s="4" t="e">
        <f t="shared" si="0"/>
        <v>#REF!</v>
      </c>
      <c r="R6" s="4" t="e">
        <f t="shared" si="0"/>
        <v>#REF!</v>
      </c>
    </row>
    <row r="7" spans="1:18" x14ac:dyDescent="0.25">
      <c r="A7" s="9" t="s">
        <v>30</v>
      </c>
      <c r="B7" s="4">
        <v>1130.82</v>
      </c>
      <c r="C7" s="4">
        <v>20000</v>
      </c>
      <c r="D7" s="4">
        <f t="shared" si="1"/>
        <v>22616400</v>
      </c>
      <c r="E7" s="4">
        <v>42563</v>
      </c>
      <c r="F7" s="17" t="e">
        <f t="shared" si="2"/>
        <v>#REF!</v>
      </c>
      <c r="G7" s="14" t="e">
        <f t="shared" si="3"/>
        <v>#REF!</v>
      </c>
      <c r="H7" s="14" t="e">
        <f t="shared" si="4"/>
        <v>#REF!</v>
      </c>
      <c r="I7" s="4" t="e">
        <f>SUM('Available models'!#REF!)</f>
        <v>#REF!</v>
      </c>
      <c r="J7" s="4" t="e">
        <f>SUM('Available models'!#REF!)</f>
        <v>#REF!</v>
      </c>
      <c r="K7" s="4" t="e">
        <f>SUM('Available models'!#REF!)</f>
        <v>#REF!</v>
      </c>
      <c r="L7" s="4" t="e">
        <f>SUM('Available models'!#REF!)</f>
        <v>#REF!</v>
      </c>
      <c r="M7" s="4" t="e">
        <f>SUM('Available models'!#REF!)</f>
        <v>#REF!</v>
      </c>
      <c r="N7" s="4" t="e">
        <f t="shared" si="5"/>
        <v>#REF!</v>
      </c>
      <c r="O7" s="4" t="e">
        <f t="shared" si="0"/>
        <v>#REF!</v>
      </c>
      <c r="P7" s="4" t="e">
        <f t="shared" si="0"/>
        <v>#REF!</v>
      </c>
      <c r="Q7" s="4" t="e">
        <f t="shared" si="0"/>
        <v>#REF!</v>
      </c>
      <c r="R7" s="4" t="e">
        <f t="shared" si="0"/>
        <v>#REF!</v>
      </c>
    </row>
    <row r="8" spans="1:18" x14ac:dyDescent="0.25">
      <c r="A8" s="9" t="s">
        <v>17</v>
      </c>
      <c r="B8" s="4">
        <v>1178.8</v>
      </c>
      <c r="C8" s="4">
        <v>25000</v>
      </c>
      <c r="D8" s="4">
        <f t="shared" si="1"/>
        <v>29470000</v>
      </c>
      <c r="E8" s="4">
        <v>31682</v>
      </c>
      <c r="F8" s="17" t="e">
        <f t="shared" si="2"/>
        <v>#REF!</v>
      </c>
      <c r="G8" s="14" t="e">
        <f t="shared" si="3"/>
        <v>#REF!</v>
      </c>
      <c r="H8" s="14" t="e">
        <f t="shared" si="4"/>
        <v>#REF!</v>
      </c>
      <c r="I8" s="4" t="e">
        <f>SUM('Available models'!#REF!)</f>
        <v>#REF!</v>
      </c>
      <c r="J8" s="4" t="e">
        <f>SUM('Available models'!#REF!)</f>
        <v>#REF!</v>
      </c>
      <c r="K8" s="4" t="e">
        <f>SUM('Available models'!#REF!)</f>
        <v>#REF!</v>
      </c>
      <c r="L8" s="4" t="e">
        <f>SUM('Available models'!#REF!)</f>
        <v>#REF!</v>
      </c>
      <c r="M8" s="4" t="e">
        <f>SUM('Available models'!#REF!)</f>
        <v>#REF!</v>
      </c>
      <c r="N8" s="4" t="e">
        <f t="shared" si="5"/>
        <v>#REF!</v>
      </c>
      <c r="O8" s="4" t="e">
        <f t="shared" si="0"/>
        <v>#REF!</v>
      </c>
      <c r="P8" s="4" t="e">
        <f t="shared" si="0"/>
        <v>#REF!</v>
      </c>
      <c r="Q8" s="4" t="e">
        <f t="shared" si="0"/>
        <v>#REF!</v>
      </c>
      <c r="R8" s="4" t="e">
        <f t="shared" si="0"/>
        <v>#REF!</v>
      </c>
    </row>
    <row r="9" spans="1:18" x14ac:dyDescent="0.25">
      <c r="A9" s="9" t="s">
        <v>0</v>
      </c>
      <c r="B9" s="4">
        <v>1133</v>
      </c>
      <c r="C9" s="4">
        <v>37000</v>
      </c>
      <c r="D9" s="4">
        <f t="shared" si="1"/>
        <v>41921000</v>
      </c>
      <c r="E9" s="4">
        <v>36720</v>
      </c>
      <c r="F9" s="17" t="e">
        <f t="shared" si="2"/>
        <v>#REF!</v>
      </c>
      <c r="G9" s="14" t="e">
        <f t="shared" si="3"/>
        <v>#REF!</v>
      </c>
      <c r="H9" s="14" t="e">
        <f t="shared" si="4"/>
        <v>#REF!</v>
      </c>
      <c r="I9" s="4" t="e">
        <f>SUM('Available models'!#REF!)</f>
        <v>#REF!</v>
      </c>
      <c r="J9" s="4" t="e">
        <f>SUM('Available models'!#REF!)</f>
        <v>#REF!</v>
      </c>
      <c r="K9" s="4" t="e">
        <f>SUM('Available models'!#REF!)</f>
        <v>#REF!</v>
      </c>
      <c r="L9" s="4" t="e">
        <f>SUM('Available models'!#REF!)</f>
        <v>#REF!</v>
      </c>
      <c r="M9" s="4" t="e">
        <f>SUM('Available models'!#REF!)</f>
        <v>#REF!</v>
      </c>
      <c r="N9" s="4" t="e">
        <f t="shared" si="5"/>
        <v>#REF!</v>
      </c>
      <c r="O9" s="4" t="e">
        <f t="shared" si="0"/>
        <v>#REF!</v>
      </c>
      <c r="P9" s="4" t="e">
        <f t="shared" si="0"/>
        <v>#REF!</v>
      </c>
      <c r="Q9" s="4" t="e">
        <f t="shared" si="0"/>
        <v>#REF!</v>
      </c>
      <c r="R9" s="4" t="e">
        <f t="shared" si="0"/>
        <v>#REF!</v>
      </c>
    </row>
    <row r="10" spans="1:18" x14ac:dyDescent="0.25">
      <c r="A10" s="9" t="s">
        <v>3</v>
      </c>
      <c r="B10" s="4">
        <v>1178.94</v>
      </c>
      <c r="C10" s="4">
        <v>26000</v>
      </c>
      <c r="D10" s="4">
        <f t="shared" si="1"/>
        <v>30652440</v>
      </c>
      <c r="E10" s="4">
        <v>49153</v>
      </c>
      <c r="F10" s="17" t="e">
        <f t="shared" si="2"/>
        <v>#REF!</v>
      </c>
      <c r="G10" s="14" t="e">
        <f t="shared" si="3"/>
        <v>#REF!</v>
      </c>
      <c r="H10" s="14" t="e">
        <f t="shared" si="4"/>
        <v>#REF!</v>
      </c>
      <c r="I10" s="4" t="e">
        <f>SUM('Available models'!#REF!)</f>
        <v>#REF!</v>
      </c>
      <c r="J10" s="4" t="e">
        <f>SUM('Available models'!#REF!)</f>
        <v>#REF!</v>
      </c>
      <c r="K10" s="4" t="e">
        <f>SUM('Available models'!#REF!)</f>
        <v>#REF!</v>
      </c>
      <c r="L10" s="4" t="e">
        <f>SUM('Available models'!#REF!)</f>
        <v>#REF!</v>
      </c>
      <c r="M10" s="4" t="e">
        <f>SUM('Available models'!#REF!)</f>
        <v>#REF!</v>
      </c>
      <c r="N10" s="4" t="e">
        <f t="shared" si="5"/>
        <v>#REF!</v>
      </c>
      <c r="O10" s="4" t="e">
        <f t="shared" si="0"/>
        <v>#REF!</v>
      </c>
      <c r="P10" s="4" t="e">
        <f t="shared" si="0"/>
        <v>#REF!</v>
      </c>
      <c r="Q10" s="4" t="e">
        <f t="shared" si="0"/>
        <v>#REF!</v>
      </c>
      <c r="R10" s="4" t="e">
        <f t="shared" si="0"/>
        <v>#REF!</v>
      </c>
    </row>
    <row r="11" spans="1:18" x14ac:dyDescent="0.25">
      <c r="A11" s="9" t="s">
        <v>12</v>
      </c>
      <c r="B11" s="4">
        <v>1188.8238095238096</v>
      </c>
      <c r="C11" s="4">
        <v>20000</v>
      </c>
      <c r="D11" s="4">
        <f t="shared" si="1"/>
        <v>23776476.19047619</v>
      </c>
      <c r="E11" s="4">
        <v>82908</v>
      </c>
      <c r="F11" s="17" t="e">
        <f t="shared" si="2"/>
        <v>#REF!</v>
      </c>
      <c r="G11" s="14" t="e">
        <f t="shared" si="3"/>
        <v>#REF!</v>
      </c>
      <c r="H11" s="14" t="e">
        <f t="shared" si="4"/>
        <v>#REF!</v>
      </c>
      <c r="I11" s="4" t="e">
        <f>SUM('Available models'!#REF!)</f>
        <v>#REF!</v>
      </c>
      <c r="J11" s="4" t="e">
        <f>SUM('Available models'!#REF!)</f>
        <v>#REF!</v>
      </c>
      <c r="K11" s="4" t="e">
        <f>SUM('Available models'!#REF!)</f>
        <v>#REF!</v>
      </c>
      <c r="L11" s="4" t="e">
        <f>SUM('Available models'!#REF!)</f>
        <v>#REF!</v>
      </c>
      <c r="M11" s="4" t="e">
        <f>SUM('Available models'!#REF!)</f>
        <v>#REF!</v>
      </c>
      <c r="N11" s="4" t="e">
        <f t="shared" si="5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 t="e">
        <f t="shared" si="0"/>
        <v>#REF!</v>
      </c>
    </row>
    <row r="12" spans="1:18" x14ac:dyDescent="0.25">
      <c r="A12" s="9" t="s">
        <v>1</v>
      </c>
      <c r="B12" s="4">
        <v>1120.7950000000001</v>
      </c>
      <c r="C12" s="4">
        <v>14000</v>
      </c>
      <c r="D12" s="4">
        <f t="shared" si="1"/>
        <v>15691130.000000002</v>
      </c>
      <c r="E12" s="4">
        <v>12650</v>
      </c>
      <c r="F12" s="17" t="e">
        <f t="shared" si="2"/>
        <v>#REF!</v>
      </c>
      <c r="G12" s="14" t="e">
        <f t="shared" si="3"/>
        <v>#REF!</v>
      </c>
      <c r="H12" s="14" t="e">
        <f t="shared" si="4"/>
        <v>#REF!</v>
      </c>
      <c r="I12" s="4" t="e">
        <f>SUM('Available models'!#REF!)</f>
        <v>#REF!</v>
      </c>
      <c r="J12" s="4" t="e">
        <f>SUM('Available models'!#REF!)</f>
        <v>#REF!</v>
      </c>
      <c r="K12" s="4" t="e">
        <f>SUM('Available models'!#REF!)</f>
        <v>#REF!</v>
      </c>
      <c r="L12" s="4" t="e">
        <f>SUM('Available models'!#REF!)</f>
        <v>#REF!</v>
      </c>
      <c r="M12" s="4" t="e">
        <f>SUM('Available models'!#REF!)</f>
        <v>#REF!</v>
      </c>
      <c r="N12" s="4" t="e">
        <f t="shared" si="5"/>
        <v>#REF!</v>
      </c>
      <c r="O12" s="4" t="e">
        <f t="shared" si="0"/>
        <v>#REF!</v>
      </c>
      <c r="P12" s="4" t="e">
        <f t="shared" si="0"/>
        <v>#REF!</v>
      </c>
      <c r="Q12" s="4" t="e">
        <f t="shared" si="0"/>
        <v>#REF!</v>
      </c>
      <c r="R12" s="4" t="e">
        <f t="shared" si="0"/>
        <v>#REF!</v>
      </c>
    </row>
    <row r="13" spans="1:18" x14ac:dyDescent="0.25">
      <c r="A13" s="9" t="s">
        <v>8</v>
      </c>
      <c r="B13" s="4">
        <v>1208.0125</v>
      </c>
      <c r="C13" s="4">
        <v>10000</v>
      </c>
      <c r="D13" s="4">
        <f t="shared" si="1"/>
        <v>12080125</v>
      </c>
      <c r="E13" s="4">
        <v>35156</v>
      </c>
      <c r="F13" s="17" t="e">
        <f t="shared" si="2"/>
        <v>#REF!</v>
      </c>
      <c r="G13" s="14" t="e">
        <f t="shared" si="3"/>
        <v>#REF!</v>
      </c>
      <c r="H13" s="14" t="e">
        <f t="shared" si="4"/>
        <v>#REF!</v>
      </c>
      <c r="I13" s="4" t="e">
        <f>SUM('Available models'!#REF!)</f>
        <v>#REF!</v>
      </c>
      <c r="J13" s="4" t="e">
        <f>SUM('Available models'!#REF!)</f>
        <v>#REF!</v>
      </c>
      <c r="K13" s="4" t="e">
        <f>SUM('Available models'!#REF!)</f>
        <v>#REF!</v>
      </c>
      <c r="L13" s="4" t="e">
        <f>SUM('Available models'!#REF!)</f>
        <v>#REF!</v>
      </c>
      <c r="M13" s="4" t="e">
        <f>SUM('Available models'!#REF!)</f>
        <v>#REF!</v>
      </c>
      <c r="N13" s="4" t="e">
        <f t="shared" si="5"/>
        <v>#REF!</v>
      </c>
      <c r="O13" s="4" t="e">
        <f t="shared" si="0"/>
        <v>#REF!</v>
      </c>
      <c r="P13" s="4" t="e">
        <f t="shared" si="0"/>
        <v>#REF!</v>
      </c>
      <c r="Q13" s="4" t="e">
        <f t="shared" si="0"/>
        <v>#REF!</v>
      </c>
      <c r="R13" s="4" t="e">
        <f t="shared" si="0"/>
        <v>#REF!</v>
      </c>
    </row>
    <row r="14" spans="1:18" x14ac:dyDescent="0.25">
      <c r="A14" s="9" t="s">
        <v>5</v>
      </c>
      <c r="B14" s="4">
        <v>1422.3785714285714</v>
      </c>
      <c r="C14" s="4">
        <v>40500</v>
      </c>
      <c r="D14" s="4">
        <f t="shared" si="1"/>
        <v>57606332.142857142</v>
      </c>
      <c r="E14" s="4">
        <v>147324</v>
      </c>
      <c r="F14" s="17" t="e">
        <f t="shared" si="2"/>
        <v>#REF!</v>
      </c>
      <c r="G14" s="14" t="e">
        <f t="shared" si="3"/>
        <v>#REF!</v>
      </c>
      <c r="H14" s="14" t="e">
        <f t="shared" si="4"/>
        <v>#REF!</v>
      </c>
      <c r="I14" s="4" t="e">
        <f>SUM('Available models'!#REF!)</f>
        <v>#REF!</v>
      </c>
      <c r="J14" s="4" t="e">
        <f>SUM('Available models'!#REF!)</f>
        <v>#REF!</v>
      </c>
      <c r="K14" s="4" t="e">
        <f>SUM('Available models'!#REF!)</f>
        <v>#REF!</v>
      </c>
      <c r="L14" s="4" t="e">
        <f>SUM('Available models'!#REF!)</f>
        <v>#REF!</v>
      </c>
      <c r="M14" s="4" t="e">
        <f>SUM('Available models'!#REF!)</f>
        <v>#REF!</v>
      </c>
      <c r="N14" s="4" t="e">
        <f t="shared" si="5"/>
        <v>#REF!</v>
      </c>
      <c r="O14" s="4" t="e">
        <f t="shared" si="0"/>
        <v>#REF!</v>
      </c>
      <c r="P14" s="4" t="e">
        <f t="shared" si="0"/>
        <v>#REF!</v>
      </c>
      <c r="Q14" s="4" t="e">
        <f t="shared" si="0"/>
        <v>#REF!</v>
      </c>
      <c r="R14" s="4" t="e">
        <f t="shared" si="0"/>
        <v>#REF!</v>
      </c>
    </row>
    <row r="15" spans="1:18" x14ac:dyDescent="0.25">
      <c r="A15" s="9" t="s">
        <v>6</v>
      </c>
      <c r="B15" s="4">
        <v>1246.9619</v>
      </c>
      <c r="C15" s="4">
        <v>40000</v>
      </c>
      <c r="D15" s="4">
        <f t="shared" si="1"/>
        <v>49878476</v>
      </c>
      <c r="E15" s="4">
        <v>81581</v>
      </c>
      <c r="F15" s="17" t="e">
        <f t="shared" si="2"/>
        <v>#REF!</v>
      </c>
      <c r="G15" s="14" t="e">
        <f t="shared" si="3"/>
        <v>#REF!</v>
      </c>
      <c r="H15" s="14" t="e">
        <f t="shared" si="4"/>
        <v>#REF!</v>
      </c>
      <c r="I15" s="4" t="e">
        <f>SUM('Available models'!#REF!)</f>
        <v>#REF!</v>
      </c>
      <c r="J15" s="4" t="e">
        <f>SUM('Available models'!#REF!)</f>
        <v>#REF!</v>
      </c>
      <c r="K15" s="4" t="e">
        <f>SUM('Available models'!#REF!)</f>
        <v>#REF!</v>
      </c>
      <c r="L15" s="4" t="e">
        <f>SUM('Available models'!#REF!)</f>
        <v>#REF!</v>
      </c>
      <c r="M15" s="4" t="e">
        <f>SUM('Available models'!#REF!)</f>
        <v>#REF!</v>
      </c>
      <c r="N15" s="4" t="e">
        <f t="shared" si="5"/>
        <v>#REF!</v>
      </c>
      <c r="O15" s="4" t="e">
        <f t="shared" si="0"/>
        <v>#REF!</v>
      </c>
      <c r="P15" s="4" t="e">
        <f t="shared" si="0"/>
        <v>#REF!</v>
      </c>
      <c r="Q15" s="4" t="e">
        <f t="shared" si="0"/>
        <v>#REF!</v>
      </c>
      <c r="R15" s="4" t="e">
        <f t="shared" si="0"/>
        <v>#REF!</v>
      </c>
    </row>
    <row r="16" spans="1:18" x14ac:dyDescent="0.25">
      <c r="A16" s="9" t="s">
        <v>11</v>
      </c>
      <c r="B16" s="4">
        <v>1306.2574999999999</v>
      </c>
      <c r="C16" s="4">
        <v>36500</v>
      </c>
      <c r="D16" s="4">
        <f t="shared" si="1"/>
        <v>47678398.75</v>
      </c>
      <c r="E16" s="4">
        <v>36078</v>
      </c>
      <c r="F16" s="17" t="e">
        <f t="shared" si="2"/>
        <v>#REF!</v>
      </c>
      <c r="G16" s="14" t="e">
        <f t="shared" si="3"/>
        <v>#REF!</v>
      </c>
      <c r="H16" s="14" t="e">
        <f t="shared" si="4"/>
        <v>#REF!</v>
      </c>
      <c r="I16" s="4" t="e">
        <f>SUM('Available models'!#REF!)</f>
        <v>#REF!</v>
      </c>
      <c r="J16" s="4" t="e">
        <f>SUM('Available models'!#REF!)</f>
        <v>#REF!</v>
      </c>
      <c r="K16" s="4" t="e">
        <f>SUM('Available models'!#REF!)</f>
        <v>#REF!</v>
      </c>
      <c r="L16" s="4" t="e">
        <f>SUM('Available models'!#REF!)</f>
        <v>#REF!</v>
      </c>
      <c r="M16" s="4" t="e">
        <f>SUM('Available models'!#REF!)</f>
        <v>#REF!</v>
      </c>
      <c r="N16" s="4" t="e">
        <f t="shared" si="5"/>
        <v>#REF!</v>
      </c>
      <c r="O16" s="4" t="e">
        <f t="shared" si="0"/>
        <v>#REF!</v>
      </c>
      <c r="P16" s="4" t="e">
        <f t="shared" si="0"/>
        <v>#REF!</v>
      </c>
      <c r="Q16" s="4" t="e">
        <f t="shared" si="0"/>
        <v>#REF!</v>
      </c>
      <c r="R16" s="4" t="e">
        <f t="shared" si="0"/>
        <v>#REF!</v>
      </c>
    </row>
    <row r="17" spans="1:18" x14ac:dyDescent="0.25">
      <c r="A17" s="9" t="s">
        <v>9</v>
      </c>
      <c r="B17" s="4">
        <v>1364.2404761904761</v>
      </c>
      <c r="C17" s="4">
        <v>15000</v>
      </c>
      <c r="D17" s="4">
        <f t="shared" si="1"/>
        <v>20463607.142857142</v>
      </c>
      <c r="E17" s="4">
        <v>53704</v>
      </c>
      <c r="F17" s="17" t="e">
        <f t="shared" si="2"/>
        <v>#REF!</v>
      </c>
      <c r="G17" s="14" t="e">
        <f t="shared" si="3"/>
        <v>#REF!</v>
      </c>
      <c r="H17" s="14" t="e">
        <f t="shared" si="4"/>
        <v>#REF!</v>
      </c>
      <c r="I17" s="4" t="e">
        <f>SUM('Available models'!#REF!)</f>
        <v>#REF!</v>
      </c>
      <c r="J17" s="4" t="e">
        <f>SUM('Available models'!#REF!)</f>
        <v>#REF!</v>
      </c>
      <c r="K17" s="4" t="e">
        <f>SUM('Available models'!#REF!)</f>
        <v>#REF!</v>
      </c>
      <c r="L17" s="4" t="e">
        <f>SUM('Available models'!#REF!)</f>
        <v>#REF!</v>
      </c>
      <c r="M17" s="4" t="e">
        <f>SUM('Available models'!#REF!)</f>
        <v>#REF!</v>
      </c>
      <c r="N17" s="4" t="e">
        <f t="shared" si="5"/>
        <v>#REF!</v>
      </c>
      <c r="O17" s="4" t="e">
        <f t="shared" si="0"/>
        <v>#REF!</v>
      </c>
      <c r="P17" s="4" t="e">
        <f t="shared" si="0"/>
        <v>#REF!</v>
      </c>
      <c r="Q17" s="4" t="e">
        <f t="shared" si="0"/>
        <v>#REF!</v>
      </c>
      <c r="R17" s="4" t="e">
        <f t="shared" si="0"/>
        <v>#REF!</v>
      </c>
    </row>
    <row r="18" spans="1:18" x14ac:dyDescent="0.25">
      <c r="A18" s="3" t="s">
        <v>31</v>
      </c>
      <c r="B18" s="4">
        <v>5510</v>
      </c>
      <c r="C18" s="4">
        <v>20000</v>
      </c>
      <c r="D18" s="4">
        <f t="shared" si="1"/>
        <v>110200000</v>
      </c>
      <c r="E18" s="4">
        <v>0</v>
      </c>
      <c r="F18" s="17" t="e">
        <f t="shared" si="2"/>
        <v>#REF!</v>
      </c>
      <c r="G18" s="14" t="e">
        <f t="shared" si="3"/>
        <v>#REF!</v>
      </c>
      <c r="H18" s="14" t="e">
        <f t="shared" si="4"/>
        <v>#REF!</v>
      </c>
      <c r="I18" s="4" t="e">
        <f>SUM('Available models'!#REF!)</f>
        <v>#REF!</v>
      </c>
      <c r="J18" s="4" t="e">
        <f>SUM('Available models'!#REF!)</f>
        <v>#REF!</v>
      </c>
      <c r="K18" s="4" t="e">
        <f>SUM('Available models'!#REF!)</f>
        <v>#REF!</v>
      </c>
      <c r="L18" s="4" t="e">
        <f>SUM('Available models'!#REF!)</f>
        <v>#REF!</v>
      </c>
      <c r="M18" s="4" t="e">
        <f>SUM('Available models'!#REF!)</f>
        <v>#REF!</v>
      </c>
      <c r="N18" s="4" t="e">
        <f t="shared" si="5"/>
        <v>#REF!</v>
      </c>
      <c r="O18" s="4" t="e">
        <f t="shared" si="0"/>
        <v>#REF!</v>
      </c>
      <c r="P18" s="4" t="e">
        <f t="shared" si="0"/>
        <v>#REF!</v>
      </c>
      <c r="Q18" s="4" t="e">
        <f t="shared" si="0"/>
        <v>#REF!</v>
      </c>
      <c r="R18" s="4" t="e">
        <f t="shared" si="0"/>
        <v>#REF!</v>
      </c>
    </row>
    <row r="19" spans="1:18" x14ac:dyDescent="0.25">
      <c r="A19" s="3" t="s">
        <v>32</v>
      </c>
      <c r="B19" s="4">
        <v>7056.7619047619046</v>
      </c>
      <c r="C19" s="4">
        <v>10000</v>
      </c>
      <c r="D19" s="4">
        <f t="shared" si="1"/>
        <v>70567619.047619045</v>
      </c>
      <c r="E19" s="4">
        <v>2</v>
      </c>
      <c r="F19" s="17" t="e">
        <f t="shared" si="2"/>
        <v>#REF!</v>
      </c>
      <c r="G19" s="14" t="e">
        <f t="shared" si="3"/>
        <v>#REF!</v>
      </c>
      <c r="H19" s="14" t="e">
        <f t="shared" si="4"/>
        <v>#REF!</v>
      </c>
      <c r="I19" s="4" t="e">
        <f>SUM('Available models'!#REF!)</f>
        <v>#REF!</v>
      </c>
      <c r="J19" s="4" t="e">
        <f>SUM('Available models'!#REF!)</f>
        <v>#REF!</v>
      </c>
      <c r="K19" s="4" t="e">
        <f>SUM('Available models'!#REF!)</f>
        <v>#REF!</v>
      </c>
      <c r="L19" s="4" t="e">
        <f>SUM('Available models'!#REF!)</f>
        <v>#REF!</v>
      </c>
      <c r="M19" s="4" t="e">
        <f>SUM('Available models'!#REF!)</f>
        <v>#REF!</v>
      </c>
      <c r="N19" s="4" t="e">
        <f t="shared" si="5"/>
        <v>#REF!</v>
      </c>
      <c r="O19" s="4" t="e">
        <f t="shared" si="5"/>
        <v>#REF!</v>
      </c>
      <c r="P19" s="4" t="e">
        <f t="shared" si="5"/>
        <v>#REF!</v>
      </c>
      <c r="Q19" s="4" t="e">
        <f t="shared" si="5"/>
        <v>#REF!</v>
      </c>
      <c r="R19" s="4" t="e">
        <f t="shared" si="5"/>
        <v>#REF!</v>
      </c>
    </row>
    <row r="20" spans="1:18" x14ac:dyDescent="0.25">
      <c r="A20" s="9" t="s">
        <v>13</v>
      </c>
      <c r="B20" s="4">
        <v>7242.2023809523807</v>
      </c>
      <c r="C20" s="4">
        <v>6500</v>
      </c>
      <c r="D20" s="4">
        <f t="shared" si="1"/>
        <v>47074315.476190478</v>
      </c>
      <c r="E20" s="4">
        <v>3835</v>
      </c>
      <c r="F20" s="17" t="e">
        <f t="shared" si="2"/>
        <v>#REF!</v>
      </c>
      <c r="G20" s="14" t="e">
        <f t="shared" si="3"/>
        <v>#REF!</v>
      </c>
      <c r="H20" s="14" t="e">
        <f t="shared" si="4"/>
        <v>#REF!</v>
      </c>
      <c r="I20" s="4" t="e">
        <f>SUM('Available models'!#REF!)</f>
        <v>#REF!</v>
      </c>
      <c r="J20" s="4" t="e">
        <f>SUM('Available models'!#REF!)</f>
        <v>#REF!</v>
      </c>
      <c r="K20" s="4" t="e">
        <f>SUM('Available models'!#REF!)</f>
        <v>#REF!</v>
      </c>
      <c r="L20" s="4" t="e">
        <f>SUM('Available models'!#REF!)</f>
        <v>#REF!</v>
      </c>
      <c r="M20" s="4" t="e">
        <f>SUM('Available models'!#REF!)</f>
        <v>#REF!</v>
      </c>
      <c r="N20" s="4" t="e">
        <f t="shared" si="5"/>
        <v>#REF!</v>
      </c>
      <c r="O20" s="4" t="e">
        <f t="shared" si="5"/>
        <v>#REF!</v>
      </c>
      <c r="P20" s="4" t="e">
        <f t="shared" si="5"/>
        <v>#REF!</v>
      </c>
      <c r="Q20" s="4" t="e">
        <f t="shared" si="5"/>
        <v>#REF!</v>
      </c>
      <c r="R20" s="4" t="e">
        <f t="shared" si="5"/>
        <v>#REF!</v>
      </c>
    </row>
    <row r="21" spans="1:18" x14ac:dyDescent="0.25">
      <c r="A21" s="9" t="s">
        <v>19</v>
      </c>
      <c r="B21" s="4">
        <v>7244.2071428571426</v>
      </c>
      <c r="C21" s="4">
        <v>3000</v>
      </c>
      <c r="D21" s="4">
        <f t="shared" si="1"/>
        <v>21732621.428571429</v>
      </c>
      <c r="E21" s="4">
        <v>7116</v>
      </c>
      <c r="F21" s="17" t="e">
        <f t="shared" si="2"/>
        <v>#REF!</v>
      </c>
      <c r="G21" s="14" t="e">
        <f t="shared" si="3"/>
        <v>#REF!</v>
      </c>
      <c r="H21" s="14" t="e">
        <f t="shared" si="4"/>
        <v>#REF!</v>
      </c>
      <c r="I21" s="4" t="e">
        <f>SUM('Available models'!#REF!)</f>
        <v>#REF!</v>
      </c>
      <c r="J21" s="4" t="e">
        <f>SUM('Available models'!#REF!)</f>
        <v>#REF!</v>
      </c>
      <c r="K21" s="4" t="e">
        <f>SUM('Available models'!#REF!)</f>
        <v>#REF!</v>
      </c>
      <c r="L21" s="4" t="e">
        <f>SUM('Available models'!#REF!)</f>
        <v>#REF!</v>
      </c>
      <c r="M21" s="4" t="e">
        <f>SUM('Available models'!#REF!)</f>
        <v>#REF!</v>
      </c>
      <c r="N21" s="4" t="e">
        <f t="shared" si="5"/>
        <v>#REF!</v>
      </c>
      <c r="O21" s="4" t="e">
        <f t="shared" si="5"/>
        <v>#REF!</v>
      </c>
      <c r="P21" s="4" t="e">
        <f t="shared" si="5"/>
        <v>#REF!</v>
      </c>
      <c r="Q21" s="4" t="e">
        <f t="shared" si="5"/>
        <v>#REF!</v>
      </c>
      <c r="R21" s="4" t="e">
        <f t="shared" si="5"/>
        <v>#REF!</v>
      </c>
    </row>
    <row r="22" spans="1:18" x14ac:dyDescent="0.25">
      <c r="A22" s="9" t="s">
        <v>14</v>
      </c>
      <c r="B22" s="4">
        <v>7778.4762000000001</v>
      </c>
      <c r="C22" s="4">
        <v>8000</v>
      </c>
      <c r="D22" s="4">
        <f t="shared" si="1"/>
        <v>62227809.600000001</v>
      </c>
      <c r="E22" s="4">
        <v>1283</v>
      </c>
      <c r="F22" s="17" t="e">
        <f t="shared" si="2"/>
        <v>#REF!</v>
      </c>
      <c r="G22" s="14" t="e">
        <f t="shared" si="3"/>
        <v>#REF!</v>
      </c>
      <c r="H22" s="14" t="e">
        <f t="shared" si="4"/>
        <v>#REF!</v>
      </c>
      <c r="I22" s="4" t="e">
        <f>SUM('Available models'!#REF!)</f>
        <v>#REF!</v>
      </c>
      <c r="J22" s="4" t="e">
        <f>SUM('Available models'!#REF!)</f>
        <v>#REF!</v>
      </c>
      <c r="K22" s="4" t="e">
        <f>SUM('Available models'!#REF!)</f>
        <v>#REF!</v>
      </c>
      <c r="L22" s="4" t="e">
        <f>SUM('Available models'!#REF!)</f>
        <v>#REF!</v>
      </c>
      <c r="M22" s="4" t="e">
        <f>SUM('Available models'!#REF!)</f>
        <v>#REF!</v>
      </c>
      <c r="N22" s="4" t="e">
        <f t="shared" si="5"/>
        <v>#REF!</v>
      </c>
      <c r="O22" s="4" t="e">
        <f t="shared" si="5"/>
        <v>#REF!</v>
      </c>
      <c r="P22" s="4" t="e">
        <f t="shared" si="5"/>
        <v>#REF!</v>
      </c>
      <c r="Q22" s="4" t="e">
        <f t="shared" si="5"/>
        <v>#REF!</v>
      </c>
      <c r="R22" s="4" t="e">
        <f t="shared" si="5"/>
        <v>#REF!</v>
      </c>
    </row>
    <row r="23" spans="1:18" x14ac:dyDescent="0.25">
      <c r="A23" s="9" t="s">
        <v>4</v>
      </c>
      <c r="B23" s="4">
        <v>9066.5400000000009</v>
      </c>
      <c r="C23" s="4">
        <v>5000</v>
      </c>
      <c r="D23" s="4">
        <f t="shared" si="1"/>
        <v>45332700.000000007</v>
      </c>
      <c r="E23" s="4">
        <v>17202</v>
      </c>
      <c r="F23" s="17" t="e">
        <f t="shared" si="2"/>
        <v>#REF!</v>
      </c>
      <c r="G23" s="14" t="e">
        <f t="shared" si="3"/>
        <v>#REF!</v>
      </c>
      <c r="H23" s="14" t="e">
        <f t="shared" si="4"/>
        <v>#REF!</v>
      </c>
      <c r="I23" s="4" t="e">
        <f>SUM('Available models'!#REF!)</f>
        <v>#REF!</v>
      </c>
      <c r="J23" s="4" t="e">
        <f>SUM('Available models'!#REF!)</f>
        <v>#REF!</v>
      </c>
      <c r="K23" s="4" t="e">
        <f>SUM('Available models'!#REF!)</f>
        <v>#REF!</v>
      </c>
      <c r="L23" s="4" t="e">
        <f>SUM('Available models'!#REF!)</f>
        <v>#REF!</v>
      </c>
      <c r="M23" s="4" t="e">
        <f>SUM('Available models'!#REF!)</f>
        <v>#REF!</v>
      </c>
      <c r="N23" s="4" t="e">
        <f t="shared" si="5"/>
        <v>#REF!</v>
      </c>
      <c r="O23" s="4" t="e">
        <f t="shared" si="5"/>
        <v>#REF!</v>
      </c>
      <c r="P23" s="4" t="e">
        <f t="shared" si="5"/>
        <v>#REF!</v>
      </c>
      <c r="Q23" s="4" t="e">
        <f t="shared" si="5"/>
        <v>#REF!</v>
      </c>
      <c r="R23" s="4" t="e">
        <f t="shared" si="5"/>
        <v>#REF!</v>
      </c>
    </row>
    <row r="24" spans="1:18" x14ac:dyDescent="0.25">
      <c r="A24" s="9" t="s">
        <v>16</v>
      </c>
      <c r="B24" s="4">
        <v>9056.5119047619046</v>
      </c>
      <c r="C24" s="4">
        <v>4000</v>
      </c>
      <c r="D24" s="4">
        <f t="shared" si="1"/>
        <v>36226047.619047619</v>
      </c>
      <c r="E24" s="4">
        <v>10993</v>
      </c>
      <c r="F24" s="17" t="e">
        <f t="shared" si="2"/>
        <v>#REF!</v>
      </c>
      <c r="G24" s="14" t="e">
        <f t="shared" si="3"/>
        <v>#REF!</v>
      </c>
      <c r="H24" s="14" t="e">
        <f t="shared" si="4"/>
        <v>#REF!</v>
      </c>
      <c r="I24" s="4" t="e">
        <f>SUM('Available models'!#REF!)</f>
        <v>#REF!</v>
      </c>
      <c r="J24" s="4" t="e">
        <f>SUM('Available models'!#REF!)</f>
        <v>#REF!</v>
      </c>
      <c r="K24" s="4" t="e">
        <f>SUM('Available models'!#REF!)</f>
        <v>#REF!</v>
      </c>
      <c r="L24" s="4" t="e">
        <f>SUM('Available models'!#REF!)</f>
        <v>#REF!</v>
      </c>
      <c r="M24" s="4" t="e">
        <f>SUM('Available models'!#REF!)</f>
        <v>#REF!</v>
      </c>
      <c r="N24" s="4" t="e">
        <f t="shared" si="5"/>
        <v>#REF!</v>
      </c>
      <c r="O24" s="4" t="e">
        <f t="shared" si="5"/>
        <v>#REF!</v>
      </c>
      <c r="P24" s="4" t="e">
        <f t="shared" si="5"/>
        <v>#REF!</v>
      </c>
      <c r="Q24" s="4" t="e">
        <f t="shared" si="5"/>
        <v>#REF!</v>
      </c>
      <c r="R24" s="4" t="e">
        <f t="shared" si="5"/>
        <v>#REF!</v>
      </c>
    </row>
    <row r="25" spans="1:18" x14ac:dyDescent="0.25">
      <c r="A25" s="9" t="s">
        <v>15</v>
      </c>
      <c r="B25" s="4">
        <v>9056.5119047619046</v>
      </c>
      <c r="C25" s="4">
        <v>5000</v>
      </c>
      <c r="D25" s="4">
        <f t="shared" si="1"/>
        <v>45282559.523809522</v>
      </c>
      <c r="E25" s="4">
        <v>11781</v>
      </c>
      <c r="F25" s="17" t="e">
        <f t="shared" si="2"/>
        <v>#REF!</v>
      </c>
      <c r="G25" s="14" t="e">
        <f t="shared" si="3"/>
        <v>#REF!</v>
      </c>
      <c r="H25" s="14" t="e">
        <f t="shared" si="4"/>
        <v>#REF!</v>
      </c>
      <c r="I25" s="4" t="e">
        <f>SUM('Available models'!#REF!)</f>
        <v>#REF!</v>
      </c>
      <c r="J25" s="4" t="e">
        <f>SUM('Available models'!#REF!)</f>
        <v>#REF!</v>
      </c>
      <c r="K25" s="4" t="e">
        <f>SUM('Available models'!#REF!)</f>
        <v>#REF!</v>
      </c>
      <c r="L25" s="4" t="e">
        <f>SUM('Available models'!#REF!)</f>
        <v>#REF!</v>
      </c>
      <c r="M25" s="4" t="e">
        <f>SUM('Available models'!#REF!)</f>
        <v>#REF!</v>
      </c>
      <c r="N25" s="4" t="e">
        <f t="shared" si="5"/>
        <v>#REF!</v>
      </c>
      <c r="O25" s="4" t="e">
        <f t="shared" si="5"/>
        <v>#REF!</v>
      </c>
      <c r="P25" s="4" t="e">
        <f t="shared" si="5"/>
        <v>#REF!</v>
      </c>
      <c r="Q25" s="4" t="e">
        <f t="shared" si="5"/>
        <v>#REF!</v>
      </c>
      <c r="R25" s="4" t="e">
        <f t="shared" si="5"/>
        <v>#REF!</v>
      </c>
    </row>
    <row r="26" spans="1:18" x14ac:dyDescent="0.25">
      <c r="A26" s="9" t="s">
        <v>33</v>
      </c>
      <c r="B26" s="4">
        <v>9873.4524000000001</v>
      </c>
      <c r="C26" s="4">
        <v>5500</v>
      </c>
      <c r="D26" s="4">
        <f t="shared" si="1"/>
        <v>54303988.200000003</v>
      </c>
      <c r="E26" s="4">
        <v>15499</v>
      </c>
      <c r="F26" s="17" t="e">
        <f t="shared" si="2"/>
        <v>#REF!</v>
      </c>
      <c r="G26" s="14" t="e">
        <f t="shared" si="3"/>
        <v>#REF!</v>
      </c>
      <c r="H26" s="14" t="e">
        <f t="shared" si="4"/>
        <v>#REF!</v>
      </c>
      <c r="I26" s="4" t="e">
        <f>SUM('Available models'!#REF!)</f>
        <v>#REF!</v>
      </c>
      <c r="J26" s="4" t="e">
        <f>SUM('Available models'!#REF!)</f>
        <v>#REF!</v>
      </c>
      <c r="K26" s="4" t="e">
        <f>SUM('Available models'!#REF!)</f>
        <v>#REF!</v>
      </c>
      <c r="L26" s="4" t="e">
        <f>SUM('Available models'!#REF!)</f>
        <v>#REF!</v>
      </c>
      <c r="M26" s="4" t="e">
        <f>SUM('Available models'!#REF!)</f>
        <v>#REF!</v>
      </c>
      <c r="N26" s="4" t="e">
        <f t="shared" si="5"/>
        <v>#REF!</v>
      </c>
      <c r="O26" s="4" t="e">
        <f t="shared" si="5"/>
        <v>#REF!</v>
      </c>
      <c r="P26" s="4" t="e">
        <f t="shared" si="5"/>
        <v>#REF!</v>
      </c>
      <c r="Q26" s="4" t="e">
        <f t="shared" si="5"/>
        <v>#REF!</v>
      </c>
      <c r="R26" s="4" t="e">
        <f t="shared" si="5"/>
        <v>#REF!</v>
      </c>
    </row>
    <row r="27" spans="1:18" x14ac:dyDescent="0.25">
      <c r="A27" s="9" t="s">
        <v>18</v>
      </c>
      <c r="B27" s="4">
        <v>9973.6904761904771</v>
      </c>
      <c r="C27" s="4">
        <v>4000</v>
      </c>
      <c r="D27" s="4">
        <f t="shared" si="1"/>
        <v>39894761.90476191</v>
      </c>
      <c r="E27" s="4">
        <v>6682</v>
      </c>
      <c r="F27" s="17" t="e">
        <f t="shared" si="2"/>
        <v>#REF!</v>
      </c>
      <c r="G27" s="14" t="e">
        <f t="shared" si="3"/>
        <v>#REF!</v>
      </c>
      <c r="H27" s="14" t="e">
        <f t="shared" si="4"/>
        <v>#REF!</v>
      </c>
      <c r="I27" s="4" t="e">
        <f>SUM('Available models'!#REF!)</f>
        <v>#REF!</v>
      </c>
      <c r="J27" s="4" t="e">
        <f>SUM('Available models'!#REF!)</f>
        <v>#REF!</v>
      </c>
      <c r="K27" s="4" t="e">
        <f>SUM('Available models'!#REF!)</f>
        <v>#REF!</v>
      </c>
      <c r="L27" s="4" t="e">
        <f>SUM('Available models'!#REF!)</f>
        <v>#REF!</v>
      </c>
      <c r="M27" s="4" t="e">
        <f>SUM('Available models'!#REF!)</f>
        <v>#REF!</v>
      </c>
      <c r="N27" s="4" t="e">
        <f t="shared" si="5"/>
        <v>#REF!</v>
      </c>
      <c r="O27" s="4" t="e">
        <f t="shared" si="5"/>
        <v>#REF!</v>
      </c>
      <c r="P27" s="4" t="e">
        <f t="shared" si="5"/>
        <v>#REF!</v>
      </c>
      <c r="Q27" s="4" t="e">
        <f t="shared" si="5"/>
        <v>#REF!</v>
      </c>
      <c r="R27" s="4" t="e">
        <f t="shared" si="5"/>
        <v>#REF!</v>
      </c>
    </row>
    <row r="28" spans="1:18" x14ac:dyDescent="0.25">
      <c r="A28" s="62" t="s">
        <v>22</v>
      </c>
      <c r="B28" s="63"/>
      <c r="C28" s="10">
        <f t="shared" ref="C28:D28" si="6">SUM(C3:C27)</f>
        <v>453361</v>
      </c>
      <c r="D28" s="10">
        <f t="shared" si="6"/>
        <v>987225717.60119057</v>
      </c>
      <c r="E28" s="10">
        <f>SUM(E3:E27)</f>
        <v>771172</v>
      </c>
      <c r="F28" s="10" t="e">
        <f>SUM(F3:F27)</f>
        <v>#REF!</v>
      </c>
      <c r="G28" s="15" t="e">
        <f t="shared" ref="G28:H28" si="7">SUM(G3:G27)</f>
        <v>#REF!</v>
      </c>
      <c r="H28" s="15" t="e">
        <f t="shared" si="7"/>
        <v>#REF!</v>
      </c>
      <c r="I28" s="2" t="e">
        <f t="shared" ref="I28:R28" si="8">SUM(I3:I27)</f>
        <v>#REF!</v>
      </c>
      <c r="J28" s="2" t="e">
        <f t="shared" si="8"/>
        <v>#REF!</v>
      </c>
      <c r="K28" s="2" t="e">
        <f t="shared" si="8"/>
        <v>#REF!</v>
      </c>
      <c r="L28" s="2" t="e">
        <f t="shared" si="8"/>
        <v>#REF!</v>
      </c>
      <c r="M28" s="2" t="e">
        <f t="shared" si="8"/>
        <v>#REF!</v>
      </c>
      <c r="N28" s="10" t="e">
        <f t="shared" si="8"/>
        <v>#REF!</v>
      </c>
      <c r="O28" s="10" t="e">
        <f t="shared" si="8"/>
        <v>#REF!</v>
      </c>
      <c r="P28" s="10" t="e">
        <f t="shared" si="8"/>
        <v>#REF!</v>
      </c>
      <c r="Q28" s="10" t="e">
        <f t="shared" si="8"/>
        <v>#REF!</v>
      </c>
      <c r="R28" s="10" t="e">
        <f t="shared" si="8"/>
        <v>#REF!</v>
      </c>
    </row>
  </sheetData>
  <mergeCells count="3">
    <mergeCell ref="I1:M1"/>
    <mergeCell ref="N1:R1"/>
    <mergeCell ref="A28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Available models</vt:lpstr>
      <vt:lpstr>Dealer wise lifting plan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zia@edison-bd.com</dc:creator>
  <cp:lastModifiedBy>8801715116767</cp:lastModifiedBy>
  <cp:lastPrinted>2019-03-28T13:43:59Z</cp:lastPrinted>
  <dcterms:created xsi:type="dcterms:W3CDTF">2018-02-20T04:51:28Z</dcterms:created>
  <dcterms:modified xsi:type="dcterms:W3CDTF">2021-07-15T01:52:55Z</dcterms:modified>
</cp:coreProperties>
</file>