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Sheet1!$A$4:$S$21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/>
  <c r="S22"/>
  <c r="I6" l="1"/>
  <c r="I7"/>
  <c r="I8"/>
  <c r="I9"/>
  <c r="I10"/>
  <c r="I11"/>
  <c r="I12"/>
  <c r="I13"/>
  <c r="I14"/>
  <c r="I15"/>
  <c r="I16"/>
  <c r="I17"/>
  <c r="I18"/>
  <c r="I19"/>
  <c r="I20"/>
  <c r="I21"/>
  <c r="I5"/>
  <c r="O6"/>
  <c r="O7"/>
  <c r="O8"/>
  <c r="O9"/>
  <c r="O10"/>
  <c r="O11"/>
  <c r="O12"/>
  <c r="O13"/>
  <c r="O14"/>
  <c r="O15"/>
  <c r="O16"/>
  <c r="O17"/>
  <c r="O18"/>
  <c r="O19"/>
  <c r="O20"/>
  <c r="O21"/>
  <c r="H22" l="1"/>
  <c r="G22"/>
  <c r="J22"/>
  <c r="Q21" l="1"/>
  <c r="P21"/>
  <c r="N21"/>
  <c r="M21"/>
  <c r="L21"/>
  <c r="A21"/>
  <c r="Q20"/>
  <c r="P20"/>
  <c r="N20"/>
  <c r="M20"/>
  <c r="L20"/>
  <c r="A20"/>
  <c r="Q19"/>
  <c r="P19"/>
  <c r="N19"/>
  <c r="M19"/>
  <c r="L19"/>
  <c r="A19"/>
  <c r="Q18"/>
  <c r="P18"/>
  <c r="N18"/>
  <c r="M18"/>
  <c r="L18"/>
  <c r="A18"/>
  <c r="Q17"/>
  <c r="P17"/>
  <c r="N17"/>
  <c r="M17"/>
  <c r="L17"/>
  <c r="A17"/>
  <c r="Q16"/>
  <c r="P16"/>
  <c r="N16"/>
  <c r="M16"/>
  <c r="L16"/>
  <c r="A16"/>
  <c r="Q15"/>
  <c r="P15"/>
  <c r="N15"/>
  <c r="M15"/>
  <c r="L15"/>
  <c r="A15"/>
  <c r="Q14"/>
  <c r="P14"/>
  <c r="N14"/>
  <c r="M14"/>
  <c r="L14"/>
  <c r="A14"/>
  <c r="Q13"/>
  <c r="P13"/>
  <c r="N13"/>
  <c r="M13"/>
  <c r="L13"/>
  <c r="A13"/>
  <c r="Q12"/>
  <c r="P12"/>
  <c r="N12"/>
  <c r="M12"/>
  <c r="L12"/>
  <c r="A12"/>
  <c r="Q11"/>
  <c r="P11"/>
  <c r="N11"/>
  <c r="M11"/>
  <c r="L11"/>
  <c r="A11"/>
  <c r="Q10"/>
  <c r="P10"/>
  <c r="N10"/>
  <c r="M10"/>
  <c r="L10"/>
  <c r="A10"/>
  <c r="Q9"/>
  <c r="P9"/>
  <c r="N9"/>
  <c r="M9"/>
  <c r="L9"/>
  <c r="A9"/>
  <c r="Q8"/>
  <c r="P8"/>
  <c r="N8"/>
  <c r="M8"/>
  <c r="L8"/>
  <c r="A8"/>
  <c r="Q7"/>
  <c r="P7"/>
  <c r="N7"/>
  <c r="M7"/>
  <c r="L7"/>
  <c r="A7"/>
  <c r="Q6"/>
  <c r="P6"/>
  <c r="N6"/>
  <c r="M6"/>
  <c r="L6"/>
  <c r="A6"/>
  <c r="Q5"/>
  <c r="P5"/>
  <c r="O5"/>
  <c r="N5"/>
  <c r="M5"/>
  <c r="L5"/>
  <c r="A5"/>
  <c r="J2"/>
  <c r="H2"/>
  <c r="G2"/>
  <c r="L2" l="1"/>
  <c r="K2"/>
  <c r="I2"/>
  <c r="L3"/>
</calcChain>
</file>

<file path=xl/sharedStrings.xml><?xml version="1.0" encoding="utf-8"?>
<sst xmlns="http://schemas.openxmlformats.org/spreadsheetml/2006/main" count="115" uniqueCount="46">
  <si>
    <t>February'2021 Back Margin
Dealer Wise Value Achievement Status</t>
  </si>
  <si>
    <t>SL</t>
  </si>
  <si>
    <t>Distributors</t>
  </si>
  <si>
    <t>Dealer ID</t>
  </si>
  <si>
    <t>Region/
Cluster</t>
  </si>
  <si>
    <t>Zone</t>
  </si>
  <si>
    <t>Target 
FEB 2020</t>
  </si>
  <si>
    <t>Achievement 
FEB2020</t>
  </si>
  <si>
    <t>Target Feedback</t>
  </si>
  <si>
    <t>Req. Strike Rate _ Revised</t>
  </si>
  <si>
    <t xml:space="preserve">Sure Shot for 91% </t>
  </si>
  <si>
    <t>Revise Value</t>
  </si>
  <si>
    <t>% of Deduction</t>
  </si>
  <si>
    <t>Deducted Value</t>
  </si>
  <si>
    <t>Remaining for 80%</t>
  </si>
  <si>
    <t>Remaining for 86%</t>
  </si>
  <si>
    <t>Remaining for 91%</t>
  </si>
  <si>
    <t>Remaining for 96%</t>
  </si>
  <si>
    <t>Remaining for 100%</t>
  </si>
  <si>
    <t xml:space="preserve">Sure Shot </t>
  </si>
  <si>
    <t>Priyo Telecom</t>
  </si>
  <si>
    <t>Rajshahi</t>
  </si>
  <si>
    <t>Tangail</t>
  </si>
  <si>
    <t>S.M Tel</t>
  </si>
  <si>
    <t>Biswa Bani Telecom</t>
  </si>
  <si>
    <t>Kushtia</t>
  </si>
  <si>
    <t>M. R. Traders</t>
  </si>
  <si>
    <t>Mohima Telecom</t>
  </si>
  <si>
    <t>Haque Enterprise</t>
  </si>
  <si>
    <t>Naogaon</t>
  </si>
  <si>
    <t>Hello Naogaon</t>
  </si>
  <si>
    <t>Hello Rajshahi</t>
  </si>
  <si>
    <t>Mugdho Corporation</t>
  </si>
  <si>
    <t>Prithibi Corporation</t>
  </si>
  <si>
    <t>Sarkar Telecom, Sirajgonj</t>
  </si>
  <si>
    <t>Pabna</t>
  </si>
  <si>
    <t>Satata Enterprise</t>
  </si>
  <si>
    <t>Swastidip Enterprise</t>
  </si>
  <si>
    <t>Tulip Distribution</t>
  </si>
  <si>
    <t>M/S Chowdhury Enterprise</t>
  </si>
  <si>
    <t>Bogura</t>
  </si>
  <si>
    <t>Mobile Collection &amp; Ghori Ghor</t>
  </si>
  <si>
    <t>New Sarker Electronics</t>
  </si>
  <si>
    <t>Ach%
till 25th Feb'21</t>
  </si>
  <si>
    <t xml:space="preserve">Lifting projection </t>
  </si>
  <si>
    <t xml:space="preserve">Distributor Name 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</si>
</sst>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Bahnschrift"/>
      <family val="2"/>
    </font>
    <font>
      <sz val="8"/>
      <color theme="1"/>
      <name val="Bahnschrift"/>
      <family val="2"/>
    </font>
    <font>
      <b/>
      <sz val="8"/>
      <color theme="0"/>
      <name val="Bahnschrift"/>
      <family val="2"/>
    </font>
    <font>
      <b/>
      <sz val="8"/>
      <color rgb="FFFFFF00"/>
      <name val="Bahnschrift"/>
      <family val="2"/>
    </font>
    <font>
      <sz val="8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center" wrapText="1"/>
    </xf>
    <xf numFmtId="9" fontId="2" fillId="2" borderId="0" xfId="2" applyFont="1" applyFill="1" applyBorder="1" applyAlignment="1">
      <alignment horizontal="center" vertical="center" wrapText="1"/>
    </xf>
    <xf numFmtId="10" fontId="2" fillId="2" borderId="0" xfId="2" applyNumberFormat="1" applyFont="1" applyFill="1" applyBorder="1" applyAlignment="1">
      <alignment horizontal="center" vertical="center" wrapText="1"/>
    </xf>
    <xf numFmtId="165" fontId="2" fillId="2" borderId="0" xfId="2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/>
    <xf numFmtId="0" fontId="3" fillId="6" borderId="4" xfId="0" applyFont="1" applyFill="1" applyBorder="1"/>
    <xf numFmtId="165" fontId="2" fillId="6" borderId="4" xfId="1" applyNumberFormat="1" applyFont="1" applyFill="1" applyBorder="1" applyAlignment="1">
      <alignment horizontal="center" vertical="center"/>
    </xf>
    <xf numFmtId="165" fontId="3" fillId="6" borderId="4" xfId="1" applyNumberFormat="1" applyFont="1" applyFill="1" applyBorder="1" applyAlignment="1">
      <alignment horizontal="center" vertical="center"/>
    </xf>
    <xf numFmtId="9" fontId="3" fillId="6" borderId="4" xfId="2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6" borderId="0" xfId="0" applyFont="1" applyFill="1"/>
    <xf numFmtId="0" fontId="3" fillId="0" borderId="0" xfId="0" applyFont="1" applyAlignment="1">
      <alignment horizontal="center"/>
    </xf>
    <xf numFmtId="165" fontId="3" fillId="0" borderId="0" xfId="0" applyNumberFormat="1" applyFont="1"/>
    <xf numFmtId="9" fontId="3" fillId="6" borderId="0" xfId="2" applyFont="1" applyFill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/>
    <xf numFmtId="0" fontId="3" fillId="0" borderId="4" xfId="0" applyFont="1" applyBorder="1"/>
    <xf numFmtId="0" fontId="2" fillId="0" borderId="4" xfId="0" applyFont="1" applyBorder="1" applyAlignment="1">
      <alignment horizontal="center" vertical="center"/>
    </xf>
    <xf numFmtId="165" fontId="3" fillId="7" borderId="4" xfId="1" applyNumberFormat="1" applyFont="1" applyFill="1" applyBorder="1" applyAlignment="1">
      <alignment horizontal="center" vertical="center"/>
    </xf>
    <xf numFmtId="9" fontId="3" fillId="7" borderId="4" xfId="2" applyFont="1" applyFill="1" applyBorder="1" applyAlignment="1">
      <alignment horizontal="center" vertical="center"/>
    </xf>
    <xf numFmtId="165" fontId="3" fillId="7" borderId="4" xfId="2" applyNumberFormat="1" applyFont="1" applyFill="1" applyBorder="1" applyAlignment="1">
      <alignment horizontal="center" vertical="center"/>
    </xf>
    <xf numFmtId="165" fontId="3" fillId="7" borderId="0" xfId="0" applyNumberFormat="1" applyFont="1" applyFill="1"/>
    <xf numFmtId="0" fontId="3" fillId="7" borderId="0" xfId="0" applyFont="1" applyFill="1"/>
    <xf numFmtId="0" fontId="3" fillId="7" borderId="4" xfId="0" applyFont="1" applyFill="1" applyBorder="1" applyAlignment="1">
      <alignment horizontal="center"/>
    </xf>
    <xf numFmtId="165" fontId="2" fillId="7" borderId="4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18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9" fontId="4" fillId="3" borderId="4" xfId="2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2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8" sqref="A18:XFD18"/>
    </sheetView>
  </sheetViews>
  <sheetFormatPr defaultColWidth="9.140625" defaultRowHeight="10.5"/>
  <cols>
    <col min="1" max="1" width="3.5703125" style="22" bestFit="1" customWidth="1"/>
    <col min="2" max="2" width="27.140625" style="2" bestFit="1" customWidth="1"/>
    <col min="3" max="3" width="19.28515625" style="22" bestFit="1" customWidth="1"/>
    <col min="4" max="4" width="8.7109375" style="22" bestFit="1" customWidth="1"/>
    <col min="5" max="5" width="9.7109375" style="1" bestFit="1" customWidth="1"/>
    <col min="6" max="6" width="9.7109375" style="2" bestFit="1" customWidth="1"/>
    <col min="7" max="7" width="11.7109375" style="2" bestFit="1" customWidth="1"/>
    <col min="8" max="8" width="11.42578125" style="2" bestFit="1" customWidth="1"/>
    <col min="9" max="9" width="12" style="24" bestFit="1" customWidth="1"/>
    <col min="10" max="10" width="11.140625" style="21" bestFit="1" customWidth="1"/>
    <col min="11" max="11" width="8.85546875" style="21" bestFit="1" customWidth="1"/>
    <col min="12" max="12" width="10.42578125" style="21" bestFit="1" customWidth="1"/>
    <col min="13" max="16" width="15.5703125" style="2" bestFit="1" customWidth="1"/>
    <col min="17" max="17" width="16.42578125" style="2" bestFit="1" customWidth="1"/>
    <col min="18" max="19" width="9.140625" style="2"/>
    <col min="20" max="20" width="19.28515625" style="2" bestFit="1" customWidth="1"/>
    <col min="21" max="16384" width="9.140625" style="2"/>
  </cols>
  <sheetData>
    <row r="1" spans="1:21" ht="11.25" customHeight="1">
      <c r="A1" s="37" t="s">
        <v>0</v>
      </c>
      <c r="B1" s="38"/>
      <c r="C1" s="38"/>
      <c r="D1" s="38"/>
      <c r="E1" s="39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40"/>
    </row>
    <row r="2" spans="1:21" ht="11.25" customHeight="1">
      <c r="A2" s="3"/>
      <c r="B2" s="3"/>
      <c r="C2" s="3"/>
      <c r="D2" s="3"/>
      <c r="E2" s="4"/>
      <c r="F2" s="3"/>
      <c r="G2" s="5">
        <f>SUBTOTAL(9,G5:G21)</f>
        <v>148512301.97734284</v>
      </c>
      <c r="H2" s="5">
        <f>SUBTOTAL(9,H5:H21)</f>
        <v>97922076.863900021</v>
      </c>
      <c r="I2" s="6">
        <f>SUBTOTAL(101,I5:I21)</f>
        <v>0.7234213263317234</v>
      </c>
      <c r="J2" s="5">
        <f>SUBTOTAL(9,J5:J21)</f>
        <v>131674777.43114397</v>
      </c>
      <c r="K2" s="7">
        <f>SUBTOTAL(101,K5:K21)</f>
        <v>0.11</v>
      </c>
      <c r="L2" s="8">
        <f>G2-J2</f>
        <v>16837524.546198875</v>
      </c>
      <c r="M2" s="3"/>
      <c r="N2" s="3"/>
      <c r="O2" s="3"/>
      <c r="P2" s="3"/>
      <c r="Q2" s="3"/>
    </row>
    <row r="3" spans="1:21" ht="15" customHeight="1">
      <c r="A3" s="41" t="s">
        <v>1</v>
      </c>
      <c r="B3" s="42" t="s">
        <v>2</v>
      </c>
      <c r="C3" s="42" t="s">
        <v>3</v>
      </c>
      <c r="D3" s="9"/>
      <c r="E3" s="43" t="s">
        <v>4</v>
      </c>
      <c r="F3" s="42" t="s">
        <v>5</v>
      </c>
      <c r="G3" s="43" t="s">
        <v>6</v>
      </c>
      <c r="H3" s="44" t="s">
        <v>7</v>
      </c>
      <c r="I3" s="45" t="s">
        <v>43</v>
      </c>
      <c r="J3" s="46" t="s">
        <v>8</v>
      </c>
      <c r="K3" s="46"/>
      <c r="L3" s="10">
        <f>SUBTOTAL(9,L5:L21)</f>
        <v>16837524.54619886</v>
      </c>
      <c r="M3" s="36" t="s">
        <v>9</v>
      </c>
      <c r="N3" s="36"/>
      <c r="O3" s="36"/>
      <c r="P3" s="36"/>
      <c r="Q3" s="36"/>
    </row>
    <row r="4" spans="1:21" s="13" customFormat="1" ht="21">
      <c r="A4" s="41"/>
      <c r="B4" s="42"/>
      <c r="C4" s="42"/>
      <c r="D4" s="11" t="s">
        <v>10</v>
      </c>
      <c r="E4" s="43"/>
      <c r="F4" s="42"/>
      <c r="G4" s="43"/>
      <c r="H4" s="44"/>
      <c r="I4" s="45"/>
      <c r="J4" s="12" t="s">
        <v>11</v>
      </c>
      <c r="K4" s="12" t="s">
        <v>12</v>
      </c>
      <c r="L4" s="12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T4" s="28" t="s">
        <v>45</v>
      </c>
      <c r="U4" s="25" t="s">
        <v>44</v>
      </c>
    </row>
    <row r="5" spans="1:21">
      <c r="A5" s="14">
        <f t="shared" ref="A5:A6" si="0">ROW()-4</f>
        <v>1</v>
      </c>
      <c r="B5" s="16" t="s">
        <v>20</v>
      </c>
      <c r="C5" s="14" t="s">
        <v>20</v>
      </c>
      <c r="D5" s="14"/>
      <c r="E5" s="16" t="s">
        <v>21</v>
      </c>
      <c r="F5" s="16" t="s">
        <v>22</v>
      </c>
      <c r="G5" s="17">
        <v>4775429.0648285719</v>
      </c>
      <c r="H5" s="18">
        <v>2987673.3904000004</v>
      </c>
      <c r="I5" s="19">
        <f>H5/J5</f>
        <v>0.6951494945017288</v>
      </c>
      <c r="J5" s="29">
        <v>4297886.1583457142</v>
      </c>
      <c r="K5" s="30">
        <v>0.1</v>
      </c>
      <c r="L5" s="31">
        <f t="shared" ref="L5:L6" si="1">G5-J5</f>
        <v>477542.90648285765</v>
      </c>
      <c r="M5" s="18">
        <f t="shared" ref="M5:M7" si="2">(J5*0.8)-H5</f>
        <v>450635.53627657099</v>
      </c>
      <c r="N5" s="18">
        <f t="shared" ref="N5:N7" si="3">(J5*0.86)-H5</f>
        <v>708508.70577731356</v>
      </c>
      <c r="O5" s="18">
        <f t="shared" ref="O5:O21" si="4">(J5*0.91)-H5</f>
        <v>923403.01369459974</v>
      </c>
      <c r="P5" s="18">
        <f t="shared" ref="P5:P7" si="5">(J5*0.96)-H5</f>
        <v>1138297.321611885</v>
      </c>
      <c r="Q5" s="18">
        <f t="shared" ref="Q5:Q7" si="6">J5-H5</f>
        <v>1310212.7679457138</v>
      </c>
      <c r="R5" s="2">
        <v>80</v>
      </c>
      <c r="S5" s="2">
        <v>450635.53627657099</v>
      </c>
      <c r="T5" s="16" t="s">
        <v>20</v>
      </c>
      <c r="U5" s="26">
        <v>710508</v>
      </c>
    </row>
    <row r="6" spans="1:21">
      <c r="A6" s="14">
        <f t="shared" si="0"/>
        <v>2</v>
      </c>
      <c r="B6" s="15" t="s">
        <v>23</v>
      </c>
      <c r="C6" s="14" t="s">
        <v>23</v>
      </c>
      <c r="D6" s="14" t="s">
        <v>19</v>
      </c>
      <c r="E6" s="16" t="s">
        <v>21</v>
      </c>
      <c r="F6" s="16" t="s">
        <v>22</v>
      </c>
      <c r="G6" s="17">
        <v>14762663.484328572</v>
      </c>
      <c r="H6" s="18">
        <v>12246345.857400002</v>
      </c>
      <c r="I6" s="19">
        <f t="shared" ref="I6:I21" si="7">H6/J6</f>
        <v>0.9115917960539931</v>
      </c>
      <c r="J6" s="29">
        <v>13434023.770739</v>
      </c>
      <c r="K6" s="30">
        <v>0.09</v>
      </c>
      <c r="L6" s="31">
        <f t="shared" si="1"/>
        <v>1328639.7135895714</v>
      </c>
      <c r="M6" s="18">
        <f t="shared" si="2"/>
        <v>-1499126.8408088014</v>
      </c>
      <c r="N6" s="18">
        <f t="shared" si="3"/>
        <v>-693085.41456446238</v>
      </c>
      <c r="O6" s="18">
        <f t="shared" si="4"/>
        <v>-21384.22602751106</v>
      </c>
      <c r="P6" s="18">
        <f t="shared" si="5"/>
        <v>650316.9625094384</v>
      </c>
      <c r="Q6" s="18">
        <f t="shared" si="6"/>
        <v>1187677.9133389983</v>
      </c>
      <c r="R6" s="2">
        <v>101</v>
      </c>
      <c r="S6" s="2">
        <v>1187677.9133389983</v>
      </c>
      <c r="T6" s="15" t="s">
        <v>23</v>
      </c>
      <c r="U6" s="27">
        <v>1500000</v>
      </c>
    </row>
    <row r="7" spans="1:21">
      <c r="A7" s="14">
        <f t="shared" ref="A7:A21" si="8">ROW()-4</f>
        <v>3</v>
      </c>
      <c r="B7" s="16" t="s">
        <v>24</v>
      </c>
      <c r="C7" s="14" t="s">
        <v>24</v>
      </c>
      <c r="D7" s="14"/>
      <c r="E7" s="16" t="s">
        <v>21</v>
      </c>
      <c r="F7" s="16" t="s">
        <v>25</v>
      </c>
      <c r="G7" s="17">
        <v>4768303.5672857137</v>
      </c>
      <c r="H7" s="18">
        <v>2853372.3703000001</v>
      </c>
      <c r="I7" s="19">
        <f t="shared" si="7"/>
        <v>0.67236414919543064</v>
      </c>
      <c r="J7" s="29">
        <v>4243790.1748842848</v>
      </c>
      <c r="K7" s="30">
        <v>0.11</v>
      </c>
      <c r="L7" s="31">
        <f t="shared" ref="L7:L21" si="9">G7-J7</f>
        <v>524513.39240142889</v>
      </c>
      <c r="M7" s="18">
        <f t="shared" si="2"/>
        <v>541659.769607428</v>
      </c>
      <c r="N7" s="18">
        <f t="shared" si="3"/>
        <v>796287.18010048475</v>
      </c>
      <c r="O7" s="18">
        <f t="shared" si="4"/>
        <v>1008476.6888446994</v>
      </c>
      <c r="P7" s="18">
        <f t="shared" si="5"/>
        <v>1220666.1975889131</v>
      </c>
      <c r="Q7" s="18">
        <f t="shared" si="6"/>
        <v>1390417.8045842848</v>
      </c>
      <c r="R7" s="2">
        <v>80</v>
      </c>
      <c r="S7" s="2">
        <v>541659.769607428</v>
      </c>
      <c r="T7" s="16" t="s">
        <v>24</v>
      </c>
      <c r="U7" s="27">
        <v>550000</v>
      </c>
    </row>
    <row r="8" spans="1:21">
      <c r="A8" s="14">
        <f t="shared" si="8"/>
        <v>4</v>
      </c>
      <c r="B8" s="15" t="s">
        <v>26</v>
      </c>
      <c r="C8" s="14" t="s">
        <v>26</v>
      </c>
      <c r="D8" s="14" t="s">
        <v>19</v>
      </c>
      <c r="E8" s="16" t="s">
        <v>21</v>
      </c>
      <c r="F8" s="16" t="s">
        <v>25</v>
      </c>
      <c r="G8" s="17">
        <v>9560035.0989714302</v>
      </c>
      <c r="H8" s="18">
        <v>5715633.3814000003</v>
      </c>
      <c r="I8" s="19">
        <f t="shared" si="7"/>
        <v>0.71174691134551393</v>
      </c>
      <c r="J8" s="29">
        <v>8030429.483136001</v>
      </c>
      <c r="K8" s="30">
        <v>0.16</v>
      </c>
      <c r="L8" s="31">
        <f t="shared" si="9"/>
        <v>1529605.6158354292</v>
      </c>
      <c r="M8" s="18">
        <f t="shared" ref="M8:M21" si="10">(J8*0.8)-H8</f>
        <v>708710.2051088009</v>
      </c>
      <c r="N8" s="18">
        <f t="shared" ref="N8:N21" si="11">(J8*0.86)-H8</f>
        <v>1190535.9740969604</v>
      </c>
      <c r="O8" s="18">
        <f t="shared" si="4"/>
        <v>1592057.448253761</v>
      </c>
      <c r="P8" s="18">
        <f t="shared" ref="P8:P21" si="12">(J8*0.96)-H8</f>
        <v>1993578.9224105608</v>
      </c>
      <c r="Q8" s="18">
        <f t="shared" ref="Q8:Q21" si="13">J8-H8</f>
        <v>2314796.1017360007</v>
      </c>
      <c r="R8" s="2">
        <v>91</v>
      </c>
      <c r="S8" s="2">
        <v>1592057.448253761</v>
      </c>
      <c r="T8" s="15" t="s">
        <v>26</v>
      </c>
      <c r="U8" s="27">
        <v>2500000</v>
      </c>
    </row>
    <row r="9" spans="1:21">
      <c r="A9" s="14">
        <f t="shared" si="8"/>
        <v>5</v>
      </c>
      <c r="B9" s="16" t="s">
        <v>27</v>
      </c>
      <c r="C9" s="16" t="s">
        <v>27</v>
      </c>
      <c r="D9" s="14"/>
      <c r="E9" s="16" t="s">
        <v>21</v>
      </c>
      <c r="F9" s="16" t="s">
        <v>25</v>
      </c>
      <c r="G9" s="17">
        <v>10180040.423171429</v>
      </c>
      <c r="H9" s="18">
        <v>4439401.7457999997</v>
      </c>
      <c r="I9" s="19">
        <f t="shared" si="7"/>
        <v>0.51304566251093819</v>
      </c>
      <c r="J9" s="29">
        <v>8653034.359695714</v>
      </c>
      <c r="K9" s="30">
        <v>0.15</v>
      </c>
      <c r="L9" s="31">
        <f t="shared" si="9"/>
        <v>1527006.063475715</v>
      </c>
      <c r="M9" s="18">
        <f t="shared" si="10"/>
        <v>2483025.741956572</v>
      </c>
      <c r="N9" s="18">
        <f t="shared" si="11"/>
        <v>3002207.8035383141</v>
      </c>
      <c r="O9" s="18">
        <f t="shared" si="4"/>
        <v>3434859.5215231003</v>
      </c>
      <c r="P9" s="18">
        <f t="shared" si="12"/>
        <v>3867511.2395078856</v>
      </c>
      <c r="Q9" s="18">
        <f t="shared" si="13"/>
        <v>4213632.6138957143</v>
      </c>
      <c r="T9" s="16" t="s">
        <v>27</v>
      </c>
      <c r="U9" s="27">
        <v>400000</v>
      </c>
    </row>
    <row r="10" spans="1:21">
      <c r="A10" s="14">
        <f t="shared" si="8"/>
        <v>6</v>
      </c>
      <c r="B10" s="16" t="s">
        <v>28</v>
      </c>
      <c r="C10" s="14" t="s">
        <v>28</v>
      </c>
      <c r="D10" s="14"/>
      <c r="E10" s="16" t="s">
        <v>21</v>
      </c>
      <c r="F10" s="16" t="s">
        <v>29</v>
      </c>
      <c r="G10" s="17">
        <v>7330286.9943714291</v>
      </c>
      <c r="H10" s="18">
        <v>5270522.2697000019</v>
      </c>
      <c r="I10" s="19">
        <f t="shared" si="7"/>
        <v>0.77312501561546476</v>
      </c>
      <c r="J10" s="29">
        <v>6817166.904765429</v>
      </c>
      <c r="K10" s="30">
        <v>7.0000000000000007E-2</v>
      </c>
      <c r="L10" s="31">
        <f t="shared" si="9"/>
        <v>513120.08960600011</v>
      </c>
      <c r="M10" s="18">
        <f t="shared" si="10"/>
        <v>183211.25411234144</v>
      </c>
      <c r="N10" s="18">
        <f t="shared" si="11"/>
        <v>592241.26839826722</v>
      </c>
      <c r="O10" s="18">
        <f t="shared" si="4"/>
        <v>933099.61363653839</v>
      </c>
      <c r="P10" s="18">
        <f t="shared" si="12"/>
        <v>1273957.9588748096</v>
      </c>
      <c r="Q10" s="18">
        <f t="shared" si="13"/>
        <v>1546644.635065427</v>
      </c>
      <c r="R10" s="2">
        <v>86</v>
      </c>
      <c r="S10" s="2">
        <v>592241.26839826722</v>
      </c>
      <c r="T10" s="16" t="s">
        <v>28</v>
      </c>
      <c r="U10" s="27">
        <v>600000</v>
      </c>
    </row>
    <row r="11" spans="1:21">
      <c r="A11" s="14">
        <f t="shared" si="8"/>
        <v>7</v>
      </c>
      <c r="B11" s="16" t="s">
        <v>30</v>
      </c>
      <c r="C11" s="14" t="s">
        <v>30</v>
      </c>
      <c r="D11" s="14"/>
      <c r="E11" s="16" t="s">
        <v>21</v>
      </c>
      <c r="F11" s="16" t="s">
        <v>29</v>
      </c>
      <c r="G11" s="17">
        <v>10812323.679871427</v>
      </c>
      <c r="H11" s="18">
        <v>7413554.1711999997</v>
      </c>
      <c r="I11" s="19">
        <f t="shared" si="7"/>
        <v>0.73726646195270296</v>
      </c>
      <c r="J11" s="29">
        <v>10055461.022280427</v>
      </c>
      <c r="K11" s="30">
        <v>7.0000000000000007E-2</v>
      </c>
      <c r="L11" s="31">
        <f t="shared" si="9"/>
        <v>756862.6575910002</v>
      </c>
      <c r="M11" s="18">
        <f t="shared" si="10"/>
        <v>630814.64662434161</v>
      </c>
      <c r="N11" s="18">
        <f t="shared" si="11"/>
        <v>1234142.3079611678</v>
      </c>
      <c r="O11" s="18">
        <f t="shared" si="4"/>
        <v>1736915.3590751886</v>
      </c>
      <c r="P11" s="18">
        <f t="shared" si="12"/>
        <v>2239688.4101892095</v>
      </c>
      <c r="Q11" s="18">
        <f t="shared" si="13"/>
        <v>2641906.8510804269</v>
      </c>
      <c r="R11" s="2">
        <v>80</v>
      </c>
      <c r="S11" s="2">
        <v>630814.64662434161</v>
      </c>
      <c r="T11" s="16" t="s">
        <v>30</v>
      </c>
      <c r="U11" s="27">
        <v>1000000</v>
      </c>
    </row>
    <row r="12" spans="1:21">
      <c r="A12" s="14">
        <f t="shared" si="8"/>
        <v>8</v>
      </c>
      <c r="B12" s="15" t="s">
        <v>31</v>
      </c>
      <c r="C12" s="14" t="s">
        <v>31</v>
      </c>
      <c r="D12" s="14" t="s">
        <v>19</v>
      </c>
      <c r="E12" s="16" t="s">
        <v>21</v>
      </c>
      <c r="F12" s="16" t="s">
        <v>21</v>
      </c>
      <c r="G12" s="17">
        <v>8075390.4224571427</v>
      </c>
      <c r="H12" s="18">
        <v>5699401.3034000006</v>
      </c>
      <c r="I12" s="19">
        <f t="shared" si="7"/>
        <v>0.76714574684974113</v>
      </c>
      <c r="J12" s="29">
        <v>7429359.1886605714</v>
      </c>
      <c r="K12" s="30">
        <v>0.08</v>
      </c>
      <c r="L12" s="31">
        <f t="shared" si="9"/>
        <v>646031.23379657138</v>
      </c>
      <c r="M12" s="18">
        <f t="shared" si="10"/>
        <v>244086.0475284569</v>
      </c>
      <c r="N12" s="18">
        <f t="shared" si="11"/>
        <v>689847.59884809051</v>
      </c>
      <c r="O12" s="18">
        <f t="shared" si="4"/>
        <v>1061315.5582811199</v>
      </c>
      <c r="P12" s="18">
        <f t="shared" si="12"/>
        <v>1432783.5177141475</v>
      </c>
      <c r="Q12" s="18">
        <f t="shared" si="13"/>
        <v>1729957.8852605708</v>
      </c>
      <c r="R12" s="2">
        <v>91</v>
      </c>
      <c r="S12" s="2">
        <v>1061315.5582811199</v>
      </c>
      <c r="T12" s="15" t="s">
        <v>31</v>
      </c>
      <c r="U12" s="27">
        <v>1100000</v>
      </c>
    </row>
    <row r="13" spans="1:21" s="33" customFormat="1">
      <c r="A13" s="34">
        <f t="shared" si="8"/>
        <v>9</v>
      </c>
      <c r="B13" s="20" t="s">
        <v>32</v>
      </c>
      <c r="C13" s="34" t="s">
        <v>32</v>
      </c>
      <c r="D13" s="34" t="s">
        <v>19</v>
      </c>
      <c r="E13" s="15" t="s">
        <v>21</v>
      </c>
      <c r="F13" s="15" t="s">
        <v>21</v>
      </c>
      <c r="G13" s="35">
        <v>12741377.190385714</v>
      </c>
      <c r="H13" s="29">
        <v>8509115.220800003</v>
      </c>
      <c r="I13" s="30">
        <f t="shared" si="7"/>
        <v>0.79503957233325562</v>
      </c>
      <c r="J13" s="29">
        <v>10702756.839924</v>
      </c>
      <c r="K13" s="30">
        <v>0.16</v>
      </c>
      <c r="L13" s="31">
        <f t="shared" si="9"/>
        <v>2038620.350461714</v>
      </c>
      <c r="M13" s="29">
        <f t="shared" si="10"/>
        <v>53090.251139197499</v>
      </c>
      <c r="N13" s="29">
        <f t="shared" si="11"/>
        <v>695255.66153463721</v>
      </c>
      <c r="O13" s="29">
        <f t="shared" si="4"/>
        <v>1230393.5035308376</v>
      </c>
      <c r="P13" s="29">
        <f t="shared" si="12"/>
        <v>1765531.3455270361</v>
      </c>
      <c r="Q13" s="29">
        <f t="shared" si="13"/>
        <v>2193641.6191239972</v>
      </c>
      <c r="R13" s="33">
        <v>91</v>
      </c>
      <c r="S13" s="33">
        <v>1230393.5035308376</v>
      </c>
      <c r="T13" s="20" t="s">
        <v>32</v>
      </c>
      <c r="U13" s="15">
        <v>1500000</v>
      </c>
    </row>
    <row r="14" spans="1:21">
      <c r="A14" s="14">
        <f t="shared" si="8"/>
        <v>10</v>
      </c>
      <c r="B14" s="16" t="s">
        <v>33</v>
      </c>
      <c r="C14" s="14" t="s">
        <v>33</v>
      </c>
      <c r="D14" s="14"/>
      <c r="E14" s="16" t="s">
        <v>21</v>
      </c>
      <c r="F14" s="16" t="s">
        <v>21</v>
      </c>
      <c r="G14" s="17">
        <v>3614200.9253142863</v>
      </c>
      <c r="H14" s="18">
        <v>2345608.0971999993</v>
      </c>
      <c r="I14" s="19">
        <f t="shared" si="7"/>
        <v>0.69784699202403944</v>
      </c>
      <c r="J14" s="29">
        <v>3361206.8605422862</v>
      </c>
      <c r="K14" s="30">
        <v>7.0000000000000007E-2</v>
      </c>
      <c r="L14" s="31">
        <f t="shared" si="9"/>
        <v>252994.06477200007</v>
      </c>
      <c r="M14" s="18">
        <f t="shared" si="10"/>
        <v>343357.39123382978</v>
      </c>
      <c r="N14" s="18">
        <f t="shared" si="11"/>
        <v>545029.80286636669</v>
      </c>
      <c r="O14" s="18">
        <f t="shared" si="4"/>
        <v>713090.14589348109</v>
      </c>
      <c r="P14" s="18">
        <f t="shared" si="12"/>
        <v>881150.4889205955</v>
      </c>
      <c r="Q14" s="18">
        <f t="shared" si="13"/>
        <v>1015598.7633422869</v>
      </c>
      <c r="R14" s="2">
        <v>80</v>
      </c>
      <c r="S14" s="2">
        <v>343357.39123382978</v>
      </c>
      <c r="T14" s="16" t="s">
        <v>33</v>
      </c>
      <c r="U14" s="27">
        <v>350000</v>
      </c>
    </row>
    <row r="15" spans="1:21">
      <c r="A15" s="14">
        <f t="shared" si="8"/>
        <v>11</v>
      </c>
      <c r="B15" s="15" t="s">
        <v>34</v>
      </c>
      <c r="C15" s="14" t="s">
        <v>34</v>
      </c>
      <c r="D15" s="14" t="s">
        <v>19</v>
      </c>
      <c r="E15" s="16" t="s">
        <v>21</v>
      </c>
      <c r="F15" s="16" t="s">
        <v>35</v>
      </c>
      <c r="G15" s="17">
        <v>9059792.8042285722</v>
      </c>
      <c r="H15" s="18">
        <v>5341200.3402000014</v>
      </c>
      <c r="I15" s="19">
        <f t="shared" si="7"/>
        <v>0.70184517140432034</v>
      </c>
      <c r="J15" s="29">
        <v>7610225.9555520006</v>
      </c>
      <c r="K15" s="30">
        <v>0.16</v>
      </c>
      <c r="L15" s="31">
        <f t="shared" si="9"/>
        <v>1449566.8486765716</v>
      </c>
      <c r="M15" s="18">
        <f t="shared" si="10"/>
        <v>746980.42424159963</v>
      </c>
      <c r="N15" s="18">
        <f t="shared" si="11"/>
        <v>1203593.9815747188</v>
      </c>
      <c r="O15" s="18">
        <f t="shared" si="4"/>
        <v>1584105.2793523194</v>
      </c>
      <c r="P15" s="18">
        <f t="shared" si="12"/>
        <v>1964616.5771299191</v>
      </c>
      <c r="Q15" s="18">
        <f t="shared" si="13"/>
        <v>2269025.6153519992</v>
      </c>
      <c r="R15" s="2">
        <v>91</v>
      </c>
      <c r="S15" s="2">
        <v>1584105.2793523194</v>
      </c>
      <c r="T15" s="15" t="s">
        <v>34</v>
      </c>
      <c r="U15" s="27">
        <v>1600000</v>
      </c>
    </row>
    <row r="16" spans="1:21">
      <c r="A16" s="14">
        <f t="shared" si="8"/>
        <v>12</v>
      </c>
      <c r="B16" s="16" t="s">
        <v>36</v>
      </c>
      <c r="C16" s="16" t="s">
        <v>36</v>
      </c>
      <c r="D16" s="14"/>
      <c r="E16" s="16" t="s">
        <v>21</v>
      </c>
      <c r="F16" s="16" t="s">
        <v>35</v>
      </c>
      <c r="G16" s="17">
        <v>8802432.7561714277</v>
      </c>
      <c r="H16" s="18">
        <v>4331492.9113999996</v>
      </c>
      <c r="I16" s="19">
        <f t="shared" si="7"/>
        <v>0.54074622914700521</v>
      </c>
      <c r="J16" s="29">
        <v>8010213.8081159992</v>
      </c>
      <c r="K16" s="30">
        <v>0.09</v>
      </c>
      <c r="L16" s="31">
        <f t="shared" si="9"/>
        <v>792218.94805542845</v>
      </c>
      <c r="M16" s="18">
        <f t="shared" si="10"/>
        <v>2076678.1350928005</v>
      </c>
      <c r="N16" s="18">
        <f t="shared" si="11"/>
        <v>2557290.9635797599</v>
      </c>
      <c r="O16" s="18">
        <f t="shared" si="4"/>
        <v>2957801.6539855599</v>
      </c>
      <c r="P16" s="18">
        <f t="shared" si="12"/>
        <v>3358312.344391359</v>
      </c>
      <c r="Q16" s="18">
        <f t="shared" si="13"/>
        <v>3678720.8967159996</v>
      </c>
      <c r="T16" s="16" t="s">
        <v>36</v>
      </c>
      <c r="U16" s="27">
        <v>400000</v>
      </c>
    </row>
    <row r="17" spans="1:21">
      <c r="A17" s="14">
        <f t="shared" si="8"/>
        <v>13</v>
      </c>
      <c r="B17" s="16" t="s">
        <v>37</v>
      </c>
      <c r="C17" s="14" t="s">
        <v>37</v>
      </c>
      <c r="D17" s="14"/>
      <c r="E17" s="16" t="s">
        <v>21</v>
      </c>
      <c r="F17" s="16" t="s">
        <v>35</v>
      </c>
      <c r="G17" s="17">
        <v>6793373.6610857137</v>
      </c>
      <c r="H17" s="18">
        <v>3312312.2311999993</v>
      </c>
      <c r="I17" s="19">
        <f t="shared" si="7"/>
        <v>0.5417554086031775</v>
      </c>
      <c r="J17" s="29">
        <v>6114036.2949771425</v>
      </c>
      <c r="K17" s="30">
        <v>0.1</v>
      </c>
      <c r="L17" s="31">
        <f t="shared" si="9"/>
        <v>679337.36610857118</v>
      </c>
      <c r="M17" s="18">
        <f t="shared" si="10"/>
        <v>1578916.8047817145</v>
      </c>
      <c r="N17" s="18">
        <f t="shared" si="11"/>
        <v>1945758.9824803434</v>
      </c>
      <c r="O17" s="18">
        <f t="shared" si="4"/>
        <v>2251460.7972292006</v>
      </c>
      <c r="P17" s="18">
        <f t="shared" si="12"/>
        <v>2557162.6119780568</v>
      </c>
      <c r="Q17" s="18">
        <f t="shared" si="13"/>
        <v>2801724.0637771431</v>
      </c>
      <c r="T17" s="16" t="s">
        <v>37</v>
      </c>
      <c r="U17" s="27">
        <v>300000</v>
      </c>
    </row>
    <row r="18" spans="1:21">
      <c r="A18" s="14">
        <f t="shared" si="8"/>
        <v>14</v>
      </c>
      <c r="B18" s="15" t="s">
        <v>38</v>
      </c>
      <c r="C18" s="14" t="s">
        <v>38</v>
      </c>
      <c r="D18" s="14" t="s">
        <v>19</v>
      </c>
      <c r="E18" s="16" t="s">
        <v>21</v>
      </c>
      <c r="F18" s="16" t="s">
        <v>35</v>
      </c>
      <c r="G18" s="17">
        <v>7808059.7121285722</v>
      </c>
      <c r="H18" s="18">
        <v>5151337.612999999</v>
      </c>
      <c r="I18" s="19">
        <f t="shared" si="7"/>
        <v>0.75832894911068693</v>
      </c>
      <c r="J18" s="29">
        <v>6793011.949551858</v>
      </c>
      <c r="K18" s="30">
        <v>0.13</v>
      </c>
      <c r="L18" s="31">
        <f t="shared" si="9"/>
        <v>1015047.7625767142</v>
      </c>
      <c r="M18" s="18">
        <f t="shared" si="10"/>
        <v>283071.946641488</v>
      </c>
      <c r="N18" s="18">
        <f t="shared" si="11"/>
        <v>690652.66361459903</v>
      </c>
      <c r="O18" s="18">
        <f t="shared" si="4"/>
        <v>1030303.2610921925</v>
      </c>
      <c r="P18" s="18">
        <f t="shared" si="12"/>
        <v>1369953.8585697841</v>
      </c>
      <c r="Q18" s="18">
        <f t="shared" si="13"/>
        <v>1641674.336551859</v>
      </c>
      <c r="R18" s="2">
        <v>91</v>
      </c>
      <c r="S18" s="2">
        <v>1030303.2610921925</v>
      </c>
      <c r="T18" s="15" t="s">
        <v>38</v>
      </c>
      <c r="U18" s="27">
        <v>1200000</v>
      </c>
    </row>
    <row r="19" spans="1:21">
      <c r="A19" s="14">
        <f t="shared" si="8"/>
        <v>15</v>
      </c>
      <c r="B19" s="15" t="s">
        <v>39</v>
      </c>
      <c r="C19" s="14" t="s">
        <v>39</v>
      </c>
      <c r="D19" s="14" t="s">
        <v>19</v>
      </c>
      <c r="E19" s="16" t="s">
        <v>21</v>
      </c>
      <c r="F19" s="16" t="s">
        <v>40</v>
      </c>
      <c r="G19" s="17">
        <v>7321879.2619142849</v>
      </c>
      <c r="H19" s="18">
        <v>5510621.9683000036</v>
      </c>
      <c r="I19" s="19">
        <f t="shared" si="7"/>
        <v>0.81806955195770259</v>
      </c>
      <c r="J19" s="29">
        <v>6736128.9209611416</v>
      </c>
      <c r="K19" s="30">
        <v>0.08</v>
      </c>
      <c r="L19" s="31">
        <f t="shared" si="9"/>
        <v>585750.34095314331</v>
      </c>
      <c r="M19" s="18">
        <f t="shared" si="10"/>
        <v>-121718.83153108973</v>
      </c>
      <c r="N19" s="18">
        <f t="shared" si="11"/>
        <v>282448.90372657776</v>
      </c>
      <c r="O19" s="18">
        <f t="shared" si="4"/>
        <v>619255.3497746354</v>
      </c>
      <c r="P19" s="18">
        <f t="shared" si="12"/>
        <v>956061.7958226921</v>
      </c>
      <c r="Q19" s="18">
        <f t="shared" si="13"/>
        <v>1225506.952661138</v>
      </c>
      <c r="R19" s="2">
        <v>91</v>
      </c>
      <c r="S19" s="2">
        <v>619255.3497746354</v>
      </c>
      <c r="T19" s="15" t="s">
        <v>39</v>
      </c>
      <c r="U19" s="27">
        <v>700000</v>
      </c>
    </row>
    <row r="20" spans="1:21">
      <c r="A20" s="14">
        <f t="shared" si="8"/>
        <v>16</v>
      </c>
      <c r="B20" s="16" t="s">
        <v>41</v>
      </c>
      <c r="C20" s="14" t="s">
        <v>41</v>
      </c>
      <c r="D20" s="14"/>
      <c r="E20" s="16" t="s">
        <v>21</v>
      </c>
      <c r="F20" s="16" t="s">
        <v>40</v>
      </c>
      <c r="G20" s="17">
        <v>6786164.0116714286</v>
      </c>
      <c r="H20" s="18">
        <v>4384278.4888000004</v>
      </c>
      <c r="I20" s="19">
        <f t="shared" si="7"/>
        <v>0.74259928778200568</v>
      </c>
      <c r="J20" s="29">
        <v>5903962.6901541427</v>
      </c>
      <c r="K20" s="30">
        <v>0.13</v>
      </c>
      <c r="L20" s="31">
        <f t="shared" si="9"/>
        <v>882201.32151728589</v>
      </c>
      <c r="M20" s="18">
        <f t="shared" si="10"/>
        <v>338891.66332331393</v>
      </c>
      <c r="N20" s="18">
        <f t="shared" si="11"/>
        <v>693129.42473256215</v>
      </c>
      <c r="O20" s="18">
        <f t="shared" si="4"/>
        <v>988327.55924026947</v>
      </c>
      <c r="P20" s="18">
        <f t="shared" si="12"/>
        <v>1283525.6937479768</v>
      </c>
      <c r="Q20" s="18">
        <f t="shared" si="13"/>
        <v>1519684.2013541423</v>
      </c>
      <c r="R20" s="2">
        <v>86</v>
      </c>
      <c r="S20" s="2">
        <v>693129.42473256215</v>
      </c>
      <c r="T20" s="16" t="s">
        <v>41</v>
      </c>
      <c r="U20" s="27">
        <v>400000</v>
      </c>
    </row>
    <row r="21" spans="1:21">
      <c r="A21" s="14">
        <f t="shared" si="8"/>
        <v>17</v>
      </c>
      <c r="B21" s="15" t="s">
        <v>42</v>
      </c>
      <c r="C21" s="14" t="s">
        <v>42</v>
      </c>
      <c r="D21" s="14" t="s">
        <v>19</v>
      </c>
      <c r="E21" s="16" t="s">
        <v>21</v>
      </c>
      <c r="F21" s="16" t="s">
        <v>40</v>
      </c>
      <c r="G21" s="17">
        <v>15320548.919157144</v>
      </c>
      <c r="H21" s="18">
        <v>12410205.503400002</v>
      </c>
      <c r="I21" s="19">
        <f t="shared" si="7"/>
        <v>0.92049614725158846</v>
      </c>
      <c r="J21" s="29">
        <v>13482083.048858287</v>
      </c>
      <c r="K21" s="30">
        <v>0.12</v>
      </c>
      <c r="L21" s="31">
        <f t="shared" si="9"/>
        <v>1838465.8702988569</v>
      </c>
      <c r="M21" s="18">
        <f t="shared" si="10"/>
        <v>-1624539.0643133707</v>
      </c>
      <c r="N21" s="18">
        <f t="shared" si="11"/>
        <v>-815614.08138187602</v>
      </c>
      <c r="O21" s="18">
        <f t="shared" si="4"/>
        <v>-141509.92893896066</v>
      </c>
      <c r="P21" s="18">
        <f t="shared" si="12"/>
        <v>532594.22350395285</v>
      </c>
      <c r="Q21" s="18">
        <f t="shared" si="13"/>
        <v>1071877.5454582851</v>
      </c>
      <c r="R21" s="2">
        <v>101</v>
      </c>
      <c r="S21" s="2">
        <v>1071877.5454582851</v>
      </c>
      <c r="T21" s="15" t="s">
        <v>42</v>
      </c>
      <c r="U21" s="27">
        <v>2000000</v>
      </c>
    </row>
    <row r="22" spans="1:21">
      <c r="G22" s="23">
        <f>SUM(G5:G21)</f>
        <v>148512301.97734284</v>
      </c>
      <c r="H22" s="23">
        <f>SUM(H5:H21)</f>
        <v>97922076.863900021</v>
      </c>
      <c r="J22" s="32">
        <f>SUM(J5:J21)</f>
        <v>131674777.43114397</v>
      </c>
      <c r="K22" s="33"/>
      <c r="L22" s="33"/>
      <c r="S22" s="2">
        <f>SUM(S5:S21)</f>
        <v>12628823.895955151</v>
      </c>
      <c r="T22" s="27"/>
      <c r="U22" s="26">
        <f>SUM(U5:U21)</f>
        <v>16810508</v>
      </c>
    </row>
    <row r="25" spans="1:21">
      <c r="G25" s="23"/>
    </row>
  </sheetData>
  <mergeCells count="11">
    <mergeCell ref="M3:Q3"/>
    <mergeCell ref="A1:Q1"/>
    <mergeCell ref="A3:A4"/>
    <mergeCell ref="B3:B4"/>
    <mergeCell ref="C3:C4"/>
    <mergeCell ref="E3:E4"/>
    <mergeCell ref="F3:F4"/>
    <mergeCell ref="G3:G4"/>
    <mergeCell ref="H3:H4"/>
    <mergeCell ref="I3:I4"/>
    <mergeCell ref="J3:K3"/>
  </mergeCells>
  <conditionalFormatting sqref="I5:I21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G.M. Farid Hossain</dc:creator>
  <cp:lastModifiedBy>LENOVO</cp:lastModifiedBy>
  <dcterms:created xsi:type="dcterms:W3CDTF">2021-02-27T09:20:34Z</dcterms:created>
  <dcterms:modified xsi:type="dcterms:W3CDTF">2021-02-27T17:36:14Z</dcterms:modified>
</cp:coreProperties>
</file>