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3. Mar'21\DSR bkash fail\"/>
    </mc:Choice>
  </mc:AlternateContent>
  <bookViews>
    <workbookView xWindow="0" yWindow="0" windowWidth="20490" windowHeight="7455" tabRatio="728" firstSheet="4" activeTab="4"/>
  </bookViews>
  <sheets>
    <sheet name="Sheet2" sheetId="12" state="hidden" r:id="rId1"/>
    <sheet name="Dealer BM Mar'2021" sheetId="16" state="hidden" r:id="rId2"/>
    <sheet name="Region Wise" sheetId="6" state="hidden" r:id="rId3"/>
    <sheet name="Zone Wise" sheetId="7" state="hidden" r:id="rId4"/>
    <sheet name="DSR BM Mar'2021" sheetId="18" r:id="rId5"/>
    <sheet name="DSR Fund" sheetId="13" state="hidden" r:id="rId6"/>
    <sheet name="Sheet1" sheetId="10" state="hidden" r:id="rId7"/>
  </sheets>
  <definedNames>
    <definedName name="_xlnm._FilterDatabase" localSheetId="1" hidden="1">'Dealer BM Mar''2021'!$A$3:$AE$3</definedName>
    <definedName name="_xlnm._FilterDatabase" localSheetId="4" hidden="1">'DSR BM Mar''2021'!$A$2:$AA$532</definedName>
    <definedName name="_xlnm._FilterDatabase" localSheetId="6" hidden="1">Sheet1!$A$1:$D$1</definedName>
    <definedName name="_xlnm._FilterDatabase" localSheetId="3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2" i="16" l="1"/>
  <c r="AB122" i="16"/>
  <c r="K5" i="18" l="1"/>
  <c r="M5" i="18" s="1"/>
  <c r="J5" i="18"/>
  <c r="L5" i="18" s="1"/>
  <c r="G534" i="18"/>
  <c r="F534" i="18"/>
  <c r="N5" i="18" l="1"/>
  <c r="O5" i="18" s="1"/>
  <c r="AA4" i="16"/>
  <c r="X4" i="16"/>
  <c r="Y4" i="16"/>
  <c r="P118" i="16" l="1"/>
  <c r="O118" i="16"/>
  <c r="K122" i="16"/>
  <c r="E122" i="16" l="1"/>
  <c r="I534" i="18"/>
  <c r="M122" i="16" l="1"/>
  <c r="L122" i="16"/>
  <c r="G122" i="16"/>
  <c r="F122" i="16"/>
  <c r="G86" i="16" l="1"/>
  <c r="H534" i="18" l="1"/>
  <c r="H120" i="16" l="1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122" i="16" l="1"/>
  <c r="I122" i="16" s="1"/>
  <c r="F6" i="13"/>
  <c r="F7" i="13"/>
  <c r="S4" i="16" l="1"/>
  <c r="T4" i="16" s="1"/>
  <c r="Q534" i="18" l="1"/>
  <c r="P534" i="18"/>
  <c r="R122" i="16" l="1"/>
  <c r="Q122" i="16"/>
  <c r="K534" i="18" l="1"/>
  <c r="R5" i="18" l="1"/>
  <c r="T5" i="18" l="1"/>
  <c r="S5" i="18"/>
  <c r="R532" i="18" l="1"/>
  <c r="R531" i="18"/>
  <c r="R530" i="18"/>
  <c r="R529" i="18"/>
  <c r="R528" i="18"/>
  <c r="R527" i="18"/>
  <c r="R526" i="18"/>
  <c r="R525" i="18"/>
  <c r="R524" i="18"/>
  <c r="R523" i="18"/>
  <c r="R522" i="18"/>
  <c r="R521" i="18"/>
  <c r="R520" i="18"/>
  <c r="R519" i="18"/>
  <c r="R518" i="18"/>
  <c r="R517" i="18"/>
  <c r="R516" i="18"/>
  <c r="R515" i="18"/>
  <c r="R514" i="18"/>
  <c r="R513" i="18"/>
  <c r="R512" i="18"/>
  <c r="R511" i="18"/>
  <c r="R510" i="18"/>
  <c r="R509" i="18"/>
  <c r="R508" i="18"/>
  <c r="R507" i="18"/>
  <c r="R506" i="18"/>
  <c r="R505" i="18"/>
  <c r="R504" i="18"/>
  <c r="R503" i="18"/>
  <c r="R502" i="18"/>
  <c r="R501" i="18"/>
  <c r="R500" i="18"/>
  <c r="R499" i="18"/>
  <c r="R498" i="18"/>
  <c r="R497" i="18"/>
  <c r="R496" i="18"/>
  <c r="R495" i="18"/>
  <c r="R494" i="18"/>
  <c r="R493" i="18"/>
  <c r="R492" i="18"/>
  <c r="R491" i="18"/>
  <c r="R490" i="18"/>
  <c r="R489" i="18"/>
  <c r="R488" i="18"/>
  <c r="R487" i="18"/>
  <c r="R486" i="18"/>
  <c r="R485" i="18"/>
  <c r="R484" i="18"/>
  <c r="R483" i="18"/>
  <c r="R482" i="18"/>
  <c r="R481" i="18"/>
  <c r="R480" i="18"/>
  <c r="R479" i="18"/>
  <c r="R478" i="18"/>
  <c r="R477" i="18"/>
  <c r="R476" i="18"/>
  <c r="R475" i="18"/>
  <c r="R474" i="18"/>
  <c r="R473" i="18"/>
  <c r="R472" i="18"/>
  <c r="R471" i="18"/>
  <c r="R470" i="18"/>
  <c r="R469" i="18"/>
  <c r="R468" i="18"/>
  <c r="R467" i="18"/>
  <c r="R466" i="18"/>
  <c r="R465" i="18"/>
  <c r="R464" i="18"/>
  <c r="R463" i="18"/>
  <c r="R462" i="18"/>
  <c r="R461" i="18"/>
  <c r="R460" i="18"/>
  <c r="R459" i="18"/>
  <c r="R458" i="18"/>
  <c r="R457" i="18"/>
  <c r="R456" i="18"/>
  <c r="R455" i="18"/>
  <c r="R454" i="18"/>
  <c r="R453" i="18"/>
  <c r="R452" i="18"/>
  <c r="R451" i="18"/>
  <c r="R450" i="18"/>
  <c r="R449" i="18"/>
  <c r="R448" i="18"/>
  <c r="R447" i="18"/>
  <c r="R446" i="18"/>
  <c r="R445" i="18"/>
  <c r="R444" i="18"/>
  <c r="R443" i="18"/>
  <c r="R442" i="18"/>
  <c r="R441" i="18"/>
  <c r="R440" i="18"/>
  <c r="R439" i="18"/>
  <c r="R438" i="18"/>
  <c r="R437" i="18"/>
  <c r="R436" i="18"/>
  <c r="R435" i="18"/>
  <c r="R434" i="18"/>
  <c r="R433" i="18"/>
  <c r="R432" i="18"/>
  <c r="R431" i="18"/>
  <c r="R430" i="18"/>
  <c r="R429" i="18"/>
  <c r="R428" i="18"/>
  <c r="R427" i="18"/>
  <c r="R426" i="18"/>
  <c r="R425" i="18"/>
  <c r="R424" i="18"/>
  <c r="R423" i="18"/>
  <c r="R422" i="18"/>
  <c r="R421" i="18"/>
  <c r="R420" i="18"/>
  <c r="R419" i="18"/>
  <c r="R418" i="18"/>
  <c r="R417" i="18"/>
  <c r="R416" i="18"/>
  <c r="R415" i="18"/>
  <c r="R414" i="18"/>
  <c r="R413" i="18"/>
  <c r="R412" i="18"/>
  <c r="R411" i="18"/>
  <c r="R410" i="18"/>
  <c r="R409" i="18"/>
  <c r="R408" i="18"/>
  <c r="R407" i="18"/>
  <c r="R406" i="18"/>
  <c r="R405" i="18"/>
  <c r="R404" i="18"/>
  <c r="R403" i="18"/>
  <c r="R402" i="18"/>
  <c r="R401" i="18"/>
  <c r="R400" i="18"/>
  <c r="R399" i="18"/>
  <c r="R398" i="18"/>
  <c r="R397" i="18"/>
  <c r="R396" i="18"/>
  <c r="R395" i="18"/>
  <c r="R394" i="18"/>
  <c r="R393" i="18"/>
  <c r="R392" i="18"/>
  <c r="R391" i="18"/>
  <c r="R390" i="18"/>
  <c r="R389" i="18"/>
  <c r="R388" i="18"/>
  <c r="R387" i="18"/>
  <c r="R386" i="18"/>
  <c r="R385" i="18"/>
  <c r="R384" i="18"/>
  <c r="R383" i="18"/>
  <c r="R382" i="18"/>
  <c r="R381" i="18"/>
  <c r="R380" i="18"/>
  <c r="R379" i="18"/>
  <c r="R378" i="18"/>
  <c r="R377" i="18"/>
  <c r="R376" i="18"/>
  <c r="R375" i="18"/>
  <c r="R374" i="18"/>
  <c r="R373" i="18"/>
  <c r="R372" i="18"/>
  <c r="R371" i="18"/>
  <c r="R370" i="18"/>
  <c r="R369" i="18"/>
  <c r="R368" i="18"/>
  <c r="R367" i="18"/>
  <c r="R366" i="18"/>
  <c r="R365" i="18"/>
  <c r="R364" i="18"/>
  <c r="R363" i="18"/>
  <c r="R362" i="18"/>
  <c r="R361" i="18"/>
  <c r="R360" i="18"/>
  <c r="R359" i="18"/>
  <c r="R358" i="18"/>
  <c r="R357" i="18"/>
  <c r="R356" i="18"/>
  <c r="R355" i="18"/>
  <c r="R354" i="18"/>
  <c r="R353" i="18"/>
  <c r="R352" i="18"/>
  <c r="R351" i="18"/>
  <c r="R350" i="18"/>
  <c r="R349" i="18"/>
  <c r="R348" i="18"/>
  <c r="R347" i="18"/>
  <c r="R346" i="18"/>
  <c r="R345" i="18"/>
  <c r="R344" i="18"/>
  <c r="R343" i="18"/>
  <c r="R342" i="18"/>
  <c r="R341" i="18"/>
  <c r="R340" i="18"/>
  <c r="R339" i="18"/>
  <c r="R338" i="18"/>
  <c r="R337" i="18"/>
  <c r="R336" i="18"/>
  <c r="R335" i="18"/>
  <c r="R334" i="18"/>
  <c r="R333" i="18"/>
  <c r="R332" i="18"/>
  <c r="R331" i="18"/>
  <c r="R330" i="18"/>
  <c r="R329" i="18"/>
  <c r="R328" i="18"/>
  <c r="R327" i="18"/>
  <c r="R326" i="18"/>
  <c r="R325" i="18"/>
  <c r="R324" i="18"/>
  <c r="R323" i="18"/>
  <c r="R322" i="18"/>
  <c r="R321" i="18"/>
  <c r="R320" i="18"/>
  <c r="R319" i="18"/>
  <c r="R318" i="18"/>
  <c r="R317" i="18"/>
  <c r="R316" i="18"/>
  <c r="R315" i="18"/>
  <c r="R314" i="18"/>
  <c r="R313" i="18"/>
  <c r="R312" i="18"/>
  <c r="R311" i="18"/>
  <c r="R310" i="18"/>
  <c r="R309" i="18"/>
  <c r="R308" i="18"/>
  <c r="R307" i="18"/>
  <c r="R306" i="18"/>
  <c r="R305" i="18"/>
  <c r="R304" i="18"/>
  <c r="R303" i="18"/>
  <c r="R302" i="18"/>
  <c r="R301" i="18"/>
  <c r="R300" i="18"/>
  <c r="R299" i="18"/>
  <c r="R298" i="18"/>
  <c r="R297" i="18"/>
  <c r="R296" i="18"/>
  <c r="R295" i="18"/>
  <c r="R294" i="18"/>
  <c r="R293" i="18"/>
  <c r="R292" i="18"/>
  <c r="R291" i="18"/>
  <c r="R290" i="18"/>
  <c r="R289" i="18"/>
  <c r="R288" i="18"/>
  <c r="R287" i="18"/>
  <c r="R286" i="18"/>
  <c r="R285" i="18"/>
  <c r="R284" i="18"/>
  <c r="R283" i="18"/>
  <c r="R282" i="18"/>
  <c r="R281" i="18"/>
  <c r="R280" i="18"/>
  <c r="R279" i="18"/>
  <c r="R278" i="18"/>
  <c r="R277" i="18"/>
  <c r="R276" i="18"/>
  <c r="R275" i="18"/>
  <c r="R274" i="18"/>
  <c r="R273" i="18"/>
  <c r="R272" i="18"/>
  <c r="R271" i="18"/>
  <c r="R270" i="18"/>
  <c r="R269" i="18"/>
  <c r="R268" i="18"/>
  <c r="R267" i="18"/>
  <c r="R266" i="18"/>
  <c r="R265" i="18"/>
  <c r="R264" i="18"/>
  <c r="R263" i="18"/>
  <c r="R262" i="18"/>
  <c r="R261" i="18"/>
  <c r="R260" i="18"/>
  <c r="R259" i="18"/>
  <c r="R258" i="18"/>
  <c r="R257" i="18"/>
  <c r="R256" i="18"/>
  <c r="R255" i="18"/>
  <c r="R254" i="18"/>
  <c r="R253" i="18"/>
  <c r="R252" i="18"/>
  <c r="R251" i="18"/>
  <c r="R250" i="18"/>
  <c r="R249" i="18"/>
  <c r="R248" i="18"/>
  <c r="R247" i="18"/>
  <c r="R246" i="18"/>
  <c r="R245" i="18"/>
  <c r="R244" i="18"/>
  <c r="R243" i="18"/>
  <c r="R242" i="18"/>
  <c r="R241" i="18"/>
  <c r="R240" i="18"/>
  <c r="R239" i="18"/>
  <c r="R238" i="18"/>
  <c r="R237" i="18"/>
  <c r="R236" i="18"/>
  <c r="R235" i="18"/>
  <c r="R234" i="18"/>
  <c r="R233" i="18"/>
  <c r="R232" i="18"/>
  <c r="R231" i="18"/>
  <c r="R230" i="18"/>
  <c r="R229" i="18"/>
  <c r="R228" i="18"/>
  <c r="R227" i="18"/>
  <c r="R226" i="18"/>
  <c r="R225" i="18"/>
  <c r="R224" i="18"/>
  <c r="R223" i="18"/>
  <c r="R222" i="18"/>
  <c r="R221" i="18"/>
  <c r="R220" i="18"/>
  <c r="R219" i="18"/>
  <c r="R218" i="18"/>
  <c r="R217" i="18"/>
  <c r="R216" i="18"/>
  <c r="R215" i="18"/>
  <c r="R214" i="18"/>
  <c r="R213" i="18"/>
  <c r="R212" i="18"/>
  <c r="R211" i="18"/>
  <c r="R210" i="18"/>
  <c r="R209" i="18"/>
  <c r="R208" i="18"/>
  <c r="R207" i="18"/>
  <c r="R206" i="18"/>
  <c r="R205" i="18"/>
  <c r="R204" i="18"/>
  <c r="R203" i="18"/>
  <c r="R202" i="18"/>
  <c r="R201" i="18"/>
  <c r="R200" i="18"/>
  <c r="R199" i="18"/>
  <c r="R198" i="18"/>
  <c r="R197" i="18"/>
  <c r="R196" i="18"/>
  <c r="R195" i="18"/>
  <c r="R194" i="18"/>
  <c r="R193" i="18"/>
  <c r="R192" i="18"/>
  <c r="R191" i="18"/>
  <c r="R190" i="18"/>
  <c r="R189" i="18"/>
  <c r="R188" i="18"/>
  <c r="R187" i="18"/>
  <c r="R186" i="18"/>
  <c r="R185" i="18"/>
  <c r="R184" i="18"/>
  <c r="R183" i="18"/>
  <c r="R182" i="18"/>
  <c r="R181" i="18"/>
  <c r="R180" i="18"/>
  <c r="R179" i="18"/>
  <c r="R178" i="18"/>
  <c r="R177" i="18"/>
  <c r="R176" i="18"/>
  <c r="R175" i="18"/>
  <c r="R174" i="18"/>
  <c r="R173" i="18"/>
  <c r="R172" i="18"/>
  <c r="R171" i="18"/>
  <c r="R170" i="18"/>
  <c r="R169" i="18"/>
  <c r="R168" i="18"/>
  <c r="R167" i="18"/>
  <c r="R166" i="18"/>
  <c r="R165" i="18"/>
  <c r="R164" i="18"/>
  <c r="R163" i="18"/>
  <c r="R162" i="18"/>
  <c r="R161" i="18"/>
  <c r="R160" i="18"/>
  <c r="R159" i="18"/>
  <c r="R158" i="18"/>
  <c r="R157" i="18"/>
  <c r="R156" i="18"/>
  <c r="R155" i="18"/>
  <c r="R154" i="18"/>
  <c r="R153" i="18"/>
  <c r="R152" i="18"/>
  <c r="R151" i="18"/>
  <c r="R150" i="18"/>
  <c r="R149" i="18"/>
  <c r="R148" i="18"/>
  <c r="R147" i="18"/>
  <c r="R146" i="18"/>
  <c r="R145" i="18"/>
  <c r="R144" i="18"/>
  <c r="R143" i="18"/>
  <c r="R142" i="18"/>
  <c r="R141" i="18"/>
  <c r="R140" i="18"/>
  <c r="R139" i="18"/>
  <c r="R138" i="18"/>
  <c r="R137" i="18"/>
  <c r="R136" i="18"/>
  <c r="R135" i="18"/>
  <c r="R134" i="18"/>
  <c r="R133" i="18"/>
  <c r="R132" i="18"/>
  <c r="R131" i="18"/>
  <c r="R130" i="18"/>
  <c r="R129" i="18"/>
  <c r="R128" i="18"/>
  <c r="R127" i="18"/>
  <c r="R126" i="18"/>
  <c r="R125" i="18"/>
  <c r="R124" i="18"/>
  <c r="R123" i="18"/>
  <c r="R122" i="18"/>
  <c r="R121" i="18"/>
  <c r="R120" i="18"/>
  <c r="R119" i="18"/>
  <c r="R118" i="18"/>
  <c r="R117" i="18"/>
  <c r="R116" i="18"/>
  <c r="R115" i="18"/>
  <c r="R114" i="18"/>
  <c r="R113" i="18"/>
  <c r="R112" i="18"/>
  <c r="R111" i="18"/>
  <c r="R110" i="18"/>
  <c r="R109" i="18"/>
  <c r="R108" i="18"/>
  <c r="R107" i="18"/>
  <c r="R106" i="18"/>
  <c r="R105" i="18"/>
  <c r="R104" i="18"/>
  <c r="R103" i="18"/>
  <c r="R102" i="18"/>
  <c r="R101" i="18"/>
  <c r="R100" i="18"/>
  <c r="R99" i="18"/>
  <c r="R98" i="18"/>
  <c r="R97" i="18"/>
  <c r="R96" i="18"/>
  <c r="R95" i="18"/>
  <c r="R94" i="18"/>
  <c r="R93" i="18"/>
  <c r="R92" i="18"/>
  <c r="R91" i="18"/>
  <c r="R90" i="18"/>
  <c r="R89" i="18"/>
  <c r="R88" i="18"/>
  <c r="R87" i="18"/>
  <c r="R86" i="18"/>
  <c r="R85" i="18"/>
  <c r="R84" i="18"/>
  <c r="R83" i="18"/>
  <c r="R82" i="18"/>
  <c r="R81" i="18"/>
  <c r="R80" i="18"/>
  <c r="R79" i="18"/>
  <c r="R78" i="18"/>
  <c r="R77" i="18"/>
  <c r="R76" i="18"/>
  <c r="R75" i="18"/>
  <c r="R74" i="18"/>
  <c r="R73" i="18"/>
  <c r="R72" i="18"/>
  <c r="R71" i="18"/>
  <c r="R70" i="18"/>
  <c r="R69" i="18"/>
  <c r="R68" i="18"/>
  <c r="R67" i="18"/>
  <c r="R66" i="18"/>
  <c r="R65" i="18"/>
  <c r="R64" i="18"/>
  <c r="R63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34" i="18" l="1"/>
  <c r="T534" i="18" s="1"/>
  <c r="J534" i="18"/>
  <c r="S534" i="18" l="1"/>
  <c r="Z86" i="16"/>
  <c r="Z78" i="16"/>
  <c r="Z53" i="16"/>
  <c r="Z4" i="16"/>
  <c r="X50" i="16" l="1"/>
  <c r="Y50" i="16"/>
  <c r="Z50" i="16"/>
  <c r="Z7" i="16"/>
  <c r="Z11" i="16"/>
  <c r="Z15" i="16"/>
  <c r="Z19" i="16"/>
  <c r="Z23" i="16"/>
  <c r="Z27" i="16"/>
  <c r="Z31" i="16"/>
  <c r="Z35" i="16"/>
  <c r="Z39" i="16"/>
  <c r="Z43" i="16"/>
  <c r="Z47" i="16"/>
  <c r="Z51" i="16"/>
  <c r="Z55" i="16"/>
  <c r="Z59" i="16"/>
  <c r="Z63" i="16"/>
  <c r="Z67" i="16"/>
  <c r="Z71" i="16"/>
  <c r="Z75" i="16"/>
  <c r="Z79" i="16"/>
  <c r="Z83" i="16"/>
  <c r="Z87" i="16"/>
  <c r="Z91" i="16"/>
  <c r="Z95" i="16"/>
  <c r="Z99" i="16"/>
  <c r="Z103" i="16"/>
  <c r="Z107" i="16"/>
  <c r="Z111" i="16"/>
  <c r="Z115" i="16"/>
  <c r="Z119" i="16"/>
  <c r="Z8" i="16"/>
  <c r="Z12" i="16"/>
  <c r="Z16" i="16"/>
  <c r="Z20" i="16"/>
  <c r="Z24" i="16"/>
  <c r="Z28" i="16"/>
  <c r="Z32" i="16"/>
  <c r="Z36" i="16"/>
  <c r="Z40" i="16"/>
  <c r="Z44" i="16"/>
  <c r="Z48" i="16"/>
  <c r="Z52" i="16"/>
  <c r="Z56" i="16"/>
  <c r="Z60" i="16"/>
  <c r="Z64" i="16"/>
  <c r="Z68" i="16"/>
  <c r="Z72" i="16"/>
  <c r="Z76" i="16"/>
  <c r="Z80" i="16"/>
  <c r="Z84" i="16"/>
  <c r="Z88" i="16"/>
  <c r="Z92" i="16"/>
  <c r="Z96" i="16"/>
  <c r="Z100" i="16"/>
  <c r="Z104" i="16"/>
  <c r="Z108" i="16"/>
  <c r="Z112" i="16"/>
  <c r="Z116" i="16"/>
  <c r="Z120" i="16"/>
  <c r="Z5" i="16"/>
  <c r="Z9" i="16"/>
  <c r="Z13" i="16"/>
  <c r="Z17" i="16"/>
  <c r="Z21" i="16"/>
  <c r="Z25" i="16"/>
  <c r="Z29" i="16"/>
  <c r="Z33" i="16"/>
  <c r="Z37" i="16"/>
  <c r="Z41" i="16"/>
  <c r="Z45" i="16"/>
  <c r="Z49" i="16"/>
  <c r="Z57" i="16"/>
  <c r="Z61" i="16"/>
  <c r="Z65" i="16"/>
  <c r="Z69" i="16"/>
  <c r="Z73" i="16"/>
  <c r="Z77" i="16"/>
  <c r="Z81" i="16"/>
  <c r="Z85" i="16"/>
  <c r="Z89" i="16"/>
  <c r="Z93" i="16"/>
  <c r="Z97" i="16"/>
  <c r="Z101" i="16"/>
  <c r="Z105" i="16"/>
  <c r="Z109" i="16"/>
  <c r="Z113" i="16"/>
  <c r="Z117" i="16"/>
  <c r="Z6" i="16"/>
  <c r="Z10" i="16"/>
  <c r="Z14" i="16"/>
  <c r="Z18" i="16"/>
  <c r="Z22" i="16"/>
  <c r="Z26" i="16"/>
  <c r="Z30" i="16"/>
  <c r="Z34" i="16"/>
  <c r="Z38" i="16"/>
  <c r="Z42" i="16"/>
  <c r="Z46" i="16"/>
  <c r="Z54" i="16"/>
  <c r="Z58" i="16"/>
  <c r="Z62" i="16"/>
  <c r="Z66" i="16"/>
  <c r="Z70" i="16"/>
  <c r="Z74" i="16"/>
  <c r="Z82" i="16"/>
  <c r="Z90" i="16"/>
  <c r="Z94" i="16"/>
  <c r="Z98" i="16"/>
  <c r="Z102" i="16"/>
  <c r="Z106" i="16"/>
  <c r="Z110" i="16"/>
  <c r="Z114" i="16"/>
  <c r="Z118" i="16"/>
  <c r="L534" i="18" l="1"/>
  <c r="K532" i="18"/>
  <c r="M532" i="18" s="1"/>
  <c r="J532" i="18"/>
  <c r="L532" i="18" s="1"/>
  <c r="T531" i="18"/>
  <c r="K531" i="18"/>
  <c r="M531" i="18" s="1"/>
  <c r="J531" i="18"/>
  <c r="L531" i="18" s="1"/>
  <c r="K530" i="18"/>
  <c r="M530" i="18" s="1"/>
  <c r="J530" i="18"/>
  <c r="L530" i="18" s="1"/>
  <c r="S529" i="18"/>
  <c r="T529" i="18"/>
  <c r="K529" i="18"/>
  <c r="M529" i="18" s="1"/>
  <c r="J529" i="18"/>
  <c r="L529" i="18" s="1"/>
  <c r="K528" i="18"/>
  <c r="M528" i="18" s="1"/>
  <c r="J528" i="18"/>
  <c r="L528" i="18" s="1"/>
  <c r="T527" i="18"/>
  <c r="K527" i="18"/>
  <c r="M527" i="18" s="1"/>
  <c r="J527" i="18"/>
  <c r="L527" i="18" s="1"/>
  <c r="K526" i="18"/>
  <c r="M526" i="18" s="1"/>
  <c r="J526" i="18"/>
  <c r="L526" i="18" s="1"/>
  <c r="K525" i="18"/>
  <c r="M525" i="18" s="1"/>
  <c r="J525" i="18"/>
  <c r="L525" i="18" s="1"/>
  <c r="K524" i="18"/>
  <c r="M524" i="18" s="1"/>
  <c r="J524" i="18"/>
  <c r="L524" i="18" s="1"/>
  <c r="T523" i="18"/>
  <c r="K523" i="18"/>
  <c r="M523" i="18" s="1"/>
  <c r="J523" i="18"/>
  <c r="L523" i="18" s="1"/>
  <c r="T522" i="18"/>
  <c r="S522" i="18"/>
  <c r="K522" i="18"/>
  <c r="M522" i="18" s="1"/>
  <c r="J522" i="18"/>
  <c r="L522" i="18" s="1"/>
  <c r="T521" i="18"/>
  <c r="K521" i="18"/>
  <c r="M521" i="18" s="1"/>
  <c r="J521" i="18"/>
  <c r="L521" i="18" s="1"/>
  <c r="K520" i="18"/>
  <c r="M520" i="18" s="1"/>
  <c r="J520" i="18"/>
  <c r="L520" i="18" s="1"/>
  <c r="T519" i="18"/>
  <c r="K519" i="18"/>
  <c r="M519" i="18" s="1"/>
  <c r="J519" i="18"/>
  <c r="L519" i="18" s="1"/>
  <c r="T518" i="18"/>
  <c r="S518" i="18"/>
  <c r="K518" i="18"/>
  <c r="M518" i="18" s="1"/>
  <c r="J518" i="18"/>
  <c r="L518" i="18" s="1"/>
  <c r="T517" i="18"/>
  <c r="S517" i="18"/>
  <c r="K517" i="18"/>
  <c r="M517" i="18" s="1"/>
  <c r="J517" i="18"/>
  <c r="L517" i="18" s="1"/>
  <c r="K516" i="18"/>
  <c r="M516" i="18" s="1"/>
  <c r="J516" i="18"/>
  <c r="L516" i="18" s="1"/>
  <c r="T515" i="18"/>
  <c r="K515" i="18"/>
  <c r="M515" i="18" s="1"/>
  <c r="J515" i="18"/>
  <c r="L515" i="18" s="1"/>
  <c r="K514" i="18"/>
  <c r="M514" i="18" s="1"/>
  <c r="J514" i="18"/>
  <c r="L514" i="18" s="1"/>
  <c r="K513" i="18"/>
  <c r="M513" i="18" s="1"/>
  <c r="J513" i="18"/>
  <c r="L513" i="18" s="1"/>
  <c r="K512" i="18"/>
  <c r="M512" i="18" s="1"/>
  <c r="J512" i="18"/>
  <c r="L512" i="18" s="1"/>
  <c r="T511" i="18"/>
  <c r="K511" i="18"/>
  <c r="M511" i="18" s="1"/>
  <c r="J511" i="18"/>
  <c r="L511" i="18" s="1"/>
  <c r="K510" i="18"/>
  <c r="M510" i="18" s="1"/>
  <c r="J510" i="18"/>
  <c r="L510" i="18" s="1"/>
  <c r="T509" i="18"/>
  <c r="K509" i="18"/>
  <c r="M509" i="18" s="1"/>
  <c r="J509" i="18"/>
  <c r="L509" i="18" s="1"/>
  <c r="K508" i="18"/>
  <c r="M508" i="18" s="1"/>
  <c r="J508" i="18"/>
  <c r="L508" i="18" s="1"/>
  <c r="K507" i="18"/>
  <c r="M507" i="18" s="1"/>
  <c r="J507" i="18"/>
  <c r="L507" i="18" s="1"/>
  <c r="T506" i="18"/>
  <c r="S506" i="18"/>
  <c r="K506" i="18"/>
  <c r="M506" i="18" s="1"/>
  <c r="J506" i="18"/>
  <c r="L506" i="18" s="1"/>
  <c r="K505" i="18"/>
  <c r="M505" i="18" s="1"/>
  <c r="J505" i="18"/>
  <c r="L505" i="18" s="1"/>
  <c r="K504" i="18"/>
  <c r="M504" i="18" s="1"/>
  <c r="J504" i="18"/>
  <c r="L504" i="18" s="1"/>
  <c r="K503" i="18"/>
  <c r="M503" i="18" s="1"/>
  <c r="J503" i="18"/>
  <c r="L503" i="18" s="1"/>
  <c r="T502" i="18"/>
  <c r="S502" i="18"/>
  <c r="K502" i="18"/>
  <c r="M502" i="18" s="1"/>
  <c r="J502" i="18"/>
  <c r="L502" i="18" s="1"/>
  <c r="K501" i="18"/>
  <c r="M501" i="18" s="1"/>
  <c r="J501" i="18"/>
  <c r="L501" i="18" s="1"/>
  <c r="T500" i="18"/>
  <c r="K500" i="18"/>
  <c r="M500" i="18" s="1"/>
  <c r="J500" i="18"/>
  <c r="L500" i="18" s="1"/>
  <c r="K499" i="18"/>
  <c r="M499" i="18" s="1"/>
  <c r="J499" i="18"/>
  <c r="L499" i="18" s="1"/>
  <c r="K498" i="18"/>
  <c r="M498" i="18" s="1"/>
  <c r="J498" i="18"/>
  <c r="L498" i="18" s="1"/>
  <c r="K497" i="18"/>
  <c r="M497" i="18" s="1"/>
  <c r="J497" i="18"/>
  <c r="L497" i="18" s="1"/>
  <c r="K496" i="18"/>
  <c r="M496" i="18" s="1"/>
  <c r="J496" i="18"/>
  <c r="L496" i="18" s="1"/>
  <c r="K495" i="18"/>
  <c r="M495" i="18" s="1"/>
  <c r="J495" i="18"/>
  <c r="L495" i="18" s="1"/>
  <c r="S494" i="18"/>
  <c r="K494" i="18"/>
  <c r="M494" i="18" s="1"/>
  <c r="J494" i="18"/>
  <c r="L494" i="18" s="1"/>
  <c r="K493" i="18"/>
  <c r="M493" i="18" s="1"/>
  <c r="J493" i="18"/>
  <c r="L493" i="18" s="1"/>
  <c r="T492" i="18"/>
  <c r="K492" i="18"/>
  <c r="M492" i="18" s="1"/>
  <c r="J492" i="18"/>
  <c r="L492" i="18" s="1"/>
  <c r="K491" i="18"/>
  <c r="M491" i="18" s="1"/>
  <c r="J491" i="18"/>
  <c r="L491" i="18" s="1"/>
  <c r="K490" i="18"/>
  <c r="M490" i="18" s="1"/>
  <c r="J490" i="18"/>
  <c r="L490" i="18" s="1"/>
  <c r="K489" i="18"/>
  <c r="M489" i="18" s="1"/>
  <c r="J489" i="18"/>
  <c r="L489" i="18" s="1"/>
  <c r="T488" i="18"/>
  <c r="K488" i="18"/>
  <c r="M488" i="18" s="1"/>
  <c r="J488" i="18"/>
  <c r="L488" i="18" s="1"/>
  <c r="S487" i="18"/>
  <c r="K487" i="18"/>
  <c r="M487" i="18" s="1"/>
  <c r="J487" i="18"/>
  <c r="L487" i="18" s="1"/>
  <c r="T486" i="18"/>
  <c r="S486" i="18"/>
  <c r="K486" i="18"/>
  <c r="M486" i="18" s="1"/>
  <c r="J486" i="18"/>
  <c r="L486" i="18" s="1"/>
  <c r="K485" i="18"/>
  <c r="M485" i="18" s="1"/>
  <c r="J485" i="18"/>
  <c r="L485" i="18" s="1"/>
  <c r="T484" i="18"/>
  <c r="K484" i="18"/>
  <c r="M484" i="18" s="1"/>
  <c r="J484" i="18"/>
  <c r="L484" i="18" s="1"/>
  <c r="K483" i="18"/>
  <c r="M483" i="18" s="1"/>
  <c r="J483" i="18"/>
  <c r="L483" i="18" s="1"/>
  <c r="K482" i="18"/>
  <c r="M482" i="18" s="1"/>
  <c r="J482" i="18"/>
  <c r="L482" i="18" s="1"/>
  <c r="K481" i="18"/>
  <c r="M481" i="18" s="1"/>
  <c r="J481" i="18"/>
  <c r="L481" i="18" s="1"/>
  <c r="T480" i="18"/>
  <c r="K480" i="18"/>
  <c r="M480" i="18" s="1"/>
  <c r="J480" i="18"/>
  <c r="L480" i="18" s="1"/>
  <c r="K479" i="18"/>
  <c r="M479" i="18" s="1"/>
  <c r="J479" i="18"/>
  <c r="L479" i="18" s="1"/>
  <c r="T478" i="18"/>
  <c r="S478" i="18"/>
  <c r="K478" i="18"/>
  <c r="M478" i="18" s="1"/>
  <c r="J478" i="18"/>
  <c r="L478" i="18" s="1"/>
  <c r="K477" i="18"/>
  <c r="M477" i="18" s="1"/>
  <c r="J477" i="18"/>
  <c r="L477" i="18" s="1"/>
  <c r="T476" i="18"/>
  <c r="K476" i="18"/>
  <c r="M476" i="18" s="1"/>
  <c r="J476" i="18"/>
  <c r="L476" i="18" s="1"/>
  <c r="K475" i="18"/>
  <c r="M475" i="18" s="1"/>
  <c r="J475" i="18"/>
  <c r="L475" i="18" s="1"/>
  <c r="S474" i="18"/>
  <c r="T474" i="18"/>
  <c r="K474" i="18"/>
  <c r="M474" i="18" s="1"/>
  <c r="J474" i="18"/>
  <c r="L474" i="18" s="1"/>
  <c r="K473" i="18"/>
  <c r="M473" i="18" s="1"/>
  <c r="J473" i="18"/>
  <c r="L473" i="18" s="1"/>
  <c r="T472" i="18"/>
  <c r="K472" i="18"/>
  <c r="M472" i="18" s="1"/>
  <c r="J472" i="18"/>
  <c r="L472" i="18" s="1"/>
  <c r="T471" i="18"/>
  <c r="S471" i="18"/>
  <c r="K471" i="18"/>
  <c r="M471" i="18" s="1"/>
  <c r="J471" i="18"/>
  <c r="L471" i="18" s="1"/>
  <c r="S470" i="18"/>
  <c r="T470" i="18"/>
  <c r="K470" i="18"/>
  <c r="M470" i="18" s="1"/>
  <c r="J470" i="18"/>
  <c r="L470" i="18" s="1"/>
  <c r="K469" i="18"/>
  <c r="M469" i="18" s="1"/>
  <c r="J469" i="18"/>
  <c r="L469" i="18" s="1"/>
  <c r="K468" i="18"/>
  <c r="M468" i="18" s="1"/>
  <c r="J468" i="18"/>
  <c r="L468" i="18" s="1"/>
  <c r="T467" i="18"/>
  <c r="S467" i="18"/>
  <c r="K467" i="18"/>
  <c r="M467" i="18" s="1"/>
  <c r="J467" i="18"/>
  <c r="L467" i="18" s="1"/>
  <c r="T466" i="18"/>
  <c r="S466" i="18"/>
  <c r="K466" i="18"/>
  <c r="M466" i="18" s="1"/>
  <c r="J466" i="18"/>
  <c r="L466" i="18" s="1"/>
  <c r="K465" i="18"/>
  <c r="M465" i="18" s="1"/>
  <c r="J465" i="18"/>
  <c r="L465" i="18" s="1"/>
  <c r="S464" i="18"/>
  <c r="T464" i="18"/>
  <c r="K464" i="18"/>
  <c r="M464" i="18" s="1"/>
  <c r="J464" i="18"/>
  <c r="L464" i="18" s="1"/>
  <c r="S463" i="18"/>
  <c r="K463" i="18"/>
  <c r="M463" i="18" s="1"/>
  <c r="J463" i="18"/>
  <c r="L463" i="18" s="1"/>
  <c r="S462" i="18"/>
  <c r="T462" i="18"/>
  <c r="K462" i="18"/>
  <c r="M462" i="18" s="1"/>
  <c r="J462" i="18"/>
  <c r="L462" i="18" s="1"/>
  <c r="K461" i="18"/>
  <c r="M461" i="18" s="1"/>
  <c r="J461" i="18"/>
  <c r="L461" i="18" s="1"/>
  <c r="S460" i="18"/>
  <c r="T460" i="18"/>
  <c r="K460" i="18"/>
  <c r="M460" i="18" s="1"/>
  <c r="J460" i="18"/>
  <c r="L460" i="18" s="1"/>
  <c r="K459" i="18"/>
  <c r="M459" i="18" s="1"/>
  <c r="J459" i="18"/>
  <c r="L459" i="18" s="1"/>
  <c r="S458" i="18"/>
  <c r="T458" i="18"/>
  <c r="K458" i="18"/>
  <c r="M458" i="18" s="1"/>
  <c r="J458" i="18"/>
  <c r="L458" i="18" s="1"/>
  <c r="K457" i="18"/>
  <c r="M457" i="18" s="1"/>
  <c r="J457" i="18"/>
  <c r="L457" i="18" s="1"/>
  <c r="K456" i="18"/>
  <c r="M456" i="18" s="1"/>
  <c r="J456" i="18"/>
  <c r="L456" i="18" s="1"/>
  <c r="S455" i="18"/>
  <c r="K455" i="18"/>
  <c r="M455" i="18" s="1"/>
  <c r="J455" i="18"/>
  <c r="L455" i="18" s="1"/>
  <c r="S454" i="18"/>
  <c r="K454" i="18"/>
  <c r="M454" i="18" s="1"/>
  <c r="J454" i="18"/>
  <c r="L454" i="18" s="1"/>
  <c r="K453" i="18"/>
  <c r="M453" i="18" s="1"/>
  <c r="J453" i="18"/>
  <c r="L453" i="18" s="1"/>
  <c r="T452" i="18"/>
  <c r="K452" i="18"/>
  <c r="M452" i="18" s="1"/>
  <c r="J452" i="18"/>
  <c r="L452" i="18" s="1"/>
  <c r="K451" i="18"/>
  <c r="M451" i="18" s="1"/>
  <c r="J451" i="18"/>
  <c r="L451" i="18" s="1"/>
  <c r="K450" i="18"/>
  <c r="M450" i="18" s="1"/>
  <c r="J450" i="18"/>
  <c r="L450" i="18" s="1"/>
  <c r="K449" i="18"/>
  <c r="M449" i="18" s="1"/>
  <c r="J449" i="18"/>
  <c r="L449" i="18" s="1"/>
  <c r="K448" i="18"/>
  <c r="M448" i="18" s="1"/>
  <c r="J448" i="18"/>
  <c r="L448" i="18" s="1"/>
  <c r="K447" i="18"/>
  <c r="M447" i="18" s="1"/>
  <c r="J447" i="18"/>
  <c r="L447" i="18" s="1"/>
  <c r="K446" i="18"/>
  <c r="M446" i="18" s="1"/>
  <c r="J446" i="18"/>
  <c r="L446" i="18" s="1"/>
  <c r="T445" i="18"/>
  <c r="S445" i="18"/>
  <c r="K445" i="18"/>
  <c r="M445" i="18" s="1"/>
  <c r="J445" i="18"/>
  <c r="L445" i="18" s="1"/>
  <c r="S444" i="18"/>
  <c r="T444" i="18"/>
  <c r="K444" i="18"/>
  <c r="M444" i="18" s="1"/>
  <c r="J444" i="18"/>
  <c r="L444" i="18" s="1"/>
  <c r="K443" i="18"/>
  <c r="M443" i="18" s="1"/>
  <c r="J443" i="18"/>
  <c r="L443" i="18" s="1"/>
  <c r="K442" i="18"/>
  <c r="M442" i="18" s="1"/>
  <c r="J442" i="18"/>
  <c r="L442" i="18" s="1"/>
  <c r="K441" i="18"/>
  <c r="M441" i="18" s="1"/>
  <c r="J441" i="18"/>
  <c r="L441" i="18" s="1"/>
  <c r="T440" i="18"/>
  <c r="K440" i="18"/>
  <c r="M440" i="18" s="1"/>
  <c r="J440" i="18"/>
  <c r="L440" i="18" s="1"/>
  <c r="K439" i="18"/>
  <c r="M439" i="18" s="1"/>
  <c r="J439" i="18"/>
  <c r="L439" i="18" s="1"/>
  <c r="S438" i="18"/>
  <c r="T438" i="18"/>
  <c r="K438" i="18"/>
  <c r="M438" i="18" s="1"/>
  <c r="J438" i="18"/>
  <c r="L438" i="18" s="1"/>
  <c r="S437" i="18"/>
  <c r="K437" i="18"/>
  <c r="M437" i="18" s="1"/>
  <c r="J437" i="18"/>
  <c r="L437" i="18" s="1"/>
  <c r="K436" i="18"/>
  <c r="M436" i="18" s="1"/>
  <c r="J436" i="18"/>
  <c r="L436" i="18" s="1"/>
  <c r="K435" i="18"/>
  <c r="M435" i="18" s="1"/>
  <c r="J435" i="18"/>
  <c r="L435" i="18" s="1"/>
  <c r="T434" i="18"/>
  <c r="S434" i="18"/>
  <c r="K434" i="18"/>
  <c r="M434" i="18" s="1"/>
  <c r="J434" i="18"/>
  <c r="L434" i="18" s="1"/>
  <c r="K433" i="18"/>
  <c r="M433" i="18" s="1"/>
  <c r="J433" i="18"/>
  <c r="L433" i="18" s="1"/>
  <c r="T432" i="18"/>
  <c r="K432" i="18"/>
  <c r="M432" i="18" s="1"/>
  <c r="J432" i="18"/>
  <c r="L432" i="18" s="1"/>
  <c r="S431" i="18"/>
  <c r="K431" i="18"/>
  <c r="M431" i="18" s="1"/>
  <c r="J431" i="18"/>
  <c r="L431" i="18" s="1"/>
  <c r="K430" i="18"/>
  <c r="M430" i="18" s="1"/>
  <c r="J430" i="18"/>
  <c r="L430" i="18" s="1"/>
  <c r="K429" i="18"/>
  <c r="M429" i="18" s="1"/>
  <c r="J429" i="18"/>
  <c r="L429" i="18" s="1"/>
  <c r="T428" i="18"/>
  <c r="S428" i="18"/>
  <c r="K428" i="18"/>
  <c r="M428" i="18" s="1"/>
  <c r="J428" i="18"/>
  <c r="L428" i="18" s="1"/>
  <c r="T427" i="18"/>
  <c r="S427" i="18"/>
  <c r="K427" i="18"/>
  <c r="M427" i="18" s="1"/>
  <c r="J427" i="18"/>
  <c r="L427" i="18" s="1"/>
  <c r="S426" i="18"/>
  <c r="T426" i="18"/>
  <c r="K426" i="18"/>
  <c r="M426" i="18" s="1"/>
  <c r="J426" i="18"/>
  <c r="L426" i="18" s="1"/>
  <c r="K425" i="18"/>
  <c r="M425" i="18" s="1"/>
  <c r="J425" i="18"/>
  <c r="L425" i="18" s="1"/>
  <c r="K424" i="18"/>
  <c r="M424" i="18" s="1"/>
  <c r="J424" i="18"/>
  <c r="L424" i="18" s="1"/>
  <c r="K423" i="18"/>
  <c r="M423" i="18" s="1"/>
  <c r="J423" i="18"/>
  <c r="L423" i="18" s="1"/>
  <c r="T422" i="18"/>
  <c r="K422" i="18"/>
  <c r="M422" i="18" s="1"/>
  <c r="J422" i="18"/>
  <c r="L422" i="18" s="1"/>
  <c r="K421" i="18"/>
  <c r="M421" i="18" s="1"/>
  <c r="J421" i="18"/>
  <c r="L421" i="18" s="1"/>
  <c r="S420" i="18"/>
  <c r="T420" i="18"/>
  <c r="K420" i="18"/>
  <c r="M420" i="18" s="1"/>
  <c r="J420" i="18"/>
  <c r="L420" i="18" s="1"/>
  <c r="T419" i="18"/>
  <c r="S419" i="18"/>
  <c r="K419" i="18"/>
  <c r="M419" i="18" s="1"/>
  <c r="J419" i="18"/>
  <c r="L419" i="18" s="1"/>
  <c r="S418" i="18"/>
  <c r="T418" i="18"/>
  <c r="K418" i="18"/>
  <c r="M418" i="18" s="1"/>
  <c r="J418" i="18"/>
  <c r="L418" i="18" s="1"/>
  <c r="K417" i="18"/>
  <c r="M417" i="18" s="1"/>
  <c r="J417" i="18"/>
  <c r="L417" i="18" s="1"/>
  <c r="T416" i="18"/>
  <c r="S416" i="18"/>
  <c r="K416" i="18"/>
  <c r="M416" i="18" s="1"/>
  <c r="J416" i="18"/>
  <c r="L416" i="18" s="1"/>
  <c r="K415" i="18"/>
  <c r="M415" i="18" s="1"/>
  <c r="J415" i="18"/>
  <c r="L415" i="18" s="1"/>
  <c r="K414" i="18"/>
  <c r="M414" i="18" s="1"/>
  <c r="J414" i="18"/>
  <c r="L414" i="18" s="1"/>
  <c r="K413" i="18"/>
  <c r="M413" i="18" s="1"/>
  <c r="J413" i="18"/>
  <c r="L413" i="18" s="1"/>
  <c r="T412" i="18"/>
  <c r="S412" i="18"/>
  <c r="K412" i="18"/>
  <c r="M412" i="18" s="1"/>
  <c r="J412" i="18"/>
  <c r="L412" i="18" s="1"/>
  <c r="T411" i="18"/>
  <c r="S411" i="18"/>
  <c r="K411" i="18"/>
  <c r="M411" i="18" s="1"/>
  <c r="J411" i="18"/>
  <c r="L411" i="18" s="1"/>
  <c r="S410" i="18"/>
  <c r="T410" i="18"/>
  <c r="K410" i="18"/>
  <c r="M410" i="18" s="1"/>
  <c r="J410" i="18"/>
  <c r="L410" i="18" s="1"/>
  <c r="K409" i="18"/>
  <c r="M409" i="18" s="1"/>
  <c r="J409" i="18"/>
  <c r="L409" i="18" s="1"/>
  <c r="K408" i="18"/>
  <c r="M408" i="18" s="1"/>
  <c r="J408" i="18"/>
  <c r="L408" i="18" s="1"/>
  <c r="K407" i="18"/>
  <c r="M407" i="18" s="1"/>
  <c r="J407" i="18"/>
  <c r="L407" i="18" s="1"/>
  <c r="K406" i="18"/>
  <c r="M406" i="18" s="1"/>
  <c r="J406" i="18"/>
  <c r="L406" i="18" s="1"/>
  <c r="K405" i="18"/>
  <c r="M405" i="18" s="1"/>
  <c r="J405" i="18"/>
  <c r="L405" i="18" s="1"/>
  <c r="T404" i="18"/>
  <c r="K404" i="18"/>
  <c r="M404" i="18" s="1"/>
  <c r="J404" i="18"/>
  <c r="L404" i="18" s="1"/>
  <c r="S403" i="18"/>
  <c r="K403" i="18"/>
  <c r="M403" i="18" s="1"/>
  <c r="J403" i="18"/>
  <c r="L403" i="18" s="1"/>
  <c r="S402" i="18"/>
  <c r="T402" i="18"/>
  <c r="K402" i="18"/>
  <c r="M402" i="18" s="1"/>
  <c r="J402" i="18"/>
  <c r="L402" i="18" s="1"/>
  <c r="K401" i="18"/>
  <c r="M401" i="18" s="1"/>
  <c r="J401" i="18"/>
  <c r="L401" i="18" s="1"/>
  <c r="K400" i="18"/>
  <c r="M400" i="18" s="1"/>
  <c r="J400" i="18"/>
  <c r="L400" i="18" s="1"/>
  <c r="S399" i="18"/>
  <c r="K399" i="18"/>
  <c r="M399" i="18" s="1"/>
  <c r="J399" i="18"/>
  <c r="L399" i="18" s="1"/>
  <c r="K398" i="18"/>
  <c r="M398" i="18" s="1"/>
  <c r="J398" i="18"/>
  <c r="L398" i="18" s="1"/>
  <c r="K397" i="18"/>
  <c r="M397" i="18" s="1"/>
  <c r="J397" i="18"/>
  <c r="L397" i="18" s="1"/>
  <c r="T396" i="18"/>
  <c r="S396" i="18"/>
  <c r="K396" i="18"/>
  <c r="M396" i="18" s="1"/>
  <c r="J396" i="18"/>
  <c r="L396" i="18" s="1"/>
  <c r="T395" i="18"/>
  <c r="S395" i="18"/>
  <c r="K395" i="18"/>
  <c r="M395" i="18" s="1"/>
  <c r="J395" i="18"/>
  <c r="L395" i="18" s="1"/>
  <c r="K394" i="18"/>
  <c r="M394" i="18" s="1"/>
  <c r="J394" i="18"/>
  <c r="L394" i="18" s="1"/>
  <c r="K393" i="18"/>
  <c r="M393" i="18" s="1"/>
  <c r="J393" i="18"/>
  <c r="L393" i="18" s="1"/>
  <c r="K392" i="18"/>
  <c r="M392" i="18" s="1"/>
  <c r="J392" i="18"/>
  <c r="L392" i="18" s="1"/>
  <c r="K391" i="18"/>
  <c r="M391" i="18" s="1"/>
  <c r="J391" i="18"/>
  <c r="L391" i="18" s="1"/>
  <c r="S390" i="18"/>
  <c r="T390" i="18"/>
  <c r="K390" i="18"/>
  <c r="M390" i="18" s="1"/>
  <c r="J390" i="18"/>
  <c r="L390" i="18" s="1"/>
  <c r="K389" i="18"/>
  <c r="M389" i="18" s="1"/>
  <c r="J389" i="18"/>
  <c r="L389" i="18" s="1"/>
  <c r="S388" i="18"/>
  <c r="T388" i="18"/>
  <c r="K388" i="18"/>
  <c r="M388" i="18" s="1"/>
  <c r="J388" i="18"/>
  <c r="L388" i="18" s="1"/>
  <c r="T387" i="18"/>
  <c r="S387" i="18"/>
  <c r="K387" i="18"/>
  <c r="M387" i="18" s="1"/>
  <c r="J387" i="18"/>
  <c r="L387" i="18" s="1"/>
  <c r="T386" i="18"/>
  <c r="K386" i="18"/>
  <c r="M386" i="18" s="1"/>
  <c r="J386" i="18"/>
  <c r="L386" i="18" s="1"/>
  <c r="K385" i="18"/>
  <c r="M385" i="18" s="1"/>
  <c r="J385" i="18"/>
  <c r="L385" i="18" s="1"/>
  <c r="T384" i="18"/>
  <c r="S384" i="18"/>
  <c r="K384" i="18"/>
  <c r="M384" i="18" s="1"/>
  <c r="J384" i="18"/>
  <c r="L384" i="18" s="1"/>
  <c r="T383" i="18"/>
  <c r="S383" i="18"/>
  <c r="K383" i="18"/>
  <c r="M383" i="18" s="1"/>
  <c r="J383" i="18"/>
  <c r="L383" i="18" s="1"/>
  <c r="K382" i="18"/>
  <c r="M382" i="18" s="1"/>
  <c r="J382" i="18"/>
  <c r="L382" i="18" s="1"/>
  <c r="K381" i="18"/>
  <c r="M381" i="18" s="1"/>
  <c r="J381" i="18"/>
  <c r="L381" i="18" s="1"/>
  <c r="T380" i="18"/>
  <c r="S380" i="18"/>
  <c r="K380" i="18"/>
  <c r="M380" i="18" s="1"/>
  <c r="J380" i="18"/>
  <c r="L380" i="18" s="1"/>
  <c r="K379" i="18"/>
  <c r="M379" i="18" s="1"/>
  <c r="J379" i="18"/>
  <c r="L379" i="18" s="1"/>
  <c r="S378" i="18"/>
  <c r="T378" i="18"/>
  <c r="K378" i="18"/>
  <c r="M378" i="18" s="1"/>
  <c r="J378" i="18"/>
  <c r="L378" i="18" s="1"/>
  <c r="T377" i="18"/>
  <c r="S377" i="18"/>
  <c r="K377" i="18"/>
  <c r="M377" i="18" s="1"/>
  <c r="J377" i="18"/>
  <c r="L377" i="18" s="1"/>
  <c r="K376" i="18"/>
  <c r="M376" i="18" s="1"/>
  <c r="J376" i="18"/>
  <c r="L376" i="18" s="1"/>
  <c r="S375" i="18"/>
  <c r="T375" i="18"/>
  <c r="K375" i="18"/>
  <c r="M375" i="18" s="1"/>
  <c r="J375" i="18"/>
  <c r="L375" i="18" s="1"/>
  <c r="K374" i="18"/>
  <c r="M374" i="18" s="1"/>
  <c r="J374" i="18"/>
  <c r="L374" i="18" s="1"/>
  <c r="S373" i="18"/>
  <c r="K373" i="18"/>
  <c r="M373" i="18" s="1"/>
  <c r="J373" i="18"/>
  <c r="L373" i="18" s="1"/>
  <c r="T372" i="18"/>
  <c r="K372" i="18"/>
  <c r="M372" i="18" s="1"/>
  <c r="J372" i="18"/>
  <c r="L372" i="18" s="1"/>
  <c r="S371" i="18"/>
  <c r="K371" i="18"/>
  <c r="M371" i="18" s="1"/>
  <c r="J371" i="18"/>
  <c r="L371" i="18" s="1"/>
  <c r="K370" i="18"/>
  <c r="M370" i="18" s="1"/>
  <c r="J370" i="18"/>
  <c r="L370" i="18" s="1"/>
  <c r="K369" i="18"/>
  <c r="M369" i="18" s="1"/>
  <c r="J369" i="18"/>
  <c r="L369" i="18" s="1"/>
  <c r="T368" i="18"/>
  <c r="S368" i="18"/>
  <c r="K368" i="18"/>
  <c r="M368" i="18" s="1"/>
  <c r="J368" i="18"/>
  <c r="L368" i="18" s="1"/>
  <c r="T367" i="18"/>
  <c r="S367" i="18"/>
  <c r="K367" i="18"/>
  <c r="M367" i="18" s="1"/>
  <c r="J367" i="18"/>
  <c r="L367" i="18" s="1"/>
  <c r="S366" i="18"/>
  <c r="T366" i="18"/>
  <c r="K366" i="18"/>
  <c r="M366" i="18" s="1"/>
  <c r="J366" i="18"/>
  <c r="L366" i="18" s="1"/>
  <c r="K365" i="18"/>
  <c r="M365" i="18" s="1"/>
  <c r="J365" i="18"/>
  <c r="L365" i="18" s="1"/>
  <c r="K364" i="18"/>
  <c r="M364" i="18" s="1"/>
  <c r="J364" i="18"/>
  <c r="L364" i="18" s="1"/>
  <c r="K363" i="18"/>
  <c r="M363" i="18" s="1"/>
  <c r="J363" i="18"/>
  <c r="L363" i="18" s="1"/>
  <c r="S362" i="18"/>
  <c r="T362" i="18"/>
  <c r="K362" i="18"/>
  <c r="M362" i="18" s="1"/>
  <c r="J362" i="18"/>
  <c r="L362" i="18" s="1"/>
  <c r="K361" i="18"/>
  <c r="M361" i="18" s="1"/>
  <c r="J361" i="18"/>
  <c r="L361" i="18" s="1"/>
  <c r="S360" i="18"/>
  <c r="T360" i="18"/>
  <c r="K360" i="18"/>
  <c r="M360" i="18" s="1"/>
  <c r="J360" i="18"/>
  <c r="L360" i="18" s="1"/>
  <c r="T359" i="18"/>
  <c r="S359" i="18"/>
  <c r="K359" i="18"/>
  <c r="M359" i="18" s="1"/>
  <c r="J359" i="18"/>
  <c r="L359" i="18" s="1"/>
  <c r="T358" i="18"/>
  <c r="K358" i="18"/>
  <c r="M358" i="18" s="1"/>
  <c r="J358" i="18"/>
  <c r="L358" i="18" s="1"/>
  <c r="K357" i="18"/>
  <c r="M357" i="18" s="1"/>
  <c r="J357" i="18"/>
  <c r="L357" i="18" s="1"/>
  <c r="S356" i="18"/>
  <c r="T356" i="18"/>
  <c r="K356" i="18"/>
  <c r="M356" i="18" s="1"/>
  <c r="J356" i="18"/>
  <c r="L356" i="18" s="1"/>
  <c r="T355" i="18"/>
  <c r="S355" i="18"/>
  <c r="K355" i="18"/>
  <c r="M355" i="18" s="1"/>
  <c r="J355" i="18"/>
  <c r="L355" i="18" s="1"/>
  <c r="K354" i="18"/>
  <c r="M354" i="18" s="1"/>
  <c r="J354" i="18"/>
  <c r="L354" i="18" s="1"/>
  <c r="K353" i="18"/>
  <c r="M353" i="18" s="1"/>
  <c r="J353" i="18"/>
  <c r="L353" i="18" s="1"/>
  <c r="T352" i="18"/>
  <c r="S352" i="18"/>
  <c r="K352" i="18"/>
  <c r="M352" i="18" s="1"/>
  <c r="J352" i="18"/>
  <c r="L352" i="18" s="1"/>
  <c r="S351" i="18"/>
  <c r="K351" i="18"/>
  <c r="M351" i="18" s="1"/>
  <c r="J351" i="18"/>
  <c r="L351" i="18" s="1"/>
  <c r="N351" i="18" s="1"/>
  <c r="O351" i="18" s="1"/>
  <c r="S350" i="18"/>
  <c r="T350" i="18"/>
  <c r="K350" i="18"/>
  <c r="M350" i="18" s="1"/>
  <c r="J350" i="18"/>
  <c r="L350" i="18" s="1"/>
  <c r="N350" i="18" s="1"/>
  <c r="O350" i="18" s="1"/>
  <c r="K349" i="18"/>
  <c r="M349" i="18" s="1"/>
  <c r="J349" i="18"/>
  <c r="L349" i="18" s="1"/>
  <c r="K348" i="18"/>
  <c r="M348" i="18" s="1"/>
  <c r="J348" i="18"/>
  <c r="L348" i="18" s="1"/>
  <c r="N348" i="18" s="1"/>
  <c r="O348" i="18" s="1"/>
  <c r="K347" i="18"/>
  <c r="M347" i="18" s="1"/>
  <c r="J347" i="18"/>
  <c r="L347" i="18" s="1"/>
  <c r="S346" i="18"/>
  <c r="T346" i="18"/>
  <c r="K346" i="18"/>
  <c r="M346" i="18" s="1"/>
  <c r="J346" i="18"/>
  <c r="L346" i="18" s="1"/>
  <c r="K345" i="18"/>
  <c r="M345" i="18" s="1"/>
  <c r="J345" i="18"/>
  <c r="L345" i="18" s="1"/>
  <c r="N345" i="18" s="1"/>
  <c r="O345" i="18" s="1"/>
  <c r="K344" i="18"/>
  <c r="M344" i="18" s="1"/>
  <c r="J344" i="18"/>
  <c r="L344" i="18" s="1"/>
  <c r="K343" i="18"/>
  <c r="M343" i="18" s="1"/>
  <c r="J343" i="18"/>
  <c r="L343" i="18" s="1"/>
  <c r="N343" i="18" s="1"/>
  <c r="O343" i="18" s="1"/>
  <c r="T342" i="18"/>
  <c r="K342" i="18"/>
  <c r="M342" i="18" s="1"/>
  <c r="J342" i="18"/>
  <c r="L342" i="18" s="1"/>
  <c r="K341" i="18"/>
  <c r="M341" i="18" s="1"/>
  <c r="J341" i="18"/>
  <c r="L341" i="18" s="1"/>
  <c r="T340" i="18"/>
  <c r="S340" i="18"/>
  <c r="K340" i="18"/>
  <c r="M340" i="18" s="1"/>
  <c r="J340" i="18"/>
  <c r="L340" i="18" s="1"/>
  <c r="T339" i="18"/>
  <c r="S339" i="18"/>
  <c r="K339" i="18"/>
  <c r="M339" i="18" s="1"/>
  <c r="J339" i="18"/>
  <c r="L339" i="18" s="1"/>
  <c r="K338" i="18"/>
  <c r="M338" i="18" s="1"/>
  <c r="J338" i="18"/>
  <c r="L338" i="18" s="1"/>
  <c r="K337" i="18"/>
  <c r="M337" i="18" s="1"/>
  <c r="J337" i="18"/>
  <c r="L337" i="18" s="1"/>
  <c r="T336" i="18"/>
  <c r="S336" i="18"/>
  <c r="K336" i="18"/>
  <c r="M336" i="18" s="1"/>
  <c r="J336" i="18"/>
  <c r="L336" i="18" s="1"/>
  <c r="S335" i="18"/>
  <c r="K335" i="18"/>
  <c r="M335" i="18" s="1"/>
  <c r="J335" i="18"/>
  <c r="L335" i="18" s="1"/>
  <c r="N335" i="18" s="1"/>
  <c r="O335" i="18" s="1"/>
  <c r="S334" i="18"/>
  <c r="T334" i="18"/>
  <c r="K334" i="18"/>
  <c r="M334" i="18" s="1"/>
  <c r="J334" i="18"/>
  <c r="L334" i="18" s="1"/>
  <c r="N334" i="18" s="1"/>
  <c r="O334" i="18" s="1"/>
  <c r="K333" i="18"/>
  <c r="M333" i="18" s="1"/>
  <c r="J333" i="18"/>
  <c r="L333" i="18" s="1"/>
  <c r="K332" i="18"/>
  <c r="M332" i="18" s="1"/>
  <c r="J332" i="18"/>
  <c r="L332" i="18" s="1"/>
  <c r="N332" i="18" s="1"/>
  <c r="O332" i="18" s="1"/>
  <c r="K331" i="18"/>
  <c r="M331" i="18" s="1"/>
  <c r="J331" i="18"/>
  <c r="L331" i="18" s="1"/>
  <c r="K330" i="18"/>
  <c r="M330" i="18" s="1"/>
  <c r="J330" i="18"/>
  <c r="L330" i="18" s="1"/>
  <c r="N330" i="18" s="1"/>
  <c r="O330" i="18" s="1"/>
  <c r="K329" i="18"/>
  <c r="M329" i="18" s="1"/>
  <c r="J329" i="18"/>
  <c r="L329" i="18" s="1"/>
  <c r="S328" i="18"/>
  <c r="T328" i="18"/>
  <c r="K328" i="18"/>
  <c r="M328" i="18" s="1"/>
  <c r="J328" i="18"/>
  <c r="L328" i="18" s="1"/>
  <c r="T327" i="18"/>
  <c r="S327" i="18"/>
  <c r="K327" i="18"/>
  <c r="M327" i="18" s="1"/>
  <c r="J327" i="18"/>
  <c r="L327" i="18" s="1"/>
  <c r="T326" i="18"/>
  <c r="K326" i="18"/>
  <c r="M326" i="18" s="1"/>
  <c r="J326" i="18"/>
  <c r="L326" i="18" s="1"/>
  <c r="K325" i="18"/>
  <c r="M325" i="18" s="1"/>
  <c r="J325" i="18"/>
  <c r="L325" i="18" s="1"/>
  <c r="T324" i="18"/>
  <c r="S324" i="18"/>
  <c r="K324" i="18"/>
  <c r="M324" i="18" s="1"/>
  <c r="J324" i="18"/>
  <c r="L324" i="18" s="1"/>
  <c r="T323" i="18"/>
  <c r="S323" i="18"/>
  <c r="K323" i="18"/>
  <c r="M323" i="18" s="1"/>
  <c r="J323" i="18"/>
  <c r="L323" i="18" s="1"/>
  <c r="K322" i="18"/>
  <c r="M322" i="18" s="1"/>
  <c r="J322" i="18"/>
  <c r="L322" i="18" s="1"/>
  <c r="K321" i="18"/>
  <c r="M321" i="18" s="1"/>
  <c r="J321" i="18"/>
  <c r="L321" i="18" s="1"/>
  <c r="T320" i="18"/>
  <c r="S320" i="18"/>
  <c r="K320" i="18"/>
  <c r="M320" i="18" s="1"/>
  <c r="J320" i="18"/>
  <c r="L320" i="18" s="1"/>
  <c r="S319" i="18"/>
  <c r="K319" i="18"/>
  <c r="M319" i="18" s="1"/>
  <c r="J319" i="18"/>
  <c r="L319" i="18" s="1"/>
  <c r="K318" i="18"/>
  <c r="M318" i="18" s="1"/>
  <c r="J318" i="18"/>
  <c r="L318" i="18" s="1"/>
  <c r="N318" i="18" s="1"/>
  <c r="O318" i="18" s="1"/>
  <c r="K317" i="18"/>
  <c r="M317" i="18" s="1"/>
  <c r="J317" i="18"/>
  <c r="L317" i="18" s="1"/>
  <c r="K316" i="18"/>
  <c r="M316" i="18" s="1"/>
  <c r="J316" i="18"/>
  <c r="L316" i="18" s="1"/>
  <c r="N316" i="18" s="1"/>
  <c r="O316" i="18" s="1"/>
  <c r="K315" i="18"/>
  <c r="M315" i="18" s="1"/>
  <c r="J315" i="18"/>
  <c r="L315" i="18" s="1"/>
  <c r="T314" i="18"/>
  <c r="K314" i="18"/>
  <c r="M314" i="18" s="1"/>
  <c r="J314" i="18"/>
  <c r="L314" i="18" s="1"/>
  <c r="K313" i="18"/>
  <c r="M313" i="18" s="1"/>
  <c r="J313" i="18"/>
  <c r="L313" i="18" s="1"/>
  <c r="S312" i="18"/>
  <c r="T312" i="18"/>
  <c r="K312" i="18"/>
  <c r="M312" i="18" s="1"/>
  <c r="J312" i="18"/>
  <c r="L312" i="18" s="1"/>
  <c r="T311" i="18"/>
  <c r="S311" i="18"/>
  <c r="K311" i="18"/>
  <c r="M311" i="18" s="1"/>
  <c r="J311" i="18"/>
  <c r="L311" i="18" s="1"/>
  <c r="T310" i="18"/>
  <c r="K310" i="18"/>
  <c r="M310" i="18" s="1"/>
  <c r="J310" i="18"/>
  <c r="L310" i="18" s="1"/>
  <c r="K309" i="18"/>
  <c r="M309" i="18" s="1"/>
  <c r="J309" i="18"/>
  <c r="L309" i="18" s="1"/>
  <c r="N309" i="18" s="1"/>
  <c r="O309" i="18" s="1"/>
  <c r="S308" i="18"/>
  <c r="K308" i="18"/>
  <c r="M308" i="18" s="1"/>
  <c r="J308" i="18"/>
  <c r="L308" i="18" s="1"/>
  <c r="K307" i="18"/>
  <c r="M307" i="18" s="1"/>
  <c r="J307" i="18"/>
  <c r="L307" i="18" s="1"/>
  <c r="K306" i="18"/>
  <c r="M306" i="18" s="1"/>
  <c r="J306" i="18"/>
  <c r="L306" i="18" s="1"/>
  <c r="K305" i="18"/>
  <c r="M305" i="18" s="1"/>
  <c r="J305" i="18"/>
  <c r="L305" i="18" s="1"/>
  <c r="T304" i="18"/>
  <c r="S304" i="18"/>
  <c r="K304" i="18"/>
  <c r="M304" i="18" s="1"/>
  <c r="J304" i="18"/>
  <c r="L304" i="18" s="1"/>
  <c r="S303" i="18"/>
  <c r="K303" i="18"/>
  <c r="M303" i="18" s="1"/>
  <c r="J303" i="18"/>
  <c r="L303" i="18" s="1"/>
  <c r="N303" i="18" s="1"/>
  <c r="O303" i="18" s="1"/>
  <c r="K302" i="18"/>
  <c r="M302" i="18" s="1"/>
  <c r="J302" i="18"/>
  <c r="L302" i="18" s="1"/>
  <c r="K301" i="18"/>
  <c r="M301" i="18" s="1"/>
  <c r="J301" i="18"/>
  <c r="L301" i="18" s="1"/>
  <c r="N301" i="18" s="1"/>
  <c r="O301" i="18" s="1"/>
  <c r="K300" i="18"/>
  <c r="M300" i="18" s="1"/>
  <c r="J300" i="18"/>
  <c r="L300" i="18" s="1"/>
  <c r="K299" i="18"/>
  <c r="M299" i="18" s="1"/>
  <c r="J299" i="18"/>
  <c r="L299" i="18" s="1"/>
  <c r="N299" i="18" s="1"/>
  <c r="O299" i="18" s="1"/>
  <c r="S298" i="18"/>
  <c r="T298" i="18"/>
  <c r="K298" i="18"/>
  <c r="M298" i="18" s="1"/>
  <c r="J298" i="18"/>
  <c r="L298" i="18" s="1"/>
  <c r="N298" i="18" s="1"/>
  <c r="O298" i="18" s="1"/>
  <c r="K297" i="18"/>
  <c r="M297" i="18" s="1"/>
  <c r="J297" i="18"/>
  <c r="L297" i="18" s="1"/>
  <c r="K296" i="18"/>
  <c r="M296" i="18" s="1"/>
  <c r="J296" i="18"/>
  <c r="L296" i="18" s="1"/>
  <c r="N296" i="18" s="1"/>
  <c r="O296" i="18" s="1"/>
  <c r="K295" i="18"/>
  <c r="M295" i="18" s="1"/>
  <c r="J295" i="18"/>
  <c r="L295" i="18" s="1"/>
  <c r="T294" i="18"/>
  <c r="K294" i="18"/>
  <c r="M294" i="18" s="1"/>
  <c r="J294" i="18"/>
  <c r="L294" i="18" s="1"/>
  <c r="K293" i="18"/>
  <c r="M293" i="18" s="1"/>
  <c r="J293" i="18"/>
  <c r="L293" i="18" s="1"/>
  <c r="T292" i="18"/>
  <c r="S292" i="18"/>
  <c r="K292" i="18"/>
  <c r="M292" i="18" s="1"/>
  <c r="J292" i="18"/>
  <c r="L292" i="18" s="1"/>
  <c r="S291" i="18"/>
  <c r="K291" i="18"/>
  <c r="M291" i="18" s="1"/>
  <c r="J291" i="18"/>
  <c r="L291" i="18" s="1"/>
  <c r="K290" i="18"/>
  <c r="M290" i="18" s="1"/>
  <c r="J290" i="18"/>
  <c r="L290" i="18" s="1"/>
  <c r="N290" i="18" s="1"/>
  <c r="O290" i="18" s="1"/>
  <c r="S289" i="18"/>
  <c r="K289" i="18"/>
  <c r="M289" i="18" s="1"/>
  <c r="J289" i="18"/>
  <c r="L289" i="18" s="1"/>
  <c r="K288" i="18"/>
  <c r="M288" i="18" s="1"/>
  <c r="J288" i="18"/>
  <c r="L288" i="18" s="1"/>
  <c r="S287" i="18"/>
  <c r="K287" i="18"/>
  <c r="M287" i="18" s="1"/>
  <c r="J287" i="18"/>
  <c r="L287" i="18" s="1"/>
  <c r="N287" i="18" s="1"/>
  <c r="O287" i="18" s="1"/>
  <c r="K286" i="18"/>
  <c r="M286" i="18" s="1"/>
  <c r="J286" i="18"/>
  <c r="L286" i="18" s="1"/>
  <c r="K285" i="18"/>
  <c r="M285" i="18" s="1"/>
  <c r="J285" i="18"/>
  <c r="L285" i="18" s="1"/>
  <c r="N285" i="18" s="1"/>
  <c r="O285" i="18" s="1"/>
  <c r="K284" i="18"/>
  <c r="M284" i="18" s="1"/>
  <c r="J284" i="18"/>
  <c r="L284" i="18" s="1"/>
  <c r="K283" i="18"/>
  <c r="M283" i="18" s="1"/>
  <c r="J283" i="18"/>
  <c r="L283" i="18" s="1"/>
  <c r="N283" i="18" s="1"/>
  <c r="O283" i="18" s="1"/>
  <c r="S282" i="18"/>
  <c r="T282" i="18"/>
  <c r="K282" i="18"/>
  <c r="M282" i="18" s="1"/>
  <c r="J282" i="18"/>
  <c r="L282" i="18" s="1"/>
  <c r="N282" i="18" s="1"/>
  <c r="O282" i="18" s="1"/>
  <c r="K281" i="18"/>
  <c r="M281" i="18" s="1"/>
  <c r="J281" i="18"/>
  <c r="L281" i="18" s="1"/>
  <c r="K280" i="18"/>
  <c r="M280" i="18" s="1"/>
  <c r="J280" i="18"/>
  <c r="L280" i="18" s="1"/>
  <c r="N280" i="18" s="1"/>
  <c r="O280" i="18" s="1"/>
  <c r="T279" i="18"/>
  <c r="K279" i="18"/>
  <c r="M279" i="18" s="1"/>
  <c r="J279" i="18"/>
  <c r="L279" i="18" s="1"/>
  <c r="S278" i="18"/>
  <c r="T278" i="18"/>
  <c r="K278" i="18"/>
  <c r="M278" i="18" s="1"/>
  <c r="J278" i="18"/>
  <c r="L278" i="18" s="1"/>
  <c r="S277" i="18"/>
  <c r="K277" i="18"/>
  <c r="M277" i="18" s="1"/>
  <c r="J277" i="18"/>
  <c r="L277" i="18" s="1"/>
  <c r="T276" i="18"/>
  <c r="S276" i="18"/>
  <c r="K276" i="18"/>
  <c r="M276" i="18" s="1"/>
  <c r="J276" i="18"/>
  <c r="L276" i="18" s="1"/>
  <c r="S275" i="18"/>
  <c r="K275" i="18"/>
  <c r="M275" i="18" s="1"/>
  <c r="J275" i="18"/>
  <c r="L275" i="18" s="1"/>
  <c r="K274" i="18"/>
  <c r="M274" i="18" s="1"/>
  <c r="J274" i="18"/>
  <c r="L274" i="18" s="1"/>
  <c r="S273" i="18"/>
  <c r="K273" i="18"/>
  <c r="M273" i="18" s="1"/>
  <c r="J273" i="18"/>
  <c r="L273" i="18" s="1"/>
  <c r="K272" i="18"/>
  <c r="M272" i="18" s="1"/>
  <c r="J272" i="18"/>
  <c r="L272" i="18" s="1"/>
  <c r="N272" i="18" s="1"/>
  <c r="O272" i="18" s="1"/>
  <c r="K271" i="18"/>
  <c r="M271" i="18" s="1"/>
  <c r="J271" i="18"/>
  <c r="L271" i="18" s="1"/>
  <c r="T270" i="18"/>
  <c r="K270" i="18"/>
  <c r="M270" i="18" s="1"/>
  <c r="J270" i="18"/>
  <c r="L270" i="18" s="1"/>
  <c r="S269" i="18"/>
  <c r="K269" i="18"/>
  <c r="M269" i="18" s="1"/>
  <c r="J269" i="18"/>
  <c r="L269" i="18" s="1"/>
  <c r="N269" i="18" s="1"/>
  <c r="O269" i="18" s="1"/>
  <c r="K268" i="18"/>
  <c r="M268" i="18" s="1"/>
  <c r="J268" i="18"/>
  <c r="L268" i="18" s="1"/>
  <c r="S267" i="18"/>
  <c r="T267" i="18"/>
  <c r="K267" i="18"/>
  <c r="M267" i="18" s="1"/>
  <c r="J267" i="18"/>
  <c r="L267" i="18" s="1"/>
  <c r="S266" i="18"/>
  <c r="T266" i="18"/>
  <c r="K266" i="18"/>
  <c r="M266" i="18" s="1"/>
  <c r="J266" i="18"/>
  <c r="L266" i="18" s="1"/>
  <c r="S265" i="18"/>
  <c r="K265" i="18"/>
  <c r="M265" i="18" s="1"/>
  <c r="J265" i="18"/>
  <c r="L265" i="18" s="1"/>
  <c r="T264" i="18"/>
  <c r="S264" i="18"/>
  <c r="K264" i="18"/>
  <c r="M264" i="18" s="1"/>
  <c r="J264" i="18"/>
  <c r="L264" i="18" s="1"/>
  <c r="T263" i="18"/>
  <c r="S263" i="18"/>
  <c r="K263" i="18"/>
  <c r="M263" i="18" s="1"/>
  <c r="J263" i="18"/>
  <c r="L263" i="18" s="1"/>
  <c r="K262" i="18"/>
  <c r="M262" i="18" s="1"/>
  <c r="J262" i="18"/>
  <c r="L262" i="18" s="1"/>
  <c r="S261" i="18"/>
  <c r="K261" i="18"/>
  <c r="M261" i="18" s="1"/>
  <c r="J261" i="18"/>
  <c r="L261" i="18" s="1"/>
  <c r="T260" i="18"/>
  <c r="S260" i="18"/>
  <c r="K260" i="18"/>
  <c r="M260" i="18" s="1"/>
  <c r="J260" i="18"/>
  <c r="L260" i="18" s="1"/>
  <c r="S259" i="18"/>
  <c r="T259" i="18"/>
  <c r="K259" i="18"/>
  <c r="M259" i="18" s="1"/>
  <c r="J259" i="18"/>
  <c r="L259" i="18" s="1"/>
  <c r="K258" i="18"/>
  <c r="M258" i="18" s="1"/>
  <c r="J258" i="18"/>
  <c r="L258" i="18" s="1"/>
  <c r="N258" i="18" s="1"/>
  <c r="O258" i="18" s="1"/>
  <c r="S257" i="18"/>
  <c r="K257" i="18"/>
  <c r="M257" i="18" s="1"/>
  <c r="J257" i="18"/>
  <c r="L257" i="18" s="1"/>
  <c r="K256" i="18"/>
  <c r="M256" i="18" s="1"/>
  <c r="J256" i="18"/>
  <c r="L256" i="18" s="1"/>
  <c r="K255" i="18"/>
  <c r="M255" i="18" s="1"/>
  <c r="J255" i="18"/>
  <c r="L255" i="18" s="1"/>
  <c r="T254" i="18"/>
  <c r="K254" i="18"/>
  <c r="M254" i="18" s="1"/>
  <c r="J254" i="18"/>
  <c r="L254" i="18" s="1"/>
  <c r="S253" i="18"/>
  <c r="K253" i="18"/>
  <c r="M253" i="18" s="1"/>
  <c r="J253" i="18"/>
  <c r="L253" i="18" s="1"/>
  <c r="K252" i="18"/>
  <c r="M252" i="18" s="1"/>
  <c r="J252" i="18"/>
  <c r="L252" i="18" s="1"/>
  <c r="K251" i="18"/>
  <c r="M251" i="18" s="1"/>
  <c r="J251" i="18"/>
  <c r="L251" i="18" s="1"/>
  <c r="T250" i="18"/>
  <c r="K250" i="18"/>
  <c r="M250" i="18" s="1"/>
  <c r="J250" i="18"/>
  <c r="L250" i="18" s="1"/>
  <c r="N250" i="18" s="1"/>
  <c r="O250" i="18" s="1"/>
  <c r="S249" i="18"/>
  <c r="T249" i="18"/>
  <c r="K249" i="18"/>
  <c r="M249" i="18" s="1"/>
  <c r="J249" i="18"/>
  <c r="L249" i="18" s="1"/>
  <c r="N249" i="18" s="1"/>
  <c r="O249" i="18" s="1"/>
  <c r="K248" i="18"/>
  <c r="M248" i="18" s="1"/>
  <c r="J248" i="18"/>
  <c r="L248" i="18" s="1"/>
  <c r="K247" i="18"/>
  <c r="M247" i="18" s="1"/>
  <c r="J247" i="18"/>
  <c r="L247" i="18" s="1"/>
  <c r="N247" i="18" s="1"/>
  <c r="O247" i="18" s="1"/>
  <c r="T246" i="18"/>
  <c r="K246" i="18"/>
  <c r="M246" i="18" s="1"/>
  <c r="J246" i="18"/>
  <c r="L246" i="18" s="1"/>
  <c r="S245" i="18"/>
  <c r="T245" i="18"/>
  <c r="K245" i="18"/>
  <c r="M245" i="18" s="1"/>
  <c r="J245" i="18"/>
  <c r="L245" i="18" s="1"/>
  <c r="K244" i="18"/>
  <c r="M244" i="18" s="1"/>
  <c r="J244" i="18"/>
  <c r="L244" i="18" s="1"/>
  <c r="K243" i="18"/>
  <c r="M243" i="18" s="1"/>
  <c r="J243" i="18"/>
  <c r="L243" i="18" s="1"/>
  <c r="T242" i="18"/>
  <c r="K242" i="18"/>
  <c r="M242" i="18" s="1"/>
  <c r="J242" i="18"/>
  <c r="L242" i="18" s="1"/>
  <c r="T241" i="18"/>
  <c r="K241" i="18"/>
  <c r="M241" i="18" s="1"/>
  <c r="J241" i="18"/>
  <c r="L241" i="18" s="1"/>
  <c r="K240" i="18"/>
  <c r="M240" i="18" s="1"/>
  <c r="J240" i="18"/>
  <c r="L240" i="18" s="1"/>
  <c r="K239" i="18"/>
  <c r="M239" i="18" s="1"/>
  <c r="J239" i="18"/>
  <c r="L239" i="18" s="1"/>
  <c r="T238" i="18"/>
  <c r="K238" i="18"/>
  <c r="M238" i="18" s="1"/>
  <c r="J238" i="18"/>
  <c r="L238" i="18" s="1"/>
  <c r="N238" i="18" s="1"/>
  <c r="O238" i="18" s="1"/>
  <c r="T237" i="18"/>
  <c r="K237" i="18"/>
  <c r="M237" i="18" s="1"/>
  <c r="J237" i="18"/>
  <c r="L237" i="18" s="1"/>
  <c r="K236" i="18"/>
  <c r="M236" i="18" s="1"/>
  <c r="J236" i="18"/>
  <c r="L236" i="18" s="1"/>
  <c r="K235" i="18"/>
  <c r="M235" i="18" s="1"/>
  <c r="J235" i="18"/>
  <c r="L235" i="18" s="1"/>
  <c r="T234" i="18"/>
  <c r="K234" i="18"/>
  <c r="M234" i="18" s="1"/>
  <c r="J234" i="18"/>
  <c r="L234" i="18" s="1"/>
  <c r="T233" i="18"/>
  <c r="K233" i="18"/>
  <c r="M233" i="18" s="1"/>
  <c r="J233" i="18"/>
  <c r="L233" i="18" s="1"/>
  <c r="K232" i="18"/>
  <c r="M232" i="18" s="1"/>
  <c r="J232" i="18"/>
  <c r="L232" i="18" s="1"/>
  <c r="K231" i="18"/>
  <c r="M231" i="18" s="1"/>
  <c r="J231" i="18"/>
  <c r="L231" i="18" s="1"/>
  <c r="T230" i="18"/>
  <c r="K230" i="18"/>
  <c r="M230" i="18" s="1"/>
  <c r="J230" i="18"/>
  <c r="L230" i="18" s="1"/>
  <c r="N230" i="18" s="1"/>
  <c r="O230" i="18" s="1"/>
  <c r="T229" i="18"/>
  <c r="K229" i="18"/>
  <c r="M229" i="18" s="1"/>
  <c r="J229" i="18"/>
  <c r="L229" i="18" s="1"/>
  <c r="K228" i="18"/>
  <c r="M228" i="18" s="1"/>
  <c r="J228" i="18"/>
  <c r="L228" i="18" s="1"/>
  <c r="K227" i="18"/>
  <c r="M227" i="18" s="1"/>
  <c r="J227" i="18"/>
  <c r="L227" i="18" s="1"/>
  <c r="T226" i="18"/>
  <c r="K226" i="18"/>
  <c r="M226" i="18" s="1"/>
  <c r="J226" i="18"/>
  <c r="L226" i="18" s="1"/>
  <c r="T225" i="18"/>
  <c r="K225" i="18"/>
  <c r="M225" i="18" s="1"/>
  <c r="J225" i="18"/>
  <c r="L225" i="18" s="1"/>
  <c r="K224" i="18"/>
  <c r="M224" i="18" s="1"/>
  <c r="J224" i="18"/>
  <c r="L224" i="18" s="1"/>
  <c r="K223" i="18"/>
  <c r="M223" i="18" s="1"/>
  <c r="J223" i="18"/>
  <c r="L223" i="18" s="1"/>
  <c r="T222" i="18"/>
  <c r="K222" i="18"/>
  <c r="M222" i="18" s="1"/>
  <c r="J222" i="18"/>
  <c r="L222" i="18" s="1"/>
  <c r="N222" i="18" s="1"/>
  <c r="O222" i="18" s="1"/>
  <c r="T221" i="18"/>
  <c r="K221" i="18"/>
  <c r="M221" i="18" s="1"/>
  <c r="J221" i="18"/>
  <c r="L221" i="18" s="1"/>
  <c r="K220" i="18"/>
  <c r="M220" i="18" s="1"/>
  <c r="J220" i="18"/>
  <c r="L220" i="18" s="1"/>
  <c r="K219" i="18"/>
  <c r="M219" i="18" s="1"/>
  <c r="J219" i="18"/>
  <c r="L219" i="18" s="1"/>
  <c r="T218" i="18"/>
  <c r="K218" i="18"/>
  <c r="M218" i="18" s="1"/>
  <c r="J218" i="18"/>
  <c r="L218" i="18" s="1"/>
  <c r="T217" i="18"/>
  <c r="K217" i="18"/>
  <c r="M217" i="18" s="1"/>
  <c r="J217" i="18"/>
  <c r="L217" i="18" s="1"/>
  <c r="K216" i="18"/>
  <c r="M216" i="18" s="1"/>
  <c r="J216" i="18"/>
  <c r="L216" i="18" s="1"/>
  <c r="K215" i="18"/>
  <c r="M215" i="18" s="1"/>
  <c r="J215" i="18"/>
  <c r="L215" i="18" s="1"/>
  <c r="T214" i="18"/>
  <c r="K214" i="18"/>
  <c r="M214" i="18" s="1"/>
  <c r="J214" i="18"/>
  <c r="L214" i="18" s="1"/>
  <c r="N214" i="18" s="1"/>
  <c r="O214" i="18" s="1"/>
  <c r="T213" i="18"/>
  <c r="K213" i="18"/>
  <c r="M213" i="18" s="1"/>
  <c r="J213" i="18"/>
  <c r="L213" i="18" s="1"/>
  <c r="T212" i="18"/>
  <c r="S212" i="18"/>
  <c r="K212" i="18"/>
  <c r="M212" i="18" s="1"/>
  <c r="J212" i="18"/>
  <c r="L212" i="18" s="1"/>
  <c r="K211" i="18"/>
  <c r="M211" i="18" s="1"/>
  <c r="J211" i="18"/>
  <c r="L211" i="18" s="1"/>
  <c r="K210" i="18"/>
  <c r="M210" i="18" s="1"/>
  <c r="J210" i="18"/>
  <c r="L210" i="18" s="1"/>
  <c r="T209" i="18"/>
  <c r="K209" i="18"/>
  <c r="M209" i="18" s="1"/>
  <c r="J209" i="18"/>
  <c r="L209" i="18" s="1"/>
  <c r="S208" i="18"/>
  <c r="K208" i="18"/>
  <c r="M208" i="18" s="1"/>
  <c r="J208" i="18"/>
  <c r="L208" i="18" s="1"/>
  <c r="K207" i="18"/>
  <c r="M207" i="18" s="1"/>
  <c r="J207" i="18"/>
  <c r="L207" i="18" s="1"/>
  <c r="K206" i="18"/>
  <c r="M206" i="18" s="1"/>
  <c r="J206" i="18"/>
  <c r="L206" i="18" s="1"/>
  <c r="S205" i="18"/>
  <c r="K205" i="18"/>
  <c r="M205" i="18" s="1"/>
  <c r="J205" i="18"/>
  <c r="L205" i="18" s="1"/>
  <c r="N205" i="18" s="1"/>
  <c r="O205" i="18" s="1"/>
  <c r="K204" i="18"/>
  <c r="M204" i="18" s="1"/>
  <c r="J204" i="18"/>
  <c r="L204" i="18" s="1"/>
  <c r="T203" i="18"/>
  <c r="K203" i="18"/>
  <c r="M203" i="18" s="1"/>
  <c r="J203" i="18"/>
  <c r="L203" i="18" s="1"/>
  <c r="K202" i="18"/>
  <c r="M202" i="18" s="1"/>
  <c r="J202" i="18"/>
  <c r="L202" i="18" s="1"/>
  <c r="K201" i="18"/>
  <c r="M201" i="18" s="1"/>
  <c r="J201" i="18"/>
  <c r="L201" i="18" s="1"/>
  <c r="T200" i="18"/>
  <c r="K200" i="18"/>
  <c r="M200" i="18" s="1"/>
  <c r="J200" i="18"/>
  <c r="L200" i="18" s="1"/>
  <c r="N200" i="18" s="1"/>
  <c r="O200" i="18" s="1"/>
  <c r="T199" i="18"/>
  <c r="K199" i="18"/>
  <c r="M199" i="18" s="1"/>
  <c r="J199" i="18"/>
  <c r="L199" i="18" s="1"/>
  <c r="K198" i="18"/>
  <c r="M198" i="18" s="1"/>
  <c r="J198" i="18"/>
  <c r="L198" i="18" s="1"/>
  <c r="T197" i="18"/>
  <c r="K197" i="18"/>
  <c r="M197" i="18" s="1"/>
  <c r="J197" i="18"/>
  <c r="L197" i="18" s="1"/>
  <c r="N197" i="18" s="1"/>
  <c r="O197" i="18" s="1"/>
  <c r="S196" i="18"/>
  <c r="K196" i="18"/>
  <c r="M196" i="18" s="1"/>
  <c r="J196" i="18"/>
  <c r="L196" i="18" s="1"/>
  <c r="K195" i="18"/>
  <c r="M195" i="18" s="1"/>
  <c r="J195" i="18"/>
  <c r="L195" i="18" s="1"/>
  <c r="K194" i="18"/>
  <c r="M194" i="18" s="1"/>
  <c r="J194" i="18"/>
  <c r="L194" i="18" s="1"/>
  <c r="S193" i="18"/>
  <c r="K193" i="18"/>
  <c r="M193" i="18" s="1"/>
  <c r="J193" i="18"/>
  <c r="L193" i="18" s="1"/>
  <c r="S192" i="18"/>
  <c r="K192" i="18"/>
  <c r="M192" i="18" s="1"/>
  <c r="J192" i="18"/>
  <c r="L192" i="18" s="1"/>
  <c r="T191" i="18"/>
  <c r="K191" i="18"/>
  <c r="M191" i="18" s="1"/>
  <c r="J191" i="18"/>
  <c r="L191" i="18" s="1"/>
  <c r="N191" i="18" s="1"/>
  <c r="O191" i="18" s="1"/>
  <c r="K190" i="18"/>
  <c r="M190" i="18" s="1"/>
  <c r="J190" i="18"/>
  <c r="L190" i="18" s="1"/>
  <c r="T189" i="18"/>
  <c r="K189" i="18"/>
  <c r="M189" i="18" s="1"/>
  <c r="J189" i="18"/>
  <c r="L189" i="18" s="1"/>
  <c r="S188" i="18"/>
  <c r="K188" i="18"/>
  <c r="M188" i="18" s="1"/>
  <c r="J188" i="18"/>
  <c r="L188" i="18" s="1"/>
  <c r="N188" i="18" s="1"/>
  <c r="O188" i="18" s="1"/>
  <c r="S187" i="18"/>
  <c r="T187" i="18"/>
  <c r="K187" i="18"/>
  <c r="M187" i="18" s="1"/>
  <c r="J187" i="18"/>
  <c r="L187" i="18" s="1"/>
  <c r="N187" i="18" s="1"/>
  <c r="O187" i="18" s="1"/>
  <c r="K186" i="18"/>
  <c r="M186" i="18" s="1"/>
  <c r="J186" i="18"/>
  <c r="L186" i="18" s="1"/>
  <c r="S185" i="18"/>
  <c r="K185" i="18"/>
  <c r="M185" i="18" s="1"/>
  <c r="J185" i="18"/>
  <c r="L185" i="18" s="1"/>
  <c r="S184" i="18"/>
  <c r="K184" i="18"/>
  <c r="M184" i="18" s="1"/>
  <c r="J184" i="18"/>
  <c r="L184" i="18" s="1"/>
  <c r="N184" i="18" s="1"/>
  <c r="O184" i="18" s="1"/>
  <c r="T183" i="18"/>
  <c r="K183" i="18"/>
  <c r="M183" i="18" s="1"/>
  <c r="J183" i="18"/>
  <c r="L183" i="18" s="1"/>
  <c r="K182" i="18"/>
  <c r="M182" i="18" s="1"/>
  <c r="J182" i="18"/>
  <c r="L182" i="18" s="1"/>
  <c r="S181" i="18"/>
  <c r="T181" i="18"/>
  <c r="K181" i="18"/>
  <c r="M181" i="18" s="1"/>
  <c r="J181" i="18"/>
  <c r="L181" i="18" s="1"/>
  <c r="S180" i="18"/>
  <c r="K180" i="18"/>
  <c r="M180" i="18" s="1"/>
  <c r="J180" i="18"/>
  <c r="L180" i="18" s="1"/>
  <c r="N180" i="18" s="1"/>
  <c r="O180" i="18" s="1"/>
  <c r="T179" i="18"/>
  <c r="K179" i="18"/>
  <c r="M179" i="18" s="1"/>
  <c r="J179" i="18"/>
  <c r="L179" i="18" s="1"/>
  <c r="K178" i="18"/>
  <c r="M178" i="18" s="1"/>
  <c r="J178" i="18"/>
  <c r="L178" i="18" s="1"/>
  <c r="T177" i="18"/>
  <c r="K177" i="18"/>
  <c r="M177" i="18" s="1"/>
  <c r="J177" i="18"/>
  <c r="L177" i="18" s="1"/>
  <c r="N177" i="18" s="1"/>
  <c r="O177" i="18" s="1"/>
  <c r="S176" i="18"/>
  <c r="K176" i="18"/>
  <c r="M176" i="18" s="1"/>
  <c r="J176" i="18"/>
  <c r="L176" i="18" s="1"/>
  <c r="T175" i="18"/>
  <c r="K175" i="18"/>
  <c r="M175" i="18" s="1"/>
  <c r="J175" i="18"/>
  <c r="L175" i="18" s="1"/>
  <c r="T174" i="18"/>
  <c r="K174" i="18"/>
  <c r="M174" i="18" s="1"/>
  <c r="J174" i="18"/>
  <c r="L174" i="18" s="1"/>
  <c r="K173" i="18"/>
  <c r="M173" i="18" s="1"/>
  <c r="J173" i="18"/>
  <c r="L173" i="18" s="1"/>
  <c r="T172" i="18"/>
  <c r="S172" i="18"/>
  <c r="K172" i="18"/>
  <c r="M172" i="18" s="1"/>
  <c r="J172" i="18"/>
  <c r="L172" i="18" s="1"/>
  <c r="T171" i="18"/>
  <c r="S171" i="18"/>
  <c r="K171" i="18"/>
  <c r="M171" i="18" s="1"/>
  <c r="J171" i="18"/>
  <c r="L171" i="18" s="1"/>
  <c r="T170" i="18"/>
  <c r="K170" i="18"/>
  <c r="M170" i="18" s="1"/>
  <c r="J170" i="18"/>
  <c r="L170" i="18" s="1"/>
  <c r="K169" i="18"/>
  <c r="M169" i="18" s="1"/>
  <c r="J169" i="18"/>
  <c r="L169" i="18" s="1"/>
  <c r="N169" i="18" s="1"/>
  <c r="O169" i="18" s="1"/>
  <c r="S168" i="18"/>
  <c r="T168" i="18"/>
  <c r="K168" i="18"/>
  <c r="M168" i="18" s="1"/>
  <c r="J168" i="18"/>
  <c r="L168" i="18" s="1"/>
  <c r="N168" i="18" s="1"/>
  <c r="O168" i="18" s="1"/>
  <c r="T167" i="18"/>
  <c r="S167" i="18"/>
  <c r="K167" i="18"/>
  <c r="M167" i="18" s="1"/>
  <c r="J167" i="18"/>
  <c r="L167" i="18" s="1"/>
  <c r="N167" i="18" s="1"/>
  <c r="O167" i="18" s="1"/>
  <c r="T166" i="18"/>
  <c r="K166" i="18"/>
  <c r="M166" i="18" s="1"/>
  <c r="J166" i="18"/>
  <c r="L166" i="18" s="1"/>
  <c r="K165" i="18"/>
  <c r="M165" i="18" s="1"/>
  <c r="J165" i="18"/>
  <c r="L165" i="18" s="1"/>
  <c r="T164" i="18"/>
  <c r="K164" i="18"/>
  <c r="M164" i="18" s="1"/>
  <c r="J164" i="18"/>
  <c r="L164" i="18" s="1"/>
  <c r="N164" i="18" s="1"/>
  <c r="O164" i="18" s="1"/>
  <c r="S163" i="18"/>
  <c r="K163" i="18"/>
  <c r="M163" i="18" s="1"/>
  <c r="J163" i="18"/>
  <c r="L163" i="18" s="1"/>
  <c r="T162" i="18"/>
  <c r="K162" i="18"/>
  <c r="M162" i="18" s="1"/>
  <c r="J162" i="18"/>
  <c r="L162" i="18" s="1"/>
  <c r="K161" i="18"/>
  <c r="M161" i="18" s="1"/>
  <c r="J161" i="18"/>
  <c r="L161" i="18" s="1"/>
  <c r="N161" i="18" s="1"/>
  <c r="O161" i="18" s="1"/>
  <c r="T160" i="18"/>
  <c r="S160" i="18"/>
  <c r="K160" i="18"/>
  <c r="M160" i="18" s="1"/>
  <c r="J160" i="18"/>
  <c r="L160" i="18" s="1"/>
  <c r="N160" i="18" s="1"/>
  <c r="O160" i="18" s="1"/>
  <c r="S159" i="18"/>
  <c r="K159" i="18"/>
  <c r="M159" i="18" s="1"/>
  <c r="J159" i="18"/>
  <c r="L159" i="18" s="1"/>
  <c r="T158" i="18"/>
  <c r="K158" i="18"/>
  <c r="M158" i="18" s="1"/>
  <c r="J158" i="18"/>
  <c r="L158" i="18" s="1"/>
  <c r="K157" i="18"/>
  <c r="M157" i="18" s="1"/>
  <c r="J157" i="18"/>
  <c r="L157" i="18" s="1"/>
  <c r="N157" i="18" s="1"/>
  <c r="O157" i="18" s="1"/>
  <c r="T156" i="18"/>
  <c r="S156" i="18"/>
  <c r="K156" i="18"/>
  <c r="M156" i="18" s="1"/>
  <c r="J156" i="18"/>
  <c r="L156" i="18" s="1"/>
  <c r="N156" i="18" s="1"/>
  <c r="O156" i="18" s="1"/>
  <c r="T155" i="18"/>
  <c r="S155" i="18"/>
  <c r="K155" i="18"/>
  <c r="M155" i="18" s="1"/>
  <c r="J155" i="18"/>
  <c r="L155" i="18" s="1"/>
  <c r="N155" i="18" s="1"/>
  <c r="O155" i="18" s="1"/>
  <c r="T154" i="18"/>
  <c r="K154" i="18"/>
  <c r="M154" i="18" s="1"/>
  <c r="J154" i="18"/>
  <c r="L154" i="18" s="1"/>
  <c r="K153" i="18"/>
  <c r="M153" i="18" s="1"/>
  <c r="J153" i="18"/>
  <c r="L153" i="18" s="1"/>
  <c r="S152" i="18"/>
  <c r="T152" i="18"/>
  <c r="K152" i="18"/>
  <c r="M152" i="18" s="1"/>
  <c r="J152" i="18"/>
  <c r="L152" i="18" s="1"/>
  <c r="T151" i="18"/>
  <c r="S151" i="18"/>
  <c r="K151" i="18"/>
  <c r="M151" i="18" s="1"/>
  <c r="J151" i="18"/>
  <c r="L151" i="18" s="1"/>
  <c r="T150" i="18"/>
  <c r="K150" i="18"/>
  <c r="M150" i="18" s="1"/>
  <c r="J150" i="18"/>
  <c r="L150" i="18" s="1"/>
  <c r="N150" i="18" s="1"/>
  <c r="O150" i="18" s="1"/>
  <c r="K149" i="18"/>
  <c r="M149" i="18" s="1"/>
  <c r="J149" i="18"/>
  <c r="L149" i="18" s="1"/>
  <c r="T148" i="18"/>
  <c r="K148" i="18"/>
  <c r="M148" i="18" s="1"/>
  <c r="J148" i="18"/>
  <c r="L148" i="18" s="1"/>
  <c r="S147" i="18"/>
  <c r="K147" i="18"/>
  <c r="M147" i="18" s="1"/>
  <c r="J147" i="18"/>
  <c r="L147" i="18" s="1"/>
  <c r="N147" i="18" s="1"/>
  <c r="O147" i="18" s="1"/>
  <c r="T146" i="18"/>
  <c r="K146" i="18"/>
  <c r="M146" i="18" s="1"/>
  <c r="J146" i="18"/>
  <c r="L146" i="18" s="1"/>
  <c r="K145" i="18"/>
  <c r="M145" i="18" s="1"/>
  <c r="J145" i="18"/>
  <c r="L145" i="18" s="1"/>
  <c r="T144" i="18"/>
  <c r="S144" i="18"/>
  <c r="K144" i="18"/>
  <c r="M144" i="18" s="1"/>
  <c r="J144" i="18"/>
  <c r="L144" i="18" s="1"/>
  <c r="S143" i="18"/>
  <c r="K143" i="18"/>
  <c r="M143" i="18" s="1"/>
  <c r="J143" i="18"/>
  <c r="L143" i="18" s="1"/>
  <c r="N143" i="18" s="1"/>
  <c r="O143" i="18" s="1"/>
  <c r="T142" i="18"/>
  <c r="K142" i="18"/>
  <c r="M142" i="18" s="1"/>
  <c r="J142" i="18"/>
  <c r="L142" i="18" s="1"/>
  <c r="K141" i="18"/>
  <c r="M141" i="18" s="1"/>
  <c r="J141" i="18"/>
  <c r="L141" i="18" s="1"/>
  <c r="T140" i="18"/>
  <c r="S140" i="18"/>
  <c r="K140" i="18"/>
  <c r="M140" i="18" s="1"/>
  <c r="J140" i="18"/>
  <c r="L140" i="18" s="1"/>
  <c r="T139" i="18"/>
  <c r="S139" i="18"/>
  <c r="K139" i="18"/>
  <c r="M139" i="18" s="1"/>
  <c r="J139" i="18"/>
  <c r="L139" i="18" s="1"/>
  <c r="T138" i="18"/>
  <c r="K138" i="18"/>
  <c r="M138" i="18" s="1"/>
  <c r="J138" i="18"/>
  <c r="L138" i="18" s="1"/>
  <c r="N138" i="18" s="1"/>
  <c r="O138" i="18" s="1"/>
  <c r="K137" i="18"/>
  <c r="M137" i="18" s="1"/>
  <c r="J137" i="18"/>
  <c r="L137" i="18" s="1"/>
  <c r="S136" i="18"/>
  <c r="T136" i="18"/>
  <c r="K136" i="18"/>
  <c r="M136" i="18" s="1"/>
  <c r="J136" i="18"/>
  <c r="L136" i="18" s="1"/>
  <c r="T135" i="18"/>
  <c r="S135" i="18"/>
  <c r="K135" i="18"/>
  <c r="M135" i="18" s="1"/>
  <c r="J135" i="18"/>
  <c r="L135" i="18" s="1"/>
  <c r="T134" i="18"/>
  <c r="K134" i="18"/>
  <c r="M134" i="18" s="1"/>
  <c r="J134" i="18"/>
  <c r="L134" i="18" s="1"/>
  <c r="K133" i="18"/>
  <c r="M133" i="18" s="1"/>
  <c r="J133" i="18"/>
  <c r="L133" i="18" s="1"/>
  <c r="T132" i="18"/>
  <c r="K132" i="18"/>
  <c r="M132" i="18" s="1"/>
  <c r="J132" i="18"/>
  <c r="L132" i="18" s="1"/>
  <c r="S131" i="18"/>
  <c r="K131" i="18"/>
  <c r="M131" i="18" s="1"/>
  <c r="J131" i="18"/>
  <c r="L131" i="18" s="1"/>
  <c r="T130" i="18"/>
  <c r="K130" i="18"/>
  <c r="M130" i="18" s="1"/>
  <c r="J130" i="18"/>
  <c r="L130" i="18" s="1"/>
  <c r="N130" i="18" s="1"/>
  <c r="O130" i="18" s="1"/>
  <c r="K129" i="18"/>
  <c r="M129" i="18" s="1"/>
  <c r="J129" i="18"/>
  <c r="L129" i="18" s="1"/>
  <c r="T128" i="18"/>
  <c r="S128" i="18"/>
  <c r="K128" i="18"/>
  <c r="M128" i="18" s="1"/>
  <c r="J128" i="18"/>
  <c r="L128" i="18" s="1"/>
  <c r="S127" i="18"/>
  <c r="K127" i="18"/>
  <c r="M127" i="18" s="1"/>
  <c r="J127" i="18"/>
  <c r="L127" i="18" s="1"/>
  <c r="T126" i="18"/>
  <c r="K126" i="18"/>
  <c r="M126" i="18" s="1"/>
  <c r="J126" i="18"/>
  <c r="L126" i="18" s="1"/>
  <c r="N126" i="18" s="1"/>
  <c r="O126" i="18" s="1"/>
  <c r="K125" i="18"/>
  <c r="M125" i="18" s="1"/>
  <c r="J125" i="18"/>
  <c r="L125" i="18" s="1"/>
  <c r="T124" i="18"/>
  <c r="S124" i="18"/>
  <c r="K124" i="18"/>
  <c r="M124" i="18" s="1"/>
  <c r="J124" i="18"/>
  <c r="L124" i="18" s="1"/>
  <c r="T123" i="18"/>
  <c r="S123" i="18"/>
  <c r="K123" i="18"/>
  <c r="M123" i="18" s="1"/>
  <c r="J123" i="18"/>
  <c r="L123" i="18" s="1"/>
  <c r="T122" i="18"/>
  <c r="K122" i="18"/>
  <c r="M122" i="18" s="1"/>
  <c r="J122" i="18"/>
  <c r="L122" i="18" s="1"/>
  <c r="K121" i="18"/>
  <c r="M121" i="18" s="1"/>
  <c r="J121" i="18"/>
  <c r="L121" i="18" s="1"/>
  <c r="S120" i="18"/>
  <c r="T120" i="18"/>
  <c r="K120" i="18"/>
  <c r="M120" i="18" s="1"/>
  <c r="J120" i="18"/>
  <c r="L120" i="18" s="1"/>
  <c r="T119" i="18"/>
  <c r="S119" i="18"/>
  <c r="K119" i="18"/>
  <c r="M119" i="18" s="1"/>
  <c r="J119" i="18"/>
  <c r="L119" i="18" s="1"/>
  <c r="T118" i="18"/>
  <c r="K118" i="18"/>
  <c r="M118" i="18" s="1"/>
  <c r="J118" i="18"/>
  <c r="L118" i="18" s="1"/>
  <c r="K117" i="18"/>
  <c r="M117" i="18" s="1"/>
  <c r="J117" i="18"/>
  <c r="L117" i="18" s="1"/>
  <c r="N117" i="18" s="1"/>
  <c r="O117" i="18" s="1"/>
  <c r="T116" i="18"/>
  <c r="K116" i="18"/>
  <c r="M116" i="18" s="1"/>
  <c r="J116" i="18"/>
  <c r="L116" i="18" s="1"/>
  <c r="S115" i="18"/>
  <c r="K115" i="18"/>
  <c r="M115" i="18" s="1"/>
  <c r="J115" i="18"/>
  <c r="L115" i="18" s="1"/>
  <c r="T114" i="18"/>
  <c r="K114" i="18"/>
  <c r="M114" i="18" s="1"/>
  <c r="J114" i="18"/>
  <c r="L114" i="18" s="1"/>
  <c r="K113" i="18"/>
  <c r="M113" i="18" s="1"/>
  <c r="J113" i="18"/>
  <c r="L113" i="18" s="1"/>
  <c r="T112" i="18"/>
  <c r="S112" i="18"/>
  <c r="K112" i="18"/>
  <c r="M112" i="18" s="1"/>
  <c r="J112" i="18"/>
  <c r="L112" i="18" s="1"/>
  <c r="S111" i="18"/>
  <c r="K111" i="18"/>
  <c r="M111" i="18" s="1"/>
  <c r="J111" i="18"/>
  <c r="L111" i="18" s="1"/>
  <c r="T110" i="18"/>
  <c r="K110" i="18"/>
  <c r="M110" i="18" s="1"/>
  <c r="J110" i="18"/>
  <c r="L110" i="18" s="1"/>
  <c r="K109" i="18"/>
  <c r="M109" i="18" s="1"/>
  <c r="J109" i="18"/>
  <c r="L109" i="18" s="1"/>
  <c r="T108" i="18"/>
  <c r="S108" i="18"/>
  <c r="K108" i="18"/>
  <c r="M108" i="18" s="1"/>
  <c r="J108" i="18"/>
  <c r="L108" i="18" s="1"/>
  <c r="T107" i="18"/>
  <c r="S107" i="18"/>
  <c r="K107" i="18"/>
  <c r="M107" i="18" s="1"/>
  <c r="J107" i="18"/>
  <c r="L107" i="18" s="1"/>
  <c r="T106" i="18"/>
  <c r="K106" i="18"/>
  <c r="M106" i="18" s="1"/>
  <c r="J106" i="18"/>
  <c r="L106" i="18" s="1"/>
  <c r="K105" i="18"/>
  <c r="M105" i="18" s="1"/>
  <c r="J105" i="18"/>
  <c r="L105" i="18" s="1"/>
  <c r="N105" i="18" s="1"/>
  <c r="O105" i="18" s="1"/>
  <c r="T104" i="18"/>
  <c r="K104" i="18"/>
  <c r="M104" i="18" s="1"/>
  <c r="J104" i="18"/>
  <c r="L104" i="18" s="1"/>
  <c r="S103" i="18"/>
  <c r="K103" i="18"/>
  <c r="M103" i="18" s="1"/>
  <c r="J103" i="18"/>
  <c r="L103" i="18" s="1"/>
  <c r="T102" i="18"/>
  <c r="K102" i="18"/>
  <c r="M102" i="18" s="1"/>
  <c r="J102" i="18"/>
  <c r="L102" i="18" s="1"/>
  <c r="S101" i="18"/>
  <c r="K101" i="18"/>
  <c r="M101" i="18" s="1"/>
  <c r="J101" i="18"/>
  <c r="L101" i="18" s="1"/>
  <c r="N101" i="18" s="1"/>
  <c r="O101" i="18" s="1"/>
  <c r="S100" i="18"/>
  <c r="T100" i="18"/>
  <c r="K100" i="18"/>
  <c r="M100" i="18" s="1"/>
  <c r="J100" i="18"/>
  <c r="L100" i="18" s="1"/>
  <c r="N100" i="18" s="1"/>
  <c r="O100" i="18" s="1"/>
  <c r="T99" i="18"/>
  <c r="S99" i="18"/>
  <c r="K99" i="18"/>
  <c r="M99" i="18" s="1"/>
  <c r="J99" i="18"/>
  <c r="L99" i="18" s="1"/>
  <c r="N99" i="18" s="1"/>
  <c r="O99" i="18" s="1"/>
  <c r="T98" i="18"/>
  <c r="K98" i="18"/>
  <c r="M98" i="18" s="1"/>
  <c r="J98" i="18"/>
  <c r="L98" i="18" s="1"/>
  <c r="S97" i="18"/>
  <c r="K97" i="18"/>
  <c r="M97" i="18" s="1"/>
  <c r="J97" i="18"/>
  <c r="L97" i="18" s="1"/>
  <c r="T96" i="18"/>
  <c r="K96" i="18"/>
  <c r="M96" i="18" s="1"/>
  <c r="J96" i="18"/>
  <c r="L96" i="18" s="1"/>
  <c r="S95" i="18"/>
  <c r="K95" i="18"/>
  <c r="M95" i="18" s="1"/>
  <c r="J95" i="18"/>
  <c r="L95" i="18" s="1"/>
  <c r="N95" i="18" s="1"/>
  <c r="O95" i="18" s="1"/>
  <c r="S94" i="18"/>
  <c r="T94" i="18"/>
  <c r="K94" i="18"/>
  <c r="M94" i="18" s="1"/>
  <c r="J94" i="18"/>
  <c r="L94" i="18" s="1"/>
  <c r="N94" i="18" s="1"/>
  <c r="O94" i="18" s="1"/>
  <c r="T93" i="18"/>
  <c r="S93" i="18"/>
  <c r="K93" i="18"/>
  <c r="M93" i="18" s="1"/>
  <c r="J93" i="18"/>
  <c r="L93" i="18" s="1"/>
  <c r="N93" i="18" s="1"/>
  <c r="O93" i="18" s="1"/>
  <c r="S92" i="18"/>
  <c r="T92" i="18"/>
  <c r="K92" i="18"/>
  <c r="M92" i="18" s="1"/>
  <c r="J92" i="18"/>
  <c r="L92" i="18" s="1"/>
  <c r="N92" i="18" s="1"/>
  <c r="O92" i="18" s="1"/>
  <c r="S91" i="18"/>
  <c r="K91" i="18"/>
  <c r="M91" i="18" s="1"/>
  <c r="J91" i="18"/>
  <c r="L91" i="18" s="1"/>
  <c r="T90" i="18"/>
  <c r="K90" i="18"/>
  <c r="M90" i="18" s="1"/>
  <c r="J90" i="18"/>
  <c r="L90" i="18" s="1"/>
  <c r="S89" i="18"/>
  <c r="K89" i="18"/>
  <c r="M89" i="18" s="1"/>
  <c r="J89" i="18"/>
  <c r="L89" i="18" s="1"/>
  <c r="T88" i="18"/>
  <c r="S88" i="18"/>
  <c r="K88" i="18"/>
  <c r="M88" i="18" s="1"/>
  <c r="J88" i="18"/>
  <c r="L88" i="18" s="1"/>
  <c r="T87" i="18"/>
  <c r="S87" i="18"/>
  <c r="K87" i="18"/>
  <c r="M87" i="18" s="1"/>
  <c r="J87" i="18"/>
  <c r="L87" i="18" s="1"/>
  <c r="T86" i="18"/>
  <c r="K86" i="18"/>
  <c r="M86" i="18" s="1"/>
  <c r="J86" i="18"/>
  <c r="L86" i="18" s="1"/>
  <c r="N86" i="18" s="1"/>
  <c r="O86" i="18" s="1"/>
  <c r="S85" i="18"/>
  <c r="K85" i="18"/>
  <c r="M85" i="18" s="1"/>
  <c r="J85" i="18"/>
  <c r="L85" i="18" s="1"/>
  <c r="T84" i="18"/>
  <c r="S84" i="18"/>
  <c r="K84" i="18"/>
  <c r="M84" i="18" s="1"/>
  <c r="J84" i="18"/>
  <c r="L84" i="18" s="1"/>
  <c r="S83" i="18"/>
  <c r="T83" i="18"/>
  <c r="K83" i="18"/>
  <c r="M83" i="18" s="1"/>
  <c r="J83" i="18"/>
  <c r="L83" i="18" s="1"/>
  <c r="T82" i="18"/>
  <c r="K82" i="18"/>
  <c r="M82" i="18" s="1"/>
  <c r="J82" i="18"/>
  <c r="L82" i="18" s="1"/>
  <c r="S81" i="18"/>
  <c r="K81" i="18"/>
  <c r="M81" i="18" s="1"/>
  <c r="J81" i="18"/>
  <c r="L81" i="18" s="1"/>
  <c r="T80" i="18"/>
  <c r="K80" i="18"/>
  <c r="M80" i="18" s="1"/>
  <c r="J80" i="18"/>
  <c r="L80" i="18" s="1"/>
  <c r="N80" i="18" s="1"/>
  <c r="O80" i="18" s="1"/>
  <c r="T79" i="18"/>
  <c r="K79" i="18"/>
  <c r="M79" i="18" s="1"/>
  <c r="J79" i="18"/>
  <c r="L79" i="18" s="1"/>
  <c r="T78" i="18"/>
  <c r="K78" i="18"/>
  <c r="M78" i="18" s="1"/>
  <c r="J78" i="18"/>
  <c r="L78" i="18" s="1"/>
  <c r="S77" i="18"/>
  <c r="K77" i="18"/>
  <c r="M77" i="18" s="1"/>
  <c r="J77" i="18"/>
  <c r="L77" i="18" s="1"/>
  <c r="T76" i="18"/>
  <c r="K76" i="18"/>
  <c r="M76" i="18" s="1"/>
  <c r="J76" i="18"/>
  <c r="L76" i="18" s="1"/>
  <c r="N76" i="18" s="1"/>
  <c r="O76" i="18" s="1"/>
  <c r="T75" i="18"/>
  <c r="S75" i="18"/>
  <c r="K75" i="18"/>
  <c r="M75" i="18" s="1"/>
  <c r="J75" i="18"/>
  <c r="L75" i="18" s="1"/>
  <c r="N75" i="18" s="1"/>
  <c r="O75" i="18" s="1"/>
  <c r="T74" i="18"/>
  <c r="K74" i="18"/>
  <c r="M74" i="18" s="1"/>
  <c r="J74" i="18"/>
  <c r="L74" i="18" s="1"/>
  <c r="S73" i="18"/>
  <c r="K73" i="18"/>
  <c r="M73" i="18" s="1"/>
  <c r="J73" i="18"/>
  <c r="L73" i="18" s="1"/>
  <c r="T72" i="18"/>
  <c r="K72" i="18"/>
  <c r="M72" i="18" s="1"/>
  <c r="J72" i="18"/>
  <c r="L72" i="18" s="1"/>
  <c r="S71" i="18"/>
  <c r="K71" i="18"/>
  <c r="M71" i="18" s="1"/>
  <c r="J71" i="18"/>
  <c r="L71" i="18" s="1"/>
  <c r="N71" i="18" s="1"/>
  <c r="O71" i="18" s="1"/>
  <c r="T70" i="18"/>
  <c r="K70" i="18"/>
  <c r="M70" i="18" s="1"/>
  <c r="J70" i="18"/>
  <c r="L70" i="18" s="1"/>
  <c r="S69" i="18"/>
  <c r="K69" i="18"/>
  <c r="M69" i="18" s="1"/>
  <c r="J69" i="18"/>
  <c r="L69" i="18" s="1"/>
  <c r="S68" i="18"/>
  <c r="K68" i="18"/>
  <c r="M68" i="18" s="1"/>
  <c r="J68" i="18"/>
  <c r="L68" i="18" s="1"/>
  <c r="T67" i="18"/>
  <c r="K67" i="18"/>
  <c r="M67" i="18" s="1"/>
  <c r="J67" i="18"/>
  <c r="L67" i="18" s="1"/>
  <c r="N67" i="18" s="1"/>
  <c r="O67" i="18" s="1"/>
  <c r="S66" i="18"/>
  <c r="T66" i="18"/>
  <c r="K66" i="18"/>
  <c r="M66" i="18" s="1"/>
  <c r="J66" i="18"/>
  <c r="L66" i="18" s="1"/>
  <c r="N66" i="18" s="1"/>
  <c r="O66" i="18" s="1"/>
  <c r="S65" i="18"/>
  <c r="K65" i="18"/>
  <c r="M65" i="18" s="1"/>
  <c r="J65" i="18"/>
  <c r="L65" i="18" s="1"/>
  <c r="S64" i="18"/>
  <c r="T64" i="18"/>
  <c r="K64" i="18"/>
  <c r="M64" i="18" s="1"/>
  <c r="J64" i="18"/>
  <c r="L64" i="18" s="1"/>
  <c r="T63" i="18"/>
  <c r="K63" i="18"/>
  <c r="M63" i="18" s="1"/>
  <c r="J63" i="18"/>
  <c r="L63" i="18" s="1"/>
  <c r="T62" i="18"/>
  <c r="K62" i="18"/>
  <c r="M62" i="18" s="1"/>
  <c r="J62" i="18"/>
  <c r="L62" i="18" s="1"/>
  <c r="S61" i="18"/>
  <c r="K61" i="18"/>
  <c r="M61" i="18" s="1"/>
  <c r="J61" i="18"/>
  <c r="L61" i="18" s="1"/>
  <c r="N61" i="18" s="1"/>
  <c r="O61" i="18" s="1"/>
  <c r="T60" i="18"/>
  <c r="K60" i="18"/>
  <c r="M60" i="18" s="1"/>
  <c r="J60" i="18"/>
  <c r="L60" i="18" s="1"/>
  <c r="T59" i="18"/>
  <c r="K59" i="18"/>
  <c r="M59" i="18" s="1"/>
  <c r="J59" i="18"/>
  <c r="L59" i="18" s="1"/>
  <c r="S58" i="18"/>
  <c r="T58" i="18"/>
  <c r="K58" i="18"/>
  <c r="M58" i="18" s="1"/>
  <c r="J58" i="18"/>
  <c r="L58" i="18" s="1"/>
  <c r="S57" i="18"/>
  <c r="K57" i="18"/>
  <c r="M57" i="18" s="1"/>
  <c r="J57" i="18"/>
  <c r="L57" i="18" s="1"/>
  <c r="T56" i="18"/>
  <c r="S56" i="18"/>
  <c r="K56" i="18"/>
  <c r="M56" i="18" s="1"/>
  <c r="J56" i="18"/>
  <c r="L56" i="18" s="1"/>
  <c r="T55" i="18"/>
  <c r="S55" i="18"/>
  <c r="K55" i="18"/>
  <c r="M55" i="18" s="1"/>
  <c r="J55" i="18"/>
  <c r="L55" i="18" s="1"/>
  <c r="T54" i="18"/>
  <c r="K54" i="18"/>
  <c r="M54" i="18" s="1"/>
  <c r="J54" i="18"/>
  <c r="L54" i="18" s="1"/>
  <c r="N54" i="18" s="1"/>
  <c r="O54" i="18" s="1"/>
  <c r="S53" i="18"/>
  <c r="K53" i="18"/>
  <c r="M53" i="18" s="1"/>
  <c r="J53" i="18"/>
  <c r="L53" i="18" s="1"/>
  <c r="T52" i="18"/>
  <c r="S52" i="18"/>
  <c r="K52" i="18"/>
  <c r="M52" i="18" s="1"/>
  <c r="J52" i="18"/>
  <c r="L52" i="18" s="1"/>
  <c r="S51" i="18"/>
  <c r="T51" i="18"/>
  <c r="K51" i="18"/>
  <c r="M51" i="18" s="1"/>
  <c r="J51" i="18"/>
  <c r="L51" i="18" s="1"/>
  <c r="T50" i="18"/>
  <c r="K50" i="18"/>
  <c r="M50" i="18" s="1"/>
  <c r="J50" i="18"/>
  <c r="L50" i="18" s="1"/>
  <c r="S49" i="18"/>
  <c r="K49" i="18"/>
  <c r="M49" i="18" s="1"/>
  <c r="J49" i="18"/>
  <c r="L49" i="18" s="1"/>
  <c r="T48" i="18"/>
  <c r="K48" i="18"/>
  <c r="M48" i="18" s="1"/>
  <c r="J48" i="18"/>
  <c r="L48" i="18" s="1"/>
  <c r="N48" i="18" s="1"/>
  <c r="O48" i="18" s="1"/>
  <c r="T47" i="18"/>
  <c r="K47" i="18"/>
  <c r="M47" i="18" s="1"/>
  <c r="J47" i="18"/>
  <c r="L47" i="18" s="1"/>
  <c r="T46" i="18"/>
  <c r="K46" i="18"/>
  <c r="M46" i="18" s="1"/>
  <c r="J46" i="18"/>
  <c r="L46" i="18" s="1"/>
  <c r="S45" i="18"/>
  <c r="K45" i="18"/>
  <c r="M45" i="18" s="1"/>
  <c r="J45" i="18"/>
  <c r="L45" i="18" s="1"/>
  <c r="T44" i="18"/>
  <c r="K44" i="18"/>
  <c r="M44" i="18" s="1"/>
  <c r="J44" i="18"/>
  <c r="L44" i="18" s="1"/>
  <c r="N44" i="18" s="1"/>
  <c r="O44" i="18" s="1"/>
  <c r="T43" i="18"/>
  <c r="S43" i="18"/>
  <c r="K43" i="18"/>
  <c r="M43" i="18" s="1"/>
  <c r="J43" i="18"/>
  <c r="L43" i="18" s="1"/>
  <c r="N43" i="18" s="1"/>
  <c r="O43" i="18" s="1"/>
  <c r="T42" i="18"/>
  <c r="K42" i="18"/>
  <c r="M42" i="18" s="1"/>
  <c r="J42" i="18"/>
  <c r="L42" i="18" s="1"/>
  <c r="S41" i="18"/>
  <c r="K41" i="18"/>
  <c r="M41" i="18" s="1"/>
  <c r="J41" i="18"/>
  <c r="L41" i="18" s="1"/>
  <c r="T40" i="18"/>
  <c r="K40" i="18"/>
  <c r="M40" i="18" s="1"/>
  <c r="J40" i="18"/>
  <c r="L40" i="18" s="1"/>
  <c r="S39" i="18"/>
  <c r="K39" i="18"/>
  <c r="M39" i="18" s="1"/>
  <c r="J39" i="18"/>
  <c r="L39" i="18" s="1"/>
  <c r="N39" i="18" s="1"/>
  <c r="O39" i="18" s="1"/>
  <c r="T38" i="18"/>
  <c r="K38" i="18"/>
  <c r="M38" i="18" s="1"/>
  <c r="J38" i="18"/>
  <c r="L38" i="18" s="1"/>
  <c r="S37" i="18"/>
  <c r="K37" i="18"/>
  <c r="M37" i="18" s="1"/>
  <c r="J37" i="18"/>
  <c r="L37" i="18" s="1"/>
  <c r="S36" i="18"/>
  <c r="K36" i="18"/>
  <c r="M36" i="18" s="1"/>
  <c r="J36" i="18"/>
  <c r="L36" i="18" s="1"/>
  <c r="T35" i="18"/>
  <c r="K35" i="18"/>
  <c r="M35" i="18" s="1"/>
  <c r="J35" i="18"/>
  <c r="L35" i="18" s="1"/>
  <c r="N35" i="18" s="1"/>
  <c r="O35" i="18" s="1"/>
  <c r="T34" i="18"/>
  <c r="K34" i="18"/>
  <c r="M34" i="18" s="1"/>
  <c r="J34" i="18"/>
  <c r="L34" i="18" s="1"/>
  <c r="T33" i="18"/>
  <c r="K33" i="18"/>
  <c r="M33" i="18" s="1"/>
  <c r="J33" i="18"/>
  <c r="L33" i="18" s="1"/>
  <c r="T32" i="18"/>
  <c r="K32" i="18"/>
  <c r="M32" i="18" s="1"/>
  <c r="J32" i="18"/>
  <c r="L32" i="18" s="1"/>
  <c r="S31" i="18"/>
  <c r="T31" i="18"/>
  <c r="K31" i="18"/>
  <c r="M31" i="18" s="1"/>
  <c r="J31" i="18"/>
  <c r="L31" i="18" s="1"/>
  <c r="T30" i="18"/>
  <c r="K30" i="18"/>
  <c r="M30" i="18" s="1"/>
  <c r="J30" i="18"/>
  <c r="L30" i="18" s="1"/>
  <c r="N30" i="18" s="1"/>
  <c r="O30" i="18" s="1"/>
  <c r="T29" i="18"/>
  <c r="K29" i="18"/>
  <c r="M29" i="18" s="1"/>
  <c r="J29" i="18"/>
  <c r="L29" i="18" s="1"/>
  <c r="T28" i="18"/>
  <c r="K28" i="18"/>
  <c r="M28" i="18" s="1"/>
  <c r="J28" i="18"/>
  <c r="L28" i="18" s="1"/>
  <c r="S27" i="18"/>
  <c r="T27" i="18"/>
  <c r="K27" i="18"/>
  <c r="M27" i="18" s="1"/>
  <c r="J27" i="18"/>
  <c r="L27" i="18" s="1"/>
  <c r="T26" i="18"/>
  <c r="K26" i="18"/>
  <c r="M26" i="18" s="1"/>
  <c r="J26" i="18"/>
  <c r="L26" i="18" s="1"/>
  <c r="S25" i="18"/>
  <c r="K25" i="18"/>
  <c r="M25" i="18" s="1"/>
  <c r="J25" i="18"/>
  <c r="L25" i="18" s="1"/>
  <c r="N25" i="18" s="1"/>
  <c r="O25" i="18" s="1"/>
  <c r="T24" i="18"/>
  <c r="K24" i="18"/>
  <c r="M24" i="18" s="1"/>
  <c r="J24" i="18"/>
  <c r="L24" i="18" s="1"/>
  <c r="T23" i="18"/>
  <c r="K23" i="18"/>
  <c r="M23" i="18" s="1"/>
  <c r="J23" i="18"/>
  <c r="L23" i="18" s="1"/>
  <c r="T22" i="18"/>
  <c r="K22" i="18"/>
  <c r="M22" i="18" s="1"/>
  <c r="J22" i="18"/>
  <c r="L22" i="18" s="1"/>
  <c r="T21" i="18"/>
  <c r="K21" i="18"/>
  <c r="M21" i="18" s="1"/>
  <c r="J21" i="18"/>
  <c r="L21" i="18" s="1"/>
  <c r="N21" i="18" s="1"/>
  <c r="O21" i="18" s="1"/>
  <c r="T20" i="18"/>
  <c r="K20" i="18"/>
  <c r="M20" i="18" s="1"/>
  <c r="J20" i="18"/>
  <c r="L20" i="18" s="1"/>
  <c r="T19" i="18"/>
  <c r="K19" i="18"/>
  <c r="M19" i="18" s="1"/>
  <c r="J19" i="18"/>
  <c r="L19" i="18" s="1"/>
  <c r="T18" i="18"/>
  <c r="K18" i="18"/>
  <c r="M18" i="18" s="1"/>
  <c r="J18" i="18"/>
  <c r="L18" i="18" s="1"/>
  <c r="T17" i="18"/>
  <c r="K17" i="18"/>
  <c r="M17" i="18" s="1"/>
  <c r="J17" i="18"/>
  <c r="L17" i="18" s="1"/>
  <c r="N17" i="18" s="1"/>
  <c r="O17" i="18" s="1"/>
  <c r="T16" i="18"/>
  <c r="K16" i="18"/>
  <c r="M16" i="18" s="1"/>
  <c r="J16" i="18"/>
  <c r="L16" i="18" s="1"/>
  <c r="S15" i="18"/>
  <c r="T15" i="18"/>
  <c r="K15" i="18"/>
  <c r="M15" i="18" s="1"/>
  <c r="J15" i="18"/>
  <c r="L15" i="18" s="1"/>
  <c r="T14" i="18"/>
  <c r="K14" i="18"/>
  <c r="M14" i="18" s="1"/>
  <c r="J14" i="18"/>
  <c r="L14" i="18" s="1"/>
  <c r="T13" i="18"/>
  <c r="K13" i="18"/>
  <c r="M13" i="18" s="1"/>
  <c r="J13" i="18"/>
  <c r="L13" i="18" s="1"/>
  <c r="T12" i="18"/>
  <c r="K12" i="18"/>
  <c r="M12" i="18" s="1"/>
  <c r="J12" i="18"/>
  <c r="L12" i="18" s="1"/>
  <c r="N12" i="18" s="1"/>
  <c r="O12" i="18" s="1"/>
  <c r="S11" i="18"/>
  <c r="T11" i="18"/>
  <c r="K11" i="18"/>
  <c r="M11" i="18" s="1"/>
  <c r="J11" i="18"/>
  <c r="L11" i="18" s="1"/>
  <c r="N11" i="18" s="1"/>
  <c r="O11" i="18" s="1"/>
  <c r="T10" i="18"/>
  <c r="K10" i="18"/>
  <c r="M10" i="18" s="1"/>
  <c r="J10" i="18"/>
  <c r="L10" i="18" s="1"/>
  <c r="S9" i="18"/>
  <c r="K9" i="18"/>
  <c r="M9" i="18" s="1"/>
  <c r="J9" i="18"/>
  <c r="L9" i="18" s="1"/>
  <c r="T8" i="18"/>
  <c r="K8" i="18"/>
  <c r="M8" i="18" s="1"/>
  <c r="J8" i="18"/>
  <c r="L8" i="18" s="1"/>
  <c r="T7" i="18"/>
  <c r="K7" i="18"/>
  <c r="M7" i="18" s="1"/>
  <c r="J7" i="18"/>
  <c r="L7" i="18" s="1"/>
  <c r="N7" i="18" s="1"/>
  <c r="O7" i="18" s="1"/>
  <c r="T6" i="18"/>
  <c r="K6" i="18"/>
  <c r="M6" i="18" s="1"/>
  <c r="J6" i="18"/>
  <c r="L6" i="18" s="1"/>
  <c r="N359" i="18" l="1"/>
  <c r="O359" i="18" s="1"/>
  <c r="N360" i="18"/>
  <c r="O360" i="18" s="1"/>
  <c r="N361" i="18"/>
  <c r="O361" i="18" s="1"/>
  <c r="N364" i="18"/>
  <c r="O364" i="18" s="1"/>
  <c r="N366" i="18"/>
  <c r="O366" i="18" s="1"/>
  <c r="N367" i="18"/>
  <c r="O367" i="18" s="1"/>
  <c r="N368" i="18"/>
  <c r="O368" i="18" s="1"/>
  <c r="N369" i="18"/>
  <c r="O369" i="18" s="1"/>
  <c r="N371" i="18"/>
  <c r="O371" i="18" s="1"/>
  <c r="N387" i="18"/>
  <c r="O387" i="18" s="1"/>
  <c r="N388" i="18"/>
  <c r="O388" i="18" s="1"/>
  <c r="N389" i="18"/>
  <c r="O389" i="18" s="1"/>
  <c r="N392" i="18"/>
  <c r="O392" i="18" s="1"/>
  <c r="N394" i="18"/>
  <c r="O394" i="18" s="1"/>
  <c r="N398" i="18"/>
  <c r="O398" i="18" s="1"/>
  <c r="N404" i="18"/>
  <c r="O404" i="18" s="1"/>
  <c r="N424" i="18"/>
  <c r="O424" i="18" s="1"/>
  <c r="N426" i="18"/>
  <c r="O426" i="18" s="1"/>
  <c r="N427" i="18"/>
  <c r="O427" i="18" s="1"/>
  <c r="N428" i="18"/>
  <c r="O428" i="18" s="1"/>
  <c r="N429" i="18"/>
  <c r="O429" i="18" s="1"/>
  <c r="N431" i="18"/>
  <c r="O431" i="18" s="1"/>
  <c r="N434" i="18"/>
  <c r="O434" i="18" s="1"/>
  <c r="N435" i="18"/>
  <c r="O435" i="18" s="1"/>
  <c r="N437" i="18"/>
  <c r="O437" i="18" s="1"/>
  <c r="N441" i="18"/>
  <c r="O441" i="18" s="1"/>
  <c r="N443" i="18"/>
  <c r="O443" i="18" s="1"/>
  <c r="N447" i="18"/>
  <c r="O447" i="18" s="1"/>
  <c r="N449" i="18"/>
  <c r="O449" i="18" s="1"/>
  <c r="N451" i="18"/>
  <c r="O451" i="18" s="1"/>
  <c r="N464" i="18"/>
  <c r="O464" i="18" s="1"/>
  <c r="N465" i="18"/>
  <c r="O465" i="18" s="1"/>
  <c r="N469" i="18"/>
  <c r="O469" i="18" s="1"/>
  <c r="N477" i="18"/>
  <c r="O477" i="18" s="1"/>
  <c r="N480" i="18"/>
  <c r="O480" i="18" s="1"/>
  <c r="N485" i="18"/>
  <c r="O485" i="18" s="1"/>
  <c r="N489" i="18"/>
  <c r="O489" i="18" s="1"/>
  <c r="N491" i="18"/>
  <c r="O491" i="18" s="1"/>
  <c r="N496" i="18"/>
  <c r="O496" i="18" s="1"/>
  <c r="N498" i="18"/>
  <c r="O498" i="18" s="1"/>
  <c r="N500" i="18"/>
  <c r="O500" i="18" s="1"/>
  <c r="N511" i="18"/>
  <c r="O511" i="18" s="1"/>
  <c r="N516" i="18"/>
  <c r="O516" i="18" s="1"/>
  <c r="N529" i="18"/>
  <c r="O529" i="18" s="1"/>
  <c r="N530" i="18"/>
  <c r="O530" i="18" s="1"/>
  <c r="N9" i="18"/>
  <c r="O9" i="18" s="1"/>
  <c r="N14" i="18"/>
  <c r="O14" i="18" s="1"/>
  <c r="N19" i="18"/>
  <c r="O19" i="18" s="1"/>
  <c r="N23" i="18"/>
  <c r="O23" i="18" s="1"/>
  <c r="N27" i="18"/>
  <c r="O27" i="18" s="1"/>
  <c r="N28" i="18"/>
  <c r="O28" i="18" s="1"/>
  <c r="N33" i="18"/>
  <c r="O33" i="18" s="1"/>
  <c r="N37" i="18"/>
  <c r="O37" i="18" s="1"/>
  <c r="N41" i="18"/>
  <c r="O41" i="18" s="1"/>
  <c r="N46" i="18"/>
  <c r="O46" i="18" s="1"/>
  <c r="N50" i="18"/>
  <c r="O50" i="18" s="1"/>
  <c r="N58" i="18"/>
  <c r="O58" i="18" s="1"/>
  <c r="N59" i="18"/>
  <c r="O59" i="18" s="1"/>
  <c r="N63" i="18"/>
  <c r="O63" i="18" s="1"/>
  <c r="N69" i="18"/>
  <c r="O69" i="18" s="1"/>
  <c r="N73" i="18"/>
  <c r="O73" i="18" s="1"/>
  <c r="N78" i="18"/>
  <c r="O78" i="18" s="1"/>
  <c r="N82" i="18"/>
  <c r="O82" i="18" s="1"/>
  <c r="N90" i="18"/>
  <c r="O90" i="18" s="1"/>
  <c r="N97" i="18"/>
  <c r="O97" i="18" s="1"/>
  <c r="N103" i="18"/>
  <c r="O103" i="18" s="1"/>
  <c r="N106" i="18"/>
  <c r="O106" i="18" s="1"/>
  <c r="N111" i="18"/>
  <c r="O111" i="18" s="1"/>
  <c r="N115" i="18"/>
  <c r="O115" i="18" s="1"/>
  <c r="N118" i="18"/>
  <c r="O118" i="18" s="1"/>
  <c r="N123" i="18"/>
  <c r="O123" i="18" s="1"/>
  <c r="N124" i="18"/>
  <c r="O124" i="18" s="1"/>
  <c r="N125" i="18"/>
  <c r="O125" i="18" s="1"/>
  <c r="N128" i="18"/>
  <c r="O128" i="18" s="1"/>
  <c r="N129" i="18"/>
  <c r="O129" i="18" s="1"/>
  <c r="N132" i="18"/>
  <c r="O132" i="18" s="1"/>
  <c r="N135" i="18"/>
  <c r="O135" i="18" s="1"/>
  <c r="N136" i="18"/>
  <c r="O136" i="18" s="1"/>
  <c r="N137" i="18"/>
  <c r="O137" i="18" s="1"/>
  <c r="N149" i="18"/>
  <c r="O149" i="18" s="1"/>
  <c r="N158" i="18"/>
  <c r="O158" i="18" s="1"/>
  <c r="N162" i="18"/>
  <c r="O162" i="18" s="1"/>
  <c r="N170" i="18"/>
  <c r="O170" i="18" s="1"/>
  <c r="N175" i="18"/>
  <c r="O175" i="18" s="1"/>
  <c r="N186" i="18"/>
  <c r="O186" i="18" s="1"/>
  <c r="N190" i="18"/>
  <c r="O190" i="18" s="1"/>
  <c r="N193" i="18"/>
  <c r="O193" i="18" s="1"/>
  <c r="N204" i="18"/>
  <c r="O204" i="18" s="1"/>
  <c r="N209" i="18"/>
  <c r="O209" i="18" s="1"/>
  <c r="N218" i="18"/>
  <c r="O218" i="18" s="1"/>
  <c r="N226" i="18"/>
  <c r="O226" i="18" s="1"/>
  <c r="N234" i="18"/>
  <c r="O234" i="18" s="1"/>
  <c r="N242" i="18"/>
  <c r="O242" i="18" s="1"/>
  <c r="N248" i="18"/>
  <c r="O248" i="18" s="1"/>
  <c r="N254" i="18"/>
  <c r="O254" i="18" s="1"/>
  <c r="N259" i="18"/>
  <c r="O259" i="18" s="1"/>
  <c r="N260" i="18"/>
  <c r="O260" i="18" s="1"/>
  <c r="N261" i="18"/>
  <c r="O261" i="18" s="1"/>
  <c r="N266" i="18"/>
  <c r="O266" i="18" s="1"/>
  <c r="N267" i="18"/>
  <c r="O267" i="18" s="1"/>
  <c r="N268" i="18"/>
  <c r="O268" i="18" s="1"/>
  <c r="N271" i="18"/>
  <c r="O271" i="18" s="1"/>
  <c r="N273" i="18"/>
  <c r="O273" i="18" s="1"/>
  <c r="N276" i="18"/>
  <c r="O276" i="18" s="1"/>
  <c r="N277" i="18"/>
  <c r="O277" i="18" s="1"/>
  <c r="N281" i="18"/>
  <c r="O281" i="18" s="1"/>
  <c r="N284" i="18"/>
  <c r="O284" i="18" s="1"/>
  <c r="N286" i="18"/>
  <c r="O286" i="18" s="1"/>
  <c r="N291" i="18"/>
  <c r="O291" i="18" s="1"/>
  <c r="N295" i="18"/>
  <c r="O295" i="18" s="1"/>
  <c r="N297" i="18"/>
  <c r="O297" i="18" s="1"/>
  <c r="N300" i="18"/>
  <c r="O300" i="18" s="1"/>
  <c r="N302" i="18"/>
  <c r="O302" i="18" s="1"/>
  <c r="N310" i="18"/>
  <c r="O310" i="18" s="1"/>
  <c r="N315" i="18"/>
  <c r="O315" i="18" s="1"/>
  <c r="N317" i="18"/>
  <c r="O317" i="18" s="1"/>
  <c r="N319" i="18"/>
  <c r="O319" i="18" s="1"/>
  <c r="N327" i="18"/>
  <c r="O327" i="18" s="1"/>
  <c r="N328" i="18"/>
  <c r="O328" i="18" s="1"/>
  <c r="N329" i="18"/>
  <c r="O329" i="18" s="1"/>
  <c r="N331" i="18"/>
  <c r="O331" i="18" s="1"/>
  <c r="N333" i="18"/>
  <c r="O333" i="18" s="1"/>
  <c r="N344" i="18"/>
  <c r="O344" i="18" s="1"/>
  <c r="N346" i="18"/>
  <c r="O346" i="18" s="1"/>
  <c r="N347" i="18"/>
  <c r="O347" i="18" s="1"/>
  <c r="N349" i="18"/>
  <c r="O349" i="18" s="1"/>
  <c r="N362" i="18"/>
  <c r="O362" i="18" s="1"/>
  <c r="N363" i="18"/>
  <c r="O363" i="18" s="1"/>
  <c r="N365" i="18"/>
  <c r="O365" i="18" s="1"/>
  <c r="N370" i="18"/>
  <c r="O370" i="18" s="1"/>
  <c r="N373" i="18"/>
  <c r="O373" i="18" s="1"/>
  <c r="N390" i="18"/>
  <c r="O390" i="18" s="1"/>
  <c r="N391" i="18"/>
  <c r="O391" i="18" s="1"/>
  <c r="N393" i="18"/>
  <c r="O393" i="18" s="1"/>
  <c r="N395" i="18"/>
  <c r="O395" i="18" s="1"/>
  <c r="N396" i="18"/>
  <c r="O396" i="18" s="1"/>
  <c r="N397" i="18"/>
  <c r="O397" i="18" s="1"/>
  <c r="N399" i="18"/>
  <c r="O399" i="18" s="1"/>
  <c r="N423" i="18"/>
  <c r="O423" i="18" s="1"/>
  <c r="N425" i="18"/>
  <c r="O425" i="18" s="1"/>
  <c r="N430" i="18"/>
  <c r="O430" i="18" s="1"/>
  <c r="N433" i="18"/>
  <c r="O433" i="18" s="1"/>
  <c r="N436" i="18"/>
  <c r="O436" i="18" s="1"/>
  <c r="N442" i="18"/>
  <c r="O442" i="18" s="1"/>
  <c r="N444" i="18"/>
  <c r="O444" i="18" s="1"/>
  <c r="N445" i="18"/>
  <c r="O445" i="18" s="1"/>
  <c r="N446" i="18"/>
  <c r="O446" i="18" s="1"/>
  <c r="N448" i="18"/>
  <c r="O448" i="18" s="1"/>
  <c r="N450" i="18"/>
  <c r="O450" i="18" s="1"/>
  <c r="N452" i="18"/>
  <c r="O452" i="18" s="1"/>
  <c r="N455" i="18"/>
  <c r="O455" i="18" s="1"/>
  <c r="N466" i="18"/>
  <c r="O466" i="18" s="1"/>
  <c r="N467" i="18"/>
  <c r="O467" i="18" s="1"/>
  <c r="N468" i="18"/>
  <c r="O468" i="18" s="1"/>
  <c r="N470" i="18"/>
  <c r="O470" i="18" s="1"/>
  <c r="N471" i="18"/>
  <c r="O471" i="18" s="1"/>
  <c r="N472" i="18"/>
  <c r="O472" i="18" s="1"/>
  <c r="N478" i="18"/>
  <c r="O478" i="18" s="1"/>
  <c r="N479" i="18"/>
  <c r="O479" i="18" s="1"/>
  <c r="N486" i="18"/>
  <c r="O486" i="18" s="1"/>
  <c r="N487" i="18"/>
  <c r="O487" i="18" s="1"/>
  <c r="N490" i="18"/>
  <c r="O490" i="18" s="1"/>
  <c r="N492" i="18"/>
  <c r="O492" i="18" s="1"/>
  <c r="N495" i="18"/>
  <c r="O495" i="18" s="1"/>
  <c r="N497" i="18"/>
  <c r="O497" i="18" s="1"/>
  <c r="N499" i="18"/>
  <c r="O499" i="18" s="1"/>
  <c r="N510" i="18"/>
  <c r="O510" i="18" s="1"/>
  <c r="N517" i="18"/>
  <c r="O517" i="18" s="1"/>
  <c r="N518" i="18"/>
  <c r="O518" i="18" s="1"/>
  <c r="N519" i="18"/>
  <c r="O519" i="18" s="1"/>
  <c r="N522" i="18"/>
  <c r="O522" i="18" s="1"/>
  <c r="N523" i="18"/>
  <c r="O523" i="18" s="1"/>
  <c r="N528" i="18"/>
  <c r="O528" i="18" s="1"/>
  <c r="N531" i="18"/>
  <c r="O531" i="18" s="1"/>
  <c r="N6" i="18"/>
  <c r="O6" i="18" s="1"/>
  <c r="N10" i="18"/>
  <c r="O10" i="18" s="1"/>
  <c r="N15" i="18"/>
  <c r="O15" i="18" s="1"/>
  <c r="N16" i="18"/>
  <c r="O16" i="18" s="1"/>
  <c r="N20" i="18"/>
  <c r="O20" i="18" s="1"/>
  <c r="N24" i="18"/>
  <c r="O24" i="18" s="1"/>
  <c r="N29" i="18"/>
  <c r="O29" i="18" s="1"/>
  <c r="N34" i="18"/>
  <c r="O34" i="18" s="1"/>
  <c r="N38" i="18"/>
  <c r="O38" i="18" s="1"/>
  <c r="N42" i="18"/>
  <c r="O42" i="18" s="1"/>
  <c r="N47" i="18"/>
  <c r="O47" i="18" s="1"/>
  <c r="N51" i="18"/>
  <c r="O51" i="18" s="1"/>
  <c r="N52" i="18"/>
  <c r="O52" i="18" s="1"/>
  <c r="N53" i="18"/>
  <c r="O53" i="18" s="1"/>
  <c r="N60" i="18"/>
  <c r="O60" i="18" s="1"/>
  <c r="N64" i="18"/>
  <c r="O64" i="18" s="1"/>
  <c r="N65" i="18"/>
  <c r="O65" i="18" s="1"/>
  <c r="N70" i="18"/>
  <c r="O70" i="18" s="1"/>
  <c r="N74" i="18"/>
  <c r="O74" i="18" s="1"/>
  <c r="N79" i="18"/>
  <c r="O79" i="18" s="1"/>
  <c r="N83" i="18"/>
  <c r="O83" i="18" s="1"/>
  <c r="N84" i="18"/>
  <c r="O84" i="18" s="1"/>
  <c r="N85" i="18"/>
  <c r="O85" i="18" s="1"/>
  <c r="N91" i="18"/>
  <c r="O91" i="18" s="1"/>
  <c r="N98" i="18"/>
  <c r="O98" i="18" s="1"/>
  <c r="N104" i="18"/>
  <c r="O104" i="18" s="1"/>
  <c r="N107" i="18"/>
  <c r="O107" i="18" s="1"/>
  <c r="N108" i="18"/>
  <c r="O108" i="18" s="1"/>
  <c r="N109" i="18"/>
  <c r="O109" i="18" s="1"/>
  <c r="N112" i="18"/>
  <c r="O112" i="18" s="1"/>
  <c r="N113" i="18"/>
  <c r="O113" i="18" s="1"/>
  <c r="N116" i="18"/>
  <c r="O116" i="18" s="1"/>
  <c r="N119" i="18"/>
  <c r="O119" i="18" s="1"/>
  <c r="N120" i="18"/>
  <c r="O120" i="18" s="1"/>
  <c r="N121" i="18"/>
  <c r="O121" i="18" s="1"/>
  <c r="N133" i="18"/>
  <c r="O133" i="18" s="1"/>
  <c r="N142" i="18"/>
  <c r="O142" i="18" s="1"/>
  <c r="N146" i="18"/>
  <c r="O146" i="18" s="1"/>
  <c r="N154" i="18"/>
  <c r="O154" i="18" s="1"/>
  <c r="N159" i="18"/>
  <c r="O159" i="18" s="1"/>
  <c r="N163" i="18"/>
  <c r="O163" i="18" s="1"/>
  <c r="N166" i="18"/>
  <c r="O166" i="18" s="1"/>
  <c r="N171" i="18"/>
  <c r="O171" i="18" s="1"/>
  <c r="N172" i="18"/>
  <c r="O172" i="18" s="1"/>
  <c r="N173" i="18"/>
  <c r="O173" i="18" s="1"/>
  <c r="N176" i="18"/>
  <c r="O176" i="18" s="1"/>
  <c r="N179" i="18"/>
  <c r="O179" i="18" s="1"/>
  <c r="N183" i="18"/>
  <c r="O183" i="18" s="1"/>
  <c r="N194" i="18"/>
  <c r="O194" i="18" s="1"/>
  <c r="N196" i="18"/>
  <c r="O196" i="18" s="1"/>
  <c r="N199" i="18"/>
  <c r="O199" i="18" s="1"/>
  <c r="N202" i="18"/>
  <c r="O202" i="18" s="1"/>
  <c r="N207" i="18"/>
  <c r="O207" i="18" s="1"/>
  <c r="N210" i="18"/>
  <c r="O210" i="18" s="1"/>
  <c r="N212" i="18"/>
  <c r="O212" i="18" s="1"/>
  <c r="N213" i="18"/>
  <c r="O213" i="18" s="1"/>
  <c r="N216" i="18"/>
  <c r="O216" i="18" s="1"/>
  <c r="N219" i="18"/>
  <c r="O219" i="18" s="1"/>
  <c r="N221" i="18"/>
  <c r="O221" i="18" s="1"/>
  <c r="N224" i="18"/>
  <c r="O224" i="18" s="1"/>
  <c r="N227" i="18"/>
  <c r="O227" i="18" s="1"/>
  <c r="N229" i="18"/>
  <c r="O229" i="18" s="1"/>
  <c r="N232" i="18"/>
  <c r="O232" i="18" s="1"/>
  <c r="N235" i="18"/>
  <c r="O235" i="18" s="1"/>
  <c r="N237" i="18"/>
  <c r="O237" i="18" s="1"/>
  <c r="N240" i="18"/>
  <c r="O240" i="18" s="1"/>
  <c r="N243" i="18"/>
  <c r="O243" i="18" s="1"/>
  <c r="N245" i="18"/>
  <c r="O245" i="18" s="1"/>
  <c r="N246" i="18"/>
  <c r="O246" i="18" s="1"/>
  <c r="N252" i="18"/>
  <c r="O252" i="18" s="1"/>
  <c r="N255" i="18"/>
  <c r="O255" i="18" s="1"/>
  <c r="N257" i="18"/>
  <c r="O257" i="18" s="1"/>
  <c r="N262" i="18"/>
  <c r="O262" i="18" s="1"/>
  <c r="N274" i="18"/>
  <c r="O274" i="18" s="1"/>
  <c r="N278" i="18"/>
  <c r="O278" i="18" s="1"/>
  <c r="N279" i="18"/>
  <c r="O279" i="18" s="1"/>
  <c r="N289" i="18"/>
  <c r="O289" i="18" s="1"/>
  <c r="N292" i="18"/>
  <c r="O292" i="18" s="1"/>
  <c r="N293" i="18"/>
  <c r="O293" i="18" s="1"/>
  <c r="N306" i="18"/>
  <c r="O306" i="18" s="1"/>
  <c r="N308" i="18"/>
  <c r="O308" i="18" s="1"/>
  <c r="N311" i="18"/>
  <c r="O311" i="18" s="1"/>
  <c r="N312" i="18"/>
  <c r="O312" i="18" s="1"/>
  <c r="N313" i="18"/>
  <c r="O313" i="18" s="1"/>
  <c r="N320" i="18"/>
  <c r="O320" i="18" s="1"/>
  <c r="N321" i="18"/>
  <c r="O321" i="18" s="1"/>
  <c r="N323" i="18"/>
  <c r="O323" i="18" s="1"/>
  <c r="N324" i="18"/>
  <c r="O324" i="18" s="1"/>
  <c r="N325" i="18"/>
  <c r="O325" i="18" s="1"/>
  <c r="N338" i="18"/>
  <c r="O338" i="18" s="1"/>
  <c r="N342" i="18"/>
  <c r="O342" i="18" s="1"/>
  <c r="N354" i="18"/>
  <c r="O354" i="18" s="1"/>
  <c r="N358" i="18"/>
  <c r="O358" i="18" s="1"/>
  <c r="N374" i="18"/>
  <c r="O374" i="18" s="1"/>
  <c r="N377" i="18"/>
  <c r="O377" i="18" s="1"/>
  <c r="N378" i="18"/>
  <c r="O378" i="18" s="1"/>
  <c r="N379" i="18"/>
  <c r="O379" i="18" s="1"/>
  <c r="N382" i="18"/>
  <c r="O382" i="18" s="1"/>
  <c r="N386" i="18"/>
  <c r="O386" i="18" s="1"/>
  <c r="N400" i="18"/>
  <c r="O400" i="18" s="1"/>
  <c r="N402" i="18"/>
  <c r="O402" i="18" s="1"/>
  <c r="N403" i="18"/>
  <c r="O403" i="18" s="1"/>
  <c r="N406" i="18"/>
  <c r="O406" i="18" s="1"/>
  <c r="N408" i="18"/>
  <c r="O408" i="18" s="1"/>
  <c r="N410" i="18"/>
  <c r="O410" i="18" s="1"/>
  <c r="N411" i="18"/>
  <c r="O411" i="18" s="1"/>
  <c r="N412" i="18"/>
  <c r="O412" i="18" s="1"/>
  <c r="N413" i="18"/>
  <c r="O413" i="18" s="1"/>
  <c r="N415" i="18"/>
  <c r="O415" i="18" s="1"/>
  <c r="N418" i="18"/>
  <c r="O418" i="18" s="1"/>
  <c r="N419" i="18"/>
  <c r="O419" i="18" s="1"/>
  <c r="N420" i="18"/>
  <c r="O420" i="18" s="1"/>
  <c r="N421" i="18"/>
  <c r="O421" i="18" s="1"/>
  <c r="N440" i="18"/>
  <c r="O440" i="18" s="1"/>
  <c r="N453" i="18"/>
  <c r="O453" i="18" s="1"/>
  <c r="N456" i="18"/>
  <c r="O456" i="18" s="1"/>
  <c r="N458" i="18"/>
  <c r="O458" i="18" s="1"/>
  <c r="N459" i="18"/>
  <c r="O459" i="18" s="1"/>
  <c r="N462" i="18"/>
  <c r="O462" i="18" s="1"/>
  <c r="N463" i="18"/>
  <c r="O463" i="18" s="1"/>
  <c r="N473" i="18"/>
  <c r="O473" i="18" s="1"/>
  <c r="N476" i="18"/>
  <c r="O476" i="18" s="1"/>
  <c r="N482" i="18"/>
  <c r="O482" i="18" s="1"/>
  <c r="N484" i="18"/>
  <c r="O484" i="18" s="1"/>
  <c r="N488" i="18"/>
  <c r="O488" i="18" s="1"/>
  <c r="N493" i="18"/>
  <c r="O493" i="18" s="1"/>
  <c r="N502" i="18"/>
  <c r="O502" i="18" s="1"/>
  <c r="N503" i="18"/>
  <c r="O503" i="18" s="1"/>
  <c r="N505" i="18"/>
  <c r="O505" i="18" s="1"/>
  <c r="N508" i="18"/>
  <c r="O508" i="18" s="1"/>
  <c r="N513" i="18"/>
  <c r="O513" i="18" s="1"/>
  <c r="N515" i="18"/>
  <c r="O515" i="18" s="1"/>
  <c r="N520" i="18"/>
  <c r="O520" i="18" s="1"/>
  <c r="N524" i="18"/>
  <c r="O524" i="18" s="1"/>
  <c r="N526" i="18"/>
  <c r="O526" i="18" s="1"/>
  <c r="N532" i="18"/>
  <c r="O532" i="18" s="1"/>
  <c r="N8" i="18"/>
  <c r="O8" i="18" s="1"/>
  <c r="N13" i="18"/>
  <c r="O13" i="18" s="1"/>
  <c r="N18" i="18"/>
  <c r="O18" i="18" s="1"/>
  <c r="N22" i="18"/>
  <c r="O22" i="18" s="1"/>
  <c r="N26" i="18"/>
  <c r="O26" i="18" s="1"/>
  <c r="N31" i="18"/>
  <c r="O31" i="18" s="1"/>
  <c r="N32" i="18"/>
  <c r="O32" i="18" s="1"/>
  <c r="N36" i="18"/>
  <c r="O36" i="18" s="1"/>
  <c r="N40" i="18"/>
  <c r="O40" i="18" s="1"/>
  <c r="N45" i="18"/>
  <c r="O45" i="18" s="1"/>
  <c r="N49" i="18"/>
  <c r="O49" i="18" s="1"/>
  <c r="N55" i="18"/>
  <c r="O55" i="18" s="1"/>
  <c r="N56" i="18"/>
  <c r="O56" i="18" s="1"/>
  <c r="N57" i="18"/>
  <c r="O57" i="18" s="1"/>
  <c r="N62" i="18"/>
  <c r="O62" i="18" s="1"/>
  <c r="N68" i="18"/>
  <c r="O68" i="18" s="1"/>
  <c r="N72" i="18"/>
  <c r="O72" i="18" s="1"/>
  <c r="N77" i="18"/>
  <c r="O77" i="18" s="1"/>
  <c r="N81" i="18"/>
  <c r="O81" i="18" s="1"/>
  <c r="N87" i="18"/>
  <c r="O87" i="18" s="1"/>
  <c r="N88" i="18"/>
  <c r="O88" i="18" s="1"/>
  <c r="N89" i="18"/>
  <c r="O89" i="18" s="1"/>
  <c r="N96" i="18"/>
  <c r="O96" i="18" s="1"/>
  <c r="N102" i="18"/>
  <c r="O102" i="18" s="1"/>
  <c r="N110" i="18"/>
  <c r="O110" i="18" s="1"/>
  <c r="N114" i="18"/>
  <c r="O114" i="18" s="1"/>
  <c r="N122" i="18"/>
  <c r="O122" i="18" s="1"/>
  <c r="N127" i="18"/>
  <c r="O127" i="18" s="1"/>
  <c r="N131" i="18"/>
  <c r="O131" i="18" s="1"/>
  <c r="N134" i="18"/>
  <c r="O134" i="18" s="1"/>
  <c r="N139" i="18"/>
  <c r="O139" i="18" s="1"/>
  <c r="N140" i="18"/>
  <c r="O140" i="18" s="1"/>
  <c r="N141" i="18"/>
  <c r="O141" i="18" s="1"/>
  <c r="N144" i="18"/>
  <c r="O144" i="18" s="1"/>
  <c r="N145" i="18"/>
  <c r="O145" i="18" s="1"/>
  <c r="N148" i="18"/>
  <c r="O148" i="18" s="1"/>
  <c r="N151" i="18"/>
  <c r="O151" i="18" s="1"/>
  <c r="N152" i="18"/>
  <c r="O152" i="18" s="1"/>
  <c r="N153" i="18"/>
  <c r="O153" i="18" s="1"/>
  <c r="N165" i="18"/>
  <c r="O165" i="18" s="1"/>
  <c r="N174" i="18"/>
  <c r="O174" i="18" s="1"/>
  <c r="N178" i="18"/>
  <c r="O178" i="18" s="1"/>
  <c r="N181" i="18"/>
  <c r="O181" i="18" s="1"/>
  <c r="N182" i="18"/>
  <c r="O182" i="18" s="1"/>
  <c r="N185" i="18"/>
  <c r="O185" i="18" s="1"/>
  <c r="N189" i="18"/>
  <c r="O189" i="18" s="1"/>
  <c r="N192" i="18"/>
  <c r="O192" i="18" s="1"/>
  <c r="N195" i="18"/>
  <c r="O195" i="18" s="1"/>
  <c r="N198" i="18"/>
  <c r="O198" i="18" s="1"/>
  <c r="N201" i="18"/>
  <c r="O201" i="18" s="1"/>
  <c r="N203" i="18"/>
  <c r="O203" i="18" s="1"/>
  <c r="N206" i="18"/>
  <c r="O206" i="18" s="1"/>
  <c r="N208" i="18"/>
  <c r="O208" i="18" s="1"/>
  <c r="N211" i="18"/>
  <c r="O211" i="18" s="1"/>
  <c r="N215" i="18"/>
  <c r="O215" i="18" s="1"/>
  <c r="N217" i="18"/>
  <c r="O217" i="18" s="1"/>
  <c r="N220" i="18"/>
  <c r="O220" i="18" s="1"/>
  <c r="N223" i="18"/>
  <c r="O223" i="18" s="1"/>
  <c r="N225" i="18"/>
  <c r="O225" i="18" s="1"/>
  <c r="N228" i="18"/>
  <c r="O228" i="18" s="1"/>
  <c r="N231" i="18"/>
  <c r="O231" i="18" s="1"/>
  <c r="N233" i="18"/>
  <c r="O233" i="18" s="1"/>
  <c r="N236" i="18"/>
  <c r="O236" i="18" s="1"/>
  <c r="N239" i="18"/>
  <c r="O239" i="18" s="1"/>
  <c r="N241" i="18"/>
  <c r="O241" i="18" s="1"/>
  <c r="N244" i="18"/>
  <c r="O244" i="18" s="1"/>
  <c r="N251" i="18"/>
  <c r="O251" i="18" s="1"/>
  <c r="N253" i="18"/>
  <c r="O253" i="18" s="1"/>
  <c r="N256" i="18"/>
  <c r="O256" i="18" s="1"/>
  <c r="N263" i="18"/>
  <c r="O263" i="18" s="1"/>
  <c r="N264" i="18"/>
  <c r="O264" i="18" s="1"/>
  <c r="N265" i="18"/>
  <c r="O265" i="18" s="1"/>
  <c r="N270" i="18"/>
  <c r="O270" i="18" s="1"/>
  <c r="N275" i="18"/>
  <c r="O275" i="18" s="1"/>
  <c r="N288" i="18"/>
  <c r="O288" i="18" s="1"/>
  <c r="N294" i="18"/>
  <c r="O294" i="18" s="1"/>
  <c r="N304" i="18"/>
  <c r="O304" i="18" s="1"/>
  <c r="N305" i="18"/>
  <c r="O305" i="18" s="1"/>
  <c r="N307" i="18"/>
  <c r="O307" i="18" s="1"/>
  <c r="N314" i="18"/>
  <c r="O314" i="18" s="1"/>
  <c r="N322" i="18"/>
  <c r="O322" i="18" s="1"/>
  <c r="N326" i="18"/>
  <c r="O326" i="18" s="1"/>
  <c r="N336" i="18"/>
  <c r="O336" i="18" s="1"/>
  <c r="N337" i="18"/>
  <c r="O337" i="18" s="1"/>
  <c r="N339" i="18"/>
  <c r="O339" i="18" s="1"/>
  <c r="N340" i="18"/>
  <c r="O340" i="18" s="1"/>
  <c r="N341" i="18"/>
  <c r="O341" i="18" s="1"/>
  <c r="N352" i="18"/>
  <c r="O352" i="18" s="1"/>
  <c r="N353" i="18"/>
  <c r="O353" i="18" s="1"/>
  <c r="N355" i="18"/>
  <c r="O355" i="18" s="1"/>
  <c r="N356" i="18"/>
  <c r="O356" i="18" s="1"/>
  <c r="N357" i="18"/>
  <c r="O357" i="18" s="1"/>
  <c r="N372" i="18"/>
  <c r="O372" i="18" s="1"/>
  <c r="N375" i="18"/>
  <c r="O375" i="18" s="1"/>
  <c r="N376" i="18"/>
  <c r="O376" i="18" s="1"/>
  <c r="N380" i="18"/>
  <c r="O380" i="18" s="1"/>
  <c r="N381" i="18"/>
  <c r="O381" i="18" s="1"/>
  <c r="N383" i="18"/>
  <c r="O383" i="18" s="1"/>
  <c r="N384" i="18"/>
  <c r="O384" i="18" s="1"/>
  <c r="N385" i="18"/>
  <c r="O385" i="18" s="1"/>
  <c r="N401" i="18"/>
  <c r="O401" i="18" s="1"/>
  <c r="N405" i="18"/>
  <c r="O405" i="18" s="1"/>
  <c r="N407" i="18"/>
  <c r="O407" i="18" s="1"/>
  <c r="N409" i="18"/>
  <c r="O409" i="18" s="1"/>
  <c r="N414" i="18"/>
  <c r="O414" i="18" s="1"/>
  <c r="N416" i="18"/>
  <c r="O416" i="18" s="1"/>
  <c r="N417" i="18"/>
  <c r="O417" i="18" s="1"/>
  <c r="N422" i="18"/>
  <c r="O422" i="18" s="1"/>
  <c r="N432" i="18"/>
  <c r="O432" i="18" s="1"/>
  <c r="N438" i="18"/>
  <c r="O438" i="18" s="1"/>
  <c r="N439" i="18"/>
  <c r="O439" i="18" s="1"/>
  <c r="N454" i="18"/>
  <c r="O454" i="18" s="1"/>
  <c r="N457" i="18"/>
  <c r="O457" i="18" s="1"/>
  <c r="N460" i="18"/>
  <c r="O460" i="18" s="1"/>
  <c r="N461" i="18"/>
  <c r="O461" i="18" s="1"/>
  <c r="N474" i="18"/>
  <c r="O474" i="18" s="1"/>
  <c r="N475" i="18"/>
  <c r="O475" i="18" s="1"/>
  <c r="N481" i="18"/>
  <c r="O481" i="18" s="1"/>
  <c r="N483" i="18"/>
  <c r="O483" i="18" s="1"/>
  <c r="N494" i="18"/>
  <c r="O494" i="18" s="1"/>
  <c r="N501" i="18"/>
  <c r="O501" i="18" s="1"/>
  <c r="N504" i="18"/>
  <c r="O504" i="18" s="1"/>
  <c r="N506" i="18"/>
  <c r="O506" i="18" s="1"/>
  <c r="N507" i="18"/>
  <c r="O507" i="18" s="1"/>
  <c r="N509" i="18"/>
  <c r="O509" i="18" s="1"/>
  <c r="N512" i="18"/>
  <c r="O512" i="18" s="1"/>
  <c r="N514" i="18"/>
  <c r="O514" i="18" s="1"/>
  <c r="N521" i="18"/>
  <c r="O521" i="18" s="1"/>
  <c r="N525" i="18"/>
  <c r="O525" i="18" s="1"/>
  <c r="N527" i="18"/>
  <c r="O527" i="18" s="1"/>
  <c r="V32" i="18"/>
  <c r="M534" i="18"/>
  <c r="N534" i="18" s="1"/>
  <c r="T501" i="18"/>
  <c r="S501" i="18"/>
  <c r="T115" i="18"/>
  <c r="S116" i="18"/>
  <c r="T131" i="18"/>
  <c r="S132" i="18"/>
  <c r="T147" i="18"/>
  <c r="S148" i="18"/>
  <c r="T163" i="18"/>
  <c r="S164" i="18"/>
  <c r="S175" i="18"/>
  <c r="T184" i="18"/>
  <c r="T185" i="18"/>
  <c r="T188" i="18"/>
  <c r="S191" i="18"/>
  <c r="T196" i="18"/>
  <c r="S197" i="18"/>
  <c r="T205" i="18"/>
  <c r="T208" i="18"/>
  <c r="S209" i="18"/>
  <c r="S237" i="18"/>
  <c r="S279" i="18"/>
  <c r="S307" i="18"/>
  <c r="T307" i="18"/>
  <c r="T308" i="18"/>
  <c r="S314" i="18"/>
  <c r="T318" i="18"/>
  <c r="S318" i="18"/>
  <c r="T344" i="18"/>
  <c r="S344" i="18"/>
  <c r="S400" i="18"/>
  <c r="T400" i="18"/>
  <c r="S408" i="18"/>
  <c r="T408" i="18"/>
  <c r="T448" i="18"/>
  <c r="S448" i="18"/>
  <c r="S497" i="18"/>
  <c r="T497" i="18"/>
  <c r="T450" i="18"/>
  <c r="S450" i="18"/>
  <c r="S482" i="18"/>
  <c r="T482" i="18"/>
  <c r="S513" i="18"/>
  <c r="T513" i="18"/>
  <c r="S526" i="18"/>
  <c r="T526" i="18"/>
  <c r="S19" i="18"/>
  <c r="S35" i="18"/>
  <c r="T36" i="18"/>
  <c r="T39" i="18"/>
  <c r="S40" i="18"/>
  <c r="S59" i="18"/>
  <c r="S67" i="18"/>
  <c r="T68" i="18"/>
  <c r="T71" i="18"/>
  <c r="S72" i="18"/>
  <c r="T95" i="18"/>
  <c r="S7" i="18"/>
  <c r="S23" i="18"/>
  <c r="S42" i="18"/>
  <c r="S48" i="18"/>
  <c r="S50" i="18"/>
  <c r="S74" i="18"/>
  <c r="S80" i="18"/>
  <c r="S82" i="18"/>
  <c r="T111" i="18"/>
  <c r="T127" i="18"/>
  <c r="T143" i="18"/>
  <c r="T159" i="18"/>
  <c r="T176" i="18"/>
  <c r="S179" i="18"/>
  <c r="T192" i="18"/>
  <c r="S199" i="18"/>
  <c r="S241" i="18"/>
  <c r="T258" i="18"/>
  <c r="S258" i="18"/>
  <c r="T289" i="18"/>
  <c r="T291" i="18"/>
  <c r="S343" i="18"/>
  <c r="T343" i="18"/>
  <c r="T371" i="18"/>
  <c r="S372" i="18"/>
  <c r="T406" i="18"/>
  <c r="S406" i="18"/>
  <c r="S442" i="18"/>
  <c r="T442" i="18"/>
  <c r="T454" i="18"/>
  <c r="T455" i="18"/>
  <c r="S457" i="18"/>
  <c r="T457" i="18"/>
  <c r="T494" i="18"/>
  <c r="T496" i="18"/>
  <c r="S496" i="18"/>
  <c r="S280" i="18"/>
  <c r="T280" i="18"/>
  <c r="T256" i="18"/>
  <c r="S256" i="18"/>
  <c r="T302" i="18"/>
  <c r="S302" i="18"/>
  <c r="T330" i="18"/>
  <c r="S330" i="18"/>
  <c r="S441" i="18"/>
  <c r="T441" i="18"/>
  <c r="S483" i="18"/>
  <c r="T483" i="18"/>
  <c r="S491" i="18"/>
  <c r="T491" i="18"/>
  <c r="T505" i="18"/>
  <c r="S505" i="18"/>
  <c r="S514" i="18"/>
  <c r="T514" i="18"/>
  <c r="S509" i="18"/>
  <c r="S521" i="18"/>
  <c r="T244" i="18"/>
  <c r="S244" i="18"/>
  <c r="S295" i="18"/>
  <c r="T295" i="18"/>
  <c r="S449" i="18"/>
  <c r="T449" i="18"/>
  <c r="T456" i="18"/>
  <c r="S456" i="18"/>
  <c r="S6" i="18"/>
  <c r="S10" i="18"/>
  <c r="S14" i="18"/>
  <c r="S18" i="18"/>
  <c r="S22" i="18"/>
  <c r="S26" i="18"/>
  <c r="S30" i="18"/>
  <c r="S34" i="18"/>
  <c r="S38" i="18"/>
  <c r="S44" i="18"/>
  <c r="S47" i="18"/>
  <c r="S54" i="18"/>
  <c r="S60" i="18"/>
  <c r="S63" i="18"/>
  <c r="S70" i="18"/>
  <c r="S76" i="18"/>
  <c r="S79" i="18"/>
  <c r="S86" i="18"/>
  <c r="S90" i="18"/>
  <c r="S96" i="18"/>
  <c r="S98" i="18"/>
  <c r="S102" i="18"/>
  <c r="S104" i="18"/>
  <c r="S177" i="18"/>
  <c r="S189" i="18"/>
  <c r="S200" i="18"/>
  <c r="T207" i="18"/>
  <c r="S207" i="18"/>
  <c r="T248" i="18"/>
  <c r="S248" i="18"/>
  <c r="T255" i="18"/>
  <c r="S255" i="18"/>
  <c r="T306" i="18"/>
  <c r="S306" i="18"/>
  <c r="T268" i="18"/>
  <c r="S268" i="18"/>
  <c r="S331" i="18"/>
  <c r="T331" i="18"/>
  <c r="T204" i="18"/>
  <c r="S204" i="18"/>
  <c r="T216" i="18"/>
  <c r="S216" i="18"/>
  <c r="T220" i="18"/>
  <c r="S220" i="18"/>
  <c r="T224" i="18"/>
  <c r="S224" i="18"/>
  <c r="T228" i="18"/>
  <c r="S228" i="18"/>
  <c r="T232" i="18"/>
  <c r="S232" i="18"/>
  <c r="T236" i="18"/>
  <c r="S236" i="18"/>
  <c r="T252" i="18"/>
  <c r="S252" i="18"/>
  <c r="S272" i="18"/>
  <c r="T272" i="18"/>
  <c r="T201" i="18"/>
  <c r="S201" i="18"/>
  <c r="T262" i="18"/>
  <c r="S262" i="18"/>
  <c r="T274" i="18"/>
  <c r="S274" i="18"/>
  <c r="S284" i="18"/>
  <c r="T284" i="18"/>
  <c r="T348" i="18"/>
  <c r="S348" i="18"/>
  <c r="S510" i="18"/>
  <c r="T510" i="18"/>
  <c r="T525" i="18"/>
  <c r="S525" i="18"/>
  <c r="S46" i="18"/>
  <c r="S62" i="18"/>
  <c r="S78" i="18"/>
  <c r="T97" i="18"/>
  <c r="S106" i="18"/>
  <c r="S110" i="18"/>
  <c r="S114" i="18"/>
  <c r="S118" i="18"/>
  <c r="S122" i="18"/>
  <c r="S126" i="18"/>
  <c r="S130" i="18"/>
  <c r="S134" i="18"/>
  <c r="S138" i="18"/>
  <c r="S142" i="18"/>
  <c r="S146" i="18"/>
  <c r="S150" i="18"/>
  <c r="S154" i="18"/>
  <c r="S158" i="18"/>
  <c r="S162" i="18"/>
  <c r="S166" i="18"/>
  <c r="S170" i="18"/>
  <c r="S174" i="18"/>
  <c r="T180" i="18"/>
  <c r="S183" i="18"/>
  <c r="T193" i="18"/>
  <c r="T240" i="18"/>
  <c r="S240" i="18"/>
  <c r="T271" i="18"/>
  <c r="S271" i="18"/>
  <c r="S285" i="18"/>
  <c r="T285" i="18"/>
  <c r="T296" i="18"/>
  <c r="S296" i="18"/>
  <c r="T300" i="18"/>
  <c r="S300" i="18"/>
  <c r="T322" i="18"/>
  <c r="S322" i="18"/>
  <c r="S347" i="18"/>
  <c r="T347" i="18"/>
  <c r="T364" i="18"/>
  <c r="S364" i="18"/>
  <c r="T382" i="18"/>
  <c r="S382" i="18"/>
  <c r="S407" i="18"/>
  <c r="T407" i="18"/>
  <c r="S213" i="18"/>
  <c r="S217" i="18"/>
  <c r="S221" i="18"/>
  <c r="S225" i="18"/>
  <c r="S229" i="18"/>
  <c r="S233" i="18"/>
  <c r="T286" i="18"/>
  <c r="S286" i="18"/>
  <c r="T287" i="18"/>
  <c r="T288" i="18"/>
  <c r="S288" i="18"/>
  <c r="T290" i="18"/>
  <c r="S290" i="18"/>
  <c r="S299" i="18"/>
  <c r="T299" i="18"/>
  <c r="T316" i="18"/>
  <c r="S316" i="18"/>
  <c r="T338" i="18"/>
  <c r="S338" i="18"/>
  <c r="S363" i="18"/>
  <c r="T363" i="18"/>
  <c r="T376" i="18"/>
  <c r="S376" i="18"/>
  <c r="T379" i="18"/>
  <c r="S379" i="18"/>
  <c r="T394" i="18"/>
  <c r="S394" i="18"/>
  <c r="T414" i="18"/>
  <c r="S414" i="18"/>
  <c r="S415" i="18"/>
  <c r="T415" i="18"/>
  <c r="S254" i="18"/>
  <c r="S270" i="18"/>
  <c r="T275" i="18"/>
  <c r="S315" i="18"/>
  <c r="T315" i="18"/>
  <c r="T332" i="18"/>
  <c r="S332" i="18"/>
  <c r="T354" i="18"/>
  <c r="S354" i="18"/>
  <c r="S369" i="18"/>
  <c r="T369" i="18"/>
  <c r="S392" i="18"/>
  <c r="T392" i="18"/>
  <c r="S391" i="18"/>
  <c r="T391" i="18"/>
  <c r="T398" i="18"/>
  <c r="S398" i="18"/>
  <c r="S433" i="18"/>
  <c r="T433" i="18"/>
  <c r="T436" i="18"/>
  <c r="S436" i="18"/>
  <c r="T446" i="18"/>
  <c r="S446" i="18"/>
  <c r="S479" i="18"/>
  <c r="T479" i="18"/>
  <c r="T490" i="18"/>
  <c r="S490" i="18"/>
  <c r="S498" i="18"/>
  <c r="T498" i="18"/>
  <c r="S294" i="18"/>
  <c r="T303" i="18"/>
  <c r="S310" i="18"/>
  <c r="T319" i="18"/>
  <c r="S326" i="18"/>
  <c r="T335" i="18"/>
  <c r="S342" i="18"/>
  <c r="T351" i="18"/>
  <c r="S358" i="18"/>
  <c r="T373" i="18"/>
  <c r="S386" i="18"/>
  <c r="T399" i="18"/>
  <c r="T403" i="18"/>
  <c r="S404" i="18"/>
  <c r="T424" i="18"/>
  <c r="S424" i="18"/>
  <c r="T430" i="18"/>
  <c r="S430" i="18"/>
  <c r="S475" i="18"/>
  <c r="T475" i="18"/>
  <c r="S530" i="18"/>
  <c r="T530" i="18"/>
  <c r="S423" i="18"/>
  <c r="T423" i="18"/>
  <c r="S422" i="18"/>
  <c r="T431" i="18"/>
  <c r="S432" i="18"/>
  <c r="T437" i="18"/>
  <c r="S440" i="18"/>
  <c r="S452" i="18"/>
  <c r="T487" i="18"/>
  <c r="S500" i="18"/>
  <c r="S33" i="18"/>
  <c r="T89" i="18"/>
  <c r="T91" i="18"/>
  <c r="S178" i="18"/>
  <c r="T178" i="18"/>
  <c r="T195" i="18"/>
  <c r="S195" i="18"/>
  <c r="S182" i="18"/>
  <c r="T182" i="18"/>
  <c r="T211" i="18"/>
  <c r="S211" i="18"/>
  <c r="T495" i="18"/>
  <c r="S495" i="18"/>
  <c r="S13" i="18"/>
  <c r="S17" i="18"/>
  <c r="S21" i="18"/>
  <c r="S29" i="18"/>
  <c r="S8" i="18"/>
  <c r="T9" i="18"/>
  <c r="S12" i="18"/>
  <c r="S16" i="18"/>
  <c r="S20" i="18"/>
  <c r="S24" i="18"/>
  <c r="T25" i="18"/>
  <c r="S28" i="18"/>
  <c r="S32" i="18"/>
  <c r="T37" i="18"/>
  <c r="T41" i="18"/>
  <c r="T45" i="18"/>
  <c r="T49" i="18"/>
  <c r="T53" i="18"/>
  <c r="T57" i="18"/>
  <c r="T61" i="18"/>
  <c r="T65" i="18"/>
  <c r="T69" i="18"/>
  <c r="T73" i="18"/>
  <c r="T77" i="18"/>
  <c r="T81" i="18"/>
  <c r="T85" i="18"/>
  <c r="T101" i="18"/>
  <c r="T103" i="18"/>
  <c r="S190" i="18"/>
  <c r="T190" i="18"/>
  <c r="T215" i="18"/>
  <c r="S215" i="18"/>
  <c r="T219" i="18"/>
  <c r="S219" i="18"/>
  <c r="T223" i="18"/>
  <c r="S223" i="18"/>
  <c r="T227" i="18"/>
  <c r="S227" i="18"/>
  <c r="T231" i="18"/>
  <c r="S231" i="18"/>
  <c r="T235" i="18"/>
  <c r="S235" i="18"/>
  <c r="T239" i="18"/>
  <c r="S239" i="18"/>
  <c r="T243" i="18"/>
  <c r="S243" i="18"/>
  <c r="T247" i="18"/>
  <c r="S247" i="18"/>
  <c r="T251" i="18"/>
  <c r="S251" i="18"/>
  <c r="T105" i="18"/>
  <c r="S105" i="18"/>
  <c r="T109" i="18"/>
  <c r="S109" i="18"/>
  <c r="T113" i="18"/>
  <c r="S113" i="18"/>
  <c r="T117" i="18"/>
  <c r="S117" i="18"/>
  <c r="T121" i="18"/>
  <c r="S121" i="18"/>
  <c r="T125" i="18"/>
  <c r="S125" i="18"/>
  <c r="T129" i="18"/>
  <c r="S129" i="18"/>
  <c r="T133" i="18"/>
  <c r="S133" i="18"/>
  <c r="T137" i="18"/>
  <c r="S137" i="18"/>
  <c r="T141" i="18"/>
  <c r="S141" i="18"/>
  <c r="T145" i="18"/>
  <c r="S145" i="18"/>
  <c r="T149" i="18"/>
  <c r="S149" i="18"/>
  <c r="T153" i="18"/>
  <c r="S153" i="18"/>
  <c r="T157" i="18"/>
  <c r="S157" i="18"/>
  <c r="T161" i="18"/>
  <c r="S161" i="18"/>
  <c r="T165" i="18"/>
  <c r="S165" i="18"/>
  <c r="T169" i="18"/>
  <c r="S169" i="18"/>
  <c r="T173" i="18"/>
  <c r="S173" i="18"/>
  <c r="S186" i="18"/>
  <c r="T186" i="18"/>
  <c r="T206" i="18"/>
  <c r="S206" i="18"/>
  <c r="S283" i="18"/>
  <c r="T283" i="18"/>
  <c r="T194" i="18"/>
  <c r="S194" i="18"/>
  <c r="T210" i="18"/>
  <c r="S210" i="18"/>
  <c r="T198" i="18"/>
  <c r="S198" i="18"/>
  <c r="S281" i="18"/>
  <c r="T281" i="18"/>
  <c r="T202" i="18"/>
  <c r="S202" i="18"/>
  <c r="S203" i="18"/>
  <c r="T293" i="18"/>
  <c r="S293" i="18"/>
  <c r="T297" i="18"/>
  <c r="S297" i="18"/>
  <c r="T301" i="18"/>
  <c r="S301" i="18"/>
  <c r="T305" i="18"/>
  <c r="S305" i="18"/>
  <c r="T309" i="18"/>
  <c r="S309" i="18"/>
  <c r="T313" i="18"/>
  <c r="S313" i="18"/>
  <c r="T317" i="18"/>
  <c r="S317" i="18"/>
  <c r="T321" i="18"/>
  <c r="S321" i="18"/>
  <c r="T325" i="18"/>
  <c r="S325" i="18"/>
  <c r="T329" i="18"/>
  <c r="S329" i="18"/>
  <c r="T333" i="18"/>
  <c r="S333" i="18"/>
  <c r="T337" i="18"/>
  <c r="S337" i="18"/>
  <c r="T341" i="18"/>
  <c r="S341" i="18"/>
  <c r="T345" i="18"/>
  <c r="S345" i="18"/>
  <c r="T349" i="18"/>
  <c r="S349" i="18"/>
  <c r="T353" i="18"/>
  <c r="S353" i="18"/>
  <c r="T357" i="18"/>
  <c r="S357" i="18"/>
  <c r="T361" i="18"/>
  <c r="S361" i="18"/>
  <c r="T365" i="18"/>
  <c r="S365" i="18"/>
  <c r="S451" i="18"/>
  <c r="T451" i="18"/>
  <c r="T469" i="18"/>
  <c r="S469" i="18"/>
  <c r="S214" i="18"/>
  <c r="S218" i="18"/>
  <c r="S222" i="18"/>
  <c r="S226" i="18"/>
  <c r="S230" i="18"/>
  <c r="S234" i="18"/>
  <c r="S238" i="18"/>
  <c r="S242" i="18"/>
  <c r="S246" i="18"/>
  <c r="S250" i="18"/>
  <c r="T253" i="18"/>
  <c r="T257" i="18"/>
  <c r="T261" i="18"/>
  <c r="T265" i="18"/>
  <c r="T269" i="18"/>
  <c r="T273" i="18"/>
  <c r="T277" i="18"/>
  <c r="T374" i="18"/>
  <c r="S374" i="18"/>
  <c r="T370" i="18"/>
  <c r="S370" i="18"/>
  <c r="S439" i="18"/>
  <c r="T439" i="18"/>
  <c r="S435" i="18"/>
  <c r="T435" i="18"/>
  <c r="S453" i="18"/>
  <c r="T453" i="18"/>
  <c r="S447" i="18"/>
  <c r="T447" i="18"/>
  <c r="T381" i="18"/>
  <c r="S381" i="18"/>
  <c r="T385" i="18"/>
  <c r="S385" i="18"/>
  <c r="T389" i="18"/>
  <c r="S389" i="18"/>
  <c r="T393" i="18"/>
  <c r="S393" i="18"/>
  <c r="T397" i="18"/>
  <c r="S397" i="18"/>
  <c r="T401" i="18"/>
  <c r="S401" i="18"/>
  <c r="T405" i="18"/>
  <c r="S405" i="18"/>
  <c r="T409" i="18"/>
  <c r="S409" i="18"/>
  <c r="T413" i="18"/>
  <c r="S413" i="18"/>
  <c r="T417" i="18"/>
  <c r="S417" i="18"/>
  <c r="T421" i="18"/>
  <c r="S421" i="18"/>
  <c r="T425" i="18"/>
  <c r="S425" i="18"/>
  <c r="T429" i="18"/>
  <c r="S429" i="18"/>
  <c r="S443" i="18"/>
  <c r="T443" i="18"/>
  <c r="T465" i="18"/>
  <c r="S465" i="18"/>
  <c r="S459" i="18"/>
  <c r="T459" i="18"/>
  <c r="T461" i="18"/>
  <c r="S461" i="18"/>
  <c r="T485" i="18"/>
  <c r="S485" i="18"/>
  <c r="T468" i="18"/>
  <c r="S468" i="18"/>
  <c r="T481" i="18"/>
  <c r="S481" i="18"/>
  <c r="T508" i="18"/>
  <c r="S508" i="18"/>
  <c r="T524" i="18"/>
  <c r="S524" i="18"/>
  <c r="T477" i="18"/>
  <c r="S477" i="18"/>
  <c r="T493" i="18"/>
  <c r="S493" i="18"/>
  <c r="T499" i="18"/>
  <c r="S499" i="18"/>
  <c r="T463" i="18"/>
  <c r="T473" i="18"/>
  <c r="S473" i="18"/>
  <c r="T489" i="18"/>
  <c r="S489" i="18"/>
  <c r="T504" i="18"/>
  <c r="S504" i="18"/>
  <c r="T503" i="18"/>
  <c r="S503" i="18"/>
  <c r="T507" i="18"/>
  <c r="S507" i="18"/>
  <c r="T520" i="18"/>
  <c r="S520" i="18"/>
  <c r="S472" i="18"/>
  <c r="S476" i="18"/>
  <c r="S480" i="18"/>
  <c r="S484" i="18"/>
  <c r="S488" i="18"/>
  <c r="S492" i="18"/>
  <c r="T516" i="18"/>
  <c r="S516" i="18"/>
  <c r="T532" i="18"/>
  <c r="S532" i="18"/>
  <c r="T512" i="18"/>
  <c r="S512" i="18"/>
  <c r="T528" i="18"/>
  <c r="S528" i="18"/>
  <c r="S511" i="18"/>
  <c r="S515" i="18"/>
  <c r="S519" i="18"/>
  <c r="S523" i="18"/>
  <c r="S527" i="18"/>
  <c r="S531" i="18"/>
  <c r="U32" i="18" l="1"/>
  <c r="Y116" i="16"/>
  <c r="X114" i="16"/>
  <c r="X112" i="16"/>
  <c r="X108" i="16"/>
  <c r="Y103" i="16"/>
  <c r="X98" i="16"/>
  <c r="Y94" i="16"/>
  <c r="Y90" i="16"/>
  <c r="X87" i="16"/>
  <c r="X78" i="16"/>
  <c r="Y58" i="16"/>
  <c r="X54" i="16"/>
  <c r="X46" i="16"/>
  <c r="Y38" i="16"/>
  <c r="X31" i="16"/>
  <c r="X30" i="16"/>
  <c r="X27" i="16"/>
  <c r="Y20" i="16"/>
  <c r="Y19" i="16"/>
  <c r="Y15" i="16"/>
  <c r="X14" i="16"/>
  <c r="X10" i="16"/>
  <c r="X7" i="16"/>
  <c r="X6" i="16"/>
  <c r="X88" i="16"/>
  <c r="Y120" i="16"/>
  <c r="N120" i="16"/>
  <c r="O120" i="16" s="1"/>
  <c r="P120" i="16" s="1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X23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X11" i="16"/>
  <c r="N11" i="16"/>
  <c r="N10" i="16"/>
  <c r="N9" i="16"/>
  <c r="N8" i="16"/>
  <c r="N7" i="16"/>
  <c r="N6" i="16"/>
  <c r="N5" i="16"/>
  <c r="N4" i="16"/>
  <c r="N122" i="16" l="1"/>
  <c r="X95" i="16"/>
  <c r="X38" i="16"/>
  <c r="X62" i="16"/>
  <c r="Y53" i="16"/>
  <c r="X57" i="16"/>
  <c r="X5" i="16"/>
  <c r="Y45" i="16"/>
  <c r="Y49" i="16"/>
  <c r="X41" i="16"/>
  <c r="N85" i="16"/>
  <c r="X70" i="16"/>
  <c r="Y88" i="16"/>
  <c r="X82" i="16"/>
  <c r="Y97" i="16"/>
  <c r="Y37" i="16"/>
  <c r="X25" i="16"/>
  <c r="X45" i="16"/>
  <c r="Y98" i="16"/>
  <c r="X8" i="16"/>
  <c r="X9" i="16"/>
  <c r="X13" i="16"/>
  <c r="Y57" i="16"/>
  <c r="X77" i="16"/>
  <c r="X33" i="16"/>
  <c r="Y46" i="16"/>
  <c r="X65" i="16"/>
  <c r="X36" i="16"/>
  <c r="X32" i="16"/>
  <c r="Y41" i="16"/>
  <c r="X37" i="16"/>
  <c r="Y61" i="16"/>
  <c r="Y77" i="16"/>
  <c r="X118" i="16"/>
  <c r="Y36" i="16"/>
  <c r="Y33" i="16"/>
  <c r="X53" i="16"/>
  <c r="X61" i="16"/>
  <c r="Y65" i="16"/>
  <c r="Y17" i="16"/>
  <c r="X49" i="16"/>
  <c r="Y48" i="16"/>
  <c r="Y52" i="16"/>
  <c r="X60" i="16"/>
  <c r="Y60" i="16"/>
  <c r="X64" i="16"/>
  <c r="Y64" i="16"/>
  <c r="X84" i="16"/>
  <c r="Y84" i="16"/>
  <c r="X12" i="16"/>
  <c r="Y40" i="16"/>
  <c r="X44" i="16"/>
  <c r="Y44" i="16"/>
  <c r="X48" i="16"/>
  <c r="X52" i="16"/>
  <c r="X28" i="16"/>
  <c r="Y16" i="16"/>
  <c r="X24" i="16"/>
  <c r="Y32" i="16"/>
  <c r="X40" i="16"/>
  <c r="X56" i="16"/>
  <c r="Y56" i="16"/>
  <c r="Y93" i="16"/>
  <c r="Y105" i="16"/>
  <c r="Y71" i="16"/>
  <c r="Y79" i="16"/>
  <c r="Y108" i="16"/>
  <c r="Y112" i="16"/>
  <c r="X116" i="16"/>
  <c r="X120" i="16"/>
  <c r="X68" i="16"/>
  <c r="X72" i="16"/>
  <c r="X76" i="16"/>
  <c r="Y80" i="16"/>
  <c r="X80" i="16"/>
  <c r="X89" i="16"/>
  <c r="Y113" i="16"/>
  <c r="Y117" i="16"/>
  <c r="X117" i="16"/>
  <c r="Y99" i="16"/>
  <c r="Y107" i="16"/>
  <c r="X15" i="16"/>
  <c r="Y75" i="16"/>
  <c r="Y87" i="16"/>
  <c r="X99" i="16"/>
  <c r="Y67" i="16"/>
  <c r="Y83" i="16"/>
  <c r="X22" i="16"/>
  <c r="X86" i="16"/>
  <c r="X93" i="16"/>
  <c r="X97" i="16"/>
  <c r="X113" i="16"/>
  <c r="X29" i="16"/>
  <c r="Y89" i="16"/>
  <c r="Y18" i="16"/>
  <c r="X26" i="16"/>
  <c r="X75" i="16"/>
  <c r="X79" i="16"/>
  <c r="X83" i="16"/>
  <c r="Y91" i="16"/>
  <c r="X103" i="16"/>
  <c r="Y102" i="16"/>
  <c r="X67" i="16"/>
  <c r="X71" i="16"/>
  <c r="X74" i="16"/>
  <c r="Y42" i="16"/>
  <c r="Y62" i="16"/>
  <c r="Y78" i="16"/>
  <c r="X90" i="16"/>
  <c r="X94" i="16"/>
  <c r="X106" i="16"/>
  <c r="X110" i="16"/>
  <c r="Y34" i="16"/>
  <c r="Y54" i="16"/>
  <c r="Y86" i="16"/>
  <c r="X102" i="16"/>
  <c r="Y35" i="16"/>
  <c r="X35" i="16"/>
  <c r="Y59" i="16"/>
  <c r="X59" i="16"/>
  <c r="Y6" i="16"/>
  <c r="Y7" i="16"/>
  <c r="Y9" i="16"/>
  <c r="Y10" i="16"/>
  <c r="Y11" i="16"/>
  <c r="Y12" i="16"/>
  <c r="Y13" i="16"/>
  <c r="Y14" i="16"/>
  <c r="Y43" i="16"/>
  <c r="X43" i="16"/>
  <c r="Y51" i="16"/>
  <c r="X51" i="16"/>
  <c r="Y5" i="16"/>
  <c r="Y8" i="16"/>
  <c r="X34" i="16"/>
  <c r="Y39" i="16"/>
  <c r="X39" i="16"/>
  <c r="X42" i="16"/>
  <c r="Y47" i="16"/>
  <c r="X47" i="16"/>
  <c r="Y55" i="16"/>
  <c r="X55" i="16"/>
  <c r="X58" i="16"/>
  <c r="Y63" i="16"/>
  <c r="X63" i="16"/>
  <c r="X16" i="16"/>
  <c r="X17" i="16"/>
  <c r="X18" i="16"/>
  <c r="X19" i="16"/>
  <c r="X20" i="16"/>
  <c r="Y21" i="16"/>
  <c r="X21" i="16"/>
  <c r="X69" i="16"/>
  <c r="Y69" i="16"/>
  <c r="Y70" i="16"/>
  <c r="X73" i="16"/>
  <c r="Y73" i="16"/>
  <c r="Y74" i="16"/>
  <c r="Y22" i="16"/>
  <c r="Y23" i="16"/>
  <c r="Y24" i="16"/>
  <c r="Y25" i="16"/>
  <c r="Y26" i="16"/>
  <c r="Y27" i="16"/>
  <c r="Y28" i="16"/>
  <c r="Y29" i="16"/>
  <c r="Y30" i="16"/>
  <c r="Y31" i="16"/>
  <c r="X109" i="16"/>
  <c r="Y109" i="16"/>
  <c r="Y68" i="16"/>
  <c r="Y72" i="16"/>
  <c r="Y76" i="16"/>
  <c r="X81" i="16"/>
  <c r="Y81" i="16"/>
  <c r="Y82" i="16"/>
  <c r="Y95" i="16"/>
  <c r="Y92" i="16"/>
  <c r="X92" i="16"/>
  <c r="Y96" i="16"/>
  <c r="X96" i="16"/>
  <c r="X101" i="16"/>
  <c r="Y101" i="16"/>
  <c r="X91" i="16"/>
  <c r="X104" i="16"/>
  <c r="Y104" i="16"/>
  <c r="X100" i="16"/>
  <c r="Y100" i="16"/>
  <c r="X105" i="16"/>
  <c r="X111" i="16"/>
  <c r="Y111" i="16"/>
  <c r="X115" i="16"/>
  <c r="Y115" i="16"/>
  <c r="X119" i="16"/>
  <c r="Y119" i="16"/>
  <c r="X107" i="16"/>
  <c r="Y106" i="16"/>
  <c r="Y110" i="16"/>
  <c r="Y114" i="16"/>
  <c r="Y118" i="16"/>
  <c r="F9" i="13" l="1"/>
  <c r="Y85" i="16"/>
  <c r="X85" i="16"/>
  <c r="U494" i="18" l="1"/>
  <c r="O534" i="18" l="1"/>
  <c r="U5" i="18"/>
  <c r="V5" i="18"/>
  <c r="V494" i="18"/>
  <c r="V174" i="18"/>
  <c r="U174" i="18"/>
  <c r="V60" i="18"/>
  <c r="U60" i="18"/>
  <c r="V191" i="18"/>
  <c r="U191" i="18"/>
  <c r="U57" i="18"/>
  <c r="V57" i="18"/>
  <c r="V475" i="18"/>
  <c r="U475" i="18"/>
  <c r="V468" i="18"/>
  <c r="U468" i="18"/>
  <c r="V433" i="18"/>
  <c r="U433" i="18"/>
  <c r="U356" i="18"/>
  <c r="V356" i="18"/>
  <c r="V268" i="18"/>
  <c r="U268" i="18"/>
  <c r="U442" i="18"/>
  <c r="V442" i="18"/>
  <c r="V228" i="18"/>
  <c r="U228" i="18"/>
  <c r="U446" i="18"/>
  <c r="V446" i="18"/>
  <c r="V167" i="18"/>
  <c r="U167" i="18"/>
  <c r="U45" i="18"/>
  <c r="V45" i="18"/>
  <c r="V214" i="18"/>
  <c r="U214" i="18"/>
  <c r="V212" i="18"/>
  <c r="U212" i="18"/>
  <c r="V531" i="18"/>
  <c r="U531" i="18"/>
  <c r="V424" i="18"/>
  <c r="U424" i="18"/>
  <c r="V262" i="18"/>
  <c r="U262" i="18"/>
  <c r="V480" i="18"/>
  <c r="U480" i="18"/>
  <c r="V414" i="18"/>
  <c r="U414" i="18"/>
  <c r="V404" i="18"/>
  <c r="U404" i="18"/>
  <c r="V340" i="18"/>
  <c r="U340" i="18"/>
  <c r="V258" i="18"/>
  <c r="U258" i="18"/>
  <c r="V236" i="18"/>
  <c r="U236" i="18"/>
  <c r="V74" i="18"/>
  <c r="U74" i="18"/>
  <c r="U402" i="18"/>
  <c r="V402" i="18"/>
  <c r="U304" i="18"/>
  <c r="V304" i="18"/>
  <c r="V146" i="18"/>
  <c r="U146" i="18"/>
  <c r="V452" i="18"/>
  <c r="U452" i="18"/>
  <c r="V432" i="18"/>
  <c r="U432" i="18"/>
  <c r="V290" i="18"/>
  <c r="U290" i="18"/>
  <c r="V458" i="18"/>
  <c r="U458" i="18"/>
  <c r="V390" i="18"/>
  <c r="U390" i="18"/>
  <c r="V380" i="18"/>
  <c r="U380" i="18"/>
  <c r="V316" i="18"/>
  <c r="U316" i="18"/>
  <c r="V350" i="18"/>
  <c r="U350" i="18"/>
  <c r="V252" i="18"/>
  <c r="U252" i="18"/>
  <c r="U92" i="18"/>
  <c r="V92" i="18"/>
  <c r="V435" i="18"/>
  <c r="U435" i="18"/>
  <c r="V344" i="18"/>
  <c r="U344" i="18"/>
  <c r="V342" i="18"/>
  <c r="U342" i="18"/>
  <c r="V130" i="18"/>
  <c r="U130" i="18"/>
  <c r="U264" i="18"/>
  <c r="V264" i="18"/>
  <c r="V158" i="18"/>
  <c r="U158" i="18"/>
  <c r="V86" i="18"/>
  <c r="U86" i="18"/>
  <c r="U161" i="18"/>
  <c r="V161" i="18"/>
  <c r="V80" i="18"/>
  <c r="U80" i="18"/>
  <c r="V16" i="18"/>
  <c r="U16" i="18"/>
  <c r="V440" i="18"/>
  <c r="U440" i="18"/>
  <c r="V532" i="18"/>
  <c r="U532" i="18"/>
  <c r="V334" i="18"/>
  <c r="U334" i="18"/>
  <c r="U195" i="18"/>
  <c r="V195" i="18"/>
  <c r="U227" i="18"/>
  <c r="V227" i="18"/>
  <c r="U136" i="18"/>
  <c r="V136" i="18"/>
  <c r="U524" i="18"/>
  <c r="V524" i="18"/>
  <c r="V353" i="18"/>
  <c r="U353" i="18"/>
  <c r="U94" i="18"/>
  <c r="V94" i="18"/>
  <c r="U159" i="18"/>
  <c r="V159" i="18"/>
  <c r="U147" i="18"/>
  <c r="V147" i="18"/>
  <c r="U403" i="18"/>
  <c r="V403" i="18"/>
  <c r="U323" i="18"/>
  <c r="V323" i="18"/>
  <c r="U481" i="18"/>
  <c r="V481" i="18"/>
  <c r="V79" i="18"/>
  <c r="U79" i="18"/>
  <c r="V50" i="18"/>
  <c r="U50" i="18"/>
  <c r="U109" i="18"/>
  <c r="V109" i="18"/>
  <c r="V27" i="18"/>
  <c r="U27" i="18"/>
  <c r="U516" i="18"/>
  <c r="V516" i="18"/>
  <c r="V326" i="18"/>
  <c r="U326" i="18"/>
  <c r="U368" i="18"/>
  <c r="V368" i="18"/>
  <c r="V314" i="18"/>
  <c r="U314" i="18"/>
  <c r="U223" i="18"/>
  <c r="V223" i="18"/>
  <c r="U95" i="18"/>
  <c r="V95" i="18"/>
  <c r="V34" i="18"/>
  <c r="U34" i="18"/>
  <c r="U510" i="18"/>
  <c r="V510" i="18"/>
  <c r="U349" i="18"/>
  <c r="V349" i="18"/>
  <c r="V155" i="18"/>
  <c r="U155" i="18"/>
  <c r="U463" i="18"/>
  <c r="V463" i="18"/>
  <c r="V197" i="18"/>
  <c r="U197" i="18"/>
  <c r="U163" i="18"/>
  <c r="V163" i="18"/>
  <c r="U257" i="18"/>
  <c r="V257" i="18"/>
  <c r="V307" i="18"/>
  <c r="U307" i="18"/>
  <c r="U265" i="18"/>
  <c r="V265" i="18"/>
  <c r="U471" i="18"/>
  <c r="V471" i="18"/>
  <c r="U357" i="18"/>
  <c r="V357" i="18"/>
  <c r="V256" i="18"/>
  <c r="U256" i="18"/>
  <c r="U184" i="18"/>
  <c r="V184" i="18"/>
  <c r="V118" i="18"/>
  <c r="U118" i="18"/>
  <c r="V169" i="18"/>
  <c r="U169" i="18"/>
  <c r="V48" i="18"/>
  <c r="U48" i="18"/>
  <c r="U513" i="18"/>
  <c r="V513" i="18"/>
  <c r="U425" i="18"/>
  <c r="V425" i="18"/>
  <c r="V283" i="18"/>
  <c r="U283" i="18"/>
  <c r="V267" i="18"/>
  <c r="U267" i="18"/>
  <c r="V164" i="18"/>
  <c r="U164" i="18"/>
  <c r="V59" i="18"/>
  <c r="U59" i="18"/>
  <c r="U487" i="18"/>
  <c r="V487" i="18"/>
  <c r="U41" i="18"/>
  <c r="V41" i="18"/>
  <c r="U143" i="18"/>
  <c r="V143" i="18"/>
  <c r="V310" i="18"/>
  <c r="U310" i="18"/>
  <c r="V246" i="18"/>
  <c r="U246" i="18"/>
  <c r="V44" i="18"/>
  <c r="U44" i="18"/>
  <c r="V203" i="18"/>
  <c r="U203" i="18"/>
  <c r="V213" i="18"/>
  <c r="U213" i="18"/>
  <c r="V42" i="18"/>
  <c r="U42" i="18"/>
  <c r="V133" i="18"/>
  <c r="U133" i="18"/>
  <c r="V35" i="18"/>
  <c r="U35" i="18"/>
  <c r="V484" i="18"/>
  <c r="U484" i="18"/>
  <c r="U371" i="18"/>
  <c r="V371" i="18"/>
  <c r="U330" i="18"/>
  <c r="V330" i="18"/>
  <c r="U243" i="18"/>
  <c r="V243" i="18"/>
  <c r="V259" i="18"/>
  <c r="U259" i="18"/>
  <c r="U160" i="18"/>
  <c r="V160" i="18"/>
  <c r="V88" i="18"/>
  <c r="U88" i="18"/>
  <c r="V30" i="18"/>
  <c r="U30" i="18"/>
  <c r="V13" i="18"/>
  <c r="U13" i="18"/>
  <c r="V372" i="18"/>
  <c r="U372" i="18"/>
  <c r="V123" i="18"/>
  <c r="U123" i="18"/>
  <c r="V206" i="18"/>
  <c r="U206" i="18"/>
  <c r="U55" i="18"/>
  <c r="V55" i="18"/>
  <c r="V76" i="18"/>
  <c r="U76" i="18"/>
  <c r="V381" i="18"/>
  <c r="U381" i="18"/>
  <c r="U71" i="18"/>
  <c r="V71" i="18"/>
  <c r="U421" i="18"/>
  <c r="V421" i="18"/>
  <c r="U131" i="18"/>
  <c r="V131" i="18"/>
  <c r="V529" i="18"/>
  <c r="U529" i="18"/>
  <c r="U305" i="18"/>
  <c r="V305" i="18"/>
  <c r="U518" i="18"/>
  <c r="V518" i="18"/>
  <c r="V321" i="18"/>
  <c r="U321" i="18"/>
  <c r="U447" i="18"/>
  <c r="V447" i="18"/>
  <c r="U284" i="18"/>
  <c r="V284" i="18"/>
  <c r="V527" i="18"/>
  <c r="U527" i="18"/>
  <c r="V530" i="18"/>
  <c r="U530" i="18"/>
  <c r="U497" i="18"/>
  <c r="V497" i="18"/>
  <c r="V179" i="18"/>
  <c r="U179" i="18"/>
  <c r="U467" i="18"/>
  <c r="V467" i="18"/>
  <c r="V217" i="18"/>
  <c r="U217" i="18"/>
  <c r="V254" i="18"/>
  <c r="U254" i="18"/>
  <c r="U261" i="18"/>
  <c r="V261" i="18"/>
  <c r="U431" i="18"/>
  <c r="V431" i="18"/>
  <c r="V465" i="18"/>
  <c r="U465" i="18"/>
  <c r="U399" i="18"/>
  <c r="V399" i="18"/>
  <c r="V106" i="18"/>
  <c r="U106" i="18"/>
  <c r="V221" i="18"/>
  <c r="U221" i="18"/>
  <c r="V495" i="18"/>
  <c r="U495" i="18"/>
  <c r="V503" i="18"/>
  <c r="U503" i="18"/>
  <c r="U398" i="18"/>
  <c r="V398" i="18"/>
  <c r="V288" i="18"/>
  <c r="U288" i="18"/>
  <c r="U490" i="18"/>
  <c r="V490" i="18"/>
  <c r="V270" i="18"/>
  <c r="U270" i="18"/>
  <c r="V418" i="18"/>
  <c r="U418" i="18"/>
  <c r="V511" i="18"/>
  <c r="U511" i="18"/>
  <c r="U441" i="18"/>
  <c r="V441" i="18"/>
  <c r="V456" i="18"/>
  <c r="U456" i="18"/>
  <c r="U364" i="18"/>
  <c r="V364" i="18"/>
  <c r="U300" i="18"/>
  <c r="V300" i="18"/>
  <c r="V282" i="18"/>
  <c r="U282" i="18"/>
  <c r="U178" i="18"/>
  <c r="V178" i="18"/>
  <c r="V58" i="18"/>
  <c r="U58" i="18"/>
  <c r="V410" i="18"/>
  <c r="U410" i="18"/>
  <c r="U312" i="18"/>
  <c r="V312" i="18"/>
  <c r="U244" i="18"/>
  <c r="V244" i="18"/>
  <c r="V82" i="18"/>
  <c r="U82" i="18"/>
  <c r="V194" i="18"/>
  <c r="U194" i="18"/>
  <c r="V142" i="18"/>
  <c r="U142" i="18"/>
  <c r="V54" i="18"/>
  <c r="U54" i="18"/>
  <c r="U145" i="18"/>
  <c r="V145" i="18"/>
  <c r="V31" i="18"/>
  <c r="U31" i="18"/>
  <c r="U520" i="18"/>
  <c r="V520" i="18"/>
  <c r="U450" i="18"/>
  <c r="V450" i="18"/>
  <c r="U477" i="18"/>
  <c r="V477" i="18"/>
  <c r="U317" i="18"/>
  <c r="V317" i="18"/>
  <c r="V100" i="18"/>
  <c r="U100" i="18"/>
  <c r="V186" i="18"/>
  <c r="U186" i="18"/>
  <c r="V120" i="18"/>
  <c r="U120" i="18"/>
  <c r="V407" i="18"/>
  <c r="U407" i="18"/>
  <c r="V306" i="18"/>
  <c r="U306" i="18"/>
  <c r="U438" i="18"/>
  <c r="V438" i="18"/>
  <c r="U127" i="18"/>
  <c r="V127" i="18"/>
  <c r="U522" i="18"/>
  <c r="V522" i="18"/>
  <c r="U345" i="18"/>
  <c r="V345" i="18"/>
  <c r="U277" i="18"/>
  <c r="V277" i="18"/>
  <c r="U211" i="18"/>
  <c r="V211" i="18"/>
  <c r="V226" i="18"/>
  <c r="U226" i="18"/>
  <c r="U173" i="18"/>
  <c r="V173" i="18"/>
  <c r="V96" i="18"/>
  <c r="U96" i="18"/>
  <c r="V11" i="18"/>
  <c r="U11" i="18"/>
  <c r="U478" i="18"/>
  <c r="V478" i="18"/>
  <c r="V504" i="18"/>
  <c r="U504" i="18"/>
  <c r="U377" i="18"/>
  <c r="V377" i="18"/>
  <c r="V209" i="18"/>
  <c r="U209" i="18"/>
  <c r="V148" i="18"/>
  <c r="U148" i="18"/>
  <c r="U85" i="18"/>
  <c r="V85" i="18"/>
  <c r="V26" i="18"/>
  <c r="U26" i="18"/>
  <c r="U365" i="18"/>
  <c r="V365" i="18"/>
  <c r="V285" i="18"/>
  <c r="U285" i="18"/>
  <c r="V83" i="18"/>
  <c r="U83" i="18"/>
  <c r="V427" i="18"/>
  <c r="U427" i="18"/>
  <c r="V67" i="18"/>
  <c r="U67" i="18"/>
  <c r="U196" i="18"/>
  <c r="V196" i="18"/>
  <c r="U39" i="18"/>
  <c r="V39" i="18"/>
  <c r="U514" i="18"/>
  <c r="V514" i="18"/>
  <c r="V204" i="18"/>
  <c r="U204" i="18"/>
  <c r="U286" i="18"/>
  <c r="V286" i="18"/>
  <c r="V367" i="18"/>
  <c r="U367" i="18"/>
  <c r="V248" i="18"/>
  <c r="U248" i="18"/>
  <c r="V166" i="18"/>
  <c r="U166" i="18"/>
  <c r="V78" i="18"/>
  <c r="U78" i="18"/>
  <c r="U153" i="18"/>
  <c r="V153" i="18"/>
  <c r="V23" i="18"/>
  <c r="U23" i="18"/>
  <c r="U485" i="18"/>
  <c r="V485" i="18"/>
  <c r="V500" i="18"/>
  <c r="U500" i="18"/>
  <c r="U269" i="18"/>
  <c r="V269" i="18"/>
  <c r="V255" i="18"/>
  <c r="U255" i="18"/>
  <c r="U144" i="18"/>
  <c r="V144" i="18"/>
  <c r="V29" i="18"/>
  <c r="U29" i="18"/>
  <c r="U429" i="18"/>
  <c r="V429" i="18"/>
  <c r="U489" i="18"/>
  <c r="V489" i="18"/>
  <c r="V263" i="18"/>
  <c r="U263" i="18"/>
  <c r="U111" i="18"/>
  <c r="V111" i="18"/>
  <c r="U115" i="18"/>
  <c r="V115" i="18"/>
  <c r="V451" i="18"/>
  <c r="U451" i="18"/>
  <c r="U502" i="18"/>
  <c r="V502" i="18"/>
  <c r="U466" i="18"/>
  <c r="V466" i="18"/>
  <c r="V33" i="18"/>
  <c r="U33" i="18"/>
  <c r="U208" i="18"/>
  <c r="V208" i="18"/>
  <c r="V117" i="18"/>
  <c r="U117" i="18"/>
  <c r="V19" i="18"/>
  <c r="U19" i="18"/>
  <c r="V461" i="18"/>
  <c r="U461" i="18"/>
  <c r="V493" i="18"/>
  <c r="U493" i="18"/>
  <c r="V294" i="18"/>
  <c r="U294" i="18"/>
  <c r="V198" i="18"/>
  <c r="U198" i="18"/>
  <c r="V251" i="18"/>
  <c r="U251" i="18"/>
  <c r="V124" i="18"/>
  <c r="U124" i="18"/>
  <c r="U69" i="18"/>
  <c r="V69" i="18"/>
  <c r="V22" i="18"/>
  <c r="U22" i="18"/>
  <c r="V409" i="18"/>
  <c r="U409" i="18"/>
  <c r="V315" i="18"/>
  <c r="U315" i="18"/>
  <c r="U73" i="18"/>
  <c r="V73" i="18"/>
  <c r="U192" i="18"/>
  <c r="V192" i="18"/>
  <c r="V523" i="18"/>
  <c r="U523" i="18"/>
  <c r="U413" i="18"/>
  <c r="V413" i="18"/>
  <c r="U331" i="18"/>
  <c r="V331" i="18"/>
  <c r="U363" i="18"/>
  <c r="V363" i="18"/>
  <c r="V419" i="18"/>
  <c r="U419" i="18"/>
  <c r="U455" i="18"/>
  <c r="V455" i="18"/>
  <c r="U436" i="18"/>
  <c r="V436" i="18"/>
  <c r="V420" i="18"/>
  <c r="U420" i="18"/>
  <c r="V341" i="18"/>
  <c r="U341" i="18"/>
  <c r="U188" i="18"/>
  <c r="V188" i="18"/>
  <c r="U320" i="18"/>
  <c r="V320" i="18"/>
  <c r="V70" i="18"/>
  <c r="U70" i="18"/>
  <c r="U301" i="18"/>
  <c r="V301" i="18"/>
  <c r="U140" i="18"/>
  <c r="V140" i="18"/>
  <c r="U416" i="18"/>
  <c r="V416" i="18"/>
  <c r="U235" i="18"/>
  <c r="V235" i="18"/>
  <c r="V189" i="18"/>
  <c r="U189" i="18"/>
  <c r="U303" i="18"/>
  <c r="V303" i="18"/>
  <c r="U393" i="18"/>
  <c r="V393" i="18"/>
  <c r="U273" i="18"/>
  <c r="V273" i="18"/>
  <c r="V21" i="18"/>
  <c r="U21" i="18"/>
  <c r="V190" i="18"/>
  <c r="U190" i="18"/>
  <c r="U292" i="18"/>
  <c r="V292" i="18"/>
  <c r="V187" i="18"/>
  <c r="U187" i="18"/>
  <c r="V218" i="18"/>
  <c r="U218" i="18"/>
  <c r="V392" i="18"/>
  <c r="U392" i="18"/>
  <c r="V491" i="18"/>
  <c r="U491" i="18"/>
  <c r="U388" i="18"/>
  <c r="V388" i="18"/>
  <c r="U324" i="18"/>
  <c r="V324" i="18"/>
  <c r="V207" i="18"/>
  <c r="U207" i="18"/>
  <c r="U443" i="18"/>
  <c r="V443" i="18"/>
  <c r="V114" i="18"/>
  <c r="U114" i="18"/>
  <c r="V400" i="18"/>
  <c r="U400" i="18"/>
  <c r="V47" i="18"/>
  <c r="U47" i="18"/>
  <c r="V156" i="18"/>
  <c r="U156" i="18"/>
  <c r="V225" i="18"/>
  <c r="U225" i="18"/>
  <c r="V492" i="18"/>
  <c r="U492" i="18"/>
  <c r="V472" i="18"/>
  <c r="U472" i="18"/>
  <c r="U360" i="18"/>
  <c r="V360" i="18"/>
  <c r="V525" i="18"/>
  <c r="U525" i="18"/>
  <c r="V464" i="18"/>
  <c r="U464" i="18"/>
  <c r="V382" i="18"/>
  <c r="U382" i="18"/>
  <c r="U374" i="18"/>
  <c r="V374" i="18"/>
  <c r="U308" i="18"/>
  <c r="V308" i="18"/>
  <c r="V358" i="18"/>
  <c r="U358" i="18"/>
  <c r="V154" i="18"/>
  <c r="U154" i="18"/>
  <c r="U454" i="18"/>
  <c r="V454" i="18"/>
  <c r="V384" i="18"/>
  <c r="U384" i="18"/>
  <c r="V362" i="18"/>
  <c r="U362" i="18"/>
  <c r="V519" i="18"/>
  <c r="U519" i="18"/>
  <c r="V386" i="18"/>
  <c r="U386" i="18"/>
  <c r="U370" i="18"/>
  <c r="V370" i="18"/>
  <c r="U499" i="18"/>
  <c r="V499" i="18"/>
  <c r="V422" i="18"/>
  <c r="U422" i="18"/>
  <c r="U412" i="18"/>
  <c r="V412" i="18"/>
  <c r="V348" i="18"/>
  <c r="U348" i="18"/>
  <c r="V266" i="18"/>
  <c r="U266" i="18"/>
  <c r="U210" i="18"/>
  <c r="V210" i="18"/>
  <c r="V170" i="18"/>
  <c r="U170" i="18"/>
  <c r="U507" i="18"/>
  <c r="V507" i="18"/>
  <c r="V408" i="18"/>
  <c r="U408" i="18"/>
  <c r="U278" i="18"/>
  <c r="V278" i="18"/>
  <c r="V220" i="18"/>
  <c r="U220" i="18"/>
  <c r="U346" i="18"/>
  <c r="V346" i="18"/>
  <c r="V240" i="18"/>
  <c r="U240" i="18"/>
  <c r="V126" i="18"/>
  <c r="U126" i="18"/>
  <c r="V38" i="18"/>
  <c r="U38" i="18"/>
  <c r="U129" i="18"/>
  <c r="V129" i="18"/>
  <c r="V15" i="18"/>
  <c r="U15" i="18"/>
  <c r="V498" i="18"/>
  <c r="U498" i="18"/>
  <c r="U445" i="18"/>
  <c r="V445" i="18"/>
  <c r="V379" i="18"/>
  <c r="U379" i="18"/>
  <c r="U253" i="18"/>
  <c r="V253" i="18"/>
  <c r="U103" i="18"/>
  <c r="V103" i="18"/>
  <c r="U172" i="18"/>
  <c r="V172" i="18"/>
  <c r="V75" i="18"/>
  <c r="U75" i="18"/>
  <c r="V453" i="18"/>
  <c r="U453" i="18"/>
  <c r="U107" i="18"/>
  <c r="V107" i="18"/>
  <c r="U395" i="18"/>
  <c r="V395" i="18"/>
  <c r="V63" i="18"/>
  <c r="U63" i="18"/>
  <c r="U298" i="18"/>
  <c r="V298" i="18"/>
  <c r="U89" i="18"/>
  <c r="V89" i="18"/>
  <c r="V222" i="18"/>
  <c r="U222" i="18"/>
  <c r="U180" i="18"/>
  <c r="V180" i="18"/>
  <c r="U65" i="18"/>
  <c r="V65" i="18"/>
  <c r="V157" i="18"/>
  <c r="U157" i="18"/>
  <c r="V90" i="18"/>
  <c r="U90" i="18"/>
  <c r="V8" i="18"/>
  <c r="U8" i="18"/>
  <c r="U417" i="18"/>
  <c r="V417" i="18"/>
  <c r="V401" i="18"/>
  <c r="U401" i="18"/>
  <c r="U287" i="18"/>
  <c r="V287" i="18"/>
  <c r="U61" i="18"/>
  <c r="V61" i="18"/>
  <c r="V132" i="18"/>
  <c r="U132" i="18"/>
  <c r="V72" i="18"/>
  <c r="U72" i="18"/>
  <c r="V18" i="18"/>
  <c r="U18" i="18"/>
  <c r="U444" i="18"/>
  <c r="V444" i="18"/>
  <c r="V460" i="18"/>
  <c r="U460" i="18"/>
  <c r="U49" i="18"/>
  <c r="V49" i="18"/>
  <c r="V329" i="18"/>
  <c r="U329" i="18"/>
  <c r="U151" i="18"/>
  <c r="V151" i="18"/>
  <c r="V473" i="18"/>
  <c r="U473" i="18"/>
  <c r="V476" i="18"/>
  <c r="U476" i="18"/>
  <c r="V369" i="18"/>
  <c r="U369" i="18"/>
  <c r="V479" i="18"/>
  <c r="U479" i="18"/>
  <c r="V93" i="18"/>
  <c r="U93" i="18"/>
  <c r="V338" i="18"/>
  <c r="U338" i="18"/>
  <c r="V232" i="18"/>
  <c r="U232" i="18"/>
  <c r="V150" i="18"/>
  <c r="U150" i="18"/>
  <c r="V62" i="18"/>
  <c r="U62" i="18"/>
  <c r="V137" i="18"/>
  <c r="U137" i="18"/>
  <c r="V7" i="18"/>
  <c r="U7" i="18"/>
  <c r="U462" i="18"/>
  <c r="V462" i="18"/>
  <c r="V469" i="18"/>
  <c r="U469" i="18"/>
  <c r="V245" i="18"/>
  <c r="U245" i="18"/>
  <c r="U205" i="18"/>
  <c r="V205" i="18"/>
  <c r="V128" i="18"/>
  <c r="U128" i="18"/>
  <c r="U501" i="18"/>
  <c r="V501" i="18"/>
  <c r="V376" i="18"/>
  <c r="U376" i="18"/>
  <c r="V242" i="18"/>
  <c r="U242" i="18"/>
  <c r="U293" i="18"/>
  <c r="V293" i="18"/>
  <c r="V135" i="18"/>
  <c r="U135" i="18"/>
  <c r="V457" i="18"/>
  <c r="U457" i="18"/>
  <c r="V383" i="18"/>
  <c r="U383" i="18"/>
  <c r="V361" i="18"/>
  <c r="U361" i="18"/>
  <c r="V234" i="18"/>
  <c r="U234" i="18"/>
  <c r="U337" i="18"/>
  <c r="V337" i="18"/>
  <c r="V165" i="18"/>
  <c r="U165" i="18"/>
  <c r="V102" i="18"/>
  <c r="U102" i="18"/>
  <c r="V24" i="18"/>
  <c r="U24" i="18"/>
  <c r="U505" i="18"/>
  <c r="V505" i="18"/>
  <c r="U415" i="18"/>
  <c r="V415" i="18"/>
  <c r="V279" i="18"/>
  <c r="U279" i="18"/>
  <c r="V105" i="18"/>
  <c r="U105" i="18"/>
  <c r="U215" i="18"/>
  <c r="V215" i="18"/>
  <c r="U108" i="18"/>
  <c r="V108" i="18"/>
  <c r="U56" i="18"/>
  <c r="V56" i="18"/>
  <c r="V14" i="18"/>
  <c r="U14" i="18"/>
  <c r="V343" i="18"/>
  <c r="U343" i="18"/>
  <c r="V318" i="18"/>
  <c r="U318" i="18"/>
  <c r="V119" i="18"/>
  <c r="U119" i="18"/>
  <c r="U101" i="18"/>
  <c r="V101" i="18"/>
  <c r="V439" i="18"/>
  <c r="U439" i="18"/>
  <c r="U351" i="18"/>
  <c r="V351" i="18"/>
  <c r="V295" i="18"/>
  <c r="U295" i="18"/>
  <c r="U483" i="18"/>
  <c r="V483" i="18"/>
  <c r="U496" i="18"/>
  <c r="V496" i="18"/>
  <c r="U91" i="18"/>
  <c r="V91" i="18"/>
  <c r="V276" i="18"/>
  <c r="U276" i="18"/>
  <c r="U36" i="18"/>
  <c r="V36" i="18"/>
  <c r="V488" i="18"/>
  <c r="U488" i="18"/>
  <c r="V470" i="18"/>
  <c r="U470" i="18"/>
  <c r="U185" i="18"/>
  <c r="V185" i="18"/>
  <c r="U291" i="18"/>
  <c r="V291" i="18"/>
  <c r="V98" i="18"/>
  <c r="U98" i="18"/>
  <c r="U428" i="18"/>
  <c r="V428" i="18"/>
  <c r="V448" i="18"/>
  <c r="U448" i="18"/>
  <c r="U328" i="18"/>
  <c r="V328" i="18"/>
  <c r="V394" i="18"/>
  <c r="U394" i="18"/>
  <c r="V297" i="18"/>
  <c r="U297" i="18"/>
  <c r="U289" i="18"/>
  <c r="V289" i="18"/>
  <c r="V175" i="18"/>
  <c r="U175" i="18"/>
  <c r="U299" i="18"/>
  <c r="V299" i="18"/>
  <c r="U437" i="18"/>
  <c r="V437" i="18"/>
  <c r="V84" i="18"/>
  <c r="U84" i="18"/>
  <c r="U171" i="18"/>
  <c r="V171" i="18"/>
  <c r="V521" i="18"/>
  <c r="U521" i="18"/>
  <c r="U296" i="18"/>
  <c r="V296" i="18"/>
  <c r="U430" i="18"/>
  <c r="V430" i="18"/>
  <c r="V274" i="18"/>
  <c r="U274" i="18"/>
  <c r="V122" i="18"/>
  <c r="U122" i="18"/>
  <c r="U352" i="18"/>
  <c r="V352" i="18"/>
  <c r="V474" i="18"/>
  <c r="U474" i="18"/>
  <c r="V336" i="18"/>
  <c r="U336" i="18"/>
  <c r="U486" i="18"/>
  <c r="V486" i="18"/>
  <c r="V406" i="18"/>
  <c r="U406" i="18"/>
  <c r="V396" i="18"/>
  <c r="U396" i="18"/>
  <c r="U332" i="18"/>
  <c r="V332" i="18"/>
  <c r="V366" i="18"/>
  <c r="U366" i="18"/>
  <c r="V199" i="18"/>
  <c r="U199" i="18"/>
  <c r="V138" i="18"/>
  <c r="U138" i="18"/>
  <c r="V515" i="18"/>
  <c r="U515" i="18"/>
  <c r="V378" i="18"/>
  <c r="U378" i="18"/>
  <c r="U354" i="18"/>
  <c r="V354" i="18"/>
  <c r="V162" i="18"/>
  <c r="U162" i="18"/>
  <c r="U280" i="18"/>
  <c r="V280" i="18"/>
  <c r="U202" i="18"/>
  <c r="V202" i="18"/>
  <c r="V110" i="18"/>
  <c r="U110" i="18"/>
  <c r="U182" i="18"/>
  <c r="V182" i="18"/>
  <c r="U113" i="18"/>
  <c r="V113" i="18"/>
  <c r="V20" i="18"/>
  <c r="U20" i="18"/>
  <c r="U482" i="18"/>
  <c r="V482" i="18"/>
  <c r="U508" i="18"/>
  <c r="V508" i="18"/>
  <c r="U359" i="18"/>
  <c r="V359" i="18"/>
  <c r="V201" i="18"/>
  <c r="U201" i="18"/>
  <c r="U271" i="18"/>
  <c r="V271" i="18"/>
  <c r="V152" i="18"/>
  <c r="U152" i="18"/>
  <c r="U43" i="18"/>
  <c r="V43" i="18"/>
  <c r="V389" i="18"/>
  <c r="U389" i="18"/>
  <c r="U51" i="18"/>
  <c r="V51" i="18"/>
  <c r="V309" i="18"/>
  <c r="U309" i="18"/>
  <c r="U181" i="18"/>
  <c r="V181" i="18"/>
  <c r="V52" i="18"/>
  <c r="U52" i="18"/>
  <c r="U375" i="18"/>
  <c r="V375" i="18"/>
  <c r="V17" i="18"/>
  <c r="U17" i="18"/>
  <c r="V512" i="18"/>
  <c r="U512" i="18"/>
  <c r="V66" i="18"/>
  <c r="U66" i="18"/>
  <c r="V125" i="18"/>
  <c r="U125" i="18"/>
  <c r="V64" i="18"/>
  <c r="U64" i="18"/>
  <c r="V12" i="18"/>
  <c r="U12" i="18"/>
  <c r="U434" i="18"/>
  <c r="V434" i="18"/>
  <c r="U281" i="18"/>
  <c r="V281" i="18"/>
  <c r="V249" i="18"/>
  <c r="U249" i="18"/>
  <c r="U99" i="18"/>
  <c r="V99" i="18"/>
  <c r="V116" i="18"/>
  <c r="U116" i="18"/>
  <c r="U53" i="18"/>
  <c r="V53" i="18"/>
  <c r="V10" i="18"/>
  <c r="U10" i="18"/>
  <c r="U387" i="18"/>
  <c r="V387" i="18"/>
  <c r="U247" i="18"/>
  <c r="V247" i="18"/>
  <c r="U87" i="18"/>
  <c r="V87" i="18"/>
  <c r="U275" i="18"/>
  <c r="V275" i="18"/>
  <c r="V183" i="18"/>
  <c r="U183" i="18"/>
  <c r="U397" i="18"/>
  <c r="V397" i="18"/>
  <c r="U385" i="18"/>
  <c r="V385" i="18"/>
  <c r="U302" i="18"/>
  <c r="V302" i="18"/>
  <c r="U335" i="18"/>
  <c r="V335" i="18"/>
  <c r="U411" i="18"/>
  <c r="V411" i="18"/>
  <c r="U272" i="18"/>
  <c r="V272" i="18"/>
  <c r="V216" i="18"/>
  <c r="U216" i="18"/>
  <c r="V134" i="18"/>
  <c r="U134" i="18"/>
  <c r="V46" i="18"/>
  <c r="U46" i="18"/>
  <c r="U121" i="18"/>
  <c r="V121" i="18"/>
  <c r="V28" i="18"/>
  <c r="U28" i="18"/>
  <c r="U517" i="18"/>
  <c r="V517" i="18"/>
  <c r="U405" i="18"/>
  <c r="V405" i="18"/>
  <c r="V229" i="18"/>
  <c r="U229" i="18"/>
  <c r="V177" i="18"/>
  <c r="U177" i="18"/>
  <c r="U112" i="18"/>
  <c r="V112" i="18"/>
  <c r="V355" i="18"/>
  <c r="U355" i="18"/>
  <c r="U327" i="18"/>
  <c r="V327" i="18"/>
  <c r="U139" i="18"/>
  <c r="V139" i="18"/>
  <c r="V238" i="18"/>
  <c r="U238" i="18"/>
  <c r="U322" i="18"/>
  <c r="V322" i="18"/>
  <c r="U391" i="18"/>
  <c r="V391" i="18"/>
  <c r="U239" i="18"/>
  <c r="V239" i="18"/>
  <c r="V250" i="18"/>
  <c r="U250" i="18"/>
  <c r="V506" i="18"/>
  <c r="U506" i="18"/>
  <c r="U325" i="18"/>
  <c r="V325" i="18"/>
  <c r="V149" i="18"/>
  <c r="U149" i="18"/>
  <c r="V104" i="18"/>
  <c r="U104" i="18"/>
  <c r="U526" i="18"/>
  <c r="V526" i="18"/>
  <c r="U449" i="18"/>
  <c r="V449" i="18"/>
  <c r="V347" i="18"/>
  <c r="U347" i="18"/>
  <c r="V241" i="18"/>
  <c r="U241" i="18"/>
  <c r="U77" i="18"/>
  <c r="V77" i="18"/>
  <c r="U176" i="18"/>
  <c r="V176" i="18"/>
  <c r="U97" i="18"/>
  <c r="V97" i="18"/>
  <c r="U37" i="18"/>
  <c r="V37" i="18"/>
  <c r="V6" i="18"/>
  <c r="U6" i="18"/>
  <c r="V423" i="18"/>
  <c r="U423" i="18"/>
  <c r="V200" i="18"/>
  <c r="U200" i="18"/>
  <c r="U319" i="18"/>
  <c r="V319" i="18"/>
  <c r="U68" i="18"/>
  <c r="V68" i="18"/>
  <c r="U333" i="18"/>
  <c r="V333" i="18"/>
  <c r="U193" i="18"/>
  <c r="V193" i="18"/>
  <c r="V230" i="18"/>
  <c r="U230" i="18"/>
  <c r="U373" i="18"/>
  <c r="V373" i="18"/>
  <c r="U311" i="18"/>
  <c r="V311" i="18"/>
  <c r="V219" i="18"/>
  <c r="U219" i="18"/>
  <c r="U141" i="18"/>
  <c r="V141" i="18"/>
  <c r="V509" i="18"/>
  <c r="U509" i="18"/>
  <c r="U81" i="18"/>
  <c r="V81" i="18"/>
  <c r="V233" i="18"/>
  <c r="U233" i="18"/>
  <c r="V224" i="18"/>
  <c r="U224" i="18"/>
  <c r="U528" i="18"/>
  <c r="V528" i="18"/>
  <c r="U459" i="18"/>
  <c r="V459" i="18"/>
  <c r="U313" i="18"/>
  <c r="V313" i="18"/>
  <c r="V40" i="18"/>
  <c r="U40" i="18"/>
  <c r="U168" i="18"/>
  <c r="V168" i="18"/>
  <c r="V426" i="18"/>
  <c r="U426" i="18"/>
  <c r="U231" i="18"/>
  <c r="V231" i="18"/>
  <c r="V237" i="18"/>
  <c r="U237" i="18"/>
  <c r="U9" i="18"/>
  <c r="V9" i="18"/>
  <c r="U260" i="18"/>
  <c r="V260" i="18"/>
  <c r="V339" i="18"/>
  <c r="U339" i="18"/>
  <c r="U25" i="18"/>
  <c r="V25" i="18"/>
  <c r="V534" i="18" l="1"/>
  <c r="U534" i="18"/>
  <c r="B8" i="6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  <c r="S36" i="16" l="1"/>
  <c r="T36" i="16" s="1"/>
  <c r="S106" i="16"/>
  <c r="T106" i="16" s="1"/>
  <c r="S114" i="16"/>
  <c r="T114" i="16" s="1"/>
  <c r="S72" i="16"/>
  <c r="T72" i="16" s="1"/>
  <c r="S76" i="16"/>
  <c r="T76" i="16" s="1"/>
  <c r="S74" i="16"/>
  <c r="T74" i="16" s="1"/>
  <c r="S84" i="16"/>
  <c r="T84" i="16" s="1"/>
  <c r="S85" i="16"/>
  <c r="T85" i="16" s="1"/>
  <c r="S6" i="16"/>
  <c r="T6" i="16" s="1"/>
  <c r="S8" i="16"/>
  <c r="T8" i="16" s="1"/>
  <c r="S10" i="16"/>
  <c r="T10" i="16" s="1"/>
  <c r="S15" i="16"/>
  <c r="T15" i="16" s="1"/>
  <c r="S13" i="16"/>
  <c r="T13" i="16" s="1"/>
  <c r="S27" i="16"/>
  <c r="T27" i="16" s="1"/>
  <c r="S28" i="16"/>
  <c r="T28" i="16" s="1"/>
  <c r="S29" i="16"/>
  <c r="T29" i="16" s="1"/>
  <c r="S70" i="16"/>
  <c r="T70" i="16" s="1"/>
  <c r="S71" i="16"/>
  <c r="T71" i="16" s="1"/>
  <c r="S73" i="16"/>
  <c r="T73" i="16" s="1"/>
  <c r="S75" i="16"/>
  <c r="T75" i="16" s="1"/>
  <c r="S87" i="16"/>
  <c r="T87" i="16" s="1"/>
  <c r="S86" i="16"/>
  <c r="T86" i="16" s="1"/>
  <c r="S5" i="16"/>
  <c r="T5" i="16" s="1"/>
  <c r="S9" i="16"/>
  <c r="T9" i="16" s="1"/>
  <c r="S11" i="16"/>
  <c r="T11" i="16" s="1"/>
  <c r="S7" i="16"/>
  <c r="T7" i="16" s="1"/>
  <c r="S14" i="16"/>
  <c r="T14" i="16" s="1"/>
  <c r="S12" i="16"/>
  <c r="T12" i="16" s="1"/>
  <c r="S32" i="16"/>
  <c r="T32" i="16" s="1"/>
  <c r="S30" i="16"/>
  <c r="T30" i="16" s="1"/>
  <c r="S38" i="16"/>
  <c r="T38" i="16" s="1"/>
  <c r="S39" i="16"/>
  <c r="T39" i="16" s="1"/>
  <c r="S33" i="16"/>
  <c r="T33" i="16" s="1"/>
  <c r="S44" i="16"/>
  <c r="T44" i="16" s="1"/>
  <c r="S42" i="16"/>
  <c r="T42" i="16" s="1"/>
  <c r="S93" i="16"/>
  <c r="T93" i="16" s="1"/>
  <c r="S45" i="16"/>
  <c r="T45" i="16" s="1"/>
  <c r="S50" i="16"/>
  <c r="T50" i="16" s="1"/>
  <c r="S53" i="16"/>
  <c r="T53" i="16" s="1"/>
  <c r="S55" i="16"/>
  <c r="T55" i="16" s="1"/>
  <c r="S58" i="16"/>
  <c r="T58" i="16" s="1"/>
  <c r="S59" i="16"/>
  <c r="T59" i="16" s="1"/>
  <c r="S60" i="16"/>
  <c r="T60" i="16" s="1"/>
  <c r="S63" i="16"/>
  <c r="T63" i="16" s="1"/>
  <c r="S49" i="16"/>
  <c r="T49" i="16" s="1"/>
  <c r="S81" i="16"/>
  <c r="T81" i="16" s="1"/>
  <c r="S77" i="16"/>
  <c r="T77" i="16" s="1"/>
  <c r="S79" i="16"/>
  <c r="T79" i="16" s="1"/>
  <c r="S82" i="16"/>
  <c r="T82" i="16" s="1"/>
  <c r="S96" i="16"/>
  <c r="T96" i="16" s="1"/>
  <c r="S88" i="16"/>
  <c r="T88" i="16" s="1"/>
  <c r="S90" i="16"/>
  <c r="T90" i="16" s="1"/>
  <c r="S105" i="16"/>
  <c r="T105" i="16" s="1"/>
  <c r="S98" i="16"/>
  <c r="T98" i="16" s="1"/>
  <c r="S101" i="16"/>
  <c r="T101" i="16" s="1"/>
  <c r="S102" i="16"/>
  <c r="T102" i="16" s="1"/>
  <c r="S97" i="16"/>
  <c r="T97" i="16" s="1"/>
  <c r="S108" i="16"/>
  <c r="T108" i="16" s="1"/>
  <c r="S112" i="16"/>
  <c r="T112" i="16" s="1"/>
  <c r="S113" i="16"/>
  <c r="T113" i="16" s="1"/>
  <c r="S118" i="16"/>
  <c r="T118" i="16" s="1"/>
  <c r="S109" i="16"/>
  <c r="T109" i="16" s="1"/>
  <c r="S117" i="16"/>
  <c r="T117" i="16" s="1"/>
  <c r="S120" i="16"/>
  <c r="T120" i="16" s="1"/>
  <c r="U120" i="16" s="1"/>
  <c r="V120" i="16" s="1"/>
  <c r="S26" i="16"/>
  <c r="T26" i="16" s="1"/>
  <c r="S21" i="16"/>
  <c r="T21" i="16" s="1"/>
  <c r="S23" i="16"/>
  <c r="T23" i="16" s="1"/>
  <c r="S22" i="16"/>
  <c r="T22" i="16" s="1"/>
  <c r="S19" i="16"/>
  <c r="T19" i="16" s="1"/>
  <c r="S16" i="16"/>
  <c r="T16" i="16" s="1"/>
  <c r="S66" i="16"/>
  <c r="T66" i="16" s="1"/>
  <c r="S69" i="16"/>
  <c r="T69" i="16" s="1"/>
  <c r="S31" i="16"/>
  <c r="T31" i="16" s="1"/>
  <c r="S37" i="16"/>
  <c r="T37" i="16" s="1"/>
  <c r="S41" i="16"/>
  <c r="T41" i="16" s="1"/>
  <c r="S40" i="16"/>
  <c r="T40" i="16" s="1"/>
  <c r="S35" i="16"/>
  <c r="T35" i="16" s="1"/>
  <c r="S34" i="16"/>
  <c r="T34" i="16" s="1"/>
  <c r="S43" i="16"/>
  <c r="T43" i="16" s="1"/>
  <c r="S92" i="16"/>
  <c r="T92" i="16" s="1"/>
  <c r="S46" i="16"/>
  <c r="T46" i="16" s="1"/>
  <c r="S47" i="16"/>
  <c r="T47" i="16" s="1"/>
  <c r="S51" i="16"/>
  <c r="T51" i="16" s="1"/>
  <c r="S54" i="16"/>
  <c r="T54" i="16" s="1"/>
  <c r="S56" i="16"/>
  <c r="T56" i="16" s="1"/>
  <c r="S57" i="16"/>
  <c r="T57" i="16" s="1"/>
  <c r="S61" i="16"/>
  <c r="T61" i="16" s="1"/>
  <c r="S62" i="16"/>
  <c r="T62" i="16" s="1"/>
  <c r="S52" i="16"/>
  <c r="T52" i="16" s="1"/>
  <c r="S48" i="16"/>
  <c r="T48" i="16" s="1"/>
  <c r="S83" i="16"/>
  <c r="T83" i="16" s="1"/>
  <c r="S78" i="16"/>
  <c r="T78" i="16" s="1"/>
  <c r="S80" i="16"/>
  <c r="T80" i="16" s="1"/>
  <c r="S94" i="16"/>
  <c r="T94" i="16" s="1"/>
  <c r="S95" i="16"/>
  <c r="T95" i="16" s="1"/>
  <c r="S89" i="16"/>
  <c r="T89" i="16" s="1"/>
  <c r="S91" i="16"/>
  <c r="T91" i="16" s="1"/>
  <c r="S99" i="16"/>
  <c r="T99" i="16" s="1"/>
  <c r="S103" i="16"/>
  <c r="T103" i="16" s="1"/>
  <c r="S100" i="16"/>
  <c r="T100" i="16" s="1"/>
  <c r="S104" i="16"/>
  <c r="T104" i="16" s="1"/>
  <c r="S107" i="16"/>
  <c r="T107" i="16" s="1"/>
  <c r="S111" i="16"/>
  <c r="T111" i="16" s="1"/>
  <c r="S110" i="16"/>
  <c r="T110" i="16" s="1"/>
  <c r="S115" i="16"/>
  <c r="T115" i="16" s="1"/>
  <c r="S116" i="16"/>
  <c r="T116" i="16" s="1"/>
  <c r="S119" i="16"/>
  <c r="T119" i="16" s="1"/>
  <c r="S65" i="16"/>
  <c r="T65" i="16" s="1"/>
  <c r="S25" i="16"/>
  <c r="T25" i="16" s="1"/>
  <c r="S20" i="16"/>
  <c r="T20" i="16" s="1"/>
  <c r="S24" i="16"/>
  <c r="T24" i="16" s="1"/>
  <c r="S18" i="16"/>
  <c r="T18" i="16" s="1"/>
  <c r="S17" i="16"/>
  <c r="T17" i="16" s="1"/>
  <c r="S64" i="16"/>
  <c r="T64" i="16" s="1"/>
  <c r="S68" i="16"/>
  <c r="T68" i="16" s="1"/>
  <c r="S67" i="16"/>
  <c r="T67" i="16" s="1"/>
  <c r="S122" i="16" l="1"/>
  <c r="O116" i="16" l="1"/>
  <c r="P116" i="16" s="1"/>
  <c r="U116" i="16" s="1"/>
  <c r="V116" i="16" s="1"/>
  <c r="O113" i="16"/>
  <c r="P113" i="16" s="1"/>
  <c r="U113" i="16" s="1"/>
  <c r="V113" i="16" s="1"/>
  <c r="O110" i="16"/>
  <c r="P110" i="16" s="1"/>
  <c r="U110" i="16" s="1"/>
  <c r="V110" i="16" s="1"/>
  <c r="O108" i="16"/>
  <c r="P108" i="16" s="1"/>
  <c r="U108" i="16" s="1"/>
  <c r="V108" i="16" s="1"/>
  <c r="O105" i="16"/>
  <c r="P105" i="16" s="1"/>
  <c r="U105" i="16" s="1"/>
  <c r="V105" i="16" s="1"/>
  <c r="O103" i="16"/>
  <c r="P103" i="16" s="1"/>
  <c r="U103" i="16" s="1"/>
  <c r="V103" i="16" s="1"/>
  <c r="O100" i="16"/>
  <c r="P100" i="16" s="1"/>
  <c r="U100" i="16" s="1"/>
  <c r="V100" i="16" s="1"/>
  <c r="O97" i="16"/>
  <c r="P97" i="16" s="1"/>
  <c r="U97" i="16" s="1"/>
  <c r="V97" i="16" s="1"/>
  <c r="O95" i="16"/>
  <c r="P95" i="16" s="1"/>
  <c r="U95" i="16" s="1"/>
  <c r="V95" i="16" s="1"/>
  <c r="O92" i="16"/>
  <c r="P92" i="16" s="1"/>
  <c r="U92" i="16" s="1"/>
  <c r="V92" i="16" s="1"/>
  <c r="O89" i="16"/>
  <c r="P89" i="16" s="1"/>
  <c r="U89" i="16" s="1"/>
  <c r="V89" i="16" s="1"/>
  <c r="O87" i="16"/>
  <c r="P87" i="16" s="1"/>
  <c r="U87" i="16" s="1"/>
  <c r="V87" i="16" s="1"/>
  <c r="O82" i="16"/>
  <c r="P82" i="16" s="1"/>
  <c r="U82" i="16" s="1"/>
  <c r="V82" i="16" s="1"/>
  <c r="O80" i="16"/>
  <c r="P80" i="16" s="1"/>
  <c r="U80" i="16" s="1"/>
  <c r="V80" i="16" s="1"/>
  <c r="O73" i="16"/>
  <c r="P73" i="16" s="1"/>
  <c r="U73" i="16" s="1"/>
  <c r="V73" i="16" s="1"/>
  <c r="O70" i="16"/>
  <c r="P70" i="16" s="1"/>
  <c r="U70" i="16" s="1"/>
  <c r="V70" i="16" s="1"/>
  <c r="O65" i="16"/>
  <c r="P65" i="16" s="1"/>
  <c r="U65" i="16" s="1"/>
  <c r="V65" i="16" s="1"/>
  <c r="O63" i="16"/>
  <c r="P63" i="16" s="1"/>
  <c r="U63" i="16" s="1"/>
  <c r="V63" i="16" s="1"/>
  <c r="O59" i="16"/>
  <c r="P59" i="16" s="1"/>
  <c r="U59" i="16" s="1"/>
  <c r="V59" i="16" s="1"/>
  <c r="O56" i="16"/>
  <c r="P56" i="16" s="1"/>
  <c r="U56" i="16" s="1"/>
  <c r="V56" i="16" s="1"/>
  <c r="O53" i="16"/>
  <c r="P53" i="16" s="1"/>
  <c r="U53" i="16" s="1"/>
  <c r="V53" i="16" s="1"/>
  <c r="O52" i="16"/>
  <c r="P52" i="16" s="1"/>
  <c r="U52" i="16" s="1"/>
  <c r="V52" i="16" s="1"/>
  <c r="O51" i="16"/>
  <c r="P51" i="16" s="1"/>
  <c r="U51" i="16" s="1"/>
  <c r="V51" i="16" s="1"/>
  <c r="O49" i="16"/>
  <c r="P49" i="16" s="1"/>
  <c r="U49" i="16" s="1"/>
  <c r="V49" i="16" s="1"/>
  <c r="O47" i="16"/>
  <c r="P47" i="16" s="1"/>
  <c r="U47" i="16" s="1"/>
  <c r="V47" i="16" s="1"/>
  <c r="O46" i="16"/>
  <c r="P46" i="16" s="1"/>
  <c r="U46" i="16" s="1"/>
  <c r="V46" i="16" s="1"/>
  <c r="O42" i="16"/>
  <c r="P42" i="16" s="1"/>
  <c r="U42" i="16" s="1"/>
  <c r="V42" i="16" s="1"/>
  <c r="O40" i="16"/>
  <c r="P40" i="16" s="1"/>
  <c r="U40" i="16" s="1"/>
  <c r="V40" i="16" s="1"/>
  <c r="O37" i="16"/>
  <c r="P37" i="16" s="1"/>
  <c r="U37" i="16" s="1"/>
  <c r="V37" i="16" s="1"/>
  <c r="O35" i="16"/>
  <c r="P35" i="16" s="1"/>
  <c r="U35" i="16" s="1"/>
  <c r="V35" i="16" s="1"/>
  <c r="O33" i="16"/>
  <c r="P33" i="16" s="1"/>
  <c r="U33" i="16" s="1"/>
  <c r="V33" i="16" s="1"/>
  <c r="O31" i="16"/>
  <c r="P31" i="16" s="1"/>
  <c r="U31" i="16" s="1"/>
  <c r="V31" i="16" s="1"/>
  <c r="O30" i="16"/>
  <c r="P30" i="16" s="1"/>
  <c r="U30" i="16" s="1"/>
  <c r="V30" i="16" s="1"/>
  <c r="O26" i="16"/>
  <c r="P26" i="16" s="1"/>
  <c r="U26" i="16" s="1"/>
  <c r="V26" i="16" s="1"/>
  <c r="O24" i="16"/>
  <c r="P24" i="16" s="1"/>
  <c r="U24" i="16" s="1"/>
  <c r="V24" i="16" s="1"/>
  <c r="O21" i="16"/>
  <c r="P21" i="16" s="1"/>
  <c r="U21" i="16" s="1"/>
  <c r="V21" i="16" s="1"/>
  <c r="O19" i="16"/>
  <c r="P19" i="16" s="1"/>
  <c r="U19" i="16" s="1"/>
  <c r="V19" i="16" s="1"/>
  <c r="O18" i="16"/>
  <c r="P18" i="16" s="1"/>
  <c r="U18" i="16" s="1"/>
  <c r="V18" i="16" s="1"/>
  <c r="O16" i="16"/>
  <c r="P16" i="16" s="1"/>
  <c r="U16" i="16" s="1"/>
  <c r="V16" i="16" s="1"/>
  <c r="O13" i="16"/>
  <c r="P13" i="16" s="1"/>
  <c r="U13" i="16" s="1"/>
  <c r="V13" i="16" s="1"/>
  <c r="O11" i="16"/>
  <c r="P11" i="16" s="1"/>
  <c r="U11" i="16" s="1"/>
  <c r="V11" i="16" s="1"/>
  <c r="O10" i="16"/>
  <c r="P10" i="16" s="1"/>
  <c r="U10" i="16" s="1"/>
  <c r="V10" i="16" s="1"/>
  <c r="O8" i="16"/>
  <c r="P8" i="16" s="1"/>
  <c r="U8" i="16" s="1"/>
  <c r="V8" i="16" s="1"/>
  <c r="O5" i="16"/>
  <c r="P5" i="16" s="1"/>
  <c r="U5" i="16" s="1"/>
  <c r="V5" i="16" s="1"/>
  <c r="O114" i="16"/>
  <c r="P114" i="16" s="1"/>
  <c r="U114" i="16" s="1"/>
  <c r="V114" i="16" s="1"/>
  <c r="O68" i="16"/>
  <c r="P68" i="16" s="1"/>
  <c r="U68" i="16" s="1"/>
  <c r="V68" i="16" s="1"/>
  <c r="O61" i="16"/>
  <c r="P61" i="16" s="1"/>
  <c r="U61" i="16" s="1"/>
  <c r="V61" i="16" s="1"/>
  <c r="O54" i="16"/>
  <c r="P54" i="16" s="1"/>
  <c r="U54" i="16" s="1"/>
  <c r="V54" i="16" s="1"/>
  <c r="O43" i="16"/>
  <c r="P43" i="16" s="1"/>
  <c r="U43" i="16" s="1"/>
  <c r="V43" i="16" s="1"/>
  <c r="O36" i="16"/>
  <c r="P36" i="16" s="1"/>
  <c r="U36" i="16" s="1"/>
  <c r="V36" i="16" s="1"/>
  <c r="O29" i="16"/>
  <c r="P29" i="16" s="1"/>
  <c r="U29" i="16" s="1"/>
  <c r="V29" i="16" s="1"/>
  <c r="O22" i="16"/>
  <c r="P22" i="16" s="1"/>
  <c r="U22" i="16" s="1"/>
  <c r="V22" i="16" s="1"/>
  <c r="O9" i="16"/>
  <c r="P9" i="16" s="1"/>
  <c r="U9" i="16" s="1"/>
  <c r="V9" i="16" s="1"/>
  <c r="O6" i="16"/>
  <c r="P6" i="16" s="1"/>
  <c r="U6" i="16" s="1"/>
  <c r="V6" i="16" s="1"/>
  <c r="O15" i="16" l="1"/>
  <c r="P15" i="16" s="1"/>
  <c r="U15" i="16" s="1"/>
  <c r="V15" i="16" s="1"/>
  <c r="O34" i="16"/>
  <c r="P34" i="16" s="1"/>
  <c r="U34" i="16" s="1"/>
  <c r="V34" i="16" s="1"/>
  <c r="O55" i="16"/>
  <c r="P55" i="16" s="1"/>
  <c r="U55" i="16" s="1"/>
  <c r="V55" i="16" s="1"/>
  <c r="O67" i="16"/>
  <c r="P67" i="16" s="1"/>
  <c r="U67" i="16" s="1"/>
  <c r="V67" i="16" s="1"/>
  <c r="O72" i="16"/>
  <c r="P72" i="16" s="1"/>
  <c r="U72" i="16" s="1"/>
  <c r="V72" i="16" s="1"/>
  <c r="O79" i="16"/>
  <c r="P79" i="16" s="1"/>
  <c r="U79" i="16" s="1"/>
  <c r="V79" i="16" s="1"/>
  <c r="O93" i="16"/>
  <c r="P93" i="16" s="1"/>
  <c r="U93" i="16" s="1"/>
  <c r="V93" i="16" s="1"/>
  <c r="O102" i="16"/>
  <c r="P102" i="16" s="1"/>
  <c r="U102" i="16" s="1"/>
  <c r="V102" i="16" s="1"/>
  <c r="O104" i="16"/>
  <c r="P104" i="16" s="1"/>
  <c r="U104" i="16" s="1"/>
  <c r="V104" i="16" s="1"/>
  <c r="O112" i="16"/>
  <c r="P112" i="16" s="1"/>
  <c r="U112" i="16" s="1"/>
  <c r="V112" i="16" s="1"/>
  <c r="U118" i="16"/>
  <c r="V118" i="16" s="1"/>
  <c r="O119" i="16"/>
  <c r="P119" i="16" s="1"/>
  <c r="U119" i="16" s="1"/>
  <c r="V119" i="16" s="1"/>
  <c r="O76" i="16"/>
  <c r="P76" i="16" s="1"/>
  <c r="U76" i="16" s="1"/>
  <c r="V76" i="16" s="1"/>
  <c r="O83" i="16"/>
  <c r="P83" i="16" s="1"/>
  <c r="U83" i="16" s="1"/>
  <c r="V83" i="16" s="1"/>
  <c r="O90" i="16"/>
  <c r="P90" i="16" s="1"/>
  <c r="U90" i="16" s="1"/>
  <c r="V90" i="16" s="1"/>
  <c r="O12" i="16"/>
  <c r="P12" i="16" s="1"/>
  <c r="U12" i="16" s="1"/>
  <c r="V12" i="16" s="1"/>
  <c r="O20" i="16"/>
  <c r="P20" i="16" s="1"/>
  <c r="U20" i="16" s="1"/>
  <c r="V20" i="16" s="1"/>
  <c r="O28" i="16"/>
  <c r="P28" i="16" s="1"/>
  <c r="U28" i="16" s="1"/>
  <c r="V28" i="16" s="1"/>
  <c r="O32" i="16"/>
  <c r="P32" i="16" s="1"/>
  <c r="U32" i="16" s="1"/>
  <c r="V32" i="16" s="1"/>
  <c r="O44" i="16"/>
  <c r="P44" i="16" s="1"/>
  <c r="U44" i="16" s="1"/>
  <c r="V44" i="16" s="1"/>
  <c r="O48" i="16"/>
  <c r="P48" i="16" s="1"/>
  <c r="U48" i="16" s="1"/>
  <c r="V48" i="16" s="1"/>
  <c r="O58" i="16"/>
  <c r="P58" i="16" s="1"/>
  <c r="U58" i="16" s="1"/>
  <c r="V58" i="16" s="1"/>
  <c r="O7" i="16"/>
  <c r="P7" i="16" s="1"/>
  <c r="U7" i="16" s="1"/>
  <c r="V7" i="16" s="1"/>
  <c r="O25" i="16"/>
  <c r="P25" i="16" s="1"/>
  <c r="U25" i="16" s="1"/>
  <c r="V25" i="16" s="1"/>
  <c r="O41" i="16"/>
  <c r="P41" i="16" s="1"/>
  <c r="U41" i="16" s="1"/>
  <c r="V41" i="16" s="1"/>
  <c r="O62" i="16"/>
  <c r="P62" i="16" s="1"/>
  <c r="U62" i="16" s="1"/>
  <c r="V62" i="16" s="1"/>
  <c r="O64" i="16"/>
  <c r="P64" i="16" s="1"/>
  <c r="U64" i="16" s="1"/>
  <c r="V64" i="16" s="1"/>
  <c r="O69" i="16"/>
  <c r="P69" i="16" s="1"/>
  <c r="U69" i="16" s="1"/>
  <c r="V69" i="16" s="1"/>
  <c r="O77" i="16"/>
  <c r="P77" i="16" s="1"/>
  <c r="U77" i="16" s="1"/>
  <c r="V77" i="16" s="1"/>
  <c r="O84" i="16"/>
  <c r="P84" i="16" s="1"/>
  <c r="U84" i="16" s="1"/>
  <c r="V84" i="16" s="1"/>
  <c r="O86" i="16"/>
  <c r="P86" i="16" s="1"/>
  <c r="U86" i="16" s="1"/>
  <c r="V86" i="16" s="1"/>
  <c r="O91" i="16"/>
  <c r="P91" i="16" s="1"/>
  <c r="U91" i="16" s="1"/>
  <c r="V91" i="16" s="1"/>
  <c r="O94" i="16"/>
  <c r="P94" i="16" s="1"/>
  <c r="U94" i="16" s="1"/>
  <c r="V94" i="16" s="1"/>
  <c r="O96" i="16"/>
  <c r="P96" i="16" s="1"/>
  <c r="U96" i="16" s="1"/>
  <c r="V96" i="16" s="1"/>
  <c r="O99" i="16"/>
  <c r="P99" i="16" s="1"/>
  <c r="U99" i="16" s="1"/>
  <c r="V99" i="16" s="1"/>
  <c r="O101" i="16"/>
  <c r="P101" i="16" s="1"/>
  <c r="U101" i="16" s="1"/>
  <c r="V101" i="16" s="1"/>
  <c r="O109" i="16"/>
  <c r="P109" i="16" s="1"/>
  <c r="U109" i="16" s="1"/>
  <c r="V109" i="16" s="1"/>
  <c r="O14" i="16"/>
  <c r="P14" i="16" s="1"/>
  <c r="U14" i="16" s="1"/>
  <c r="V14" i="16" s="1"/>
  <c r="O17" i="16"/>
  <c r="P17" i="16" s="1"/>
  <c r="U17" i="16" s="1"/>
  <c r="V17" i="16" s="1"/>
  <c r="O27" i="16"/>
  <c r="P27" i="16" s="1"/>
  <c r="U27" i="16" s="1"/>
  <c r="V27" i="16" s="1"/>
  <c r="O38" i="16"/>
  <c r="P38" i="16" s="1"/>
  <c r="U38" i="16" s="1"/>
  <c r="V38" i="16" s="1"/>
  <c r="O45" i="16"/>
  <c r="P45" i="16" s="1"/>
  <c r="U45" i="16" s="1"/>
  <c r="V45" i="16" s="1"/>
  <c r="O60" i="16"/>
  <c r="P60" i="16" s="1"/>
  <c r="U60" i="16" s="1"/>
  <c r="V60" i="16" s="1"/>
  <c r="O71" i="16"/>
  <c r="P71" i="16" s="1"/>
  <c r="U71" i="16" s="1"/>
  <c r="V71" i="16" s="1"/>
  <c r="O78" i="16"/>
  <c r="P78" i="16" s="1"/>
  <c r="U78" i="16" s="1"/>
  <c r="V78" i="16" s="1"/>
  <c r="O85" i="16"/>
  <c r="P85" i="16" s="1"/>
  <c r="U85" i="16" s="1"/>
  <c r="V85" i="16" s="1"/>
  <c r="O98" i="16"/>
  <c r="P98" i="16" s="1"/>
  <c r="U98" i="16" s="1"/>
  <c r="V98" i="16" s="1"/>
  <c r="O111" i="16"/>
  <c r="P111" i="16" s="1"/>
  <c r="U111" i="16" s="1"/>
  <c r="V111" i="16" s="1"/>
  <c r="O117" i="16"/>
  <c r="P117" i="16" s="1"/>
  <c r="U117" i="16" s="1"/>
  <c r="V117" i="16" s="1"/>
  <c r="O23" i="16"/>
  <c r="P23" i="16" s="1"/>
  <c r="U23" i="16" s="1"/>
  <c r="V23" i="16" s="1"/>
  <c r="O39" i="16"/>
  <c r="P39" i="16" s="1"/>
  <c r="U39" i="16" s="1"/>
  <c r="V39" i="16" s="1"/>
  <c r="O50" i="16"/>
  <c r="P50" i="16" s="1"/>
  <c r="U50" i="16" s="1"/>
  <c r="V50" i="16" s="1"/>
  <c r="O57" i="16"/>
  <c r="P57" i="16" s="1"/>
  <c r="U57" i="16" s="1"/>
  <c r="V57" i="16" s="1"/>
  <c r="O66" i="16"/>
  <c r="P66" i="16" s="1"/>
  <c r="U66" i="16" s="1"/>
  <c r="V66" i="16" s="1"/>
  <c r="O74" i="16"/>
  <c r="P74" i="16" s="1"/>
  <c r="U74" i="16" s="1"/>
  <c r="V74" i="16" s="1"/>
  <c r="O75" i="16"/>
  <c r="P75" i="16" s="1"/>
  <c r="U75" i="16" s="1"/>
  <c r="V75" i="16" s="1"/>
  <c r="O81" i="16"/>
  <c r="P81" i="16" s="1"/>
  <c r="U81" i="16" s="1"/>
  <c r="V81" i="16" s="1"/>
  <c r="O88" i="16"/>
  <c r="P88" i="16" s="1"/>
  <c r="U88" i="16" s="1"/>
  <c r="V88" i="16" s="1"/>
  <c r="O107" i="16"/>
  <c r="P107" i="16" s="1"/>
  <c r="U107" i="16" s="1"/>
  <c r="V107" i="16" s="1"/>
  <c r="O115" i="16"/>
  <c r="P115" i="16" s="1"/>
  <c r="U115" i="16" s="1"/>
  <c r="V115" i="16" s="1"/>
  <c r="O106" i="16"/>
  <c r="P106" i="16" s="1"/>
  <c r="U106" i="16" s="1"/>
  <c r="V106" i="16" s="1"/>
  <c r="O4" i="16" l="1"/>
  <c r="P4" i="16" s="1"/>
  <c r="O122" i="16"/>
  <c r="U4" i="16" l="1"/>
  <c r="V4" i="16" s="1"/>
  <c r="I120" i="16" l="1"/>
  <c r="I75" i="16"/>
  <c r="J75" i="16" s="1"/>
  <c r="W75" i="16" s="1"/>
  <c r="I98" i="16"/>
  <c r="J98" i="16" s="1"/>
  <c r="W98" i="16" s="1"/>
  <c r="J120" i="16" l="1"/>
  <c r="W120" i="16" s="1"/>
  <c r="AB98" i="16"/>
  <c r="AA98" i="16"/>
  <c r="AB75" i="16"/>
  <c r="AA75" i="16"/>
  <c r="I85" i="16"/>
  <c r="J85" i="16" s="1"/>
  <c r="W85" i="16" s="1"/>
  <c r="I37" i="16"/>
  <c r="J37" i="16" s="1"/>
  <c r="W37" i="16" s="1"/>
  <c r="I118" i="16"/>
  <c r="J118" i="16" s="1"/>
  <c r="W118" i="16" s="1"/>
  <c r="I70" i="16"/>
  <c r="J70" i="16" s="1"/>
  <c r="W70" i="16" s="1"/>
  <c r="I22" i="16"/>
  <c r="J22" i="16" s="1"/>
  <c r="W22" i="16" s="1"/>
  <c r="I112" i="16"/>
  <c r="J112" i="16" s="1"/>
  <c r="W112" i="16" s="1"/>
  <c r="I108" i="16"/>
  <c r="J108" i="16" s="1"/>
  <c r="W108" i="16" s="1"/>
  <c r="AC108" i="16" s="1"/>
  <c r="I44" i="16"/>
  <c r="J44" i="16" s="1"/>
  <c r="W44" i="16" s="1"/>
  <c r="I68" i="16"/>
  <c r="J68" i="16" s="1"/>
  <c r="W68" i="16" s="1"/>
  <c r="I87" i="16"/>
  <c r="J87" i="16" s="1"/>
  <c r="W87" i="16" s="1"/>
  <c r="AC87" i="16" s="1"/>
  <c r="I113" i="16"/>
  <c r="J113" i="16" s="1"/>
  <c r="W113" i="16" s="1"/>
  <c r="AC113" i="16" s="1"/>
  <c r="I97" i="16"/>
  <c r="J97" i="16" s="1"/>
  <c r="W97" i="16" s="1"/>
  <c r="I81" i="16"/>
  <c r="J81" i="16" s="1"/>
  <c r="W81" i="16" s="1"/>
  <c r="I65" i="16"/>
  <c r="J65" i="16" s="1"/>
  <c r="W65" i="16" s="1"/>
  <c r="I49" i="16"/>
  <c r="J49" i="16" s="1"/>
  <c r="W49" i="16" s="1"/>
  <c r="AC49" i="16" s="1"/>
  <c r="I33" i="16"/>
  <c r="J33" i="16" s="1"/>
  <c r="W33" i="16" s="1"/>
  <c r="I17" i="16"/>
  <c r="J17" i="16" s="1"/>
  <c r="W17" i="16" s="1"/>
  <c r="I114" i="16"/>
  <c r="J114" i="16" s="1"/>
  <c r="W114" i="16" s="1"/>
  <c r="AC98" i="16"/>
  <c r="I82" i="16"/>
  <c r="J82" i="16" s="1"/>
  <c r="W82" i="16" s="1"/>
  <c r="I66" i="16"/>
  <c r="J66" i="16" s="1"/>
  <c r="W66" i="16" s="1"/>
  <c r="AC66" i="16" s="1"/>
  <c r="I50" i="16"/>
  <c r="J50" i="16" s="1"/>
  <c r="W50" i="16" s="1"/>
  <c r="I34" i="16"/>
  <c r="J34" i="16" s="1"/>
  <c r="W34" i="16" s="1"/>
  <c r="I18" i="16"/>
  <c r="J18" i="16" s="1"/>
  <c r="W18" i="16" s="1"/>
  <c r="I96" i="16"/>
  <c r="J96" i="16" s="1"/>
  <c r="W96" i="16" s="1"/>
  <c r="AC75" i="16"/>
  <c r="I40" i="16"/>
  <c r="J40" i="16" s="1"/>
  <c r="W40" i="16" s="1"/>
  <c r="I103" i="16"/>
  <c r="J103" i="16" s="1"/>
  <c r="W103" i="16" s="1"/>
  <c r="I116" i="16"/>
  <c r="J116" i="16" s="1"/>
  <c r="W116" i="16" s="1"/>
  <c r="I43" i="16"/>
  <c r="J43" i="16" s="1"/>
  <c r="W43" i="16" s="1"/>
  <c r="I58" i="16"/>
  <c r="J58" i="16" s="1"/>
  <c r="W58" i="16" s="1"/>
  <c r="I15" i="16"/>
  <c r="J15" i="16" s="1"/>
  <c r="W15" i="16" s="1"/>
  <c r="I119" i="16"/>
  <c r="J119" i="16" s="1"/>
  <c r="W119" i="16" s="1"/>
  <c r="I101" i="16"/>
  <c r="J101" i="16" s="1"/>
  <c r="W101" i="16" s="1"/>
  <c r="I53" i="16"/>
  <c r="J53" i="16" s="1"/>
  <c r="W53" i="16" s="1"/>
  <c r="I5" i="16"/>
  <c r="J5" i="16" s="1"/>
  <c r="W5" i="16" s="1"/>
  <c r="I86" i="16"/>
  <c r="J86" i="16" s="1"/>
  <c r="W86" i="16" s="1"/>
  <c r="I38" i="16"/>
  <c r="J38" i="16" s="1"/>
  <c r="W38" i="16" s="1"/>
  <c r="AC38" i="16" s="1"/>
  <c r="I99" i="16"/>
  <c r="J99" i="16" s="1"/>
  <c r="W99" i="16" s="1"/>
  <c r="I32" i="16"/>
  <c r="J32" i="16" s="1"/>
  <c r="W32" i="16" s="1"/>
  <c r="I64" i="16"/>
  <c r="J64" i="16" s="1"/>
  <c r="W64" i="16" s="1"/>
  <c r="I72" i="16"/>
  <c r="J72" i="16" s="1"/>
  <c r="W72" i="16" s="1"/>
  <c r="I19" i="16"/>
  <c r="J19" i="16" s="1"/>
  <c r="W19" i="16" s="1"/>
  <c r="I23" i="16"/>
  <c r="J23" i="16" s="1"/>
  <c r="W23" i="16" s="1"/>
  <c r="I93" i="16"/>
  <c r="J93" i="16" s="1"/>
  <c r="W93" i="16" s="1"/>
  <c r="I61" i="16"/>
  <c r="J61" i="16" s="1"/>
  <c r="W61" i="16" s="1"/>
  <c r="I29" i="16"/>
  <c r="J29" i="16" s="1"/>
  <c r="W29" i="16" s="1"/>
  <c r="I110" i="16"/>
  <c r="J110" i="16" s="1"/>
  <c r="W110" i="16" s="1"/>
  <c r="I94" i="16"/>
  <c r="J94" i="16" s="1"/>
  <c r="W94" i="16" s="1"/>
  <c r="I78" i="16"/>
  <c r="J78" i="16" s="1"/>
  <c r="W78" i="16" s="1"/>
  <c r="AC78" i="16" s="1"/>
  <c r="I62" i="16"/>
  <c r="J62" i="16" s="1"/>
  <c r="W62" i="16" s="1"/>
  <c r="I46" i="16"/>
  <c r="J46" i="16" s="1"/>
  <c r="W46" i="16" s="1"/>
  <c r="I30" i="16"/>
  <c r="J30" i="16" s="1"/>
  <c r="W30" i="16" s="1"/>
  <c r="I14" i="16"/>
  <c r="J14" i="16" s="1"/>
  <c r="W14" i="16" s="1"/>
  <c r="AC14" i="16" s="1"/>
  <c r="I51" i="16"/>
  <c r="J51" i="16" s="1"/>
  <c r="W51" i="16" s="1"/>
  <c r="I48" i="16"/>
  <c r="J48" i="16" s="1"/>
  <c r="W48" i="16" s="1"/>
  <c r="I100" i="16"/>
  <c r="J100" i="16" s="1"/>
  <c r="W100" i="16" s="1"/>
  <c r="I79" i="16"/>
  <c r="J79" i="16" s="1"/>
  <c r="W79" i="16" s="1"/>
  <c r="AC79" i="16" s="1"/>
  <c r="I11" i="16"/>
  <c r="J11" i="16" s="1"/>
  <c r="W11" i="16" s="1"/>
  <c r="I28" i="16"/>
  <c r="J28" i="16" s="1"/>
  <c r="W28" i="16" s="1"/>
  <c r="I16" i="16"/>
  <c r="J16" i="16" s="1"/>
  <c r="W16" i="16" s="1"/>
  <c r="I52" i="16"/>
  <c r="J52" i="16" s="1"/>
  <c r="W52" i="16" s="1"/>
  <c r="AC52" i="16" s="1"/>
  <c r="I31" i="16"/>
  <c r="J31" i="16" s="1"/>
  <c r="W31" i="16" s="1"/>
  <c r="I35" i="16"/>
  <c r="J35" i="16" s="1"/>
  <c r="W35" i="16" s="1"/>
  <c r="I111" i="16"/>
  <c r="J111" i="16" s="1"/>
  <c r="W111" i="16" s="1"/>
  <c r="I12" i="16"/>
  <c r="J12" i="16" s="1"/>
  <c r="W12" i="16" s="1"/>
  <c r="I71" i="16"/>
  <c r="J71" i="16" s="1"/>
  <c r="W71" i="16" s="1"/>
  <c r="I7" i="16"/>
  <c r="J7" i="16" s="1"/>
  <c r="W7" i="16" s="1"/>
  <c r="I47" i="16"/>
  <c r="J47" i="16" s="1"/>
  <c r="W47" i="16" s="1"/>
  <c r="I95" i="16"/>
  <c r="J95" i="16" s="1"/>
  <c r="W95" i="16" s="1"/>
  <c r="I117" i="16"/>
  <c r="I69" i="16"/>
  <c r="J69" i="16" s="1"/>
  <c r="W69" i="16" s="1"/>
  <c r="I21" i="16"/>
  <c r="J21" i="16" s="1"/>
  <c r="W21" i="16" s="1"/>
  <c r="I102" i="16"/>
  <c r="J102" i="16" s="1"/>
  <c r="W102" i="16" s="1"/>
  <c r="AC102" i="16" s="1"/>
  <c r="I54" i="16"/>
  <c r="J54" i="16" s="1"/>
  <c r="W54" i="16" s="1"/>
  <c r="AC54" i="16" s="1"/>
  <c r="I6" i="16"/>
  <c r="J6" i="16" s="1"/>
  <c r="W6" i="16" s="1"/>
  <c r="I88" i="16"/>
  <c r="J88" i="16" s="1"/>
  <c r="W88" i="16" s="1"/>
  <c r="I56" i="16"/>
  <c r="J56" i="16" s="1"/>
  <c r="W56" i="16" s="1"/>
  <c r="AC56" i="16" s="1"/>
  <c r="I55" i="16"/>
  <c r="J55" i="16" s="1"/>
  <c r="W55" i="16" s="1"/>
  <c r="I83" i="16"/>
  <c r="J83" i="16" s="1"/>
  <c r="W83" i="16" s="1"/>
  <c r="I109" i="16"/>
  <c r="J109" i="16" s="1"/>
  <c r="W109" i="16" s="1"/>
  <c r="I77" i="16"/>
  <c r="J77" i="16" s="1"/>
  <c r="W77" i="16" s="1"/>
  <c r="AC77" i="16" s="1"/>
  <c r="I45" i="16"/>
  <c r="J45" i="16" s="1"/>
  <c r="W45" i="16" s="1"/>
  <c r="I13" i="16"/>
  <c r="J13" i="16" s="1"/>
  <c r="W13" i="16" s="1"/>
  <c r="I105" i="16"/>
  <c r="J105" i="16" s="1"/>
  <c r="W105" i="16" s="1"/>
  <c r="I89" i="16"/>
  <c r="J89" i="16" s="1"/>
  <c r="W89" i="16" s="1"/>
  <c r="I73" i="16"/>
  <c r="J73" i="16" s="1"/>
  <c r="W73" i="16" s="1"/>
  <c r="I57" i="16"/>
  <c r="J57" i="16" s="1"/>
  <c r="W57" i="16" s="1"/>
  <c r="AC57" i="16" s="1"/>
  <c r="I41" i="16"/>
  <c r="J41" i="16" s="1"/>
  <c r="W41" i="16" s="1"/>
  <c r="I25" i="16"/>
  <c r="J25" i="16" s="1"/>
  <c r="W25" i="16" s="1"/>
  <c r="AC25" i="16" s="1"/>
  <c r="I9" i="16"/>
  <c r="J9" i="16" s="1"/>
  <c r="W9" i="16" s="1"/>
  <c r="I106" i="16"/>
  <c r="J106" i="16" s="1"/>
  <c r="W106" i="16" s="1"/>
  <c r="I90" i="16"/>
  <c r="J90" i="16" s="1"/>
  <c r="W90" i="16" s="1"/>
  <c r="I74" i="16"/>
  <c r="J74" i="16" s="1"/>
  <c r="W74" i="16" s="1"/>
  <c r="I59" i="16"/>
  <c r="J59" i="16" s="1"/>
  <c r="W59" i="16" s="1"/>
  <c r="I42" i="16"/>
  <c r="J42" i="16" s="1"/>
  <c r="W42" i="16" s="1"/>
  <c r="I26" i="16"/>
  <c r="J26" i="16" s="1"/>
  <c r="W26" i="16" s="1"/>
  <c r="I10" i="16"/>
  <c r="J10" i="16" s="1"/>
  <c r="W10" i="16" s="1"/>
  <c r="I104" i="16"/>
  <c r="J104" i="16" s="1"/>
  <c r="W104" i="16" s="1"/>
  <c r="I91" i="16"/>
  <c r="J91" i="16" s="1"/>
  <c r="W91" i="16" s="1"/>
  <c r="I115" i="16"/>
  <c r="J115" i="16" s="1"/>
  <c r="W115" i="16" s="1"/>
  <c r="I24" i="16"/>
  <c r="J24" i="16" s="1"/>
  <c r="W24" i="16" s="1"/>
  <c r="I84" i="16"/>
  <c r="J84" i="16" s="1"/>
  <c r="W84" i="16" s="1"/>
  <c r="I76" i="16"/>
  <c r="J76" i="16" s="1"/>
  <c r="W76" i="16" s="1"/>
  <c r="AC76" i="16" s="1"/>
  <c r="I67" i="16"/>
  <c r="J67" i="16" s="1"/>
  <c r="W67" i="16" s="1"/>
  <c r="I60" i="16"/>
  <c r="J60" i="16" s="1"/>
  <c r="W60" i="16" s="1"/>
  <c r="I20" i="16"/>
  <c r="J20" i="16" s="1"/>
  <c r="W20" i="16" s="1"/>
  <c r="I8" i="16"/>
  <c r="J8" i="16" s="1"/>
  <c r="W8" i="16" s="1"/>
  <c r="I36" i="16"/>
  <c r="J36" i="16" s="1"/>
  <c r="W36" i="16" s="1"/>
  <c r="I27" i="16"/>
  <c r="J27" i="16" s="1"/>
  <c r="W27" i="16" s="1"/>
  <c r="I80" i="16"/>
  <c r="J80" i="16" s="1"/>
  <c r="W80" i="16" s="1"/>
  <c r="I63" i="16"/>
  <c r="J63" i="16" s="1"/>
  <c r="W63" i="16" s="1"/>
  <c r="I39" i="16"/>
  <c r="J39" i="16" s="1"/>
  <c r="W39" i="16" s="1"/>
  <c r="I92" i="16"/>
  <c r="J92" i="16" s="1"/>
  <c r="W92" i="16" s="1"/>
  <c r="I107" i="16"/>
  <c r="J107" i="16" s="1"/>
  <c r="W107" i="16" s="1"/>
  <c r="AC106" i="16"/>
  <c r="AC61" i="16"/>
  <c r="AC95" i="16"/>
  <c r="AC44" i="16"/>
  <c r="AC37" i="16"/>
  <c r="AC114" i="16"/>
  <c r="AC82" i="16"/>
  <c r="AC96" i="16"/>
  <c r="AC43" i="16"/>
  <c r="AC120" i="16" l="1"/>
  <c r="AB120" i="16"/>
  <c r="AA120" i="16"/>
  <c r="W117" i="16"/>
  <c r="AC117" i="16" s="1"/>
  <c r="J117" i="16"/>
  <c r="AB67" i="16"/>
  <c r="AA67" i="16"/>
  <c r="AB115" i="16"/>
  <c r="AA115" i="16"/>
  <c r="AA26" i="16"/>
  <c r="AB26" i="16"/>
  <c r="AB90" i="16"/>
  <c r="AA90" i="16"/>
  <c r="AB41" i="16"/>
  <c r="AA41" i="16"/>
  <c r="AB105" i="16"/>
  <c r="AA105" i="16"/>
  <c r="AB109" i="16"/>
  <c r="AA109" i="16"/>
  <c r="AC88" i="16"/>
  <c r="AB88" i="16"/>
  <c r="AA88" i="16"/>
  <c r="AB21" i="16"/>
  <c r="AA21" i="16"/>
  <c r="AB47" i="16"/>
  <c r="AA47" i="16"/>
  <c r="AC111" i="16"/>
  <c r="AB111" i="16"/>
  <c r="AA111" i="16"/>
  <c r="AA16" i="16"/>
  <c r="AB16" i="16"/>
  <c r="AB100" i="16"/>
  <c r="AA100" i="16"/>
  <c r="AC30" i="16"/>
  <c r="AA30" i="16"/>
  <c r="AB30" i="16"/>
  <c r="AB94" i="16"/>
  <c r="AA94" i="16"/>
  <c r="AB93" i="16"/>
  <c r="AA93" i="16"/>
  <c r="AC64" i="16"/>
  <c r="AA64" i="16"/>
  <c r="AB64" i="16"/>
  <c r="AC119" i="16"/>
  <c r="AB119" i="16"/>
  <c r="AA119" i="16"/>
  <c r="AC116" i="16"/>
  <c r="AB116" i="16"/>
  <c r="AA116" i="16"/>
  <c r="AB96" i="16"/>
  <c r="AA96" i="16"/>
  <c r="AB66" i="16"/>
  <c r="AA66" i="16"/>
  <c r="AB17" i="16"/>
  <c r="AA17" i="16"/>
  <c r="AB81" i="16"/>
  <c r="AA81" i="16"/>
  <c r="AB68" i="16"/>
  <c r="AA68" i="16"/>
  <c r="AA22" i="16"/>
  <c r="AB22" i="16"/>
  <c r="AC85" i="16"/>
  <c r="AB85" i="16"/>
  <c r="AA85" i="16"/>
  <c r="AA36" i="16"/>
  <c r="AB36" i="16"/>
  <c r="AB63" i="16"/>
  <c r="AA63" i="16"/>
  <c r="AC8" i="16"/>
  <c r="AA8" i="16"/>
  <c r="AB8" i="16"/>
  <c r="AB76" i="16"/>
  <c r="AA76" i="16"/>
  <c r="AC91" i="16"/>
  <c r="AB91" i="16"/>
  <c r="AA91" i="16"/>
  <c r="AA42" i="16"/>
  <c r="AB42" i="16"/>
  <c r="AB106" i="16"/>
  <c r="AA106" i="16"/>
  <c r="AB57" i="16"/>
  <c r="AA57" i="16"/>
  <c r="AC13" i="16"/>
  <c r="AB13" i="16"/>
  <c r="AA13" i="16"/>
  <c r="AB83" i="16"/>
  <c r="AA83" i="16"/>
  <c r="AA6" i="16"/>
  <c r="AB6" i="16"/>
  <c r="AB69" i="16"/>
  <c r="AA69" i="16"/>
  <c r="AB7" i="16"/>
  <c r="AA7" i="16"/>
  <c r="AB35" i="16"/>
  <c r="AA35" i="16"/>
  <c r="AA28" i="16"/>
  <c r="AB28" i="16"/>
  <c r="AA48" i="16"/>
  <c r="AB48" i="16"/>
  <c r="AA46" i="16"/>
  <c r="AB46" i="16"/>
  <c r="AB110" i="16"/>
  <c r="AA110" i="16"/>
  <c r="AB23" i="16"/>
  <c r="AA23" i="16"/>
  <c r="AA32" i="16"/>
  <c r="AB32" i="16"/>
  <c r="AB5" i="16"/>
  <c r="AA5" i="16"/>
  <c r="AB15" i="16"/>
  <c r="AA15" i="16"/>
  <c r="AC103" i="16"/>
  <c r="AB103" i="16"/>
  <c r="AA103" i="16"/>
  <c r="AA18" i="16"/>
  <c r="AB18" i="16"/>
  <c r="AB82" i="16"/>
  <c r="AA82" i="16"/>
  <c r="AC33" i="16"/>
  <c r="AB33" i="16"/>
  <c r="AA33" i="16"/>
  <c r="AB97" i="16"/>
  <c r="AA97" i="16"/>
  <c r="AA44" i="16"/>
  <c r="AB44" i="16"/>
  <c r="AB70" i="16"/>
  <c r="AA70" i="16"/>
  <c r="AC39" i="16"/>
  <c r="AB39" i="16"/>
  <c r="AA39" i="16"/>
  <c r="AB107" i="16"/>
  <c r="AA107" i="16"/>
  <c r="AB80" i="16"/>
  <c r="AA80" i="16"/>
  <c r="AA20" i="16"/>
  <c r="AB20" i="16"/>
  <c r="AB84" i="16"/>
  <c r="AA84" i="16"/>
  <c r="AB104" i="16"/>
  <c r="AA104" i="16"/>
  <c r="AB59" i="16"/>
  <c r="AA59" i="16"/>
  <c r="AB9" i="16"/>
  <c r="AA9" i="16"/>
  <c r="AB73" i="16"/>
  <c r="AA73" i="16"/>
  <c r="AB45" i="16"/>
  <c r="AA45" i="16"/>
  <c r="AB55" i="16"/>
  <c r="AA55" i="16"/>
  <c r="AA54" i="16"/>
  <c r="AB54" i="16"/>
  <c r="AB71" i="16"/>
  <c r="AA71" i="16"/>
  <c r="AC31" i="16"/>
  <c r="AB31" i="16"/>
  <c r="AA31" i="16"/>
  <c r="AC11" i="16"/>
  <c r="AB11" i="16"/>
  <c r="AA11" i="16"/>
  <c r="AB51" i="16"/>
  <c r="AA51" i="16"/>
  <c r="AA62" i="16"/>
  <c r="AB62" i="16"/>
  <c r="AB29" i="16"/>
  <c r="AA29" i="16"/>
  <c r="AB19" i="16"/>
  <c r="AA19" i="16"/>
  <c r="AB99" i="16"/>
  <c r="AA99" i="16"/>
  <c r="AC53" i="16"/>
  <c r="AB53" i="16"/>
  <c r="AA53" i="16"/>
  <c r="AC58" i="16"/>
  <c r="AA58" i="16"/>
  <c r="AB58" i="16"/>
  <c r="AA40" i="16"/>
  <c r="AB40" i="16"/>
  <c r="AC34" i="16"/>
  <c r="AA34" i="16"/>
  <c r="AB34" i="16"/>
  <c r="AB49" i="16"/>
  <c r="AA49" i="16"/>
  <c r="AB113" i="16"/>
  <c r="AA113" i="16"/>
  <c r="AB108" i="16"/>
  <c r="AA108" i="16"/>
  <c r="AB118" i="16"/>
  <c r="AA118" i="16"/>
  <c r="AC92" i="16"/>
  <c r="AB92" i="16"/>
  <c r="AA92" i="16"/>
  <c r="AC27" i="16"/>
  <c r="AB27" i="16"/>
  <c r="AA27" i="16"/>
  <c r="AC60" i="16"/>
  <c r="AA60" i="16"/>
  <c r="AB60" i="16"/>
  <c r="AA24" i="16"/>
  <c r="AB24" i="16"/>
  <c r="AC10" i="16"/>
  <c r="AA10" i="16"/>
  <c r="AB10" i="16"/>
  <c r="AB74" i="16"/>
  <c r="AA74" i="16"/>
  <c r="AB25" i="16"/>
  <c r="AA25" i="16"/>
  <c r="AC89" i="16"/>
  <c r="AB89" i="16"/>
  <c r="AA89" i="16"/>
  <c r="AB77" i="16"/>
  <c r="AA77" i="16"/>
  <c r="AA56" i="16"/>
  <c r="AB56" i="16"/>
  <c r="AB102" i="16"/>
  <c r="AA102" i="16"/>
  <c r="AB95" i="16"/>
  <c r="AA95" i="16"/>
  <c r="AA12" i="16"/>
  <c r="AB12" i="16"/>
  <c r="AA52" i="16"/>
  <c r="AB52" i="16"/>
  <c r="AB79" i="16"/>
  <c r="AA79" i="16"/>
  <c r="AA14" i="16"/>
  <c r="AB14" i="16"/>
  <c r="AB78" i="16"/>
  <c r="AA78" i="16"/>
  <c r="AB61" i="16"/>
  <c r="AA61" i="16"/>
  <c r="AC72" i="16"/>
  <c r="AB72" i="16"/>
  <c r="AA72" i="16"/>
  <c r="AA38" i="16"/>
  <c r="AB38" i="16"/>
  <c r="AB101" i="16"/>
  <c r="AA101" i="16"/>
  <c r="AB43" i="16"/>
  <c r="AA43" i="16"/>
  <c r="AA50" i="16"/>
  <c r="AB50" i="16"/>
  <c r="AB114" i="16"/>
  <c r="AA114" i="16"/>
  <c r="AB65" i="16"/>
  <c r="AA65" i="16"/>
  <c r="AB87" i="16"/>
  <c r="AA87" i="16"/>
  <c r="AB112" i="16"/>
  <c r="AA112" i="16"/>
  <c r="AB37" i="16"/>
  <c r="AA37" i="16"/>
  <c r="AA86" i="16"/>
  <c r="AB86" i="16"/>
  <c r="AC19" i="16"/>
  <c r="AC62" i="16"/>
  <c r="AC40" i="16"/>
  <c r="AC71" i="16"/>
  <c r="AD75" i="16"/>
  <c r="AC97" i="16"/>
  <c r="AD97" i="16" s="1"/>
  <c r="AC83" i="16"/>
  <c r="AC70" i="16"/>
  <c r="AC42" i="16"/>
  <c r="AC50" i="16"/>
  <c r="AC63" i="16"/>
  <c r="AC118" i="16"/>
  <c r="AC26" i="16"/>
  <c r="AC86" i="16"/>
  <c r="AC21" i="16"/>
  <c r="AC105" i="16"/>
  <c r="AC41" i="16"/>
  <c r="AC67" i="16"/>
  <c r="AC17" i="16"/>
  <c r="AD17" i="16" s="1"/>
  <c r="AC94" i="16"/>
  <c r="AC93" i="16"/>
  <c r="AC36" i="16"/>
  <c r="AC115" i="16"/>
  <c r="AC90" i="16"/>
  <c r="AC16" i="16"/>
  <c r="AC68" i="16"/>
  <c r="AD68" i="16" s="1"/>
  <c r="AC22" i="16"/>
  <c r="AC47" i="16"/>
  <c r="AC100" i="16"/>
  <c r="AC81" i="16"/>
  <c r="AC9" i="16"/>
  <c r="AC28" i="16"/>
  <c r="AC23" i="16"/>
  <c r="AC84" i="16"/>
  <c r="AC73" i="16"/>
  <c r="AC69" i="16"/>
  <c r="AC48" i="16"/>
  <c r="AC32" i="16"/>
  <c r="AC20" i="16"/>
  <c r="AC104" i="16"/>
  <c r="AC45" i="16"/>
  <c r="AC7" i="16"/>
  <c r="AC46" i="16"/>
  <c r="AC5" i="16"/>
  <c r="AC6" i="16"/>
  <c r="AC107" i="16"/>
  <c r="AC80" i="16"/>
  <c r="AC59" i="16"/>
  <c r="AC55" i="16"/>
  <c r="AC35" i="16"/>
  <c r="AC110" i="16"/>
  <c r="AC15" i="16"/>
  <c r="I4" i="16"/>
  <c r="J4" i="16" s="1"/>
  <c r="J122" i="16" s="1"/>
  <c r="AC18" i="16"/>
  <c r="AC65" i="16"/>
  <c r="AC112" i="16"/>
  <c r="AC99" i="16"/>
  <c r="AC24" i="16"/>
  <c r="AC29" i="16"/>
  <c r="AC51" i="16"/>
  <c r="AC109" i="16"/>
  <c r="AC74" i="16"/>
  <c r="AC12" i="16"/>
  <c r="AC101" i="16"/>
  <c r="AD98" i="16"/>
  <c r="AD38" i="16"/>
  <c r="AD96" i="16"/>
  <c r="AD43" i="16" l="1"/>
  <c r="AD25" i="16"/>
  <c r="AD14" i="16"/>
  <c r="AD78" i="16"/>
  <c r="AD79" i="16"/>
  <c r="AD102" i="16"/>
  <c r="AD77" i="16"/>
  <c r="AD92" i="16"/>
  <c r="AD31" i="16"/>
  <c r="AD54" i="16"/>
  <c r="AD44" i="16"/>
  <c r="AD106" i="16"/>
  <c r="AD62" i="16"/>
  <c r="AD21" i="16"/>
  <c r="AD18" i="16"/>
  <c r="AD112" i="16"/>
  <c r="AD19" i="16"/>
  <c r="AD63" i="16"/>
  <c r="AD72" i="16"/>
  <c r="AD56" i="16"/>
  <c r="AD113" i="16"/>
  <c r="AD53" i="16"/>
  <c r="AD29" i="16"/>
  <c r="AA117" i="16"/>
  <c r="AD120" i="16"/>
  <c r="AB117" i="16"/>
  <c r="AD65" i="16"/>
  <c r="AD118" i="16"/>
  <c r="AD37" i="16"/>
  <c r="AD87" i="16"/>
  <c r="AD114" i="16"/>
  <c r="AD61" i="16"/>
  <c r="AD52" i="16"/>
  <c r="AD95" i="16"/>
  <c r="AD60" i="16"/>
  <c r="AD108" i="16"/>
  <c r="AD49" i="16"/>
  <c r="AD40" i="16"/>
  <c r="AD11" i="16"/>
  <c r="AD82" i="16"/>
  <c r="AD57" i="16"/>
  <c r="AD76" i="16"/>
  <c r="AD66" i="16"/>
  <c r="AD64" i="16"/>
  <c r="AD71" i="16"/>
  <c r="AD47" i="16"/>
  <c r="AD105" i="16"/>
  <c r="AD99" i="16"/>
  <c r="AD58" i="16"/>
  <c r="AD70" i="16"/>
  <c r="AD42" i="16"/>
  <c r="AD8" i="16"/>
  <c r="AD91" i="16"/>
  <c r="AD50" i="16"/>
  <c r="AD10" i="16"/>
  <c r="AD103" i="16"/>
  <c r="AD83" i="16"/>
  <c r="AD33" i="16"/>
  <c r="AD67" i="16"/>
  <c r="AD13" i="16"/>
  <c r="AD39" i="16"/>
  <c r="AD24" i="16"/>
  <c r="AD100" i="16"/>
  <c r="AD116" i="16"/>
  <c r="AD16" i="16"/>
  <c r="AD22" i="16"/>
  <c r="AD36" i="16"/>
  <c r="AD111" i="16"/>
  <c r="AD109" i="16"/>
  <c r="AD51" i="16"/>
  <c r="AD41" i="16"/>
  <c r="AD27" i="16"/>
  <c r="AD81" i="16"/>
  <c r="AD93" i="16"/>
  <c r="AD86" i="16"/>
  <c r="AD119" i="16"/>
  <c r="AD115" i="16"/>
  <c r="AD90" i="16"/>
  <c r="AD30" i="16"/>
  <c r="AD89" i="16"/>
  <c r="AD23" i="16"/>
  <c r="AD26" i="16"/>
  <c r="AD5" i="16"/>
  <c r="AD69" i="16"/>
  <c r="AD85" i="16"/>
  <c r="AD88" i="16"/>
  <c r="AD73" i="16"/>
  <c r="AD34" i="16"/>
  <c r="AD12" i="16"/>
  <c r="AD101" i="16"/>
  <c r="AD110" i="16"/>
  <c r="AD35" i="16"/>
  <c r="AD80" i="16"/>
  <c r="AD46" i="16"/>
  <c r="AD7" i="16"/>
  <c r="AD20" i="16"/>
  <c r="AD32" i="16"/>
  <c r="AD84" i="16"/>
  <c r="AD9" i="16"/>
  <c r="AD94" i="16"/>
  <c r="AD74" i="16"/>
  <c r="AD15" i="16"/>
  <c r="AD55" i="16"/>
  <c r="AD59" i="16"/>
  <c r="AD107" i="16"/>
  <c r="AD6" i="16"/>
  <c r="AD45" i="16"/>
  <c r="AD104" i="16"/>
  <c r="AD48" i="16"/>
  <c r="AD28" i="16"/>
  <c r="W4" i="16"/>
  <c r="AD117" i="16" l="1"/>
  <c r="AB4" i="16"/>
  <c r="AC4" i="16"/>
  <c r="AC122" i="16" s="1"/>
  <c r="W122" i="16"/>
  <c r="W125" i="16" l="1"/>
  <c r="AD4" i="16"/>
  <c r="AD122" i="16" s="1"/>
</calcChain>
</file>

<file path=xl/sharedStrings.xml><?xml version="1.0" encoding="utf-8"?>
<sst xmlns="http://schemas.openxmlformats.org/spreadsheetml/2006/main" count="6655" uniqueCount="1631">
  <si>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</si>
  <si>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</si>
  <si>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</si>
  <si>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</si>
  <si>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</si>
  <si>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</si>
  <si>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</si>
  <si>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</si>
  <si>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</si>
  <si>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</si>
  <si>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</si>
  <si>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</si>
  <si>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</si>
  <si>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</si>
  <si>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</si>
  <si>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</si>
  <si>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</si>
  <si>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</si>
  <si>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</si>
  <si>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</si>
  <si>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</si>
  <si>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</si>
  <si>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</si>
  <si>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</si>
  <si>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</si>
  <si>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</si>
  <si>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</si>
  <si>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</si>
  <si>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</si>
  <si>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</si>
  <si>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</si>
  <si>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</si>
  <si>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</si>
  <si>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</si>
  <si>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</si>
  <si>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</si>
  <si>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</si>
  <si>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</si>
  <si>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</si>
  <si>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</si>
  <si>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</si>
  <si>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</si>
  <si>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</si>
  <si>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</si>
  <si>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</si>
  <si>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</si>
  <si>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</si>
  <si>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</si>
  <si>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</si>
  <si>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</si>
  <si>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</si>
  <si>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</si>
  <si>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</si>
  <si>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</si>
  <si>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</si>
  <si>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</si>
  <si>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</si>
  <si>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</si>
  <si>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</si>
  <si>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</si>
  <si>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</si>
  <si>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</si>
  <si>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</si>
  <si>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</si>
  <si>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</si>
  <si>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</si>
  <si>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</si>
  <si>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</si>
  <si>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</si>
  <si>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</si>
  <si>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</si>
  <si>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</si>
  <si>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</si>
  <si>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</si>
  <si>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</si>
  <si>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</si>
  <si>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</si>
  <si>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</si>
  <si>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</si>
  <si>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</si>
  <si>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</si>
  <si>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</si>
  <si>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</si>
  <si>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</si>
  <si>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</si>
  <si>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</si>
  <si>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</si>
  <si>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</si>
  <si>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</si>
  <si>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</si>
  <si>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</si>
  <si>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</si>
  <si>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</si>
  <si>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</si>
  <si>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</si>
  <si>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</si>
  <si>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</si>
  <si>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</si>
  <si>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</si>
  <si>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</si>
  <si>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</si>
  <si>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</si>
  <si>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</si>
  <si>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</si>
  <si>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</si>
  <si>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</si>
  <si>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</si>
  <si>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</si>
  <si>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</si>
  <si>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</si>
  <si>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</si>
  <si>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</si>
  <si>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</si>
  <si>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</si>
  <si>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</si>
  <si>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</si>
  <si>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</si>
  <si>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</si>
  <si>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</si>
  <si>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</si>
  <si>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</si>
  <si>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</si>
  <si>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</si>
  <si>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</si>
  <si>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</si>
  <si>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</si>
  <si>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</si>
  <si>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</si>
  <si>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</si>
  <si>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</si>
  <si>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</si>
  <si>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</si>
  <si>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</si>
  <si>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</si>
  <si>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</si>
  <si>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</si>
  <si>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</si>
  <si>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</si>
  <si>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</si>
  <si>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</si>
  <si>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</si>
  <si>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</si>
  <si>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</si>
  <si>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</si>
  <si>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</si>
  <si>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</si>
  <si>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</si>
  <si>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</si>
  <si>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</si>
  <si>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</si>
  <si>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</si>
  <si>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</si>
  <si>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</si>
  <si>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</si>
  <si>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</si>
  <si>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</si>
  <si>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</si>
  <si>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</si>
  <si>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</si>
  <si>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</si>
  <si>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</si>
  <si>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</si>
  <si>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</si>
  <si>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</si>
  <si>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</si>
  <si>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</si>
  <si>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</si>
  <si>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</si>
  <si>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</si>
  <si>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</si>
  <si>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</si>
  <si>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</si>
  <si>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</si>
  <si>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</si>
  <si>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</si>
  <si>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</si>
  <si>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</si>
  <si>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</si>
  <si>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</si>
  <si>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</si>
  <si>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</si>
  <si>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</si>
  <si>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</si>
  <si>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</si>
  <si>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</si>
  <si>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</si>
  <si>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</si>
  <si>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</si>
  <si>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</si>
  <si>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</si>
  <si>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</si>
  <si>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</si>
  <si>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</si>
  <si>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</si>
  <si>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</si>
  <si>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</si>
  <si>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</si>
  <si>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</si>
  <si>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</si>
  <si>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</si>
  <si>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</si>
  <si>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</si>
  <si>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</si>
  <si>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</si>
  <si>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</si>
  <si>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</si>
  <si>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</si>
  <si>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</si>
  <si>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</si>
  <si>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</si>
  <si>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</si>
  <si>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</si>
  <si>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</si>
  <si>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</si>
  <si>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</si>
  <si>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</si>
  <si>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</si>
  <si>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</si>
  <si>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</si>
  <si>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</si>
  <si>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</si>
  <si>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</si>
  <si>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</si>
  <si>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</si>
  <si>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</si>
  <si>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</si>
  <si>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</si>
  <si>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</si>
  <si>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</si>
  <si>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</si>
  <si>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</si>
  <si>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</si>
  <si>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</si>
  <si>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</si>
  <si>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</si>
  <si>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</si>
  <si>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</si>
  <si>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</si>
  <si>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</si>
  <si>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</si>
  <si>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</si>
  <si>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</si>
  <si>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</si>
  <si>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</si>
  <si>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</si>
  <si>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</si>
  <si>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</si>
  <si>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</si>
  <si>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</si>
  <si>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</si>
  <si>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</si>
  <si>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</si>
  <si>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</si>
  <si>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</si>
  <si>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</si>
  <si>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</si>
  <si>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</si>
  <si>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</si>
  <si>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</si>
  <si>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</si>
  <si>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</si>
  <si>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</si>
  <si>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</si>
  <si>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</si>
  <si>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</si>
  <si>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</si>
  <si>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</si>
  <si>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</si>
  <si>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</si>
  <si>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</si>
  <si>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</si>
  <si>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</si>
  <si>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</si>
  <si>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</si>
  <si>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</si>
  <si>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</si>
  <si>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</si>
  <si>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</si>
  <si>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</si>
  <si>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</si>
  <si>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</si>
  <si>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</si>
  <si>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</si>
  <si>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</si>
  <si>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</si>
  <si>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</si>
  <si>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</si>
  <si>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</si>
  <si>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</si>
  <si>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</si>
  <si>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</si>
  <si>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</si>
  <si>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</si>
  <si>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</si>
  <si>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</si>
  <si>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</si>
  <si>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</si>
  <si>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</si>
  <si>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</si>
  <si>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</si>
  <si>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</si>
  <si>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</si>
  <si>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</si>
  <si>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</si>
  <si>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</si>
  <si>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</si>
  <si>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</si>
  <si>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</si>
  <si>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</si>
  <si>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</si>
  <si>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</si>
  <si>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</si>
  <si>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</si>
  <si>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</si>
  <si>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</si>
  <si>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</si>
  <si>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</si>
  <si>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</si>
  <si>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</si>
  <si>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</si>
  <si>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</si>
  <si>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</si>
  <si>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</si>
  <si>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</si>
  <si>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</si>
  <si>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</si>
  <si>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</si>
  <si>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</si>
  <si>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</si>
  <si>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</si>
  <si>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</si>
  <si>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</si>
  <si>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</si>
  <si>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</si>
  <si>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</si>
  <si>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</si>
  <si>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</si>
  <si>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</si>
  <si>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</si>
  <si>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</si>
  <si>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</si>
  <si>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</si>
  <si>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</si>
  <si>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</si>
  <si>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</si>
  <si>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</si>
  <si>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</si>
  <si>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</si>
  <si>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</si>
  <si>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</si>
  <si>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</si>
  <si>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</si>
  <si>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</si>
  <si>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</si>
  <si>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</si>
  <si>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</si>
  <si>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</si>
  <si>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</si>
  <si>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</si>
  <si>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</si>
  <si>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</si>
  <si>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</si>
  <si>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</si>
  <si>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</si>
  <si>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</si>
  <si>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</si>
  <si>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</si>
  <si>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</si>
  <si>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</si>
  <si>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</si>
  <si>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</si>
  <si>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</si>
  <si>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</si>
  <si>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</si>
  <si>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</si>
  <si>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</si>
  <si>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</si>
  <si>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</si>
  <si>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</si>
  <si>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</si>
  <si>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</si>
  <si>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</si>
  <si>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</si>
  <si>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</si>
  <si>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</si>
  <si>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</si>
  <si>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</si>
  <si>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</si>
  <si>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</si>
  <si>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</si>
  <si>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</si>
  <si>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</si>
  <si>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</si>
  <si>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</si>
  <si>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</si>
  <si>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</si>
  <si>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</si>
  <si>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</si>
  <si>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</si>
  <si>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</si>
  <si>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</si>
  <si>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</si>
  <si>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</si>
  <si>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</si>
  <si>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</si>
  <si>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</si>
  <si>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</si>
  <si>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</si>
  <si>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</si>
  <si>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</si>
  <si>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</si>
  <si>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</si>
  <si>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</si>
  <si>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</si>
  <si>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</si>
  <si>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</si>
  <si>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</si>
  <si>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</si>
  <si>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</si>
  <si>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</si>
  <si>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</si>
  <si>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</si>
  <si>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</si>
  <si>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</si>
  <si>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</si>
  <si>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</si>
  <si>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</si>
  <si>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</si>
  <si>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</si>
  <si>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</si>
  <si>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</si>
  <si>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</si>
  <si>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</si>
  <si>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</si>
  <si>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</si>
  <si>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</si>
  <si>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</si>
  <si>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</si>
  <si>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</si>
  <si>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</si>
  <si>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</si>
  <si>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</si>
  <si>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</si>
  <si>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</si>
  <si>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</si>
  <si>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</si>
  <si>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</si>
  <si>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</si>
  <si>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</si>
  <si>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</si>
  <si>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</si>
  <si>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</si>
  <si>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</si>
  <si>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</si>
  <si>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</si>
  <si>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</si>
  <si>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</si>
  <si>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</si>
  <si>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</si>
  <si>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</si>
  <si>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</si>
  <si>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</si>
  <si>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</si>
  <si>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</si>
  <si>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</si>
  <si>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</si>
  <si>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</si>
  <si>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</si>
  <si>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</si>
  <si>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</si>
  <si>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</si>
  <si>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</si>
  <si>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</si>
  <si>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</si>
  <si>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</si>
  <si>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</si>
  <si>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</si>
  <si>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</si>
  <si>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</si>
  <si>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</si>
  <si>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</si>
  <si>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</si>
  <si>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</si>
  <si>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</si>
  <si>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</si>
  <si>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</si>
  <si>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</si>
  <si>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</si>
  <si>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</si>
  <si>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</si>
  <si>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</si>
  <si>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</si>
  <si>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</si>
  <si>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</si>
  <si>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</si>
  <si>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</si>
  <si>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</si>
  <si>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</si>
  <si>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</si>
  <si>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</si>
  <si>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</si>
  <si>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</si>
  <si>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</si>
  <si>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</si>
  <si>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</si>
  <si>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</si>
  <si>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</si>
  <si>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</si>
  <si>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</si>
  <si>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</si>
  <si>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</si>
  <si>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</si>
  <si>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</si>
  <si>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</si>
  <si>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</si>
  <si>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</si>
  <si>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</si>
  <si>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</si>
  <si>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</si>
  <si>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</si>
  <si>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</si>
  <si>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</si>
  <si>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</si>
  <si>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</si>
  <si>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</si>
  <si>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</si>
  <si>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</si>
  <si>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</si>
  <si>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</si>
  <si>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</si>
  <si>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</si>
  <si>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</si>
  <si>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</si>
  <si>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</si>
  <si>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</si>
  <si>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</si>
  <si>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</si>
  <si>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</si>
  <si>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</si>
  <si>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</si>
  <si>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</si>
  <si>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</si>
  <si>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</si>
  <si>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</si>
  <si>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</si>
  <si>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</si>
  <si>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</si>
  <si>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</si>
  <si>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</si>
  <si>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</si>
  <si>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</si>
  <si>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</si>
  <si>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</si>
  <si>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</si>
  <si>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</si>
  <si>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</si>
  <si>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</si>
  <si>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</si>
  <si>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</si>
  <si>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</si>
  <si>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</si>
  <si>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</si>
  <si>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</si>
  <si>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</si>
  <si>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</si>
  <si>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</si>
  <si>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</si>
  <si>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</si>
  <si>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</si>
  <si>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</si>
  <si>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</si>
  <si>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</si>
  <si>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</si>
  <si>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</si>
  <si>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</si>
  <si>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</si>
  <si>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</si>
  <si>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</si>
  <si>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</si>
  <si>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</si>
  <si>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</si>
  <si>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</si>
  <si>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</si>
  <si>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</si>
  <si>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</si>
  <si>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</si>
  <si>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</si>
  <si>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</si>
  <si>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</si>
  <si>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</si>
  <si>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</si>
  <si>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</si>
  <si>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</si>
  <si>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</si>
  <si>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</si>
  <si>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</si>
  <si>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</si>
  <si>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</si>
  <si>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</si>
  <si>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</si>
  <si>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</si>
  <si>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</si>
  <si>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</si>
  <si>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</si>
  <si>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</si>
  <si>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</si>
  <si>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</si>
  <si>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</si>
  <si>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</si>
  <si>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</si>
  <si>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</si>
  <si>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</si>
  <si>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</si>
  <si>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</si>
  <si>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</si>
  <si>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</si>
  <si>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</si>
  <si>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</si>
  <si>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</si>
  <si>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</si>
  <si>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</si>
  <si>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</si>
  <si>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</si>
  <si>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</si>
  <si>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</si>
  <si>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</si>
  <si>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</si>
  <si>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</si>
  <si>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</si>
  <si>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</si>
  <si>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</si>
  <si>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</si>
  <si>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</si>
  <si>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</si>
  <si>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</si>
  <si>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</si>
  <si>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</si>
  <si>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</si>
  <si>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</si>
  <si>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</si>
  <si>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</si>
  <si>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</si>
  <si>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</si>
  <si>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</si>
  <si>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</si>
  <si>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</si>
  <si>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</si>
  <si>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</si>
  <si>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</si>
  <si>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</si>
  <si>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</si>
  <si>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</si>
  <si>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</si>
  <si>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</si>
  <si>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</si>
  <si>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</si>
  <si>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</si>
  <si>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</si>
  <si>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</si>
  <si>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</si>
  <si>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</si>
  <si>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</si>
  <si>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</si>
  <si>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</si>
  <si>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</si>
  <si>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</si>
  <si>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</si>
  <si>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</si>
  <si>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</si>
  <si>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</si>
  <si>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</si>
  <si>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</si>
  <si>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</si>
  <si>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</si>
  <si>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</si>
  <si>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</si>
  <si>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</si>
  <si>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</si>
  <si>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</si>
  <si>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</si>
  <si>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</si>
  <si>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</si>
  <si>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</si>
  <si>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</si>
  <si>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</si>
  <si>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</si>
  <si>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</si>
  <si>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</si>
  <si>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</si>
  <si>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</si>
  <si>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</si>
  <si>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</si>
  <si>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</si>
  <si>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</si>
  <si>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</si>
  <si>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</si>
  <si>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</si>
  <si>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</si>
  <si>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</si>
  <si>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</si>
  <si>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</si>
  <si>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</si>
  <si>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</si>
  <si>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</si>
  <si>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</si>
  <si>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</si>
  <si>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</si>
  <si>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</si>
  <si>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</si>
  <si>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</si>
  <si>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</si>
  <si>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</si>
  <si>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</si>
  <si>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</si>
  <si>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</si>
  <si>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</si>
  <si>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</si>
  <si>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</si>
  <si>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</si>
  <si>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</si>
  <si>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</si>
  <si>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</si>
  <si>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</si>
  <si>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</si>
  <si>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</si>
  <si>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</si>
  <si>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</si>
  <si>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</si>
  <si>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</si>
  <si>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</si>
  <si>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</si>
  <si>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</si>
  <si>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</si>
  <si>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</si>
  <si>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</si>
  <si>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</si>
  <si>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</si>
  <si>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</si>
  <si>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</si>
  <si>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</si>
  <si>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</si>
  <si>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</si>
  <si>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</si>
  <si>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</si>
  <si>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</si>
  <si>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</si>
  <si>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</si>
  <si>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</si>
  <si>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</si>
  <si>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</si>
  <si>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</si>
  <si>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</si>
  <si>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</si>
  <si>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</si>
  <si>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</si>
  <si>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</si>
  <si>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</si>
  <si>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</si>
  <si>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</si>
  <si>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</si>
  <si>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</si>
  <si>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</si>
  <si>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</si>
  <si>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</si>
  <si>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</si>
  <si>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</si>
  <si>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</si>
  <si>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</si>
  <si>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</si>
  <si>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</si>
  <si>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</si>
  <si>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</si>
  <si>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</si>
  <si>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</si>
  <si>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</si>
  <si>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</si>
  <si>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</si>
  <si>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</si>
  <si>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</si>
  <si>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</si>
  <si>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</si>
  <si>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</si>
  <si>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</si>
  <si>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</si>
  <si>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</si>
  <si>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</si>
  <si>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</si>
  <si>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</si>
  <si>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</si>
  <si>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</si>
  <si>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</si>
  <si>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</si>
  <si>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</si>
  <si>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</si>
  <si>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</si>
  <si>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</si>
  <si>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</si>
  <si>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</si>
  <si>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</si>
  <si>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</si>
  <si>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</si>
  <si>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</si>
  <si>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</si>
  <si>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</si>
  <si>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</si>
  <si>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</si>
  <si>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</si>
  <si>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</si>
  <si>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</si>
  <si>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</si>
  <si>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</si>
  <si>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</si>
  <si>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</si>
  <si>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</si>
  <si>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</si>
  <si>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</si>
  <si>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</si>
  <si>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</si>
  <si>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</si>
  <si>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</si>
  <si>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</si>
  <si>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</si>
  <si>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</si>
  <si>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</si>
  <si>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</si>
  <si>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</si>
  <si>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</si>
  <si>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</si>
  <si>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</si>
  <si>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</si>
  <si>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</si>
  <si>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</si>
  <si>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</si>
  <si>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</si>
  <si>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</si>
  <si>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</si>
  <si>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</si>
  <si>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</si>
  <si>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</si>
  <si>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</si>
  <si>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</si>
  <si>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</si>
  <si>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</si>
  <si>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</si>
  <si>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</si>
  <si>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</si>
  <si>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</si>
  <si>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</si>
  <si>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</si>
  <si>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</si>
  <si>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</si>
  <si>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</si>
  <si>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</si>
  <si>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</si>
  <si>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</si>
  <si>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</si>
  <si>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</si>
  <si>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</si>
  <si>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</si>
  <si>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</si>
  <si>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</si>
  <si>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</si>
  <si>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</si>
  <si>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</si>
  <si>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</si>
  <si>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</si>
  <si>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</si>
  <si>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</si>
  <si>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</si>
  <si>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</si>
  <si>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</si>
  <si>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</si>
  <si>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</si>
  <si>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</si>
  <si>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</si>
  <si>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</si>
  <si>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</si>
  <si>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</si>
  <si>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</si>
  <si>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</si>
  <si>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</si>
  <si>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</si>
  <si>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</si>
  <si>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</si>
  <si>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</si>
  <si>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</si>
  <si>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</si>
  <si>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</si>
  <si>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</si>
  <si>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</si>
  <si>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</si>
  <si>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</si>
  <si>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</si>
  <si>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</si>
  <si>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</si>
  <si>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</si>
  <si>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</si>
  <si>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</si>
  <si>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</si>
  <si>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</si>
  <si>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</si>
  <si>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</si>
  <si>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</si>
  <si>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</si>
  <si>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</si>
  <si>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</si>
  <si>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</si>
  <si>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</si>
  <si>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</si>
  <si>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</si>
  <si>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</si>
  <si>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</si>
  <si>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</si>
  <si>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</si>
  <si>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</si>
  <si>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</si>
  <si>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</si>
  <si>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</si>
  <si>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</si>
  <si>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</si>
  <si>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</si>
  <si>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</si>
  <si>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</si>
  <si>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</si>
  <si>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</si>
  <si>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</si>
  <si>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</si>
  <si>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</si>
  <si>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</si>
  <si>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</si>
  <si>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</si>
  <si>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</si>
  <si>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</si>
  <si>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</si>
  <si>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</si>
  <si>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</si>
  <si>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</si>
  <si>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</si>
  <si>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</si>
  <si>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</si>
  <si>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</si>
  <si>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</si>
  <si>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</si>
  <si>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</si>
  <si>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</si>
  <si>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</si>
  <si>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</si>
  <si>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</si>
  <si>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</si>
  <si>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</si>
  <si>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</si>
  <si>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</si>
  <si>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</si>
  <si>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</si>
  <si>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</si>
  <si>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</si>
  <si>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</si>
  <si>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</si>
  <si>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</si>
  <si>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</si>
  <si>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</si>
  <si>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</si>
  <si>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</si>
  <si>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</si>
  <si>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</si>
  <si>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</si>
  <si>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</si>
  <si>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</si>
  <si>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</si>
  <si>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</si>
  <si>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</si>
  <si>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</si>
  <si>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</si>
  <si>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</si>
  <si>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</si>
  <si>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</si>
  <si>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</si>
  <si>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</si>
  <si>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</si>
  <si>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</si>
  <si>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</si>
  <si>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</si>
  <si>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</si>
  <si>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</si>
  <si>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</si>
  <si>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</si>
  <si>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</si>
  <si>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</si>
  <si>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</si>
  <si>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</si>
  <si>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</si>
  <si>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</si>
  <si>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</si>
  <si>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</si>
  <si>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</si>
  <si>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</si>
  <si>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</si>
  <si>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</si>
  <si>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</si>
  <si>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</si>
  <si>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</si>
  <si>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</si>
  <si>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</si>
  <si>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</si>
  <si>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</si>
  <si>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</si>
  <si>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</si>
  <si>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</si>
  <si>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</si>
  <si>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</si>
  <si>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</si>
  <si>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</si>
  <si>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</si>
  <si>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</si>
  <si>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</si>
  <si>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</si>
  <si>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</si>
  <si>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</si>
  <si>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</si>
  <si>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</si>
  <si>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</si>
  <si>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</si>
  <si>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</si>
  <si>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</si>
  <si>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</si>
  <si>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</si>
  <si>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</si>
  <si>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</si>
  <si>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</si>
  <si>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</si>
  <si>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</si>
  <si>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</si>
  <si>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</si>
  <si>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</si>
  <si>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</si>
  <si>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</si>
  <si>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</si>
  <si>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</si>
  <si>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</si>
  <si>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</si>
  <si>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</si>
  <si>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</si>
  <si>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</si>
  <si>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</si>
  <si>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</si>
  <si>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</si>
  <si>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</si>
  <si>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</si>
  <si>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</si>
  <si>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</si>
  <si>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</si>
  <si>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</si>
  <si>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</si>
  <si>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</si>
  <si>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</si>
  <si>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</si>
  <si>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</si>
  <si>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</si>
  <si>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</si>
  <si>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</si>
  <si>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</si>
  <si>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</si>
  <si>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</si>
  <si>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</si>
  <si>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</si>
  <si>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</si>
  <si>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</si>
  <si>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</si>
  <si>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</si>
  <si>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</si>
  <si>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</si>
  <si>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</si>
  <si>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</si>
  <si>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</si>
  <si>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</si>
  <si>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</si>
  <si>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</si>
  <si>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</si>
  <si>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</si>
  <si>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</si>
  <si>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</si>
  <si>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</si>
  <si>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</si>
  <si>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</si>
  <si>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</si>
  <si>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</si>
  <si>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</si>
  <si>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</si>
  <si>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</si>
  <si>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</si>
  <si>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</si>
  <si>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</si>
  <si>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</si>
  <si>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</si>
  <si>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</si>
  <si>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</si>
  <si>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</si>
  <si>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</si>
  <si>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</si>
  <si>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</si>
  <si>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</si>
  <si>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</si>
  <si>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</si>
  <si>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</si>
  <si>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</si>
  <si>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</si>
  <si>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</si>
  <si>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</si>
  <si>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</si>
  <si>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</si>
  <si>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</si>
  <si>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</si>
  <si>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</si>
  <si>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</si>
  <si>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</si>
  <si>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</si>
  <si>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</si>
  <si>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</si>
  <si>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</si>
  <si>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</si>
  <si>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</si>
  <si>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</si>
  <si>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</si>
  <si>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</si>
  <si>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</si>
  <si>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</si>
  <si>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</si>
  <si>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</si>
  <si>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</si>
  <si>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</si>
  <si>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</si>
  <si>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</si>
  <si>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</si>
  <si>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</si>
  <si>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</si>
  <si>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</si>
  <si>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</si>
  <si>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</si>
  <si>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</si>
  <si>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</si>
  <si>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</si>
  <si>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</si>
  <si>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</si>
  <si>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</si>
  <si>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</si>
  <si>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</si>
  <si>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</si>
  <si>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</si>
  <si>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</si>
  <si>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</si>
  <si>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</si>
  <si>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</si>
  <si>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</si>
  <si>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</si>
  <si>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</si>
  <si>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</si>
  <si>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</si>
  <si>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</si>
  <si>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</si>
  <si>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</si>
  <si>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</si>
  <si>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</si>
  <si>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</si>
  <si>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</si>
  <si>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</si>
  <si>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</si>
  <si>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</si>
  <si>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</si>
  <si>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</si>
  <si>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</si>
  <si>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</si>
  <si>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</si>
  <si>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</si>
  <si>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</si>
  <si>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</si>
  <si>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</si>
  <si>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</si>
  <si>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</si>
  <si>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</si>
  <si>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</si>
  <si>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</si>
  <si>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</si>
  <si>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</si>
  <si>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</si>
  <si>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</si>
  <si>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</si>
  <si>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</si>
  <si>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</si>
  <si>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</si>
  <si>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</si>
  <si>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</si>
  <si>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</si>
  <si>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</si>
  <si>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</si>
  <si>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</si>
  <si>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</si>
  <si>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</si>
  <si>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</si>
  <si>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</si>
  <si>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</si>
  <si>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</si>
  <si>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</si>
  <si>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</si>
  <si>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</si>
  <si>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</si>
  <si>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</si>
  <si>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</si>
  <si>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</si>
  <si>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</si>
  <si>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</si>
  <si>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</si>
  <si>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</si>
  <si>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</si>
  <si>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</si>
  <si>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</si>
  <si>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</si>
  <si>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</si>
  <si>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</si>
  <si>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</si>
  <si>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</si>
  <si>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</si>
  <si>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</si>
  <si>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</si>
  <si>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</si>
  <si>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</si>
  <si>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</si>
  <si>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</si>
  <si>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</si>
  <si>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</si>
  <si>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</si>
  <si>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</si>
  <si>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</si>
  <si>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</si>
  <si>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</si>
  <si>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</si>
  <si>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</si>
  <si>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</si>
  <si>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</si>
  <si>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</si>
  <si>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</si>
  <si>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</si>
  <si>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</si>
  <si>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</si>
  <si>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</si>
  <si>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</si>
  <si>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</si>
  <si>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</si>
  <si>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</si>
  <si>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</si>
  <si>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</si>
  <si>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</si>
  <si>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</si>
  <si>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</si>
  <si>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</si>
  <si>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</si>
  <si>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</si>
  <si>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</si>
  <si>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</si>
  <si>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</si>
  <si>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</si>
  <si>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</si>
  <si>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</si>
  <si>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</si>
  <si>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</si>
  <si>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</si>
  <si>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</si>
  <si>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</si>
  <si>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</si>
  <si>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</si>
  <si>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</si>
  <si>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</si>
  <si>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</si>
  <si>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</si>
  <si>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</si>
  <si>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</si>
  <si>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</si>
  <si>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</si>
  <si>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</si>
  <si>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</si>
  <si>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</si>
  <si>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</si>
  <si>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SL</t>
  </si>
  <si>
    <t>Anika Traders</t>
  </si>
  <si>
    <t>FEB'20 Back margin
Zone Wise Value Achievement Status</t>
  </si>
  <si>
    <t>Criteria-1</t>
  </si>
  <si>
    <t>Criteria-2</t>
  </si>
  <si>
    <t>Back Margin Amount</t>
  </si>
  <si>
    <t>Marks 10</t>
  </si>
  <si>
    <t>Sku Target</t>
  </si>
  <si>
    <t>Sku Achievement</t>
  </si>
  <si>
    <t>% of Achievement</t>
  </si>
  <si>
    <t>Total Marks</t>
  </si>
  <si>
    <t>Deduction</t>
  </si>
  <si>
    <t>Final Back Margin Amount</t>
  </si>
  <si>
    <t>% of SB Tel</t>
  </si>
  <si>
    <t>% of EIL</t>
  </si>
  <si>
    <t>Amount of SB Tel</t>
  </si>
  <si>
    <t>Amount of EIL</t>
  </si>
  <si>
    <t>Difference</t>
  </si>
  <si>
    <t>DSR Back Margin Amount</t>
  </si>
  <si>
    <t>SB Tel Ach</t>
  </si>
  <si>
    <t>EIL Ach</t>
  </si>
  <si>
    <t>Total Ach</t>
  </si>
  <si>
    <t>DSR BM Fund</t>
  </si>
  <si>
    <t>DSR Incentive Fund 0.10% of total Dealer turn over</t>
  </si>
  <si>
    <t>No of DSR</t>
  </si>
  <si>
    <t>Per DSR Back Margin Incentive Amount</t>
  </si>
  <si>
    <t>Total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</si>
  <si>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</si>
  <si>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</si>
  <si>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</si>
  <si>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</si>
  <si>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</si>
  <si>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</si>
  <si>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% of lite</t>
  </si>
  <si>
    <t>Amount of lite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</si>
  <si>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</si>
  <si>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</si>
  <si>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</si>
  <si>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</si>
  <si>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</si>
  <si>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</si>
  <si>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Chandpur</t>
  </si>
  <si>
    <t>Cox's Bazar</t>
  </si>
  <si>
    <t>Noakhali</t>
  </si>
  <si>
    <t>Cumilla</t>
  </si>
  <si>
    <t>Munshiganj</t>
  </si>
  <si>
    <t>Narsingdi</t>
  </si>
  <si>
    <t>Barishal</t>
  </si>
  <si>
    <t>Madaripur</t>
  </si>
  <si>
    <t>Jashore</t>
  </si>
  <si>
    <t>Bogura</t>
  </si>
  <si>
    <t>Kushtia</t>
  </si>
  <si>
    <t>Mobile Zone*Patia</t>
  </si>
  <si>
    <t>One Telecom* Narayangonj</t>
  </si>
  <si>
    <t>ERMS</t>
  </si>
  <si>
    <t>Number</t>
  </si>
  <si>
    <t>bkash</t>
  </si>
  <si>
    <t>actual</t>
  </si>
  <si>
    <t>Hold</t>
  </si>
  <si>
    <t>Dhaka Center</t>
  </si>
  <si>
    <t>MM Telecom</t>
  </si>
  <si>
    <t>One Telecom*Jatrabari</t>
  </si>
  <si>
    <t>Md.Nipon</t>
  </si>
  <si>
    <t>Tarik</t>
  </si>
  <si>
    <t>Imam</t>
  </si>
  <si>
    <t>Mr. Rubel</t>
  </si>
  <si>
    <t>DSR-0564</t>
  </si>
  <si>
    <t>Md. Alamgir Khokon</t>
  </si>
  <si>
    <t xml:space="preserve">Md Faisal </t>
  </si>
  <si>
    <t>Kafai</t>
  </si>
  <si>
    <t>MD. Alom</t>
  </si>
  <si>
    <t>Mr. Sahadat Hossain</t>
  </si>
  <si>
    <t>MD. Tarek</t>
  </si>
  <si>
    <t>Fazlul Hoque Sohan</t>
  </si>
  <si>
    <t>Md. Shahel</t>
  </si>
  <si>
    <t>Sikandar Hossain Bablu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</si>
  <si>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</si>
  <si>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</si>
  <si>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</si>
  <si>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</si>
  <si>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</si>
  <si>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</si>
  <si>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</si>
  <si>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</si>
  <si>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</si>
  <si>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DSR-0387</t>
  </si>
  <si>
    <t>Md. Firoz</t>
  </si>
  <si>
    <t>Md. Morshed Alam</t>
  </si>
  <si>
    <t>DSR-0604</t>
  </si>
  <si>
    <t>Abdur Rahman</t>
  </si>
  <si>
    <t>DSR-0605</t>
  </si>
  <si>
    <t>Abdul Kader Masum</t>
  </si>
  <si>
    <t>Md.Riyad Hossain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</si>
  <si>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</si>
  <si>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</si>
  <si>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</si>
  <si>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</si>
  <si>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</si>
  <si>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</si>
  <si>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</si>
  <si>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DSR-0199</t>
  </si>
  <si>
    <t>Kopil Uddin Saykot</t>
  </si>
  <si>
    <t>DSR-0200</t>
  </si>
  <si>
    <t>Md.Sumon Hossain</t>
  </si>
  <si>
    <t>Shazidur Rahman sabuj</t>
  </si>
  <si>
    <t>Md. Shakil</t>
  </si>
  <si>
    <t>Moin Uddin</t>
  </si>
  <si>
    <t>Nizam Haider Chowdhury</t>
  </si>
  <si>
    <t>Md. Refat</t>
  </si>
  <si>
    <t>Md. Jummon Hasan</t>
  </si>
  <si>
    <t>Md. Hanif</t>
  </si>
  <si>
    <t>Ridoy Chandra</t>
  </si>
  <si>
    <t>Md. Sufian</t>
  </si>
  <si>
    <t>DSR-0632</t>
  </si>
  <si>
    <t>Md. Imran Hussain</t>
  </si>
  <si>
    <t>Jwel Islam</t>
  </si>
  <si>
    <t>Md. Miraj</t>
  </si>
  <si>
    <t>Rejaul Karim</t>
  </si>
  <si>
    <t>Saidul Islam</t>
  </si>
  <si>
    <t>DSR-0089</t>
  </si>
  <si>
    <t>Md Al Amin</t>
  </si>
  <si>
    <t>Md Shohel Rana</t>
  </si>
  <si>
    <t>Md. Juwel Rana</t>
  </si>
  <si>
    <t>Md. Shamim</t>
  </si>
  <si>
    <t>Salman</t>
  </si>
  <si>
    <t>Md. Delowar</t>
  </si>
  <si>
    <t>Md.Farid</t>
  </si>
  <si>
    <t>DSR-0581</t>
  </si>
  <si>
    <t>Hira</t>
  </si>
  <si>
    <t>Eahsan Haque</t>
  </si>
  <si>
    <t>DSR-0717</t>
  </si>
  <si>
    <t>Md.Nahid</t>
  </si>
  <si>
    <t>Md. Abul Kalam</t>
  </si>
  <si>
    <t>Liton Sharma</t>
  </si>
  <si>
    <t>Md.Bokul mia</t>
  </si>
  <si>
    <t>Md. Amdadul</t>
  </si>
  <si>
    <t>Md. Sumir Hossain</t>
  </si>
  <si>
    <t>Md. Chan Miah</t>
  </si>
  <si>
    <t>DSR-0514</t>
  </si>
  <si>
    <t>Arman Hossain</t>
  </si>
  <si>
    <t>Riyadh</t>
  </si>
  <si>
    <t>Shamim</t>
  </si>
  <si>
    <t>Khyrul</t>
  </si>
  <si>
    <t>Riyad</t>
  </si>
  <si>
    <t>Md.Angur Hasan</t>
  </si>
  <si>
    <t>Md. Ashraful</t>
  </si>
  <si>
    <t>Md. Tariku Islam</t>
  </si>
  <si>
    <t>Shuvo jit</t>
  </si>
  <si>
    <t>Md.Ripon khan</t>
  </si>
  <si>
    <t>Md. Tuhin Ahmed</t>
  </si>
  <si>
    <t>Md. Srabon</t>
  </si>
  <si>
    <t>DSR-0654</t>
  </si>
  <si>
    <t>Md. Mehedi Hasan</t>
  </si>
  <si>
    <t>Md. Israfil Hossain</t>
  </si>
  <si>
    <t>MD. Sujon</t>
  </si>
  <si>
    <t>Anik Chiran</t>
  </si>
  <si>
    <t>Md  Tara</t>
  </si>
  <si>
    <t>Md. Jahangir</t>
  </si>
  <si>
    <t>Md. Anamul Haque</t>
  </si>
  <si>
    <t>Md. Sumon</t>
  </si>
  <si>
    <t>Md. Rakib Pondit</t>
  </si>
  <si>
    <t>Md Salah Uddin</t>
  </si>
  <si>
    <t>Md Jihad Ul Islam</t>
  </si>
  <si>
    <t>Md. Zakir Hossain</t>
  </si>
  <si>
    <t>Arifur Rahman</t>
  </si>
  <si>
    <t>Noman Miah</t>
  </si>
  <si>
    <t>Md. Nahidul Islam</t>
  </si>
  <si>
    <t>Md. Jalal Uddin</t>
  </si>
  <si>
    <t>Md. Farhaduzzaman</t>
  </si>
  <si>
    <t>Md. Babul Hossain</t>
  </si>
  <si>
    <t>Md. Halim</t>
  </si>
  <si>
    <t>Md. Washim</t>
  </si>
  <si>
    <t>Ratul Sekh</t>
  </si>
  <si>
    <t>DSR-0294</t>
  </si>
  <si>
    <t>Sohel Rana</t>
  </si>
  <si>
    <t>Arif Hossain</t>
  </si>
  <si>
    <t>Tanjil</t>
  </si>
  <si>
    <t>DSR-0099</t>
  </si>
  <si>
    <t>Forhad Hossain</t>
  </si>
  <si>
    <t xml:space="preserve">Mizanur Rahman Rasel </t>
  </si>
  <si>
    <t>Md. Alamin Mia</t>
  </si>
  <si>
    <t>Md. Mahbubur Rahman</t>
  </si>
  <si>
    <t>Md. Jewel Molla</t>
  </si>
  <si>
    <t>Johirul Islam Mojumder</t>
  </si>
  <si>
    <t>DSR-0154</t>
  </si>
  <si>
    <t>Md. Kamal Hossain</t>
  </si>
  <si>
    <t>Arif Mahmud Shayen</t>
  </si>
  <si>
    <t>Md. Saiful</t>
  </si>
  <si>
    <t>Md. Mamun</t>
  </si>
  <si>
    <t>Md. Kawsar</t>
  </si>
  <si>
    <t>Rabbi</t>
  </si>
  <si>
    <t>Md. Jashim</t>
  </si>
  <si>
    <t>Md. Robiul Islam</t>
  </si>
  <si>
    <t>Md. Saiful Azom Asique</t>
  </si>
  <si>
    <t>Nandan world Link</t>
  </si>
  <si>
    <t>jobayer Ahmed Joy</t>
  </si>
  <si>
    <t>Md. Uzzal Hossain</t>
  </si>
  <si>
    <t>Md. Abdul Mannan Shapon</t>
  </si>
  <si>
    <t>Md. Shiplu Hossain</t>
  </si>
  <si>
    <t>Md.Kabir Hossain</t>
  </si>
  <si>
    <t>Mohammad Sajib</t>
  </si>
  <si>
    <t>One Telecom(Ctg Road)</t>
  </si>
  <si>
    <t>Md. Ahsan Habib</t>
  </si>
  <si>
    <t>One Telecom*Narayanganj</t>
  </si>
  <si>
    <t>Md. Al-Amin</t>
  </si>
  <si>
    <t>Md. Rafiul Islam</t>
  </si>
  <si>
    <t>Md. Humayun Kabir</t>
  </si>
  <si>
    <t>Shipon Sutrodar</t>
  </si>
  <si>
    <t>Md. Sobuj Miah</t>
  </si>
  <si>
    <t>Md. Khokon Mia (Sujon)</t>
  </si>
  <si>
    <t>Sajal Ahmed</t>
  </si>
  <si>
    <t>Md. Sakuat Hossain</t>
  </si>
  <si>
    <t>Samresh Das</t>
  </si>
  <si>
    <t>Anamul Haque Sumon</t>
  </si>
  <si>
    <t>Sukhdeb Das</t>
  </si>
  <si>
    <t>Md. Faysal Abdin</t>
  </si>
  <si>
    <t>Babar khan</t>
  </si>
  <si>
    <t>Jamil Ahmed</t>
  </si>
  <si>
    <t>Md. Alaur Rahman</t>
  </si>
  <si>
    <t>Sohel Ahmed</t>
  </si>
  <si>
    <t>Md. Dilwar Hussain</t>
  </si>
  <si>
    <t>Firoz</t>
  </si>
  <si>
    <t>Shahin</t>
  </si>
  <si>
    <t>Md. Aminul</t>
  </si>
  <si>
    <t>Md. Midul Shikdar</t>
  </si>
  <si>
    <t xml:space="preserve">Md. Sujon Mollah </t>
  </si>
  <si>
    <t>Mr. Shimul</t>
  </si>
  <si>
    <t>Md. Samim Ialam</t>
  </si>
  <si>
    <t>Md. Rony</t>
  </si>
  <si>
    <t>Md. Bappi Kazi</t>
  </si>
  <si>
    <t>Md. Liton Molla</t>
  </si>
  <si>
    <t>SK Momtazul Islam Milon</t>
  </si>
  <si>
    <t xml:space="preserve">Shawpon Kumar Mondol(Shawpon) </t>
  </si>
  <si>
    <t>Md Ruhul Amin</t>
  </si>
  <si>
    <t>Alamin Khan</t>
  </si>
  <si>
    <t>Md. Sojib</t>
  </si>
  <si>
    <t>Md. Saiful Haque Shifat</t>
  </si>
  <si>
    <t>Md Jasim</t>
  </si>
  <si>
    <t>Md. Saidul</t>
  </si>
  <si>
    <t>Monir</t>
  </si>
  <si>
    <t>Md. Miraz</t>
  </si>
  <si>
    <t>Kaium</t>
  </si>
  <si>
    <t>Md. Raisul Islam</t>
  </si>
  <si>
    <t>DSR-0346</t>
  </si>
  <si>
    <t>Md. Rahat Mridha</t>
  </si>
  <si>
    <t>Nayeem Sikder</t>
  </si>
  <si>
    <t>Md. Babu</t>
  </si>
  <si>
    <t xml:space="preserve">Md. Hasan </t>
  </si>
  <si>
    <t>Md. Likhon</t>
  </si>
  <si>
    <t>Biddut Basu</t>
  </si>
  <si>
    <t>Porimal Kumar</t>
  </si>
  <si>
    <t>Md. Asif Hossen</t>
  </si>
  <si>
    <t>Mamun Sheikh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</si>
  <si>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</si>
  <si>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</si>
  <si>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</si>
  <si>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</si>
  <si>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</si>
  <si>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</si>
  <si>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</si>
  <si>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</si>
  <si>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Sujon Haldar</t>
  </si>
  <si>
    <t>Delowar</t>
  </si>
  <si>
    <t>Md.Shahriar</t>
  </si>
  <si>
    <t>Nayon Hossain</t>
  </si>
  <si>
    <t>Ranojit Sing</t>
  </si>
  <si>
    <t>Hasnain Ahmed</t>
  </si>
  <si>
    <t>Md. Mahadi Hasan</t>
  </si>
  <si>
    <t>Md. Shumon</t>
  </si>
  <si>
    <t>Mr. Shonjib</t>
  </si>
  <si>
    <t>Mr. Partho</t>
  </si>
  <si>
    <t>Sajal Adhicari</t>
  </si>
  <si>
    <t>DSR-0748</t>
  </si>
  <si>
    <t>Md. Shawon</t>
  </si>
  <si>
    <t>Md. Masud rana</t>
  </si>
  <si>
    <t>MD.ifter ahad</t>
  </si>
  <si>
    <t>Shadhin</t>
  </si>
  <si>
    <t>Sommrat</t>
  </si>
  <si>
    <t>Shohel</t>
  </si>
  <si>
    <t>Mizan</t>
  </si>
  <si>
    <t>Sheuly</t>
  </si>
  <si>
    <t>Biplob Hossain</t>
  </si>
  <si>
    <t>Biddut Hossain</t>
  </si>
  <si>
    <t>Md. Selim Hossain</t>
  </si>
  <si>
    <t>Shakib Al Hasan</t>
  </si>
  <si>
    <t>Subodh Biswas</t>
  </si>
  <si>
    <t>Md. Zahidul Islam</t>
  </si>
  <si>
    <t>Al amin Noyon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</si>
  <si>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</si>
  <si>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</si>
  <si>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</si>
  <si>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</si>
  <si>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</si>
  <si>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</si>
  <si>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</si>
  <si>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</si>
  <si>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Masud Rana</t>
  </si>
  <si>
    <t>Aminul Islam Tutul</t>
  </si>
  <si>
    <t>Md. Estiak Ahmed</t>
  </si>
  <si>
    <t>Md. Samsuzzaman Talha</t>
  </si>
  <si>
    <t>Md. Shahin</t>
  </si>
  <si>
    <t>Md. Nasim Sahana (Pappu)</t>
  </si>
  <si>
    <t>Md. Rasheduzzaman Milon</t>
  </si>
  <si>
    <t>Md. Ashikur Rahman</t>
  </si>
  <si>
    <t xml:space="preserve"> Md. Roni Ali</t>
  </si>
  <si>
    <t>Md.Jahangir Alam</t>
  </si>
  <si>
    <t>Md.Mamunur Rashid</t>
  </si>
  <si>
    <t>Md.Belel Hossain</t>
  </si>
  <si>
    <t>Md. Harunur Rashid</t>
  </si>
  <si>
    <t>Md. Ashik Islam</t>
  </si>
  <si>
    <t>Md.Monsur Rahman</t>
  </si>
  <si>
    <t>Md.Azaharul Islam</t>
  </si>
  <si>
    <t>Md. Anisur Rahman Akash</t>
  </si>
  <si>
    <t>Md. Shahinur Rahman</t>
  </si>
  <si>
    <t>Md. Anower Hosen</t>
  </si>
  <si>
    <t>Md. Raju Mia</t>
  </si>
  <si>
    <t>Md. Shimul Khan</t>
  </si>
  <si>
    <t>Md. Najmul Huda</t>
  </si>
  <si>
    <t xml:space="preserve">Md. Fozle Rabbi </t>
  </si>
  <si>
    <t>DSR-0469</t>
  </si>
  <si>
    <t>Md. Junayet Hossain</t>
  </si>
  <si>
    <t>Rhyme Enterprise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</si>
  <si>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</si>
  <si>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</si>
  <si>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</si>
  <si>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</si>
  <si>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</si>
  <si>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</si>
  <si>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</si>
  <si>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</si>
  <si>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Target Mar'2021</t>
  </si>
  <si>
    <t>Total Sales Achievement 
Mar'2021</t>
  </si>
  <si>
    <t>Achievement %
Mar'2021</t>
  </si>
  <si>
    <t>Mar'2021 Back Margin
Dealer Wise Value Achievement Status</t>
  </si>
  <si>
    <t>SB Tel Sales Achievement 
Mar'2021</t>
  </si>
  <si>
    <t>EIL Sales Achievement 
Mar'2021</t>
  </si>
  <si>
    <t>Quantity Target Mar'2021</t>
  </si>
  <si>
    <t>SB Tel Qty Achievement Mar'2021</t>
  </si>
  <si>
    <t>EIL Qty Achievement Mar'2021</t>
  </si>
  <si>
    <t>Total Qty Achievement Mar'2021</t>
  </si>
  <si>
    <t xml:space="preserve">DSR wise Back margin Mar'2021 </t>
  </si>
  <si>
    <t>Mar'2021 Target</t>
  </si>
  <si>
    <t>Mar'2021 Achievement</t>
  </si>
  <si>
    <t>Total Dealer Sales in Mar'2021</t>
  </si>
  <si>
    <t>Barisal Mobile Sales Center</t>
  </si>
  <si>
    <t>N/A</t>
  </si>
  <si>
    <t>Active</t>
  </si>
  <si>
    <t>Frozen</t>
  </si>
  <si>
    <t>bkash ok</t>
  </si>
  <si>
    <t>dpay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</si>
</sst>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/>
    <xf numFmtId="164" fontId="3" fillId="2" borderId="10" xfId="0" applyNumberFormat="1" applyFont="1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10" xfId="0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43" fontId="0" fillId="3" borderId="1" xfId="1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7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7" xfId="0" applyBorder="1" applyAlignment="1"/>
    <xf numFmtId="0" fontId="0" fillId="3" borderId="7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5" xfId="0" applyFont="1" applyBorder="1" applyAlignment="1"/>
    <xf numFmtId="0" fontId="6" fillId="0" borderId="7" xfId="0" applyFont="1" applyBorder="1" applyAlignment="1"/>
    <xf numFmtId="0" fontId="6" fillId="0" borderId="13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3" xfId="1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3" borderId="13" xfId="0" applyNumberFormat="1" applyFont="1" applyFill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0" fontId="0" fillId="0" borderId="7" xfId="0" applyFill="1" applyBorder="1"/>
    <xf numFmtId="0" fontId="0" fillId="0" borderId="18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ont="1" applyFill="1" applyAlignment="1">
      <alignment horizontal="left"/>
    </xf>
    <xf numFmtId="0" fontId="6" fillId="0" borderId="1" xfId="0" applyFont="1" applyFill="1" applyBorder="1"/>
    <xf numFmtId="0" fontId="0" fillId="0" borderId="17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17" fillId="0" borderId="1" xfId="0" applyFont="1" applyFill="1" applyBorder="1"/>
    <xf numFmtId="18" fontId="20" fillId="7" borderId="1" xfId="0" applyNumberFormat="1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64" fontId="2" fillId="10" borderId="1" xfId="1" applyNumberFormat="1" applyFont="1" applyFill="1" applyBorder="1"/>
    <xf numFmtId="0" fontId="2" fillId="10" borderId="1" xfId="0" applyFont="1" applyFill="1" applyBorder="1"/>
    <xf numFmtId="10" fontId="2" fillId="10" borderId="1" xfId="2" applyNumberFormat="1" applyFont="1" applyFill="1" applyBorder="1"/>
    <xf numFmtId="0" fontId="2" fillId="0" borderId="0" xfId="0" applyFont="1" applyFill="1"/>
    <xf numFmtId="164" fontId="0" fillId="0" borderId="1" xfId="1" applyNumberFormat="1" applyFont="1" applyBorder="1"/>
    <xf numFmtId="164" fontId="0" fillId="0" borderId="1" xfId="0" applyNumberFormat="1" applyBorder="1"/>
    <xf numFmtId="2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164" fontId="0" fillId="0" borderId="1" xfId="1" applyNumberFormat="1" applyFont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/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left" vertical="center"/>
    </xf>
    <xf numFmtId="164" fontId="2" fillId="12" borderId="1" xfId="1" applyNumberFormat="1" applyFont="1" applyFill="1" applyBorder="1"/>
    <xf numFmtId="164" fontId="20" fillId="11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2" fillId="3" borderId="0" xfId="1" applyNumberFormat="1" applyFont="1" applyFill="1"/>
    <xf numFmtId="0" fontId="2" fillId="8" borderId="0" xfId="0" applyFont="1" applyFill="1" applyBorder="1" applyAlignment="1">
      <alignment horizontal="center" vertical="center"/>
    </xf>
    <xf numFmtId="165" fontId="2" fillId="10" borderId="1" xfId="2" applyNumberFormat="1" applyFont="1" applyFill="1" applyBorder="1"/>
    <xf numFmtId="164" fontId="0" fillId="0" borderId="1" xfId="0" applyNumberFormat="1" applyFill="1" applyBorder="1"/>
    <xf numFmtId="2" fontId="0" fillId="0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0" fontId="0" fillId="0" borderId="1" xfId="2" applyNumberFormat="1" applyFont="1" applyFill="1" applyBorder="1"/>
    <xf numFmtId="0" fontId="0" fillId="0" borderId="19" xfId="0" applyFill="1" applyBorder="1"/>
    <xf numFmtId="164" fontId="19" fillId="13" borderId="1" xfId="1" applyNumberFormat="1" applyFont="1" applyFill="1" applyBorder="1"/>
    <xf numFmtId="10" fontId="2" fillId="13" borderId="1" xfId="2" applyNumberFormat="1" applyFont="1" applyFill="1" applyBorder="1"/>
    <xf numFmtId="43" fontId="0" fillId="0" borderId="1" xfId="1" applyFont="1" applyFill="1" applyBorder="1"/>
    <xf numFmtId="165" fontId="0" fillId="0" borderId="0" xfId="2" applyNumberFormat="1" applyFont="1"/>
    <xf numFmtId="0" fontId="20" fillId="11" borderId="1" xfId="0" applyFont="1" applyFill="1" applyBorder="1" applyAlignment="1">
      <alignment horizontal="center" vertical="center"/>
    </xf>
    <xf numFmtId="164" fontId="22" fillId="0" borderId="1" xfId="1" applyNumberFormat="1" applyFont="1" applyFill="1" applyBorder="1" applyAlignment="1">
      <alignment horizontal="center" vertical="center"/>
    </xf>
    <xf numFmtId="10" fontId="22" fillId="0" borderId="1" xfId="2" applyNumberFormat="1" applyFont="1" applyFill="1" applyBorder="1" applyAlignment="1">
      <alignment horizontal="center" vertical="center"/>
    </xf>
    <xf numFmtId="164" fontId="22" fillId="0" borderId="1" xfId="1" applyNumberFormat="1" applyFont="1" applyBorder="1"/>
    <xf numFmtId="10" fontId="22" fillId="0" borderId="1" xfId="2" applyNumberFormat="1" applyFont="1" applyBorder="1"/>
    <xf numFmtId="0" fontId="22" fillId="0" borderId="1" xfId="0" applyFont="1" applyBorder="1"/>
    <xf numFmtId="0" fontId="22" fillId="0" borderId="0" xfId="0" applyFont="1"/>
    <xf numFmtId="10" fontId="0" fillId="0" borderId="3" xfId="0" applyNumberForma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22" fillId="0" borderId="1" xfId="6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22" fillId="0" borderId="1" xfId="11" applyNumberFormat="1" applyFont="1" applyFill="1" applyBorder="1" applyAlignment="1">
      <alignment horizontal="left" vertical="center"/>
    </xf>
    <xf numFmtId="0" fontId="22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10" fontId="1" fillId="0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2" fontId="1" fillId="0" borderId="1" xfId="2" applyNumberFormat="1" applyFont="1" applyFill="1" applyBorder="1" applyAlignment="1">
      <alignment horizontal="center" vertical="center"/>
    </xf>
    <xf numFmtId="10" fontId="1" fillId="0" borderId="1" xfId="2" applyNumberFormat="1" applyFont="1" applyFill="1" applyBorder="1" applyAlignment="1">
      <alignment horizontal="right" vertical="center"/>
    </xf>
    <xf numFmtId="43" fontId="1" fillId="0" borderId="1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0" fontId="1" fillId="0" borderId="1" xfId="2" applyNumberFormat="1" applyFont="1" applyFill="1" applyBorder="1"/>
    <xf numFmtId="0" fontId="0" fillId="0" borderId="0" xfId="0" applyFont="1" applyFill="1"/>
    <xf numFmtId="10" fontId="0" fillId="0" borderId="0" xfId="2" applyNumberFormat="1" applyFont="1" applyFill="1"/>
    <xf numFmtId="0" fontId="0" fillId="0" borderId="1" xfId="1" applyNumberFormat="1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1279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1237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1146</v>
      </c>
      <c r="B15" t="s">
        <v>173</v>
      </c>
    </row>
    <row r="16" spans="1:2" x14ac:dyDescent="0.25">
      <c r="A16" t="s">
        <v>1075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1280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176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1282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1278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177</v>
      </c>
      <c r="B122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8"/>
  <sheetViews>
    <sheetView showGridLines="0" zoomScale="90" zoomScaleNormal="90" workbookViewId="0">
      <pane xSplit="2" ySplit="3" topLeftCell="O109" activePane="bottomRight" state="frozen"/>
      <selection activeCell="F9" sqref="F9"/>
      <selection pane="topRight" activeCell="F9" sqref="F9"/>
      <selection pane="bottomLeft" activeCell="F9" sqref="F9"/>
      <selection pane="bottomRight" activeCell="F9" sqref="F9"/>
    </sheetView>
  </sheetViews>
  <sheetFormatPr defaultRowHeight="15" x14ac:dyDescent="0.25"/>
  <cols>
    <col min="1" max="1" width="4.42578125" style="3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5.7109375" bestFit="1" customWidth="1"/>
    <col min="6" max="6" width="23.28515625" bestFit="1" customWidth="1"/>
    <col min="7" max="7" width="21" bestFit="1" customWidth="1"/>
    <col min="8" max="8" width="13.28515625" bestFit="1" customWidth="1"/>
    <col min="9" max="9" width="15" style="27" bestFit="1" customWidth="1"/>
    <col min="10" max="10" width="11.7109375" bestFit="1" customWidth="1"/>
    <col min="11" max="11" width="14.85546875" bestFit="1" customWidth="1"/>
    <col min="12" max="12" width="22.140625" bestFit="1" customWidth="1"/>
    <col min="13" max="13" width="19.5703125" bestFit="1" customWidth="1"/>
    <col min="14" max="14" width="12.85546875" bestFit="1" customWidth="1"/>
    <col min="15" max="15" width="15" bestFit="1" customWidth="1"/>
    <col min="16" max="16" width="9" bestFit="1" customWidth="1"/>
    <col min="17" max="17" width="10.140625" bestFit="1" customWidth="1"/>
    <col min="18" max="18" width="12.85546875" bestFit="1" customWidth="1"/>
    <col min="19" max="19" width="17.42578125" bestFit="1" customWidth="1"/>
    <col min="20" max="20" width="9" bestFit="1" customWidth="1"/>
    <col min="21" max="21" width="7.28515625" bestFit="1" customWidth="1"/>
    <col min="22" max="22" width="10.140625" bestFit="1" customWidth="1"/>
    <col min="23" max="23" width="16" bestFit="1" customWidth="1"/>
    <col min="24" max="24" width="10.5703125" bestFit="1" customWidth="1"/>
    <col min="25" max="25" width="7.7109375" bestFit="1" customWidth="1"/>
    <col min="26" max="26" width="8.28515625" bestFit="1" customWidth="1"/>
    <col min="27" max="27" width="16.28515625" bestFit="1" customWidth="1"/>
    <col min="28" max="28" width="13.42578125" bestFit="1" customWidth="1"/>
    <col min="29" max="29" width="13.85546875" bestFit="1" customWidth="1"/>
    <col min="30" max="30" width="10.42578125" bestFit="1" customWidth="1"/>
  </cols>
  <sheetData>
    <row r="1" spans="1:31" ht="30.75" customHeight="1" x14ac:dyDescent="0.25">
      <c r="A1" s="215" t="s">
        <v>1614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</row>
    <row r="2" spans="1:31" ht="30.75" customHeight="1" x14ac:dyDescent="0.25">
      <c r="A2" s="208" t="s">
        <v>1284</v>
      </c>
      <c r="B2" s="209"/>
      <c r="C2" s="209"/>
      <c r="D2" s="209"/>
      <c r="E2" s="209"/>
      <c r="F2" s="209"/>
      <c r="G2" s="209"/>
      <c r="H2" s="209"/>
      <c r="I2" s="209"/>
      <c r="J2" s="210"/>
      <c r="K2" s="211" t="s">
        <v>1285</v>
      </c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3"/>
      <c r="Z2" s="157"/>
    </row>
    <row r="3" spans="1:31" s="4" customFormat="1" ht="45" customHeight="1" x14ac:dyDescent="0.25">
      <c r="A3" s="126" t="s">
        <v>1281</v>
      </c>
      <c r="B3" s="127" t="s">
        <v>137</v>
      </c>
      <c r="C3" s="127" t="s">
        <v>0</v>
      </c>
      <c r="D3" s="127" t="s">
        <v>1</v>
      </c>
      <c r="E3" s="128" t="s">
        <v>1611</v>
      </c>
      <c r="F3" s="128" t="s">
        <v>1615</v>
      </c>
      <c r="G3" s="128" t="s">
        <v>1616</v>
      </c>
      <c r="H3" s="133" t="s">
        <v>1612</v>
      </c>
      <c r="I3" s="128" t="s">
        <v>1613</v>
      </c>
      <c r="J3" s="128" t="s">
        <v>1286</v>
      </c>
      <c r="K3" s="129" t="s">
        <v>1617</v>
      </c>
      <c r="L3" s="129" t="s">
        <v>1618</v>
      </c>
      <c r="M3" s="129" t="s">
        <v>1619</v>
      </c>
      <c r="N3" s="129" t="s">
        <v>1620</v>
      </c>
      <c r="O3" s="129" t="s">
        <v>1613</v>
      </c>
      <c r="P3" s="129" t="s">
        <v>1287</v>
      </c>
      <c r="Q3" s="129" t="s">
        <v>1288</v>
      </c>
      <c r="R3" s="129" t="s">
        <v>1289</v>
      </c>
      <c r="S3" s="129" t="s">
        <v>1290</v>
      </c>
      <c r="T3" s="129" t="s">
        <v>1287</v>
      </c>
      <c r="U3" s="129" t="s">
        <v>1291</v>
      </c>
      <c r="V3" s="129" t="s">
        <v>1292</v>
      </c>
      <c r="W3" s="129" t="s">
        <v>1293</v>
      </c>
      <c r="X3" s="130" t="s">
        <v>1294</v>
      </c>
      <c r="Y3" s="130" t="s">
        <v>1295</v>
      </c>
      <c r="Z3" s="130" t="s">
        <v>1314</v>
      </c>
      <c r="AA3" s="131" t="s">
        <v>1296</v>
      </c>
      <c r="AB3" s="131" t="s">
        <v>1297</v>
      </c>
      <c r="AC3" s="131" t="s">
        <v>1315</v>
      </c>
      <c r="AD3" s="132" t="s">
        <v>1298</v>
      </c>
    </row>
    <row r="4" spans="1:31" s="123" customFormat="1" x14ac:dyDescent="0.25">
      <c r="A4" s="113">
        <v>1</v>
      </c>
      <c r="B4" s="114" t="s">
        <v>158</v>
      </c>
      <c r="C4" s="115" t="s">
        <v>1321</v>
      </c>
      <c r="D4" s="116" t="s">
        <v>1321</v>
      </c>
      <c r="E4" s="112">
        <v>17773490.282499999</v>
      </c>
      <c r="F4" s="112">
        <v>10939654.414999999</v>
      </c>
      <c r="G4" s="112">
        <v>8998367.4392000008</v>
      </c>
      <c r="H4" s="159">
        <f>SUM(F4:G4)</f>
        <v>19938021.854199998</v>
      </c>
      <c r="I4" s="24">
        <f>IFERROR(H4/E4,0)</f>
        <v>1.1217842718169557</v>
      </c>
      <c r="J4" s="149">
        <f>IF(I4&gt;99.5%,H4*0.6%,IF(I4&gt;=95.5%,H4*0.55%,IF(I4&gt;=90.5%,H4*0.5%,IF(I4&gt;=85.5%,H4*0.4%,IF(I4&gt;=79.5%,H4*0.3%,IF(I4&lt;79.5%,0))))))</f>
        <v>119628.13112519999</v>
      </c>
      <c r="K4" s="112">
        <v>10150</v>
      </c>
      <c r="L4" s="112">
        <v>11973</v>
      </c>
      <c r="M4" s="112">
        <v>4596</v>
      </c>
      <c r="N4" s="149">
        <f>SUM(L4:M4)</f>
        <v>16569</v>
      </c>
      <c r="O4" s="24">
        <f t="shared" ref="O4:O67" si="0">IFERROR(N4/K4,0)</f>
        <v>1.6324137931034484</v>
      </c>
      <c r="P4" s="160">
        <f>IF(O4&gt;=100%,10,O4*10)</f>
        <v>10</v>
      </c>
      <c r="Q4" s="149">
        <v>169</v>
      </c>
      <c r="R4" s="149">
        <v>79</v>
      </c>
      <c r="S4" s="161">
        <f>IFERROR(R4/Q4,0)</f>
        <v>0.46745562130177515</v>
      </c>
      <c r="T4" s="162">
        <f>IF(S4&gt;=100%,10,S4*10)</f>
        <v>4.6745562130177518</v>
      </c>
      <c r="U4" s="163">
        <f>SUM(T4,P4)</f>
        <v>14.674556213017752</v>
      </c>
      <c r="V4" s="163">
        <f>20-U4</f>
        <v>5.3254437869822482</v>
      </c>
      <c r="W4" s="164">
        <f>(J4-(J4*V4%))</f>
        <v>113257.40224871004</v>
      </c>
      <c r="X4" s="165">
        <f>F4/H4</f>
        <v>0.5486830386182735</v>
      </c>
      <c r="Y4" s="165">
        <f>G4/H4</f>
        <v>0.45131696138172656</v>
      </c>
      <c r="Z4" s="165">
        <f>IFERROR(#REF!/H4,0)</f>
        <v>0</v>
      </c>
      <c r="AA4" s="149">
        <f>W4*X4</f>
        <v>62142.415611834309</v>
      </c>
      <c r="AB4" s="149">
        <f>W4*Y4</f>
        <v>51114.986636875743</v>
      </c>
      <c r="AC4" s="149">
        <f>IFERROR(W4*Z4,0)</f>
        <v>0</v>
      </c>
      <c r="AD4" s="149">
        <f>SUM(AA4,AB4,AC4)-W4</f>
        <v>0</v>
      </c>
      <c r="AE4" s="203"/>
    </row>
    <row r="5" spans="1:31" s="123" customFormat="1" x14ac:dyDescent="0.25">
      <c r="A5" s="117">
        <v>2</v>
      </c>
      <c r="B5" s="118" t="s">
        <v>159</v>
      </c>
      <c r="C5" s="115" t="s">
        <v>1321</v>
      </c>
      <c r="D5" s="119" t="s">
        <v>1321</v>
      </c>
      <c r="E5" s="112">
        <v>13401552.751600001</v>
      </c>
      <c r="F5" s="112">
        <v>6950544.7899999991</v>
      </c>
      <c r="G5" s="112">
        <v>8685951.7404000014</v>
      </c>
      <c r="H5" s="159">
        <f t="shared" ref="H5:H68" si="1">SUM(F5:G5)</f>
        <v>15636496.530400001</v>
      </c>
      <c r="I5" s="24">
        <f t="shared" ref="I5:I68" si="2">IFERROR(H5/E5,0)</f>
        <v>1.1667675246462146</v>
      </c>
      <c r="J5" s="149">
        <f t="shared" ref="J5:J68" si="3">IF(I5&gt;99.5%,H5*0.6%,IF(I5&gt;=95.5%,H5*0.55%,IF(I5&gt;=90.5%,H5*0.5%,IF(I5&gt;=85.5%,H5*0.4%,IF(I5&gt;=79.5%,H5*0.3%,IF(I5&lt;79.5%,0))))))</f>
        <v>93818.979182399999</v>
      </c>
      <c r="K5" s="112">
        <v>7688</v>
      </c>
      <c r="L5" s="112">
        <v>8102</v>
      </c>
      <c r="M5" s="112">
        <v>4472</v>
      </c>
      <c r="N5" s="149">
        <f t="shared" ref="N5:N68" si="4">SUM(L5:M5)</f>
        <v>12574</v>
      </c>
      <c r="O5" s="24">
        <f t="shared" si="0"/>
        <v>1.6355359001040584</v>
      </c>
      <c r="P5" s="160">
        <f t="shared" ref="P5:P68" si="5">IF(O5&gt;=100%,10,O5*10)</f>
        <v>10</v>
      </c>
      <c r="Q5" s="149">
        <v>398</v>
      </c>
      <c r="R5" s="149">
        <v>228</v>
      </c>
      <c r="S5" s="161">
        <f t="shared" ref="S5:S35" si="6">IFERROR(R5/Q5,0)</f>
        <v>0.57286432160804024</v>
      </c>
      <c r="T5" s="162">
        <f t="shared" ref="T5:T68" si="7">IF(S5&gt;=100%,10,S5*10)</f>
        <v>5.7286432160804024</v>
      </c>
      <c r="U5" s="163">
        <f t="shared" ref="U5:U35" si="8">SUM(T5,P5)</f>
        <v>15.728643216080403</v>
      </c>
      <c r="V5" s="163">
        <f t="shared" ref="V5:V68" si="9">20-U5</f>
        <v>4.2713567839195967</v>
      </c>
      <c r="W5" s="164">
        <f>(J5-(J5*V5%))</f>
        <v>89811.635850488441</v>
      </c>
      <c r="X5" s="165">
        <f t="shared" ref="X5:X35" si="10">F5/H5</f>
        <v>0.44450780751858077</v>
      </c>
      <c r="Y5" s="165">
        <f t="shared" ref="Y5:Y35" si="11">G5/H5</f>
        <v>0.55549219248141923</v>
      </c>
      <c r="Z5" s="165">
        <f>IFERROR(#REF!/H5,0)</f>
        <v>0</v>
      </c>
      <c r="AA5" s="149">
        <f t="shared" ref="AA5:AA68" si="12">W5*X5</f>
        <v>39921.973341557787</v>
      </c>
      <c r="AB5" s="149">
        <f t="shared" ref="AB5:AB68" si="13">W5*Y5</f>
        <v>49889.662508930654</v>
      </c>
      <c r="AC5" s="149">
        <f t="shared" ref="AC5:AC68" si="14">IFERROR(W5*Z5,0)</f>
        <v>0</v>
      </c>
      <c r="AD5" s="149">
        <f t="shared" ref="AD5:AD68" si="15">SUM(AA5,AB5,AC5)-W5</f>
        <v>0</v>
      </c>
      <c r="AE5" s="203"/>
    </row>
    <row r="6" spans="1:31" s="123" customFormat="1" x14ac:dyDescent="0.25">
      <c r="A6" s="117">
        <v>3</v>
      </c>
      <c r="B6" s="118" t="s">
        <v>1333</v>
      </c>
      <c r="C6" s="115" t="s">
        <v>1321</v>
      </c>
      <c r="D6" s="119" t="s">
        <v>1323</v>
      </c>
      <c r="E6" s="112">
        <v>2457487.3182000001</v>
      </c>
      <c r="F6" s="112">
        <v>1153351.6850000003</v>
      </c>
      <c r="G6" s="112">
        <v>1020664.3826000001</v>
      </c>
      <c r="H6" s="159">
        <f t="shared" si="1"/>
        <v>2174016.0676000006</v>
      </c>
      <c r="I6" s="24">
        <f t="shared" si="2"/>
        <v>0.88464996400973106</v>
      </c>
      <c r="J6" s="149">
        <f t="shared" si="3"/>
        <v>8696.064270400002</v>
      </c>
      <c r="K6" s="112">
        <v>1174</v>
      </c>
      <c r="L6" s="112">
        <v>1268</v>
      </c>
      <c r="M6" s="112">
        <v>419</v>
      </c>
      <c r="N6" s="149">
        <f t="shared" si="4"/>
        <v>1687</v>
      </c>
      <c r="O6" s="24">
        <f t="shared" si="0"/>
        <v>1.4369676320272573</v>
      </c>
      <c r="P6" s="160">
        <f t="shared" si="5"/>
        <v>10</v>
      </c>
      <c r="Q6" s="149">
        <v>38</v>
      </c>
      <c r="R6" s="149">
        <v>21</v>
      </c>
      <c r="S6" s="161">
        <f t="shared" si="6"/>
        <v>0.55263157894736847</v>
      </c>
      <c r="T6" s="162">
        <f t="shared" si="7"/>
        <v>5.526315789473685</v>
      </c>
      <c r="U6" s="163">
        <f t="shared" si="8"/>
        <v>15.526315789473685</v>
      </c>
      <c r="V6" s="163">
        <f t="shared" si="9"/>
        <v>4.473684210526315</v>
      </c>
      <c r="W6" s="164">
        <f t="shared" ref="W6:W35" si="16">(J6-(J6*V6%))</f>
        <v>8307.0298161978972</v>
      </c>
      <c r="X6" s="165">
        <f t="shared" si="10"/>
        <v>0.53051663333529997</v>
      </c>
      <c r="Y6" s="165">
        <f t="shared" si="11"/>
        <v>0.46948336666469992</v>
      </c>
      <c r="Z6" s="165">
        <f>IFERROR(#REF!/H6,0)</f>
        <v>0</v>
      </c>
      <c r="AA6" s="149">
        <f t="shared" si="12"/>
        <v>4407.0174911052645</v>
      </c>
      <c r="AB6" s="149">
        <f t="shared" si="13"/>
        <v>3900.0123250926322</v>
      </c>
      <c r="AC6" s="149">
        <f t="shared" si="14"/>
        <v>0</v>
      </c>
      <c r="AD6" s="149">
        <f t="shared" si="15"/>
        <v>0</v>
      </c>
      <c r="AE6" s="203"/>
    </row>
    <row r="7" spans="1:31" s="123" customFormat="1" x14ac:dyDescent="0.25">
      <c r="A7" s="113">
        <v>4</v>
      </c>
      <c r="B7" s="118" t="s">
        <v>1280</v>
      </c>
      <c r="C7" s="115" t="s">
        <v>1321</v>
      </c>
      <c r="D7" s="119" t="s">
        <v>1323</v>
      </c>
      <c r="E7" s="112">
        <v>6339415.5047999993</v>
      </c>
      <c r="F7" s="112">
        <v>3096206.3749999995</v>
      </c>
      <c r="G7" s="112">
        <v>2352406.6665000003</v>
      </c>
      <c r="H7" s="159">
        <f t="shared" si="1"/>
        <v>5448613.0415000003</v>
      </c>
      <c r="I7" s="24">
        <f t="shared" si="2"/>
        <v>0.85948192500940945</v>
      </c>
      <c r="J7" s="149">
        <f t="shared" si="3"/>
        <v>21794.452166000003</v>
      </c>
      <c r="K7" s="112">
        <v>3499</v>
      </c>
      <c r="L7" s="112">
        <v>3510</v>
      </c>
      <c r="M7" s="112">
        <v>779</v>
      </c>
      <c r="N7" s="149">
        <f t="shared" si="4"/>
        <v>4289</v>
      </c>
      <c r="O7" s="24">
        <f t="shared" si="0"/>
        <v>1.225778793941126</v>
      </c>
      <c r="P7" s="160">
        <f t="shared" si="5"/>
        <v>10</v>
      </c>
      <c r="Q7" s="149">
        <v>133</v>
      </c>
      <c r="R7" s="149">
        <v>98</v>
      </c>
      <c r="S7" s="161">
        <f t="shared" si="6"/>
        <v>0.73684210526315785</v>
      </c>
      <c r="T7" s="162">
        <f t="shared" si="7"/>
        <v>7.3684210526315788</v>
      </c>
      <c r="U7" s="163">
        <f t="shared" si="8"/>
        <v>17.368421052631579</v>
      </c>
      <c r="V7" s="163">
        <f t="shared" si="9"/>
        <v>2.6315789473684212</v>
      </c>
      <c r="W7" s="164">
        <f t="shared" si="16"/>
        <v>21220.913951105267</v>
      </c>
      <c r="X7" s="165">
        <f t="shared" si="10"/>
        <v>0.56825587565447955</v>
      </c>
      <c r="Y7" s="165">
        <f t="shared" si="11"/>
        <v>0.4317441243455204</v>
      </c>
      <c r="Z7" s="165">
        <f>IFERROR(#REF!/H7,0)</f>
        <v>0</v>
      </c>
      <c r="AA7" s="149">
        <f t="shared" si="12"/>
        <v>12058.909039473685</v>
      </c>
      <c r="AB7" s="149">
        <f t="shared" si="13"/>
        <v>9162.0049116315804</v>
      </c>
      <c r="AC7" s="149">
        <f t="shared" si="14"/>
        <v>0</v>
      </c>
      <c r="AD7" s="149">
        <f t="shared" si="15"/>
        <v>0</v>
      </c>
      <c r="AE7" s="203"/>
    </row>
    <row r="8" spans="1:31" s="123" customFormat="1" x14ac:dyDescent="0.25">
      <c r="A8" s="117">
        <v>5</v>
      </c>
      <c r="B8" s="118" t="s">
        <v>155</v>
      </c>
      <c r="C8" s="115" t="s">
        <v>1321</v>
      </c>
      <c r="D8" s="119" t="s">
        <v>1323</v>
      </c>
      <c r="E8" s="112">
        <v>2318532.3273</v>
      </c>
      <c r="F8" s="112">
        <v>935674.84999999986</v>
      </c>
      <c r="G8" s="112">
        <v>942683.1478000005</v>
      </c>
      <c r="H8" s="159">
        <f t="shared" si="1"/>
        <v>1878357.9978000005</v>
      </c>
      <c r="I8" s="24">
        <f t="shared" si="2"/>
        <v>0.81014958285589411</v>
      </c>
      <c r="J8" s="149">
        <f t="shared" si="3"/>
        <v>5635.0739934000012</v>
      </c>
      <c r="K8" s="112">
        <v>1377</v>
      </c>
      <c r="L8" s="112">
        <v>1010</v>
      </c>
      <c r="M8" s="112">
        <v>534</v>
      </c>
      <c r="N8" s="149">
        <f t="shared" si="4"/>
        <v>1544</v>
      </c>
      <c r="O8" s="24">
        <f t="shared" si="0"/>
        <v>1.121278140885984</v>
      </c>
      <c r="P8" s="160">
        <f t="shared" si="5"/>
        <v>10</v>
      </c>
      <c r="Q8" s="149">
        <v>14</v>
      </c>
      <c r="R8" s="149">
        <v>10</v>
      </c>
      <c r="S8" s="161">
        <f t="shared" si="6"/>
        <v>0.7142857142857143</v>
      </c>
      <c r="T8" s="162">
        <f t="shared" si="7"/>
        <v>7.1428571428571432</v>
      </c>
      <c r="U8" s="163">
        <f t="shared" si="8"/>
        <v>17.142857142857142</v>
      </c>
      <c r="V8" s="163">
        <f t="shared" si="9"/>
        <v>2.8571428571428577</v>
      </c>
      <c r="W8" s="164">
        <f t="shared" si="16"/>
        <v>5474.0718793028582</v>
      </c>
      <c r="X8" s="165">
        <f t="shared" si="10"/>
        <v>0.49813446163931235</v>
      </c>
      <c r="Y8" s="165">
        <f t="shared" si="11"/>
        <v>0.50186553836068759</v>
      </c>
      <c r="Z8" s="165">
        <f>IFERROR(#REF!/H8,0)</f>
        <v>0</v>
      </c>
      <c r="AA8" s="149">
        <f t="shared" si="12"/>
        <v>2726.8238485714282</v>
      </c>
      <c r="AB8" s="149">
        <f t="shared" si="13"/>
        <v>2747.2480307314299</v>
      </c>
      <c r="AC8" s="149">
        <f t="shared" si="14"/>
        <v>0</v>
      </c>
      <c r="AD8" s="149">
        <f t="shared" si="15"/>
        <v>0</v>
      </c>
      <c r="AE8" s="203"/>
    </row>
    <row r="9" spans="1:31" s="123" customFormat="1" x14ac:dyDescent="0.25">
      <c r="A9" s="113">
        <v>6</v>
      </c>
      <c r="B9" s="118" t="s">
        <v>142</v>
      </c>
      <c r="C9" s="115" t="s">
        <v>1321</v>
      </c>
      <c r="D9" s="119" t="s">
        <v>1323</v>
      </c>
      <c r="E9" s="112">
        <v>3278655.5098000001</v>
      </c>
      <c r="F9" s="112">
        <v>1352198.4600000002</v>
      </c>
      <c r="G9" s="112">
        <v>1315240.0852000001</v>
      </c>
      <c r="H9" s="159">
        <f t="shared" si="1"/>
        <v>2667438.5452000005</v>
      </c>
      <c r="I9" s="24">
        <f t="shared" si="2"/>
        <v>0.81357694860803353</v>
      </c>
      <c r="J9" s="149">
        <f t="shared" si="3"/>
        <v>8002.3156356000018</v>
      </c>
      <c r="K9" s="112">
        <v>1815</v>
      </c>
      <c r="L9" s="112">
        <v>1501</v>
      </c>
      <c r="M9" s="112">
        <v>678</v>
      </c>
      <c r="N9" s="149">
        <f t="shared" si="4"/>
        <v>2179</v>
      </c>
      <c r="O9" s="24">
        <f t="shared" si="0"/>
        <v>1.2005509641873278</v>
      </c>
      <c r="P9" s="160">
        <f t="shared" si="5"/>
        <v>10</v>
      </c>
      <c r="Q9" s="149">
        <v>33</v>
      </c>
      <c r="R9" s="149">
        <v>21</v>
      </c>
      <c r="S9" s="161">
        <f t="shared" si="6"/>
        <v>0.63636363636363635</v>
      </c>
      <c r="T9" s="162">
        <f t="shared" si="7"/>
        <v>6.3636363636363633</v>
      </c>
      <c r="U9" s="163">
        <f t="shared" si="8"/>
        <v>16.363636363636363</v>
      </c>
      <c r="V9" s="163">
        <f t="shared" si="9"/>
        <v>3.6363636363636367</v>
      </c>
      <c r="W9" s="164">
        <f t="shared" si="16"/>
        <v>7711.3223397600013</v>
      </c>
      <c r="X9" s="165">
        <f t="shared" si="10"/>
        <v>0.50692769002429428</v>
      </c>
      <c r="Y9" s="165">
        <f t="shared" si="11"/>
        <v>0.49307230997570567</v>
      </c>
      <c r="Z9" s="165">
        <f>IFERROR(#REF!/H9,0)</f>
        <v>0</v>
      </c>
      <c r="AA9" s="149">
        <f t="shared" si="12"/>
        <v>3909.0828207272734</v>
      </c>
      <c r="AB9" s="149">
        <f t="shared" si="13"/>
        <v>3802.2395190327275</v>
      </c>
      <c r="AC9" s="149">
        <f t="shared" si="14"/>
        <v>0</v>
      </c>
      <c r="AD9" s="149">
        <f t="shared" si="15"/>
        <v>0</v>
      </c>
      <c r="AE9" s="203"/>
    </row>
    <row r="10" spans="1:31" s="123" customFormat="1" x14ac:dyDescent="0.25">
      <c r="A10" s="117">
        <v>7</v>
      </c>
      <c r="B10" s="118" t="s">
        <v>148</v>
      </c>
      <c r="C10" s="115" t="s">
        <v>1321</v>
      </c>
      <c r="D10" s="119" t="s">
        <v>1323</v>
      </c>
      <c r="E10" s="112">
        <v>2951016.1390000004</v>
      </c>
      <c r="F10" s="112">
        <v>1050910.6700000002</v>
      </c>
      <c r="G10" s="112">
        <v>1322005.0948999999</v>
      </c>
      <c r="H10" s="159">
        <f t="shared" si="1"/>
        <v>2372915.7648999998</v>
      </c>
      <c r="I10" s="24">
        <f t="shared" si="2"/>
        <v>0.80410124957978057</v>
      </c>
      <c r="J10" s="149">
        <f t="shared" si="3"/>
        <v>7118.7472946999997</v>
      </c>
      <c r="K10" s="112">
        <v>1668</v>
      </c>
      <c r="L10" s="112">
        <v>1203</v>
      </c>
      <c r="M10" s="112">
        <v>654</v>
      </c>
      <c r="N10" s="149">
        <f t="shared" si="4"/>
        <v>1857</v>
      </c>
      <c r="O10" s="24">
        <f t="shared" si="0"/>
        <v>1.1133093525179856</v>
      </c>
      <c r="P10" s="160">
        <f t="shared" si="5"/>
        <v>10</v>
      </c>
      <c r="Q10" s="149">
        <v>33</v>
      </c>
      <c r="R10" s="149">
        <v>17</v>
      </c>
      <c r="S10" s="161">
        <f t="shared" si="6"/>
        <v>0.51515151515151514</v>
      </c>
      <c r="T10" s="162">
        <f t="shared" si="7"/>
        <v>5.1515151515151514</v>
      </c>
      <c r="U10" s="163">
        <f t="shared" si="8"/>
        <v>15.151515151515152</v>
      </c>
      <c r="V10" s="163">
        <f t="shared" si="9"/>
        <v>4.8484848484848477</v>
      </c>
      <c r="W10" s="164">
        <f t="shared" si="16"/>
        <v>6773.5959107145454</v>
      </c>
      <c r="X10" s="165">
        <f t="shared" si="10"/>
        <v>0.44287736022702345</v>
      </c>
      <c r="Y10" s="165">
        <f t="shared" si="11"/>
        <v>0.5571226397729766</v>
      </c>
      <c r="Z10" s="165">
        <f>IFERROR(#REF!/H10,0)</f>
        <v>0</v>
      </c>
      <c r="AA10" s="149">
        <f t="shared" si="12"/>
        <v>2999.8722761818185</v>
      </c>
      <c r="AB10" s="149">
        <f t="shared" si="13"/>
        <v>3773.7236345327269</v>
      </c>
      <c r="AC10" s="149">
        <f t="shared" si="14"/>
        <v>0</v>
      </c>
      <c r="AD10" s="149">
        <f t="shared" si="15"/>
        <v>0</v>
      </c>
      <c r="AE10" s="203"/>
    </row>
    <row r="11" spans="1:31" s="123" customFormat="1" x14ac:dyDescent="0.25">
      <c r="A11" s="117">
        <v>8</v>
      </c>
      <c r="B11" s="118" t="s">
        <v>146</v>
      </c>
      <c r="C11" s="115" t="s">
        <v>1321</v>
      </c>
      <c r="D11" s="119" t="s">
        <v>1323</v>
      </c>
      <c r="E11" s="112">
        <v>1541840.2499000002</v>
      </c>
      <c r="F11" s="112">
        <v>597821.50749999995</v>
      </c>
      <c r="G11" s="112">
        <v>1079371.8334000001</v>
      </c>
      <c r="H11" s="159">
        <f t="shared" si="1"/>
        <v>1677193.3409000002</v>
      </c>
      <c r="I11" s="24">
        <f t="shared" si="2"/>
        <v>1.087786715263646</v>
      </c>
      <c r="J11" s="149">
        <f t="shared" si="3"/>
        <v>10063.160045400002</v>
      </c>
      <c r="K11" s="112">
        <v>999</v>
      </c>
      <c r="L11" s="112">
        <v>664</v>
      </c>
      <c r="M11" s="112">
        <v>491</v>
      </c>
      <c r="N11" s="149">
        <f t="shared" si="4"/>
        <v>1155</v>
      </c>
      <c r="O11" s="24">
        <f t="shared" si="0"/>
        <v>1.1561561561561562</v>
      </c>
      <c r="P11" s="160">
        <f t="shared" si="5"/>
        <v>10</v>
      </c>
      <c r="Q11" s="149">
        <v>54</v>
      </c>
      <c r="R11" s="149">
        <v>20</v>
      </c>
      <c r="S11" s="161">
        <f t="shared" si="6"/>
        <v>0.37037037037037035</v>
      </c>
      <c r="T11" s="162">
        <f t="shared" si="7"/>
        <v>3.7037037037037033</v>
      </c>
      <c r="U11" s="163">
        <f t="shared" si="8"/>
        <v>13.703703703703702</v>
      </c>
      <c r="V11" s="163">
        <f t="shared" si="9"/>
        <v>6.2962962962962976</v>
      </c>
      <c r="W11" s="164">
        <f t="shared" si="16"/>
        <v>9429.5536721711123</v>
      </c>
      <c r="X11" s="165">
        <f t="shared" si="10"/>
        <v>0.3564416176248365</v>
      </c>
      <c r="Y11" s="165">
        <f t="shared" si="11"/>
        <v>0.64355838237516338</v>
      </c>
      <c r="Z11" s="165">
        <f>IFERROR(#REF!/H11,0)</f>
        <v>0</v>
      </c>
      <c r="AA11" s="149">
        <f t="shared" si="12"/>
        <v>3361.0853643888886</v>
      </c>
      <c r="AB11" s="149">
        <f t="shared" si="13"/>
        <v>6068.4683077822228</v>
      </c>
      <c r="AC11" s="149">
        <f t="shared" si="14"/>
        <v>0</v>
      </c>
      <c r="AD11" s="149">
        <f t="shared" si="15"/>
        <v>0</v>
      </c>
      <c r="AE11" s="203"/>
    </row>
    <row r="12" spans="1:31" s="123" customFormat="1" x14ac:dyDescent="0.25">
      <c r="A12" s="113">
        <v>9</v>
      </c>
      <c r="B12" s="118" t="s">
        <v>144</v>
      </c>
      <c r="C12" s="115" t="s">
        <v>1321</v>
      </c>
      <c r="D12" s="119" t="s">
        <v>1324</v>
      </c>
      <c r="E12" s="112">
        <v>2460502.7131999996</v>
      </c>
      <c r="F12" s="112">
        <v>873399.08499999961</v>
      </c>
      <c r="G12" s="112">
        <v>1104128.5109000001</v>
      </c>
      <c r="H12" s="159">
        <f t="shared" si="1"/>
        <v>1977527.5958999996</v>
      </c>
      <c r="I12" s="24">
        <f t="shared" si="2"/>
        <v>0.80370876459149754</v>
      </c>
      <c r="J12" s="149">
        <f t="shared" si="3"/>
        <v>5932.5827876999992</v>
      </c>
      <c r="K12" s="112">
        <v>1396</v>
      </c>
      <c r="L12" s="112">
        <v>977</v>
      </c>
      <c r="M12" s="112">
        <v>397</v>
      </c>
      <c r="N12" s="149">
        <f t="shared" si="4"/>
        <v>1374</v>
      </c>
      <c r="O12" s="24">
        <f t="shared" si="0"/>
        <v>0.98424068767908313</v>
      </c>
      <c r="P12" s="160">
        <f t="shared" si="5"/>
        <v>9.8424068767908306</v>
      </c>
      <c r="Q12" s="149">
        <v>56</v>
      </c>
      <c r="R12" s="149">
        <v>33</v>
      </c>
      <c r="S12" s="161">
        <f t="shared" si="6"/>
        <v>0.5892857142857143</v>
      </c>
      <c r="T12" s="162">
        <f t="shared" si="7"/>
        <v>5.8928571428571432</v>
      </c>
      <c r="U12" s="163">
        <f t="shared" si="8"/>
        <v>15.735264019647975</v>
      </c>
      <c r="V12" s="163">
        <f t="shared" si="9"/>
        <v>4.2647359803520253</v>
      </c>
      <c r="W12" s="164">
        <f t="shared" si="16"/>
        <v>5679.5737949887862</v>
      </c>
      <c r="X12" s="165">
        <f t="shared" si="10"/>
        <v>0.44166214762859168</v>
      </c>
      <c r="Y12" s="165">
        <f t="shared" si="11"/>
        <v>0.55833785237140843</v>
      </c>
      <c r="Z12" s="165">
        <f>IFERROR(#REF!/H12,0)</f>
        <v>0</v>
      </c>
      <c r="AA12" s="149">
        <f t="shared" si="12"/>
        <v>2508.4527599098178</v>
      </c>
      <c r="AB12" s="149">
        <f t="shared" si="13"/>
        <v>3171.1210350789688</v>
      </c>
      <c r="AC12" s="149">
        <f t="shared" si="14"/>
        <v>0</v>
      </c>
      <c r="AD12" s="149">
        <f t="shared" si="15"/>
        <v>0</v>
      </c>
      <c r="AE12" s="203"/>
    </row>
    <row r="13" spans="1:31" s="123" customFormat="1" x14ac:dyDescent="0.25">
      <c r="A13" s="117">
        <v>10</v>
      </c>
      <c r="B13" s="118" t="s">
        <v>152</v>
      </c>
      <c r="C13" s="115" t="s">
        <v>1321</v>
      </c>
      <c r="D13" s="119" t="s">
        <v>1321</v>
      </c>
      <c r="E13" s="112">
        <v>2622980.9282</v>
      </c>
      <c r="F13" s="112">
        <v>943312.74749999959</v>
      </c>
      <c r="G13" s="112">
        <v>1214331.3372</v>
      </c>
      <c r="H13" s="159">
        <f t="shared" si="1"/>
        <v>2157644.0846999995</v>
      </c>
      <c r="I13" s="24">
        <f t="shared" si="2"/>
        <v>0.82259236485591447</v>
      </c>
      <c r="J13" s="149">
        <f t="shared" si="3"/>
        <v>6472.9322540999983</v>
      </c>
      <c r="K13" s="112">
        <v>1465</v>
      </c>
      <c r="L13" s="112">
        <v>1060</v>
      </c>
      <c r="M13" s="112">
        <v>558</v>
      </c>
      <c r="N13" s="149">
        <f t="shared" si="4"/>
        <v>1618</v>
      </c>
      <c r="O13" s="24">
        <f t="shared" si="0"/>
        <v>1.1044368600682595</v>
      </c>
      <c r="P13" s="160">
        <f t="shared" si="5"/>
        <v>10</v>
      </c>
      <c r="Q13" s="149">
        <v>68</v>
      </c>
      <c r="R13" s="149">
        <v>51</v>
      </c>
      <c r="S13" s="161">
        <f t="shared" si="6"/>
        <v>0.75</v>
      </c>
      <c r="T13" s="162">
        <f t="shared" si="7"/>
        <v>7.5</v>
      </c>
      <c r="U13" s="163">
        <f t="shared" si="8"/>
        <v>17.5</v>
      </c>
      <c r="V13" s="163">
        <f t="shared" si="9"/>
        <v>2.5</v>
      </c>
      <c r="W13" s="164">
        <f t="shared" si="16"/>
        <v>6311.108947747498</v>
      </c>
      <c r="X13" s="165">
        <f t="shared" si="10"/>
        <v>0.43719571461720413</v>
      </c>
      <c r="Y13" s="165">
        <f t="shared" si="11"/>
        <v>0.56280428538279592</v>
      </c>
      <c r="Z13" s="165">
        <f>IFERROR(#REF!/H13,0)</f>
        <v>0</v>
      </c>
      <c r="AA13" s="149">
        <f t="shared" si="12"/>
        <v>2759.1897864374987</v>
      </c>
      <c r="AB13" s="149">
        <f t="shared" si="13"/>
        <v>3551.9191613099997</v>
      </c>
      <c r="AC13" s="149">
        <f t="shared" si="14"/>
        <v>0</v>
      </c>
      <c r="AD13" s="149">
        <f t="shared" si="15"/>
        <v>0</v>
      </c>
      <c r="AE13" s="203"/>
    </row>
    <row r="14" spans="1:31" s="123" customFormat="1" x14ac:dyDescent="0.25">
      <c r="A14" s="113">
        <v>11</v>
      </c>
      <c r="B14" s="118" t="s">
        <v>154</v>
      </c>
      <c r="C14" s="115" t="s">
        <v>1321</v>
      </c>
      <c r="D14" s="119" t="s">
        <v>1321</v>
      </c>
      <c r="E14" s="112">
        <v>4245911.7779999999</v>
      </c>
      <c r="F14" s="112">
        <v>1671923.0899999994</v>
      </c>
      <c r="G14" s="112">
        <v>2191595.7045</v>
      </c>
      <c r="H14" s="159">
        <f t="shared" si="1"/>
        <v>3863518.7944999994</v>
      </c>
      <c r="I14" s="24">
        <f t="shared" si="2"/>
        <v>0.90993854712635514</v>
      </c>
      <c r="J14" s="149">
        <f t="shared" si="3"/>
        <v>19317.593972499999</v>
      </c>
      <c r="K14" s="112">
        <v>2430</v>
      </c>
      <c r="L14" s="112">
        <v>1715</v>
      </c>
      <c r="M14" s="112">
        <v>1375</v>
      </c>
      <c r="N14" s="149">
        <f t="shared" si="4"/>
        <v>3090</v>
      </c>
      <c r="O14" s="24">
        <f t="shared" si="0"/>
        <v>1.271604938271605</v>
      </c>
      <c r="P14" s="160">
        <f t="shared" si="5"/>
        <v>10</v>
      </c>
      <c r="Q14" s="149">
        <v>48</v>
      </c>
      <c r="R14" s="149">
        <v>14</v>
      </c>
      <c r="S14" s="161">
        <f t="shared" si="6"/>
        <v>0.29166666666666669</v>
      </c>
      <c r="T14" s="162">
        <f t="shared" si="7"/>
        <v>2.916666666666667</v>
      </c>
      <c r="U14" s="163">
        <f t="shared" si="8"/>
        <v>12.916666666666668</v>
      </c>
      <c r="V14" s="163">
        <f t="shared" si="9"/>
        <v>7.0833333333333321</v>
      </c>
      <c r="W14" s="164">
        <f t="shared" si="16"/>
        <v>17949.264399447915</v>
      </c>
      <c r="X14" s="165">
        <f t="shared" si="10"/>
        <v>0.4327462033781494</v>
      </c>
      <c r="Y14" s="165">
        <f t="shared" si="11"/>
        <v>0.5672537966218506</v>
      </c>
      <c r="Z14" s="165">
        <f>IFERROR(#REF!/H14,0)</f>
        <v>0</v>
      </c>
      <c r="AA14" s="149">
        <f t="shared" si="12"/>
        <v>7767.4760222916639</v>
      </c>
      <c r="AB14" s="149">
        <f t="shared" si="13"/>
        <v>10181.78837715625</v>
      </c>
      <c r="AC14" s="149">
        <f t="shared" si="14"/>
        <v>0</v>
      </c>
      <c r="AD14" s="149">
        <f t="shared" si="15"/>
        <v>0</v>
      </c>
      <c r="AE14" s="203"/>
    </row>
    <row r="15" spans="1:31" s="123" customFormat="1" x14ac:dyDescent="0.25">
      <c r="A15" s="117">
        <v>12</v>
      </c>
      <c r="B15" s="118" t="s">
        <v>153</v>
      </c>
      <c r="C15" s="115" t="s">
        <v>1321</v>
      </c>
      <c r="D15" s="119" t="s">
        <v>1321</v>
      </c>
      <c r="E15" s="112">
        <v>5585524.3921000008</v>
      </c>
      <c r="F15" s="112">
        <v>1842470.0350000001</v>
      </c>
      <c r="G15" s="112">
        <v>3527752.7823999994</v>
      </c>
      <c r="H15" s="159">
        <f t="shared" si="1"/>
        <v>5370222.8173999991</v>
      </c>
      <c r="I15" s="24">
        <f t="shared" si="2"/>
        <v>0.96145365061792265</v>
      </c>
      <c r="J15" s="149">
        <f t="shared" si="3"/>
        <v>29536.225495699997</v>
      </c>
      <c r="K15" s="112">
        <v>3181</v>
      </c>
      <c r="L15" s="112">
        <v>1888</v>
      </c>
      <c r="M15" s="112">
        <v>2022</v>
      </c>
      <c r="N15" s="149">
        <f t="shared" si="4"/>
        <v>3910</v>
      </c>
      <c r="O15" s="24">
        <f t="shared" si="0"/>
        <v>1.2291732159698208</v>
      </c>
      <c r="P15" s="160">
        <f t="shared" si="5"/>
        <v>10</v>
      </c>
      <c r="Q15" s="149">
        <v>125</v>
      </c>
      <c r="R15" s="149">
        <v>92</v>
      </c>
      <c r="S15" s="161">
        <f t="shared" si="6"/>
        <v>0.73599999999999999</v>
      </c>
      <c r="T15" s="162">
        <f t="shared" si="7"/>
        <v>7.3599999999999994</v>
      </c>
      <c r="U15" s="163">
        <f t="shared" si="8"/>
        <v>17.36</v>
      </c>
      <c r="V15" s="163">
        <f t="shared" si="9"/>
        <v>2.6400000000000006</v>
      </c>
      <c r="W15" s="164">
        <f t="shared" si="16"/>
        <v>28756.469142613518</v>
      </c>
      <c r="X15" s="165">
        <f t="shared" si="10"/>
        <v>0.3430900537367339</v>
      </c>
      <c r="Y15" s="165">
        <f t="shared" si="11"/>
        <v>0.65690994626326615</v>
      </c>
      <c r="Z15" s="165">
        <f>IFERROR(#REF!/H15,0)</f>
        <v>0</v>
      </c>
      <c r="AA15" s="149">
        <f t="shared" si="12"/>
        <v>9866.058543418003</v>
      </c>
      <c r="AB15" s="149">
        <f t="shared" si="13"/>
        <v>18890.410599195518</v>
      </c>
      <c r="AC15" s="149">
        <f t="shared" si="14"/>
        <v>0</v>
      </c>
      <c r="AD15" s="149">
        <f t="shared" si="15"/>
        <v>0</v>
      </c>
      <c r="AE15" s="203"/>
    </row>
    <row r="16" spans="1:31" s="123" customFormat="1" x14ac:dyDescent="0.25">
      <c r="A16" s="117">
        <v>13</v>
      </c>
      <c r="B16" s="118" t="s">
        <v>1316</v>
      </c>
      <c r="C16" s="115" t="s">
        <v>1321</v>
      </c>
      <c r="D16" s="116" t="s">
        <v>1324</v>
      </c>
      <c r="E16" s="112">
        <v>7492848.1305999998</v>
      </c>
      <c r="F16" s="112">
        <v>2785641.9350000001</v>
      </c>
      <c r="G16" s="112">
        <v>4038082.3924999991</v>
      </c>
      <c r="H16" s="159">
        <f t="shared" si="1"/>
        <v>6823724.3274999987</v>
      </c>
      <c r="I16" s="24">
        <f t="shared" si="2"/>
        <v>0.91069833640863873</v>
      </c>
      <c r="J16" s="149">
        <f t="shared" si="3"/>
        <v>34118.621637499993</v>
      </c>
      <c r="K16" s="112">
        <v>4277</v>
      </c>
      <c r="L16" s="112">
        <v>3118</v>
      </c>
      <c r="M16" s="112">
        <v>1306</v>
      </c>
      <c r="N16" s="149">
        <f t="shared" si="4"/>
        <v>4424</v>
      </c>
      <c r="O16" s="24">
        <f t="shared" si="0"/>
        <v>1.0343698854337153</v>
      </c>
      <c r="P16" s="160">
        <f t="shared" si="5"/>
        <v>10</v>
      </c>
      <c r="Q16" s="149">
        <v>291</v>
      </c>
      <c r="R16" s="149">
        <v>232</v>
      </c>
      <c r="S16" s="161">
        <f t="shared" si="6"/>
        <v>0.79725085910652926</v>
      </c>
      <c r="T16" s="162">
        <f t="shared" si="7"/>
        <v>7.9725085910652922</v>
      </c>
      <c r="U16" s="163">
        <f t="shared" si="8"/>
        <v>17.972508591065292</v>
      </c>
      <c r="V16" s="163">
        <f t="shared" si="9"/>
        <v>2.0274914089347078</v>
      </c>
      <c r="W16" s="164">
        <f t="shared" si="16"/>
        <v>33426.869514952741</v>
      </c>
      <c r="X16" s="165">
        <f t="shared" si="10"/>
        <v>0.40822896724794466</v>
      </c>
      <c r="Y16" s="165">
        <f t="shared" si="11"/>
        <v>0.59177103275205545</v>
      </c>
      <c r="Z16" s="165">
        <f>IFERROR(#REF!/H16,0)</f>
        <v>0</v>
      </c>
      <c r="AA16" s="149">
        <f t="shared" si="12"/>
        <v>13645.816420420962</v>
      </c>
      <c r="AB16" s="149">
        <f t="shared" si="13"/>
        <v>19781.053094531784</v>
      </c>
      <c r="AC16" s="149">
        <f t="shared" si="14"/>
        <v>0</v>
      </c>
      <c r="AD16" s="149">
        <f t="shared" si="15"/>
        <v>0</v>
      </c>
      <c r="AE16" s="203"/>
    </row>
    <row r="17" spans="1:31" s="123" customFormat="1" x14ac:dyDescent="0.25">
      <c r="A17" s="113">
        <v>14</v>
      </c>
      <c r="B17" s="118" t="s">
        <v>145</v>
      </c>
      <c r="C17" s="115" t="s">
        <v>1321</v>
      </c>
      <c r="D17" s="119" t="s">
        <v>1324</v>
      </c>
      <c r="E17" s="112">
        <v>7919465.0996000003</v>
      </c>
      <c r="F17" s="112">
        <v>2451406.4300000002</v>
      </c>
      <c r="G17" s="112">
        <v>4418809.8630000018</v>
      </c>
      <c r="H17" s="159">
        <f t="shared" si="1"/>
        <v>6870216.2930000015</v>
      </c>
      <c r="I17" s="24">
        <f t="shared" si="2"/>
        <v>0.86751014198509513</v>
      </c>
      <c r="J17" s="149">
        <f t="shared" si="3"/>
        <v>27480.865172000005</v>
      </c>
      <c r="K17" s="112">
        <v>4555</v>
      </c>
      <c r="L17" s="112">
        <v>2706</v>
      </c>
      <c r="M17" s="112">
        <v>1905</v>
      </c>
      <c r="N17" s="149">
        <f t="shared" si="4"/>
        <v>4611</v>
      </c>
      <c r="O17" s="24">
        <f t="shared" si="0"/>
        <v>1.0122941822173437</v>
      </c>
      <c r="P17" s="160">
        <f t="shared" si="5"/>
        <v>10</v>
      </c>
      <c r="Q17" s="149">
        <v>244</v>
      </c>
      <c r="R17" s="149">
        <v>159</v>
      </c>
      <c r="S17" s="161">
        <f t="shared" si="6"/>
        <v>0.65163934426229508</v>
      </c>
      <c r="T17" s="162">
        <f t="shared" si="7"/>
        <v>6.5163934426229506</v>
      </c>
      <c r="U17" s="163">
        <f t="shared" si="8"/>
        <v>16.516393442622949</v>
      </c>
      <c r="V17" s="163">
        <f t="shared" si="9"/>
        <v>3.4836065573770512</v>
      </c>
      <c r="W17" s="164">
        <f t="shared" si="16"/>
        <v>26523.539950844268</v>
      </c>
      <c r="X17" s="165">
        <f t="shared" si="10"/>
        <v>0.35681648516622616</v>
      </c>
      <c r="Y17" s="165">
        <f t="shared" si="11"/>
        <v>0.64318351483377389</v>
      </c>
      <c r="Z17" s="165">
        <f>IFERROR(#REF!/H17,0)</f>
        <v>0</v>
      </c>
      <c r="AA17" s="149">
        <f t="shared" si="12"/>
        <v>9464.0362994262305</v>
      </c>
      <c r="AB17" s="149">
        <f t="shared" si="13"/>
        <v>17059.503651418039</v>
      </c>
      <c r="AC17" s="149">
        <f t="shared" si="14"/>
        <v>0</v>
      </c>
      <c r="AD17" s="149">
        <f t="shared" si="15"/>
        <v>0</v>
      </c>
      <c r="AE17" s="203"/>
    </row>
    <row r="18" spans="1:31" s="123" customFormat="1" x14ac:dyDescent="0.25">
      <c r="A18" s="117">
        <v>15</v>
      </c>
      <c r="B18" s="118" t="s">
        <v>149</v>
      </c>
      <c r="C18" s="115" t="s">
        <v>1321</v>
      </c>
      <c r="D18" s="119" t="s">
        <v>1324</v>
      </c>
      <c r="E18" s="112">
        <v>4591910.8759000003</v>
      </c>
      <c r="F18" s="112">
        <v>1641424.7975000006</v>
      </c>
      <c r="G18" s="112">
        <v>2540299.2153000007</v>
      </c>
      <c r="H18" s="159">
        <f t="shared" si="1"/>
        <v>4181724.0128000015</v>
      </c>
      <c r="I18" s="24">
        <f t="shared" si="2"/>
        <v>0.9106718588000462</v>
      </c>
      <c r="J18" s="149">
        <f t="shared" si="3"/>
        <v>20908.62006400001</v>
      </c>
      <c r="K18" s="112">
        <v>2646</v>
      </c>
      <c r="L18" s="112">
        <v>1870</v>
      </c>
      <c r="M18" s="112">
        <v>680</v>
      </c>
      <c r="N18" s="149">
        <f t="shared" si="4"/>
        <v>2550</v>
      </c>
      <c r="O18" s="24">
        <f t="shared" si="0"/>
        <v>0.96371882086167804</v>
      </c>
      <c r="P18" s="160">
        <f t="shared" si="5"/>
        <v>9.6371882086167808</v>
      </c>
      <c r="Q18" s="149">
        <v>169</v>
      </c>
      <c r="R18" s="149">
        <v>98</v>
      </c>
      <c r="S18" s="161">
        <f t="shared" si="6"/>
        <v>0.57988165680473369</v>
      </c>
      <c r="T18" s="162">
        <f t="shared" si="7"/>
        <v>5.7988165680473367</v>
      </c>
      <c r="U18" s="163">
        <f t="shared" si="8"/>
        <v>15.436004776664117</v>
      </c>
      <c r="V18" s="163">
        <f t="shared" si="9"/>
        <v>4.5639952233358834</v>
      </c>
      <c r="W18" s="164">
        <f t="shared" si="16"/>
        <v>19954.351643013601</v>
      </c>
      <c r="X18" s="165">
        <f t="shared" si="10"/>
        <v>0.39252346459873955</v>
      </c>
      <c r="Y18" s="165">
        <f t="shared" si="11"/>
        <v>0.60747653540126034</v>
      </c>
      <c r="Z18" s="165">
        <f>IFERROR(#REF!/H18,0)</f>
        <v>0</v>
      </c>
      <c r="AA18" s="149">
        <f t="shared" si="12"/>
        <v>7832.5512407372489</v>
      </c>
      <c r="AB18" s="149">
        <f t="shared" si="13"/>
        <v>12121.800402276349</v>
      </c>
      <c r="AC18" s="149">
        <f t="shared" si="14"/>
        <v>0</v>
      </c>
      <c r="AD18" s="149">
        <f t="shared" si="15"/>
        <v>0</v>
      </c>
      <c r="AE18" s="203"/>
    </row>
    <row r="19" spans="1:31" s="123" customFormat="1" x14ac:dyDescent="0.25">
      <c r="A19" s="113">
        <v>16</v>
      </c>
      <c r="B19" s="120" t="s">
        <v>1075</v>
      </c>
      <c r="C19" s="115" t="s">
        <v>1321</v>
      </c>
      <c r="D19" s="119" t="s">
        <v>1324</v>
      </c>
      <c r="E19" s="112">
        <v>1822001.4192000001</v>
      </c>
      <c r="F19" s="112">
        <v>244712.72749999998</v>
      </c>
      <c r="G19" s="112">
        <v>1414995.5978999999</v>
      </c>
      <c r="H19" s="159">
        <f t="shared" si="1"/>
        <v>1659708.3254</v>
      </c>
      <c r="I19" s="24">
        <f t="shared" si="2"/>
        <v>0.91092592349831458</v>
      </c>
      <c r="J19" s="149">
        <f t="shared" si="3"/>
        <v>8298.5416270000005</v>
      </c>
      <c r="K19" s="112">
        <v>1045</v>
      </c>
      <c r="L19" s="112">
        <v>269</v>
      </c>
      <c r="M19" s="112">
        <v>404</v>
      </c>
      <c r="N19" s="149">
        <f t="shared" si="4"/>
        <v>673</v>
      </c>
      <c r="O19" s="24">
        <f t="shared" si="0"/>
        <v>0.64401913875598082</v>
      </c>
      <c r="P19" s="160">
        <f t="shared" si="5"/>
        <v>6.4401913875598087</v>
      </c>
      <c r="Q19" s="149">
        <v>27</v>
      </c>
      <c r="R19" s="149">
        <v>11</v>
      </c>
      <c r="S19" s="161">
        <f t="shared" si="6"/>
        <v>0.40740740740740738</v>
      </c>
      <c r="T19" s="162">
        <f t="shared" si="7"/>
        <v>4.0740740740740735</v>
      </c>
      <c r="U19" s="163">
        <f t="shared" si="8"/>
        <v>10.514265461633883</v>
      </c>
      <c r="V19" s="163">
        <f t="shared" si="9"/>
        <v>9.4857345383661169</v>
      </c>
      <c r="W19" s="164">
        <f t="shared" si="16"/>
        <v>7511.3639977069724</v>
      </c>
      <c r="X19" s="165">
        <f t="shared" si="10"/>
        <v>0.14744321261449519</v>
      </c>
      <c r="Y19" s="165">
        <f t="shared" si="11"/>
        <v>0.85255678738550478</v>
      </c>
      <c r="Z19" s="165">
        <f>IFERROR(#REF!/H19,0)</f>
        <v>0</v>
      </c>
      <c r="AA19" s="149">
        <f t="shared" si="12"/>
        <v>1107.4996389387738</v>
      </c>
      <c r="AB19" s="149">
        <f t="shared" si="13"/>
        <v>6403.8643587681981</v>
      </c>
      <c r="AC19" s="149">
        <f t="shared" si="14"/>
        <v>0</v>
      </c>
      <c r="AD19" s="149">
        <f t="shared" si="15"/>
        <v>0</v>
      </c>
      <c r="AE19" s="203"/>
    </row>
    <row r="20" spans="1:31" s="123" customFormat="1" x14ac:dyDescent="0.25">
      <c r="A20" s="117">
        <v>17</v>
      </c>
      <c r="B20" s="118" t="s">
        <v>1146</v>
      </c>
      <c r="C20" s="115" t="s">
        <v>1321</v>
      </c>
      <c r="D20" s="119" t="s">
        <v>1322</v>
      </c>
      <c r="E20" s="112">
        <v>3718447.1925999993</v>
      </c>
      <c r="F20" s="112">
        <v>1228394.6875</v>
      </c>
      <c r="G20" s="112">
        <v>2522117.5350000006</v>
      </c>
      <c r="H20" s="159">
        <f t="shared" si="1"/>
        <v>3750512.2225000006</v>
      </c>
      <c r="I20" s="24">
        <f t="shared" si="2"/>
        <v>1.0086232312143126</v>
      </c>
      <c r="J20" s="149">
        <f t="shared" si="3"/>
        <v>22503.073335000005</v>
      </c>
      <c r="K20" s="112">
        <v>2020</v>
      </c>
      <c r="L20" s="112">
        <v>1376</v>
      </c>
      <c r="M20" s="112">
        <v>768</v>
      </c>
      <c r="N20" s="149">
        <f t="shared" si="4"/>
        <v>2144</v>
      </c>
      <c r="O20" s="24">
        <f t="shared" si="0"/>
        <v>1.0613861386138614</v>
      </c>
      <c r="P20" s="160">
        <f t="shared" si="5"/>
        <v>10</v>
      </c>
      <c r="Q20" s="149">
        <v>107</v>
      </c>
      <c r="R20" s="149">
        <v>66</v>
      </c>
      <c r="S20" s="161">
        <f t="shared" si="6"/>
        <v>0.61682242990654201</v>
      </c>
      <c r="T20" s="162">
        <f t="shared" si="7"/>
        <v>6.1682242990654199</v>
      </c>
      <c r="U20" s="163">
        <f t="shared" si="8"/>
        <v>16.168224299065422</v>
      </c>
      <c r="V20" s="163">
        <f t="shared" si="9"/>
        <v>3.8317757009345783</v>
      </c>
      <c r="W20" s="164">
        <f t="shared" si="16"/>
        <v>21640.806038985986</v>
      </c>
      <c r="X20" s="165">
        <f t="shared" si="10"/>
        <v>0.32752717885590088</v>
      </c>
      <c r="Y20" s="165">
        <f t="shared" si="11"/>
        <v>0.67247282114409912</v>
      </c>
      <c r="Z20" s="165">
        <f>IFERROR(#REF!/H20,0)</f>
        <v>0</v>
      </c>
      <c r="AA20" s="149">
        <f t="shared" si="12"/>
        <v>7087.9521501168228</v>
      </c>
      <c r="AB20" s="149">
        <f t="shared" si="13"/>
        <v>14552.853888869164</v>
      </c>
      <c r="AC20" s="149">
        <f t="shared" si="14"/>
        <v>0</v>
      </c>
      <c r="AD20" s="149">
        <f t="shared" si="15"/>
        <v>0</v>
      </c>
      <c r="AE20" s="203"/>
    </row>
    <row r="21" spans="1:31" s="123" customFormat="1" x14ac:dyDescent="0.25">
      <c r="A21" s="117">
        <v>18</v>
      </c>
      <c r="B21" s="118" t="s">
        <v>156</v>
      </c>
      <c r="C21" s="115" t="s">
        <v>1321</v>
      </c>
      <c r="D21" s="119" t="s">
        <v>1322</v>
      </c>
      <c r="E21" s="112">
        <v>6005766.6615000004</v>
      </c>
      <c r="F21" s="112">
        <v>1573389.16</v>
      </c>
      <c r="G21" s="112">
        <v>3236396.2791000004</v>
      </c>
      <c r="H21" s="159">
        <f t="shared" si="1"/>
        <v>4809785.4391000001</v>
      </c>
      <c r="I21" s="24">
        <f t="shared" si="2"/>
        <v>0.80086119061753691</v>
      </c>
      <c r="J21" s="149">
        <f t="shared" si="3"/>
        <v>14429.3563173</v>
      </c>
      <c r="K21" s="112">
        <v>3429</v>
      </c>
      <c r="L21" s="112">
        <v>1776</v>
      </c>
      <c r="M21" s="112">
        <v>1047</v>
      </c>
      <c r="N21" s="149">
        <f t="shared" si="4"/>
        <v>2823</v>
      </c>
      <c r="O21" s="24">
        <f t="shared" si="0"/>
        <v>0.82327209098862641</v>
      </c>
      <c r="P21" s="160">
        <f t="shared" si="5"/>
        <v>8.2327209098862646</v>
      </c>
      <c r="Q21" s="149">
        <v>165</v>
      </c>
      <c r="R21" s="149">
        <v>112</v>
      </c>
      <c r="S21" s="161">
        <f t="shared" si="6"/>
        <v>0.67878787878787883</v>
      </c>
      <c r="T21" s="162">
        <f t="shared" si="7"/>
        <v>6.7878787878787881</v>
      </c>
      <c r="U21" s="163">
        <f t="shared" si="8"/>
        <v>15.020599697765054</v>
      </c>
      <c r="V21" s="163">
        <f t="shared" si="9"/>
        <v>4.9794003022349465</v>
      </c>
      <c r="W21" s="164">
        <f t="shared" si="16"/>
        <v>13710.860905225807</v>
      </c>
      <c r="X21" s="165">
        <f t="shared" si="10"/>
        <v>0.32712252551007975</v>
      </c>
      <c r="Y21" s="165">
        <f t="shared" si="11"/>
        <v>0.6728774744899203</v>
      </c>
      <c r="Z21" s="165">
        <f>IFERROR(#REF!/H21,0)</f>
        <v>0</v>
      </c>
      <c r="AA21" s="149">
        <f t="shared" si="12"/>
        <v>4485.1314462348846</v>
      </c>
      <c r="AB21" s="149">
        <f t="shared" si="13"/>
        <v>9225.7294589909234</v>
      </c>
      <c r="AC21" s="149">
        <f t="shared" si="14"/>
        <v>0</v>
      </c>
      <c r="AD21" s="149">
        <f t="shared" si="15"/>
        <v>0</v>
      </c>
      <c r="AE21" s="203"/>
    </row>
    <row r="22" spans="1:31" s="123" customFormat="1" x14ac:dyDescent="0.25">
      <c r="A22" s="113">
        <v>19</v>
      </c>
      <c r="B22" s="118" t="s">
        <v>151</v>
      </c>
      <c r="C22" s="115" t="s">
        <v>1321</v>
      </c>
      <c r="D22" s="119" t="s">
        <v>1322</v>
      </c>
      <c r="E22" s="112">
        <v>6811959.3119000001</v>
      </c>
      <c r="F22" s="112">
        <v>2282581.2375000003</v>
      </c>
      <c r="G22" s="112">
        <v>3189355.4192999997</v>
      </c>
      <c r="H22" s="159">
        <f t="shared" si="1"/>
        <v>5471936.6568</v>
      </c>
      <c r="I22" s="24">
        <f t="shared" si="2"/>
        <v>0.8032838139888655</v>
      </c>
      <c r="J22" s="149">
        <f t="shared" si="3"/>
        <v>16415.809970400001</v>
      </c>
      <c r="K22" s="112">
        <v>3895</v>
      </c>
      <c r="L22" s="112">
        <v>2585</v>
      </c>
      <c r="M22" s="112">
        <v>836</v>
      </c>
      <c r="N22" s="149">
        <f t="shared" si="4"/>
        <v>3421</v>
      </c>
      <c r="O22" s="24">
        <f t="shared" si="0"/>
        <v>0.87830551989730421</v>
      </c>
      <c r="P22" s="160">
        <f t="shared" si="5"/>
        <v>8.7830551989730417</v>
      </c>
      <c r="Q22" s="149">
        <v>198</v>
      </c>
      <c r="R22" s="149">
        <v>142</v>
      </c>
      <c r="S22" s="161">
        <f t="shared" si="6"/>
        <v>0.71717171717171713</v>
      </c>
      <c r="T22" s="162">
        <f t="shared" si="7"/>
        <v>7.1717171717171713</v>
      </c>
      <c r="U22" s="163">
        <f t="shared" si="8"/>
        <v>15.954772370690213</v>
      </c>
      <c r="V22" s="163">
        <f t="shared" si="9"/>
        <v>4.0452276293097871</v>
      </c>
      <c r="W22" s="164">
        <f t="shared" si="16"/>
        <v>15751.75308990239</v>
      </c>
      <c r="X22" s="165">
        <f t="shared" si="10"/>
        <v>0.41714321284465644</v>
      </c>
      <c r="Y22" s="165">
        <f t="shared" si="11"/>
        <v>0.5828567871553435</v>
      </c>
      <c r="Z22" s="165">
        <f>IFERROR(#REF!/H22,0)</f>
        <v>0</v>
      </c>
      <c r="AA22" s="149">
        <f t="shared" si="12"/>
        <v>6570.7368918576276</v>
      </c>
      <c r="AB22" s="149">
        <f t="shared" si="13"/>
        <v>9181.016198044761</v>
      </c>
      <c r="AC22" s="149">
        <f t="shared" si="14"/>
        <v>0</v>
      </c>
      <c r="AD22" s="149">
        <f t="shared" si="15"/>
        <v>0</v>
      </c>
      <c r="AE22" s="203"/>
    </row>
    <row r="23" spans="1:31" s="123" customFormat="1" x14ac:dyDescent="0.25">
      <c r="A23" s="117">
        <v>20</v>
      </c>
      <c r="B23" s="118" t="s">
        <v>141</v>
      </c>
      <c r="C23" s="115" t="s">
        <v>1321</v>
      </c>
      <c r="D23" s="119" t="s">
        <v>1322</v>
      </c>
      <c r="E23" s="112">
        <v>4724030.5471000001</v>
      </c>
      <c r="F23" s="112">
        <v>1459725.1274999999</v>
      </c>
      <c r="G23" s="112">
        <v>3275585.4269000012</v>
      </c>
      <c r="H23" s="159">
        <f t="shared" si="1"/>
        <v>4735310.5544000007</v>
      </c>
      <c r="I23" s="24">
        <f t="shared" si="2"/>
        <v>1.0023877930482319</v>
      </c>
      <c r="J23" s="149">
        <f t="shared" si="3"/>
        <v>28411.863326400005</v>
      </c>
      <c r="K23" s="112">
        <v>2568</v>
      </c>
      <c r="L23" s="112">
        <v>1647</v>
      </c>
      <c r="M23" s="112">
        <v>1141</v>
      </c>
      <c r="N23" s="149">
        <f t="shared" si="4"/>
        <v>2788</v>
      </c>
      <c r="O23" s="24">
        <f t="shared" si="0"/>
        <v>1.0856697819314642</v>
      </c>
      <c r="P23" s="160">
        <f t="shared" si="5"/>
        <v>10</v>
      </c>
      <c r="Q23" s="149">
        <v>161</v>
      </c>
      <c r="R23" s="149">
        <v>139</v>
      </c>
      <c r="S23" s="161">
        <f t="shared" si="6"/>
        <v>0.86335403726708071</v>
      </c>
      <c r="T23" s="162">
        <f t="shared" si="7"/>
        <v>8.633540372670808</v>
      </c>
      <c r="U23" s="163">
        <f t="shared" si="8"/>
        <v>18.633540372670808</v>
      </c>
      <c r="V23" s="163">
        <f t="shared" si="9"/>
        <v>1.366459627329192</v>
      </c>
      <c r="W23" s="164">
        <f t="shared" si="16"/>
        <v>28023.626684672799</v>
      </c>
      <c r="X23" s="165">
        <f t="shared" si="10"/>
        <v>0.3082638637382798</v>
      </c>
      <c r="Y23" s="165">
        <f t="shared" si="11"/>
        <v>0.69173613626172026</v>
      </c>
      <c r="Z23" s="165">
        <f>IFERROR(#REF!/H23,0)</f>
        <v>0</v>
      </c>
      <c r="AA23" s="149">
        <f t="shared" si="12"/>
        <v>8638.6714377763983</v>
      </c>
      <c r="AB23" s="149">
        <f t="shared" si="13"/>
        <v>19384.955246896403</v>
      </c>
      <c r="AC23" s="149">
        <f t="shared" si="14"/>
        <v>0</v>
      </c>
      <c r="AD23" s="149">
        <f t="shared" si="15"/>
        <v>0</v>
      </c>
      <c r="AE23" s="203"/>
    </row>
    <row r="24" spans="1:31" s="123" customFormat="1" x14ac:dyDescent="0.25">
      <c r="A24" s="113">
        <v>21</v>
      </c>
      <c r="B24" s="118" t="s">
        <v>127</v>
      </c>
      <c r="C24" s="115" t="s">
        <v>1321</v>
      </c>
      <c r="D24" s="119" t="s">
        <v>1325</v>
      </c>
      <c r="E24" s="112">
        <v>9089133.8607999999</v>
      </c>
      <c r="F24" s="112">
        <v>4512918.487499998</v>
      </c>
      <c r="G24" s="112">
        <v>3780047.4226999986</v>
      </c>
      <c r="H24" s="159">
        <f t="shared" si="1"/>
        <v>8292965.9101999961</v>
      </c>
      <c r="I24" s="24">
        <f t="shared" si="2"/>
        <v>0.91240442017982037</v>
      </c>
      <c r="J24" s="149">
        <f t="shared" si="3"/>
        <v>41464.829550999981</v>
      </c>
      <c r="K24" s="112">
        <v>5071</v>
      </c>
      <c r="L24" s="112">
        <v>4925</v>
      </c>
      <c r="M24" s="112">
        <v>1605</v>
      </c>
      <c r="N24" s="149">
        <f t="shared" si="4"/>
        <v>6530</v>
      </c>
      <c r="O24" s="24">
        <f t="shared" si="0"/>
        <v>1.2877144547426542</v>
      </c>
      <c r="P24" s="160">
        <f t="shared" si="5"/>
        <v>10</v>
      </c>
      <c r="Q24" s="149">
        <v>280</v>
      </c>
      <c r="R24" s="149">
        <v>173</v>
      </c>
      <c r="S24" s="161">
        <f t="shared" si="6"/>
        <v>0.61785714285714288</v>
      </c>
      <c r="T24" s="162">
        <f t="shared" si="7"/>
        <v>6.1785714285714288</v>
      </c>
      <c r="U24" s="163">
        <f t="shared" si="8"/>
        <v>16.178571428571431</v>
      </c>
      <c r="V24" s="163">
        <f t="shared" si="9"/>
        <v>3.8214285714285694</v>
      </c>
      <c r="W24" s="164">
        <f t="shared" si="16"/>
        <v>39880.280707443912</v>
      </c>
      <c r="X24" s="165">
        <f t="shared" si="10"/>
        <v>0.54418630636709842</v>
      </c>
      <c r="Y24" s="165">
        <f t="shared" si="11"/>
        <v>0.4558136936329017</v>
      </c>
      <c r="Z24" s="165">
        <f>IFERROR(#REF!/H24,0)</f>
        <v>0</v>
      </c>
      <c r="AA24" s="149">
        <f t="shared" si="12"/>
        <v>21702.302655066957</v>
      </c>
      <c r="AB24" s="149">
        <f t="shared" si="13"/>
        <v>18177.978052376959</v>
      </c>
      <c r="AC24" s="149">
        <f t="shared" si="14"/>
        <v>0</v>
      </c>
      <c r="AD24" s="149">
        <f t="shared" si="15"/>
        <v>0</v>
      </c>
      <c r="AE24" s="203"/>
    </row>
    <row r="25" spans="1:31" s="123" customFormat="1" x14ac:dyDescent="0.25">
      <c r="A25" s="117">
        <v>22</v>
      </c>
      <c r="B25" s="118" t="s">
        <v>123</v>
      </c>
      <c r="C25" s="115" t="s">
        <v>1321</v>
      </c>
      <c r="D25" s="119" t="s">
        <v>1325</v>
      </c>
      <c r="E25" s="112">
        <v>4492083.5073999995</v>
      </c>
      <c r="F25" s="112">
        <v>1407828.6274999995</v>
      </c>
      <c r="G25" s="112">
        <v>3176656.2547999998</v>
      </c>
      <c r="H25" s="159">
        <f t="shared" si="1"/>
        <v>4584484.8822999988</v>
      </c>
      <c r="I25" s="24">
        <f t="shared" si="2"/>
        <v>1.0205698257273674</v>
      </c>
      <c r="J25" s="149">
        <f t="shared" si="3"/>
        <v>27506.909293799992</v>
      </c>
      <c r="K25" s="112">
        <v>2679</v>
      </c>
      <c r="L25" s="112">
        <v>1538</v>
      </c>
      <c r="M25" s="112">
        <v>826</v>
      </c>
      <c r="N25" s="149">
        <f t="shared" si="4"/>
        <v>2364</v>
      </c>
      <c r="O25" s="24">
        <f t="shared" si="0"/>
        <v>0.88241881298992164</v>
      </c>
      <c r="P25" s="160">
        <f t="shared" si="5"/>
        <v>8.8241881298992162</v>
      </c>
      <c r="Q25" s="149">
        <v>77</v>
      </c>
      <c r="R25" s="149">
        <v>54</v>
      </c>
      <c r="S25" s="161">
        <f t="shared" si="6"/>
        <v>0.70129870129870131</v>
      </c>
      <c r="T25" s="162">
        <f t="shared" si="7"/>
        <v>7.0129870129870131</v>
      </c>
      <c r="U25" s="163">
        <f t="shared" si="8"/>
        <v>15.837175142886229</v>
      </c>
      <c r="V25" s="163">
        <f t="shared" si="9"/>
        <v>4.1628248571137707</v>
      </c>
      <c r="W25" s="164">
        <f t="shared" si="16"/>
        <v>26361.844836293949</v>
      </c>
      <c r="X25" s="165">
        <f t="shared" si="10"/>
        <v>0.30708545532245346</v>
      </c>
      <c r="Y25" s="165">
        <f t="shared" si="11"/>
        <v>0.69291454467754665</v>
      </c>
      <c r="Z25" s="165">
        <f>IFERROR(#REF!/H25,0)</f>
        <v>0</v>
      </c>
      <c r="AA25" s="149">
        <f t="shared" si="12"/>
        <v>8095.339124693196</v>
      </c>
      <c r="AB25" s="149">
        <f t="shared" si="13"/>
        <v>18266.505711600756</v>
      </c>
      <c r="AC25" s="149">
        <f t="shared" si="14"/>
        <v>0</v>
      </c>
      <c r="AD25" s="149">
        <f t="shared" si="15"/>
        <v>0</v>
      </c>
      <c r="AE25" s="203"/>
    </row>
    <row r="26" spans="1:31" s="123" customFormat="1" x14ac:dyDescent="0.25">
      <c r="A26" s="117">
        <v>23</v>
      </c>
      <c r="B26" s="118" t="s">
        <v>126</v>
      </c>
      <c r="C26" s="115" t="s">
        <v>1321</v>
      </c>
      <c r="D26" s="119" t="s">
        <v>1325</v>
      </c>
      <c r="E26" s="112">
        <v>3263159.9374999995</v>
      </c>
      <c r="F26" s="112">
        <v>1017316.0099999999</v>
      </c>
      <c r="G26" s="112">
        <v>2244338.7273999997</v>
      </c>
      <c r="H26" s="159">
        <f t="shared" si="1"/>
        <v>3261654.7373999995</v>
      </c>
      <c r="I26" s="24">
        <f t="shared" si="2"/>
        <v>0.99953872929037213</v>
      </c>
      <c r="J26" s="149">
        <f t="shared" si="3"/>
        <v>19569.928424399997</v>
      </c>
      <c r="K26" s="112">
        <v>1606</v>
      </c>
      <c r="L26" s="112">
        <v>1151</v>
      </c>
      <c r="M26" s="112">
        <v>646</v>
      </c>
      <c r="N26" s="149">
        <f t="shared" si="4"/>
        <v>1797</v>
      </c>
      <c r="O26" s="24">
        <f t="shared" si="0"/>
        <v>1.1189290161892902</v>
      </c>
      <c r="P26" s="160">
        <f t="shared" si="5"/>
        <v>10</v>
      </c>
      <c r="Q26" s="149">
        <v>131</v>
      </c>
      <c r="R26" s="149">
        <v>79</v>
      </c>
      <c r="S26" s="161">
        <f t="shared" si="6"/>
        <v>0.60305343511450382</v>
      </c>
      <c r="T26" s="162">
        <f t="shared" si="7"/>
        <v>6.0305343511450378</v>
      </c>
      <c r="U26" s="163">
        <f t="shared" si="8"/>
        <v>16.030534351145036</v>
      </c>
      <c r="V26" s="163">
        <f t="shared" si="9"/>
        <v>3.969465648854964</v>
      </c>
      <c r="W26" s="164">
        <f t="shared" si="16"/>
        <v>18793.106838087937</v>
      </c>
      <c r="X26" s="165">
        <f t="shared" si="10"/>
        <v>0.31190180810214901</v>
      </c>
      <c r="Y26" s="165">
        <f t="shared" si="11"/>
        <v>0.68809819189785104</v>
      </c>
      <c r="Z26" s="165">
        <f>IFERROR(#REF!/H26,0)</f>
        <v>0</v>
      </c>
      <c r="AA26" s="149">
        <f t="shared" si="12"/>
        <v>5861.6040026564879</v>
      </c>
      <c r="AB26" s="149">
        <f t="shared" si="13"/>
        <v>12931.502835431449</v>
      </c>
      <c r="AC26" s="149">
        <f t="shared" si="14"/>
        <v>0</v>
      </c>
      <c r="AD26" s="149">
        <f t="shared" si="15"/>
        <v>0</v>
      </c>
      <c r="AE26" s="203"/>
    </row>
    <row r="27" spans="1:31" s="123" customFormat="1" x14ac:dyDescent="0.25">
      <c r="A27" s="113">
        <v>24</v>
      </c>
      <c r="B27" s="118" t="s">
        <v>79</v>
      </c>
      <c r="C27" s="115" t="s">
        <v>26</v>
      </c>
      <c r="D27" s="119" t="s">
        <v>66</v>
      </c>
      <c r="E27" s="112">
        <v>5376154.4355000006</v>
      </c>
      <c r="F27" s="112">
        <v>2020123.2849999999</v>
      </c>
      <c r="G27" s="112">
        <v>2890225.961099999</v>
      </c>
      <c r="H27" s="159">
        <f t="shared" si="1"/>
        <v>4910349.2460999992</v>
      </c>
      <c r="I27" s="24">
        <f t="shared" si="2"/>
        <v>0.91335717844632935</v>
      </c>
      <c r="J27" s="149">
        <f t="shared" si="3"/>
        <v>24551.746230499997</v>
      </c>
      <c r="K27" s="112">
        <v>2830</v>
      </c>
      <c r="L27" s="112">
        <v>2232</v>
      </c>
      <c r="M27" s="112">
        <v>1089</v>
      </c>
      <c r="N27" s="149">
        <f t="shared" si="4"/>
        <v>3321</v>
      </c>
      <c r="O27" s="24">
        <f t="shared" si="0"/>
        <v>1.1734982332155477</v>
      </c>
      <c r="P27" s="160">
        <f t="shared" si="5"/>
        <v>10</v>
      </c>
      <c r="Q27" s="149">
        <v>109</v>
      </c>
      <c r="R27" s="149">
        <v>78</v>
      </c>
      <c r="S27" s="161">
        <f t="shared" si="6"/>
        <v>0.7155963302752294</v>
      </c>
      <c r="T27" s="162">
        <f t="shared" si="7"/>
        <v>7.1559633027522942</v>
      </c>
      <c r="U27" s="163">
        <f t="shared" si="8"/>
        <v>17.155963302752294</v>
      </c>
      <c r="V27" s="163">
        <f t="shared" si="9"/>
        <v>2.8440366972477058</v>
      </c>
      <c r="W27" s="164">
        <f t="shared" si="16"/>
        <v>23853.485557889446</v>
      </c>
      <c r="X27" s="165">
        <f t="shared" si="10"/>
        <v>0.41140114149812557</v>
      </c>
      <c r="Y27" s="165">
        <f t="shared" si="11"/>
        <v>0.58859885850187443</v>
      </c>
      <c r="Z27" s="165">
        <f>IFERROR(#REF!/H27,0)</f>
        <v>0</v>
      </c>
      <c r="AA27" s="149">
        <f t="shared" si="12"/>
        <v>9813.3511872247709</v>
      </c>
      <c r="AB27" s="149">
        <f t="shared" si="13"/>
        <v>14040.134370664675</v>
      </c>
      <c r="AC27" s="149">
        <f t="shared" si="14"/>
        <v>0</v>
      </c>
      <c r="AD27" s="149">
        <f t="shared" si="15"/>
        <v>0</v>
      </c>
      <c r="AE27" s="203"/>
    </row>
    <row r="28" spans="1:31" s="123" customFormat="1" x14ac:dyDescent="0.25">
      <c r="A28" s="117">
        <v>25</v>
      </c>
      <c r="B28" s="118" t="s">
        <v>85</v>
      </c>
      <c r="C28" s="115" t="s">
        <v>26</v>
      </c>
      <c r="D28" s="119" t="s">
        <v>66</v>
      </c>
      <c r="E28" s="112">
        <v>9186772.9812000003</v>
      </c>
      <c r="F28" s="112">
        <v>2869082.2875000001</v>
      </c>
      <c r="G28" s="112">
        <v>5961084.7210999997</v>
      </c>
      <c r="H28" s="159">
        <f t="shared" si="1"/>
        <v>8830167.0086000003</v>
      </c>
      <c r="I28" s="24">
        <f t="shared" si="2"/>
        <v>0.96118267281342795</v>
      </c>
      <c r="J28" s="149">
        <f t="shared" si="3"/>
        <v>48565.918547300003</v>
      </c>
      <c r="K28" s="112">
        <v>4859</v>
      </c>
      <c r="L28" s="112">
        <v>3146</v>
      </c>
      <c r="M28" s="112">
        <v>1807</v>
      </c>
      <c r="N28" s="149">
        <f t="shared" si="4"/>
        <v>4953</v>
      </c>
      <c r="O28" s="24">
        <f t="shared" si="0"/>
        <v>1.0193455443506894</v>
      </c>
      <c r="P28" s="160">
        <f t="shared" si="5"/>
        <v>10</v>
      </c>
      <c r="Q28" s="149">
        <v>177</v>
      </c>
      <c r="R28" s="149">
        <v>125</v>
      </c>
      <c r="S28" s="161">
        <f t="shared" si="6"/>
        <v>0.70621468926553677</v>
      </c>
      <c r="T28" s="162">
        <f t="shared" si="7"/>
        <v>7.0621468926553677</v>
      </c>
      <c r="U28" s="163">
        <f t="shared" si="8"/>
        <v>17.062146892655367</v>
      </c>
      <c r="V28" s="163">
        <f t="shared" si="9"/>
        <v>2.9378531073446332</v>
      </c>
      <c r="W28" s="164">
        <f t="shared" si="16"/>
        <v>47139.123200147689</v>
      </c>
      <c r="X28" s="165">
        <f t="shared" si="10"/>
        <v>0.32491823594114394</v>
      </c>
      <c r="Y28" s="165">
        <f t="shared" si="11"/>
        <v>0.675081764058856</v>
      </c>
      <c r="Z28" s="165">
        <f>IFERROR(#REF!/H28,0)</f>
        <v>0</v>
      </c>
      <c r="AA28" s="149">
        <f t="shared" si="12"/>
        <v>15316.360754004239</v>
      </c>
      <c r="AB28" s="149">
        <f t="shared" si="13"/>
        <v>31822.762446143446</v>
      </c>
      <c r="AC28" s="149">
        <f t="shared" si="14"/>
        <v>0</v>
      </c>
      <c r="AD28" s="149">
        <f t="shared" si="15"/>
        <v>0</v>
      </c>
      <c r="AE28" s="203"/>
    </row>
    <row r="29" spans="1:31" s="123" customFormat="1" x14ac:dyDescent="0.25">
      <c r="A29" s="113">
        <v>26</v>
      </c>
      <c r="B29" s="118" t="s">
        <v>74</v>
      </c>
      <c r="C29" s="115" t="s">
        <v>26</v>
      </c>
      <c r="D29" s="119" t="s">
        <v>75</v>
      </c>
      <c r="E29" s="112">
        <v>14274619.066599999</v>
      </c>
      <c r="F29" s="112">
        <v>4205184.84</v>
      </c>
      <c r="G29" s="112">
        <v>10261350.325500004</v>
      </c>
      <c r="H29" s="159">
        <f t="shared" si="1"/>
        <v>14466535.165500004</v>
      </c>
      <c r="I29" s="24">
        <f t="shared" si="2"/>
        <v>1.0134445688536133</v>
      </c>
      <c r="J29" s="149">
        <f t="shared" si="3"/>
        <v>86799.21099300003</v>
      </c>
      <c r="K29" s="112">
        <v>7559</v>
      </c>
      <c r="L29" s="112">
        <v>4475</v>
      </c>
      <c r="M29" s="112">
        <v>3216</v>
      </c>
      <c r="N29" s="149">
        <f t="shared" si="4"/>
        <v>7691</v>
      </c>
      <c r="O29" s="24">
        <f t="shared" si="0"/>
        <v>1.0174626273316576</v>
      </c>
      <c r="P29" s="160">
        <f t="shared" si="5"/>
        <v>10</v>
      </c>
      <c r="Q29" s="149">
        <v>400</v>
      </c>
      <c r="R29" s="149">
        <v>337</v>
      </c>
      <c r="S29" s="161">
        <f t="shared" si="6"/>
        <v>0.84250000000000003</v>
      </c>
      <c r="T29" s="162">
        <f t="shared" si="7"/>
        <v>8.4250000000000007</v>
      </c>
      <c r="U29" s="163">
        <f t="shared" si="8"/>
        <v>18.425000000000001</v>
      </c>
      <c r="V29" s="163">
        <f t="shared" si="9"/>
        <v>1.5749999999999993</v>
      </c>
      <c r="W29" s="164">
        <f t="shared" si="16"/>
        <v>85432.123419860276</v>
      </c>
      <c r="X29" s="165">
        <f t="shared" si="10"/>
        <v>0.29068362202088194</v>
      </c>
      <c r="Y29" s="165">
        <f t="shared" si="11"/>
        <v>0.70931637797911806</v>
      </c>
      <c r="Z29" s="165">
        <f>IFERROR(#REF!/H29,0)</f>
        <v>0</v>
      </c>
      <c r="AA29" s="149">
        <f t="shared" si="12"/>
        <v>24833.719072619999</v>
      </c>
      <c r="AB29" s="149">
        <f t="shared" si="13"/>
        <v>60598.404347240277</v>
      </c>
      <c r="AC29" s="149">
        <f t="shared" si="14"/>
        <v>0</v>
      </c>
      <c r="AD29" s="149">
        <f t="shared" si="15"/>
        <v>0</v>
      </c>
      <c r="AE29" s="203"/>
    </row>
    <row r="30" spans="1:31" s="123" customFormat="1" x14ac:dyDescent="0.25">
      <c r="A30" s="117">
        <v>27</v>
      </c>
      <c r="B30" s="118" t="s">
        <v>84</v>
      </c>
      <c r="C30" s="115" t="s">
        <v>26</v>
      </c>
      <c r="D30" s="119" t="s">
        <v>66</v>
      </c>
      <c r="E30" s="112">
        <v>15367136.1711</v>
      </c>
      <c r="F30" s="112">
        <v>4428232.6125000007</v>
      </c>
      <c r="G30" s="112">
        <v>9603857.0049999971</v>
      </c>
      <c r="H30" s="159">
        <f t="shared" si="1"/>
        <v>14032089.617499998</v>
      </c>
      <c r="I30" s="24">
        <f t="shared" si="2"/>
        <v>0.9131232691156379</v>
      </c>
      <c r="J30" s="149">
        <f t="shared" si="3"/>
        <v>70160.448087499986</v>
      </c>
      <c r="K30" s="112">
        <v>8136</v>
      </c>
      <c r="L30" s="112">
        <v>4845</v>
      </c>
      <c r="M30" s="112">
        <v>2796</v>
      </c>
      <c r="N30" s="149">
        <f t="shared" si="4"/>
        <v>7641</v>
      </c>
      <c r="O30" s="24">
        <f t="shared" si="0"/>
        <v>0.93915929203539827</v>
      </c>
      <c r="P30" s="160">
        <f t="shared" si="5"/>
        <v>9.3915929203539825</v>
      </c>
      <c r="Q30" s="149">
        <v>301</v>
      </c>
      <c r="R30" s="149">
        <v>186</v>
      </c>
      <c r="S30" s="161">
        <f t="shared" si="6"/>
        <v>0.61794019933554822</v>
      </c>
      <c r="T30" s="162">
        <f t="shared" si="7"/>
        <v>6.1794019933554818</v>
      </c>
      <c r="U30" s="163">
        <f t="shared" si="8"/>
        <v>15.570994913709464</v>
      </c>
      <c r="V30" s="163">
        <f t="shared" si="9"/>
        <v>4.4290050862905357</v>
      </c>
      <c r="W30" s="164">
        <f t="shared" si="16"/>
        <v>67053.038273140381</v>
      </c>
      <c r="X30" s="165">
        <f t="shared" si="10"/>
        <v>0.31557898596780404</v>
      </c>
      <c r="Y30" s="165">
        <f t="shared" si="11"/>
        <v>0.68442101403219591</v>
      </c>
      <c r="Z30" s="165">
        <f>IFERROR(#REF!/H30,0)</f>
        <v>0</v>
      </c>
      <c r="AA30" s="149">
        <f t="shared" si="12"/>
        <v>21160.529824297995</v>
      </c>
      <c r="AB30" s="149">
        <f t="shared" si="13"/>
        <v>45892.508448842382</v>
      </c>
      <c r="AC30" s="149">
        <f t="shared" si="14"/>
        <v>0</v>
      </c>
      <c r="AD30" s="149">
        <f t="shared" si="15"/>
        <v>0</v>
      </c>
      <c r="AE30" s="203"/>
    </row>
    <row r="31" spans="1:31" s="123" customFormat="1" x14ac:dyDescent="0.25">
      <c r="A31" s="117">
        <v>28</v>
      </c>
      <c r="B31" s="118" t="s">
        <v>76</v>
      </c>
      <c r="C31" s="115" t="s">
        <v>26</v>
      </c>
      <c r="D31" s="119" t="s">
        <v>75</v>
      </c>
      <c r="E31" s="112">
        <v>6233747.0888</v>
      </c>
      <c r="F31" s="112">
        <v>3081017.4000000004</v>
      </c>
      <c r="G31" s="112">
        <v>2647580.7873</v>
      </c>
      <c r="H31" s="159">
        <f t="shared" si="1"/>
        <v>5728598.1873000003</v>
      </c>
      <c r="I31" s="24">
        <f t="shared" si="2"/>
        <v>0.91896544818002213</v>
      </c>
      <c r="J31" s="149">
        <f t="shared" si="3"/>
        <v>28642.990936500002</v>
      </c>
      <c r="K31" s="112">
        <v>3286</v>
      </c>
      <c r="L31" s="112">
        <v>3316</v>
      </c>
      <c r="M31" s="112">
        <v>1130</v>
      </c>
      <c r="N31" s="149">
        <f t="shared" si="4"/>
        <v>4446</v>
      </c>
      <c r="O31" s="24">
        <f t="shared" si="0"/>
        <v>1.353012781497261</v>
      </c>
      <c r="P31" s="160">
        <f t="shared" si="5"/>
        <v>10</v>
      </c>
      <c r="Q31" s="149">
        <v>140</v>
      </c>
      <c r="R31" s="149">
        <v>106</v>
      </c>
      <c r="S31" s="161">
        <f t="shared" si="6"/>
        <v>0.75714285714285712</v>
      </c>
      <c r="T31" s="162">
        <f t="shared" si="7"/>
        <v>7.5714285714285712</v>
      </c>
      <c r="U31" s="163">
        <f t="shared" si="8"/>
        <v>17.571428571428569</v>
      </c>
      <c r="V31" s="163">
        <f t="shared" si="9"/>
        <v>2.4285714285714306</v>
      </c>
      <c r="W31" s="164">
        <f t="shared" si="16"/>
        <v>27947.375442327859</v>
      </c>
      <c r="X31" s="165">
        <f t="shared" si="10"/>
        <v>0.53783094908462126</v>
      </c>
      <c r="Y31" s="165">
        <f t="shared" si="11"/>
        <v>0.46216905091537869</v>
      </c>
      <c r="Z31" s="165">
        <f>IFERROR(#REF!/H31,0)</f>
        <v>0</v>
      </c>
      <c r="AA31" s="149">
        <f t="shared" si="12"/>
        <v>15030.963458571428</v>
      </c>
      <c r="AB31" s="149">
        <f t="shared" si="13"/>
        <v>12916.411983756429</v>
      </c>
      <c r="AC31" s="149">
        <f t="shared" si="14"/>
        <v>0</v>
      </c>
      <c r="AD31" s="149">
        <f t="shared" si="15"/>
        <v>0</v>
      </c>
      <c r="AE31" s="203"/>
    </row>
    <row r="32" spans="1:31" s="123" customFormat="1" x14ac:dyDescent="0.25">
      <c r="A32" s="113">
        <v>29</v>
      </c>
      <c r="B32" s="166" t="s">
        <v>81</v>
      </c>
      <c r="C32" s="115" t="s">
        <v>26</v>
      </c>
      <c r="D32" s="119" t="s">
        <v>82</v>
      </c>
      <c r="E32" s="112">
        <v>4124011.3958000005</v>
      </c>
      <c r="F32" s="112">
        <v>1810964.7975000001</v>
      </c>
      <c r="G32" s="112">
        <v>4080163.4785000016</v>
      </c>
      <c r="H32" s="159">
        <f t="shared" si="1"/>
        <v>5891128.2760000015</v>
      </c>
      <c r="I32" s="24">
        <f t="shared" si="2"/>
        <v>1.4284946646848935</v>
      </c>
      <c r="J32" s="149">
        <f t="shared" si="3"/>
        <v>35346.769656000011</v>
      </c>
      <c r="K32" s="112">
        <v>2185</v>
      </c>
      <c r="L32" s="112">
        <v>1977</v>
      </c>
      <c r="M32" s="112">
        <v>2295</v>
      </c>
      <c r="N32" s="149">
        <f t="shared" si="4"/>
        <v>4272</v>
      </c>
      <c r="O32" s="24">
        <f t="shared" si="0"/>
        <v>1.9551487414187643</v>
      </c>
      <c r="P32" s="160">
        <f t="shared" si="5"/>
        <v>10</v>
      </c>
      <c r="Q32" s="149">
        <v>108</v>
      </c>
      <c r="R32" s="149">
        <v>77</v>
      </c>
      <c r="S32" s="161">
        <f t="shared" si="6"/>
        <v>0.71296296296296291</v>
      </c>
      <c r="T32" s="162">
        <f t="shared" si="7"/>
        <v>7.1296296296296289</v>
      </c>
      <c r="U32" s="163">
        <f t="shared" si="8"/>
        <v>17.12962962962963</v>
      </c>
      <c r="V32" s="163">
        <f t="shared" si="9"/>
        <v>2.8703703703703702</v>
      </c>
      <c r="W32" s="164">
        <f t="shared" si="16"/>
        <v>34332.186452911119</v>
      </c>
      <c r="X32" s="165">
        <f t="shared" si="10"/>
        <v>0.30740542603319809</v>
      </c>
      <c r="Y32" s="165">
        <f t="shared" si="11"/>
        <v>0.69259457396680202</v>
      </c>
      <c r="Z32" s="165">
        <f>IFERROR(#REF!/H32,0)</f>
        <v>0</v>
      </c>
      <c r="AA32" s="149">
        <f t="shared" si="12"/>
        <v>10553.900403208334</v>
      </c>
      <c r="AB32" s="149">
        <f t="shared" si="13"/>
        <v>23778.286049702787</v>
      </c>
      <c r="AC32" s="149">
        <f t="shared" si="14"/>
        <v>0</v>
      </c>
      <c r="AD32" s="149">
        <f t="shared" si="15"/>
        <v>0</v>
      </c>
      <c r="AE32" s="203"/>
    </row>
    <row r="33" spans="1:31" s="123" customFormat="1" x14ac:dyDescent="0.25">
      <c r="A33" s="117">
        <v>30</v>
      </c>
      <c r="B33" s="121" t="s">
        <v>25</v>
      </c>
      <c r="C33" s="115" t="s">
        <v>26</v>
      </c>
      <c r="D33" s="119" t="s">
        <v>26</v>
      </c>
      <c r="E33" s="112">
        <v>10721299.565500002</v>
      </c>
      <c r="F33" s="112">
        <v>2457317.9749999996</v>
      </c>
      <c r="G33" s="112">
        <v>6779701.6995999999</v>
      </c>
      <c r="H33" s="159">
        <f t="shared" si="1"/>
        <v>9237019.6745999996</v>
      </c>
      <c r="I33" s="24">
        <f t="shared" si="2"/>
        <v>0.86155783803707364</v>
      </c>
      <c r="J33" s="149">
        <f t="shared" si="3"/>
        <v>36948.078698400001</v>
      </c>
      <c r="K33" s="112">
        <v>5668</v>
      </c>
      <c r="L33" s="112">
        <v>2710</v>
      </c>
      <c r="M33" s="112">
        <v>1555</v>
      </c>
      <c r="N33" s="149">
        <f t="shared" si="4"/>
        <v>4265</v>
      </c>
      <c r="O33" s="24">
        <f t="shared" si="0"/>
        <v>0.75247000705716305</v>
      </c>
      <c r="P33" s="160">
        <f t="shared" si="5"/>
        <v>7.5247000705716305</v>
      </c>
      <c r="Q33" s="149">
        <v>236</v>
      </c>
      <c r="R33" s="149">
        <v>145</v>
      </c>
      <c r="S33" s="161">
        <f t="shared" si="6"/>
        <v>0.61440677966101698</v>
      </c>
      <c r="T33" s="162">
        <f t="shared" si="7"/>
        <v>6.1440677966101696</v>
      </c>
      <c r="U33" s="163">
        <f t="shared" si="8"/>
        <v>13.668767867181799</v>
      </c>
      <c r="V33" s="163">
        <f t="shared" si="9"/>
        <v>6.3312321328182009</v>
      </c>
      <c r="W33" s="164">
        <f t="shared" si="16"/>
        <v>34608.810067387945</v>
      </c>
      <c r="X33" s="165">
        <f t="shared" si="10"/>
        <v>0.26602931048822426</v>
      </c>
      <c r="Y33" s="165">
        <f t="shared" si="11"/>
        <v>0.73397068951177569</v>
      </c>
      <c r="Z33" s="165">
        <f>IFERROR(#REF!/H33,0)</f>
        <v>0</v>
      </c>
      <c r="AA33" s="149">
        <f t="shared" si="12"/>
        <v>9206.9578790451287</v>
      </c>
      <c r="AB33" s="149">
        <f t="shared" si="13"/>
        <v>25401.852188342815</v>
      </c>
      <c r="AC33" s="149">
        <f t="shared" si="14"/>
        <v>0</v>
      </c>
      <c r="AD33" s="149">
        <f t="shared" si="15"/>
        <v>0</v>
      </c>
      <c r="AE33" s="203"/>
    </row>
    <row r="34" spans="1:31" s="123" customFormat="1" x14ac:dyDescent="0.25">
      <c r="A34" s="113">
        <v>31</v>
      </c>
      <c r="B34" s="123" t="s">
        <v>32</v>
      </c>
      <c r="C34" s="115" t="s">
        <v>26</v>
      </c>
      <c r="D34" s="119" t="s">
        <v>1340</v>
      </c>
      <c r="E34" s="112">
        <v>18450642.175399996</v>
      </c>
      <c r="F34" s="112">
        <v>7238199.4624999985</v>
      </c>
      <c r="G34" s="112">
        <v>12980239.9999</v>
      </c>
      <c r="H34" s="159">
        <f t="shared" si="1"/>
        <v>20218439.462399997</v>
      </c>
      <c r="I34" s="24">
        <f t="shared" si="2"/>
        <v>1.095812236246009</v>
      </c>
      <c r="J34" s="149">
        <f t="shared" si="3"/>
        <v>121310.63677439999</v>
      </c>
      <c r="K34" s="112">
        <v>9778</v>
      </c>
      <c r="L34" s="112">
        <v>7628</v>
      </c>
      <c r="M34" s="112">
        <v>3990</v>
      </c>
      <c r="N34" s="149">
        <f t="shared" si="4"/>
        <v>11618</v>
      </c>
      <c r="O34" s="24">
        <f t="shared" si="0"/>
        <v>1.1881775414195133</v>
      </c>
      <c r="P34" s="160">
        <f t="shared" si="5"/>
        <v>10</v>
      </c>
      <c r="Q34" s="149">
        <v>230</v>
      </c>
      <c r="R34" s="149">
        <v>204</v>
      </c>
      <c r="S34" s="161">
        <f t="shared" si="6"/>
        <v>0.88695652173913042</v>
      </c>
      <c r="T34" s="162">
        <f t="shared" si="7"/>
        <v>8.8695652173913047</v>
      </c>
      <c r="U34" s="163">
        <f t="shared" si="8"/>
        <v>18.869565217391305</v>
      </c>
      <c r="V34" s="163">
        <f t="shared" si="9"/>
        <v>1.1304347826086953</v>
      </c>
      <c r="W34" s="164">
        <f t="shared" si="16"/>
        <v>119939.29914129808</v>
      </c>
      <c r="X34" s="165">
        <f t="shared" si="10"/>
        <v>0.35799990775553159</v>
      </c>
      <c r="Y34" s="165">
        <f t="shared" si="11"/>
        <v>0.64200009224446852</v>
      </c>
      <c r="Z34" s="165">
        <f>IFERROR(#REF!/H34,0)</f>
        <v>0</v>
      </c>
      <c r="AA34" s="149">
        <f t="shared" si="12"/>
        <v>42938.25802884782</v>
      </c>
      <c r="AB34" s="149">
        <f t="shared" si="13"/>
        <v>77001.041112450272</v>
      </c>
      <c r="AC34" s="149">
        <f t="shared" si="14"/>
        <v>0</v>
      </c>
      <c r="AD34" s="149">
        <f t="shared" si="15"/>
        <v>0</v>
      </c>
      <c r="AE34" s="203"/>
    </row>
    <row r="35" spans="1:31" s="123" customFormat="1" x14ac:dyDescent="0.25">
      <c r="A35" s="117">
        <v>32</v>
      </c>
      <c r="B35" s="118" t="s">
        <v>70</v>
      </c>
      <c r="C35" s="115" t="s">
        <v>26</v>
      </c>
      <c r="D35" s="119" t="s">
        <v>71</v>
      </c>
      <c r="E35" s="112">
        <v>4640971.0769999996</v>
      </c>
      <c r="F35" s="112">
        <v>1665484.2774999996</v>
      </c>
      <c r="G35" s="112">
        <v>2990099.8753</v>
      </c>
      <c r="H35" s="159">
        <f t="shared" si="1"/>
        <v>4655584.1527999993</v>
      </c>
      <c r="I35" s="24">
        <f t="shared" si="2"/>
        <v>1.0031487108102053</v>
      </c>
      <c r="J35" s="149">
        <f t="shared" si="3"/>
        <v>27933.504916799997</v>
      </c>
      <c r="K35" s="112">
        <v>2444</v>
      </c>
      <c r="L35" s="112">
        <v>1800</v>
      </c>
      <c r="M35" s="112">
        <v>1127</v>
      </c>
      <c r="N35" s="149">
        <f t="shared" si="4"/>
        <v>2927</v>
      </c>
      <c r="O35" s="24">
        <f t="shared" si="0"/>
        <v>1.1976268412438624</v>
      </c>
      <c r="P35" s="160">
        <f t="shared" si="5"/>
        <v>10</v>
      </c>
      <c r="Q35" s="149">
        <v>86</v>
      </c>
      <c r="R35" s="149">
        <v>54</v>
      </c>
      <c r="S35" s="161">
        <f t="shared" si="6"/>
        <v>0.62790697674418605</v>
      </c>
      <c r="T35" s="162">
        <f t="shared" si="7"/>
        <v>6.279069767441861</v>
      </c>
      <c r="U35" s="163">
        <f t="shared" si="8"/>
        <v>16.279069767441861</v>
      </c>
      <c r="V35" s="163">
        <f t="shared" si="9"/>
        <v>3.720930232558139</v>
      </c>
      <c r="W35" s="164">
        <f t="shared" si="16"/>
        <v>26894.118687337672</v>
      </c>
      <c r="X35" s="165">
        <f t="shared" si="10"/>
        <v>0.35773905547348567</v>
      </c>
      <c r="Y35" s="165">
        <f t="shared" si="11"/>
        <v>0.64226094452651439</v>
      </c>
      <c r="Z35" s="165">
        <f>IFERROR(#REF!/H35,0)</f>
        <v>0</v>
      </c>
      <c r="AA35" s="149">
        <f t="shared" si="12"/>
        <v>9621.0766169999988</v>
      </c>
      <c r="AB35" s="149">
        <f t="shared" si="13"/>
        <v>17273.042070337673</v>
      </c>
      <c r="AC35" s="149">
        <f t="shared" si="14"/>
        <v>0</v>
      </c>
      <c r="AD35" s="149">
        <f t="shared" si="15"/>
        <v>0</v>
      </c>
      <c r="AE35" s="203"/>
    </row>
    <row r="36" spans="1:31" s="123" customFormat="1" x14ac:dyDescent="0.25">
      <c r="A36" s="117">
        <v>33</v>
      </c>
      <c r="B36" s="118" t="s">
        <v>30</v>
      </c>
      <c r="C36" s="115" t="s">
        <v>26</v>
      </c>
      <c r="D36" s="119" t="s">
        <v>26</v>
      </c>
      <c r="E36" s="112">
        <v>14378769.406400003</v>
      </c>
      <c r="F36" s="112">
        <v>6537313.267500001</v>
      </c>
      <c r="G36" s="112">
        <v>9970297.2901999988</v>
      </c>
      <c r="H36" s="159">
        <f t="shared" si="1"/>
        <v>16507610.557700001</v>
      </c>
      <c r="I36" s="24">
        <f t="shared" si="2"/>
        <v>1.1480544747002097</v>
      </c>
      <c r="J36" s="149">
        <f t="shared" si="3"/>
        <v>99045.663346200003</v>
      </c>
      <c r="K36" s="112">
        <v>7606</v>
      </c>
      <c r="L36" s="112">
        <v>6904</v>
      </c>
      <c r="M36" s="112">
        <v>3752</v>
      </c>
      <c r="N36" s="149">
        <f t="shared" si="4"/>
        <v>10656</v>
      </c>
      <c r="O36" s="24">
        <f t="shared" si="0"/>
        <v>1.4009992111490928</v>
      </c>
      <c r="P36" s="160">
        <f t="shared" si="5"/>
        <v>10</v>
      </c>
      <c r="Q36" s="149">
        <v>285</v>
      </c>
      <c r="R36" s="149">
        <v>170</v>
      </c>
      <c r="S36" s="161">
        <f t="shared" ref="S36:S67" si="17">IFERROR(R36/Q36,0)</f>
        <v>0.59649122807017541</v>
      </c>
      <c r="T36" s="162">
        <f t="shared" si="7"/>
        <v>5.9649122807017543</v>
      </c>
      <c r="U36" s="163">
        <f t="shared" ref="U36:U67" si="18">SUM(T36,P36)</f>
        <v>15.964912280701753</v>
      </c>
      <c r="V36" s="163">
        <f t="shared" si="9"/>
        <v>4.0350877192982466</v>
      </c>
      <c r="W36" s="164">
        <f t="shared" ref="W36:W67" si="19">(J36-(J36*V36%))</f>
        <v>95049.083948020008</v>
      </c>
      <c r="X36" s="165">
        <f t="shared" ref="X36:X67" si="20">F36/H36</f>
        <v>0.39601814233802973</v>
      </c>
      <c r="Y36" s="165">
        <f t="shared" ref="Y36:Y67" si="21">G36/H36</f>
        <v>0.60398185766197021</v>
      </c>
      <c r="Z36" s="165">
        <f>IFERROR(#REF!/H36,0)</f>
        <v>0</v>
      </c>
      <c r="AA36" s="149">
        <f t="shared" si="12"/>
        <v>37641.161656026328</v>
      </c>
      <c r="AB36" s="149">
        <f t="shared" si="13"/>
        <v>57407.92229199368</v>
      </c>
      <c r="AC36" s="149">
        <f t="shared" si="14"/>
        <v>0</v>
      </c>
      <c r="AD36" s="149">
        <f t="shared" si="15"/>
        <v>0</v>
      </c>
      <c r="AE36" s="203"/>
    </row>
    <row r="37" spans="1:31" s="123" customFormat="1" x14ac:dyDescent="0.25">
      <c r="A37" s="113">
        <v>34</v>
      </c>
      <c r="B37" s="118" t="s">
        <v>72</v>
      </c>
      <c r="C37" s="115" t="s">
        <v>26</v>
      </c>
      <c r="D37" s="119" t="s">
        <v>71</v>
      </c>
      <c r="E37" s="112">
        <v>22403717.166199997</v>
      </c>
      <c r="F37" s="112">
        <v>9474703.2649999987</v>
      </c>
      <c r="G37" s="112">
        <v>15188990.362399995</v>
      </c>
      <c r="H37" s="159">
        <f t="shared" si="1"/>
        <v>24663693.627399996</v>
      </c>
      <c r="I37" s="24">
        <f t="shared" si="2"/>
        <v>1.1008750665987508</v>
      </c>
      <c r="J37" s="149">
        <f t="shared" si="3"/>
        <v>147982.16176439999</v>
      </c>
      <c r="K37" s="112">
        <v>11881</v>
      </c>
      <c r="L37" s="112">
        <v>10393</v>
      </c>
      <c r="M37" s="112">
        <v>4467</v>
      </c>
      <c r="N37" s="149">
        <f t="shared" si="4"/>
        <v>14860</v>
      </c>
      <c r="O37" s="24">
        <f t="shared" si="0"/>
        <v>1.2507364699941081</v>
      </c>
      <c r="P37" s="160">
        <f t="shared" si="5"/>
        <v>10</v>
      </c>
      <c r="Q37" s="149">
        <v>648</v>
      </c>
      <c r="R37" s="149">
        <v>325</v>
      </c>
      <c r="S37" s="161">
        <f t="shared" si="17"/>
        <v>0.50154320987654322</v>
      </c>
      <c r="T37" s="162">
        <f t="shared" si="7"/>
        <v>5.0154320987654319</v>
      </c>
      <c r="U37" s="163">
        <f t="shared" si="18"/>
        <v>15.015432098765432</v>
      </c>
      <c r="V37" s="163">
        <f t="shared" si="9"/>
        <v>4.9845679012345681</v>
      </c>
      <c r="W37" s="164">
        <f t="shared" si="19"/>
        <v>140605.8904295387</v>
      </c>
      <c r="X37" s="165">
        <f t="shared" si="20"/>
        <v>0.38415589360362995</v>
      </c>
      <c r="Y37" s="165">
        <f t="shared" si="21"/>
        <v>0.61584410639636999</v>
      </c>
      <c r="Z37" s="165">
        <f>IFERROR(#REF!/H37,0)</f>
        <v>0</v>
      </c>
      <c r="AA37" s="149">
        <f t="shared" si="12"/>
        <v>54014.581483893518</v>
      </c>
      <c r="AB37" s="149">
        <f t="shared" si="13"/>
        <v>86591.308945645171</v>
      </c>
      <c r="AC37" s="149">
        <f t="shared" si="14"/>
        <v>0</v>
      </c>
      <c r="AD37" s="149">
        <f t="shared" si="15"/>
        <v>0</v>
      </c>
      <c r="AE37" s="203"/>
    </row>
    <row r="38" spans="1:31" s="123" customFormat="1" x14ac:dyDescent="0.25">
      <c r="A38" s="117">
        <v>35</v>
      </c>
      <c r="B38" s="118" t="s">
        <v>73</v>
      </c>
      <c r="C38" s="115" t="s">
        <v>26</v>
      </c>
      <c r="D38" s="119" t="s">
        <v>71</v>
      </c>
      <c r="E38" s="112">
        <v>9229824.324000001</v>
      </c>
      <c r="F38" s="112">
        <v>2477492.4350000001</v>
      </c>
      <c r="G38" s="112">
        <v>5491299.9124999968</v>
      </c>
      <c r="H38" s="159">
        <f t="shared" si="1"/>
        <v>7968792.3474999964</v>
      </c>
      <c r="I38" s="24">
        <f t="shared" si="2"/>
        <v>0.86337421686120441</v>
      </c>
      <c r="J38" s="149">
        <f t="shared" si="3"/>
        <v>31875.169389999985</v>
      </c>
      <c r="K38" s="112">
        <v>4877</v>
      </c>
      <c r="L38" s="112">
        <v>2665</v>
      </c>
      <c r="M38" s="112">
        <v>1591</v>
      </c>
      <c r="N38" s="149">
        <f t="shared" si="4"/>
        <v>4256</v>
      </c>
      <c r="O38" s="24">
        <f t="shared" si="0"/>
        <v>0.87266762353906091</v>
      </c>
      <c r="P38" s="160">
        <f t="shared" si="5"/>
        <v>8.7266762353906095</v>
      </c>
      <c r="Q38" s="149">
        <v>213</v>
      </c>
      <c r="R38" s="149">
        <v>163</v>
      </c>
      <c r="S38" s="161">
        <f t="shared" si="17"/>
        <v>0.76525821596244137</v>
      </c>
      <c r="T38" s="162">
        <f t="shared" si="7"/>
        <v>7.6525821596244139</v>
      </c>
      <c r="U38" s="163">
        <f t="shared" si="18"/>
        <v>16.379258395015022</v>
      </c>
      <c r="V38" s="163">
        <f t="shared" si="9"/>
        <v>3.6207416049849783</v>
      </c>
      <c r="W38" s="164">
        <f t="shared" si="19"/>
        <v>30721.051870236817</v>
      </c>
      <c r="X38" s="165">
        <f t="shared" si="20"/>
        <v>0.31089935927082474</v>
      </c>
      <c r="Y38" s="165">
        <f t="shared" si="21"/>
        <v>0.68910064072917532</v>
      </c>
      <c r="Z38" s="165">
        <f>IFERROR(#REF!/H38,0)</f>
        <v>0</v>
      </c>
      <c r="AA38" s="149">
        <f t="shared" si="12"/>
        <v>9551.1553425823986</v>
      </c>
      <c r="AB38" s="149">
        <f t="shared" si="13"/>
        <v>21169.896527654422</v>
      </c>
      <c r="AC38" s="149">
        <f t="shared" si="14"/>
        <v>0</v>
      </c>
      <c r="AD38" s="149">
        <f t="shared" si="15"/>
        <v>0</v>
      </c>
      <c r="AE38" s="203"/>
    </row>
    <row r="39" spans="1:31" s="123" customFormat="1" x14ac:dyDescent="0.25">
      <c r="A39" s="113">
        <v>36</v>
      </c>
      <c r="B39" s="118" t="s">
        <v>78</v>
      </c>
      <c r="C39" s="115" t="s">
        <v>26</v>
      </c>
      <c r="D39" s="119" t="s">
        <v>82</v>
      </c>
      <c r="E39" s="112">
        <v>7205071.6622000001</v>
      </c>
      <c r="F39" s="112">
        <v>3103797.1349999998</v>
      </c>
      <c r="G39" s="112">
        <v>2741218.2064999999</v>
      </c>
      <c r="H39" s="159">
        <f t="shared" si="1"/>
        <v>5845015.3414999992</v>
      </c>
      <c r="I39" s="24">
        <f t="shared" si="2"/>
        <v>0.81123625350802953</v>
      </c>
      <c r="J39" s="149">
        <f t="shared" si="3"/>
        <v>17535.046024499999</v>
      </c>
      <c r="K39" s="112">
        <v>3815</v>
      </c>
      <c r="L39" s="112">
        <v>3331</v>
      </c>
      <c r="M39" s="112">
        <v>1181</v>
      </c>
      <c r="N39" s="149">
        <f t="shared" si="4"/>
        <v>4512</v>
      </c>
      <c r="O39" s="24">
        <f t="shared" si="0"/>
        <v>1.182699868938401</v>
      </c>
      <c r="P39" s="160">
        <f t="shared" si="5"/>
        <v>10</v>
      </c>
      <c r="Q39" s="149">
        <v>240</v>
      </c>
      <c r="R39" s="149">
        <v>143</v>
      </c>
      <c r="S39" s="161">
        <f t="shared" si="17"/>
        <v>0.59583333333333333</v>
      </c>
      <c r="T39" s="162">
        <f t="shared" si="7"/>
        <v>5.958333333333333</v>
      </c>
      <c r="U39" s="163">
        <f t="shared" si="18"/>
        <v>15.958333333333332</v>
      </c>
      <c r="V39" s="163">
        <f t="shared" si="9"/>
        <v>4.0416666666666679</v>
      </c>
      <c r="W39" s="164">
        <f t="shared" si="19"/>
        <v>16826.337914343123</v>
      </c>
      <c r="X39" s="165">
        <f t="shared" si="20"/>
        <v>0.53101608013974455</v>
      </c>
      <c r="Y39" s="165">
        <f t="shared" si="21"/>
        <v>0.46898391986025556</v>
      </c>
      <c r="Z39" s="165">
        <f>IFERROR(#REF!/H39,0)</f>
        <v>0</v>
      </c>
      <c r="AA39" s="149">
        <f t="shared" si="12"/>
        <v>8935.0560023812504</v>
      </c>
      <c r="AB39" s="149">
        <f t="shared" si="13"/>
        <v>7891.2819119618753</v>
      </c>
      <c r="AC39" s="149">
        <f t="shared" si="14"/>
        <v>0</v>
      </c>
      <c r="AD39" s="149">
        <f t="shared" si="15"/>
        <v>0</v>
      </c>
      <c r="AE39" s="203"/>
    </row>
    <row r="40" spans="1:31" s="123" customFormat="1" x14ac:dyDescent="0.25">
      <c r="A40" s="117">
        <v>37</v>
      </c>
      <c r="B40" s="118" t="s">
        <v>83</v>
      </c>
      <c r="C40" s="115" t="s">
        <v>26</v>
      </c>
      <c r="D40" s="119" t="s">
        <v>82</v>
      </c>
      <c r="E40" s="112">
        <v>7677899.9890000001</v>
      </c>
      <c r="F40" s="112">
        <v>1677764.4</v>
      </c>
      <c r="G40" s="112">
        <v>4476647.3768000007</v>
      </c>
      <c r="H40" s="159">
        <f t="shared" si="1"/>
        <v>6154411.776800001</v>
      </c>
      <c r="I40" s="24">
        <f t="shared" si="2"/>
        <v>0.80157488188402093</v>
      </c>
      <c r="J40" s="149">
        <f t="shared" si="3"/>
        <v>18463.235330400003</v>
      </c>
      <c r="K40" s="112">
        <v>4059</v>
      </c>
      <c r="L40" s="112">
        <v>1778</v>
      </c>
      <c r="M40" s="112">
        <v>1697</v>
      </c>
      <c r="N40" s="149">
        <f t="shared" si="4"/>
        <v>3475</v>
      </c>
      <c r="O40" s="24">
        <f t="shared" si="0"/>
        <v>0.85612219758561225</v>
      </c>
      <c r="P40" s="160">
        <f t="shared" si="5"/>
        <v>8.5612219758561228</v>
      </c>
      <c r="Q40" s="149">
        <v>140</v>
      </c>
      <c r="R40" s="149">
        <v>80</v>
      </c>
      <c r="S40" s="161">
        <f t="shared" si="17"/>
        <v>0.5714285714285714</v>
      </c>
      <c r="T40" s="162">
        <f t="shared" si="7"/>
        <v>5.7142857142857135</v>
      </c>
      <c r="U40" s="163">
        <f t="shared" si="18"/>
        <v>14.275507690141836</v>
      </c>
      <c r="V40" s="163">
        <f t="shared" si="9"/>
        <v>5.7244923098581637</v>
      </c>
      <c r="W40" s="164">
        <f t="shared" si="19"/>
        <v>17406.308843760238</v>
      </c>
      <c r="X40" s="165">
        <f t="shared" si="20"/>
        <v>0.27261165824564909</v>
      </c>
      <c r="Y40" s="165">
        <f t="shared" si="21"/>
        <v>0.72738834175435085</v>
      </c>
      <c r="Z40" s="165">
        <f>IFERROR(#REF!/H40,0)</f>
        <v>0</v>
      </c>
      <c r="AA40" s="149">
        <f t="shared" si="12"/>
        <v>4745.1627178333856</v>
      </c>
      <c r="AB40" s="149">
        <f t="shared" si="13"/>
        <v>12661.146125926853</v>
      </c>
      <c r="AC40" s="149">
        <f t="shared" si="14"/>
        <v>0</v>
      </c>
      <c r="AD40" s="149">
        <f t="shared" si="15"/>
        <v>0</v>
      </c>
      <c r="AE40" s="203"/>
    </row>
    <row r="41" spans="1:31" s="123" customFormat="1" x14ac:dyDescent="0.25">
      <c r="A41" s="117">
        <v>38</v>
      </c>
      <c r="B41" s="118" t="s">
        <v>80</v>
      </c>
      <c r="C41" s="115" t="s">
        <v>26</v>
      </c>
      <c r="D41" s="119" t="s">
        <v>66</v>
      </c>
      <c r="E41" s="112">
        <v>7122270.7686000001</v>
      </c>
      <c r="F41" s="112">
        <v>828383.54249999986</v>
      </c>
      <c r="G41" s="112">
        <v>2170854.7334999996</v>
      </c>
      <c r="H41" s="159">
        <f t="shared" si="1"/>
        <v>2999238.2759999996</v>
      </c>
      <c r="I41" s="24">
        <f t="shared" si="2"/>
        <v>0.42110702800331046</v>
      </c>
      <c r="J41" s="149">
        <f t="shared" si="3"/>
        <v>0</v>
      </c>
      <c r="K41" s="112">
        <v>3751</v>
      </c>
      <c r="L41" s="112">
        <v>856</v>
      </c>
      <c r="M41" s="112">
        <v>929</v>
      </c>
      <c r="N41" s="149">
        <f t="shared" si="4"/>
        <v>1785</v>
      </c>
      <c r="O41" s="24">
        <f t="shared" si="0"/>
        <v>0.47587310050653159</v>
      </c>
      <c r="P41" s="160">
        <f t="shared" si="5"/>
        <v>4.7587310050653162</v>
      </c>
      <c r="Q41" s="149">
        <v>66</v>
      </c>
      <c r="R41" s="149">
        <v>51</v>
      </c>
      <c r="S41" s="161">
        <f t="shared" si="17"/>
        <v>0.77272727272727271</v>
      </c>
      <c r="T41" s="162">
        <f t="shared" si="7"/>
        <v>7.7272727272727266</v>
      </c>
      <c r="U41" s="163">
        <f t="shared" si="18"/>
        <v>12.486003732338043</v>
      </c>
      <c r="V41" s="163">
        <f t="shared" si="9"/>
        <v>7.5139962676619572</v>
      </c>
      <c r="W41" s="164">
        <f t="shared" si="19"/>
        <v>0</v>
      </c>
      <c r="X41" s="165">
        <f t="shared" si="20"/>
        <v>0.27619797637578564</v>
      </c>
      <c r="Y41" s="165">
        <f t="shared" si="21"/>
        <v>0.72380202362421431</v>
      </c>
      <c r="Z41" s="165">
        <f>IFERROR(#REF!/H41,0)</f>
        <v>0</v>
      </c>
      <c r="AA41" s="149">
        <f t="shared" si="12"/>
        <v>0</v>
      </c>
      <c r="AB41" s="149">
        <f t="shared" si="13"/>
        <v>0</v>
      </c>
      <c r="AC41" s="149">
        <f t="shared" si="14"/>
        <v>0</v>
      </c>
      <c r="AD41" s="149">
        <f t="shared" si="15"/>
        <v>0</v>
      </c>
      <c r="AE41" s="203"/>
    </row>
    <row r="42" spans="1:31" s="123" customFormat="1" x14ac:dyDescent="0.25">
      <c r="A42" s="113">
        <v>39</v>
      </c>
      <c r="B42" s="118" t="s">
        <v>39</v>
      </c>
      <c r="C42" s="115" t="s">
        <v>26</v>
      </c>
      <c r="D42" s="119" t="s">
        <v>35</v>
      </c>
      <c r="E42" s="112">
        <v>7568548.6220000004</v>
      </c>
      <c r="F42" s="112">
        <v>2367349.3624999998</v>
      </c>
      <c r="G42" s="112">
        <v>4663410.7327999994</v>
      </c>
      <c r="H42" s="159">
        <f t="shared" si="1"/>
        <v>7030760.0952999992</v>
      </c>
      <c r="I42" s="24">
        <f t="shared" si="2"/>
        <v>0.92894429915707011</v>
      </c>
      <c r="J42" s="149">
        <f t="shared" si="3"/>
        <v>35153.800476500001</v>
      </c>
      <c r="K42" s="112">
        <v>4014</v>
      </c>
      <c r="L42" s="112">
        <v>2463</v>
      </c>
      <c r="M42" s="112">
        <v>1132</v>
      </c>
      <c r="N42" s="149">
        <f t="shared" si="4"/>
        <v>3595</v>
      </c>
      <c r="O42" s="24">
        <f t="shared" si="0"/>
        <v>0.895615346287992</v>
      </c>
      <c r="P42" s="160">
        <f t="shared" si="5"/>
        <v>8.9561534628799198</v>
      </c>
      <c r="Q42" s="149">
        <v>205</v>
      </c>
      <c r="R42" s="149">
        <v>103</v>
      </c>
      <c r="S42" s="161">
        <f t="shared" si="17"/>
        <v>0.5024390243902439</v>
      </c>
      <c r="T42" s="162">
        <f t="shared" si="7"/>
        <v>5.024390243902439</v>
      </c>
      <c r="U42" s="163">
        <f t="shared" si="18"/>
        <v>13.98054370678236</v>
      </c>
      <c r="V42" s="163">
        <f t="shared" si="9"/>
        <v>6.0194562932176403</v>
      </c>
      <c r="W42" s="164">
        <f t="shared" si="19"/>
        <v>33037.732821412152</v>
      </c>
      <c r="X42" s="165">
        <f t="shared" si="20"/>
        <v>0.33671314771251432</v>
      </c>
      <c r="Y42" s="165">
        <f t="shared" si="21"/>
        <v>0.66328685228748574</v>
      </c>
      <c r="Z42" s="165">
        <f>IFERROR(#REF!/H42,0)</f>
        <v>0</v>
      </c>
      <c r="AA42" s="149">
        <f t="shared" si="12"/>
        <v>11124.239011582733</v>
      </c>
      <c r="AB42" s="149">
        <f t="shared" si="13"/>
        <v>21913.493809829422</v>
      </c>
      <c r="AC42" s="149">
        <f t="shared" si="14"/>
        <v>0</v>
      </c>
      <c r="AD42" s="149">
        <f t="shared" si="15"/>
        <v>0</v>
      </c>
      <c r="AE42" s="203"/>
    </row>
    <row r="43" spans="1:31" s="123" customFormat="1" x14ac:dyDescent="0.25">
      <c r="A43" s="117">
        <v>40</v>
      </c>
      <c r="B43" s="118" t="s">
        <v>38</v>
      </c>
      <c r="C43" s="115" t="s">
        <v>26</v>
      </c>
      <c r="D43" s="119" t="s">
        <v>35</v>
      </c>
      <c r="E43" s="112">
        <v>6078415.4549000002</v>
      </c>
      <c r="F43" s="112">
        <v>2806837.3049999997</v>
      </c>
      <c r="G43" s="112">
        <v>3262106.8216000004</v>
      </c>
      <c r="H43" s="159">
        <f t="shared" si="1"/>
        <v>6068944.1266000001</v>
      </c>
      <c r="I43" s="24">
        <f t="shared" si="2"/>
        <v>0.99844180965084162</v>
      </c>
      <c r="J43" s="149">
        <f t="shared" si="3"/>
        <v>36413.664759600004</v>
      </c>
      <c r="K43" s="112">
        <v>3208</v>
      </c>
      <c r="L43" s="112">
        <v>2978</v>
      </c>
      <c r="M43" s="112">
        <v>1018</v>
      </c>
      <c r="N43" s="149">
        <f t="shared" si="4"/>
        <v>3996</v>
      </c>
      <c r="O43" s="24">
        <f t="shared" si="0"/>
        <v>1.245635910224439</v>
      </c>
      <c r="P43" s="160">
        <f t="shared" si="5"/>
        <v>10</v>
      </c>
      <c r="Q43" s="149">
        <v>166</v>
      </c>
      <c r="R43" s="149">
        <v>105</v>
      </c>
      <c r="S43" s="161">
        <f t="shared" si="17"/>
        <v>0.63253012048192769</v>
      </c>
      <c r="T43" s="162">
        <f t="shared" si="7"/>
        <v>6.3253012048192767</v>
      </c>
      <c r="U43" s="163">
        <f t="shared" si="18"/>
        <v>16.325301204819276</v>
      </c>
      <c r="V43" s="163">
        <f t="shared" si="9"/>
        <v>3.6746987951807242</v>
      </c>
      <c r="W43" s="164">
        <f t="shared" si="19"/>
        <v>35075.572259397835</v>
      </c>
      <c r="X43" s="165">
        <f t="shared" si="20"/>
        <v>0.46249186785189139</v>
      </c>
      <c r="Y43" s="165">
        <f t="shared" si="21"/>
        <v>0.53750813214810855</v>
      </c>
      <c r="Z43" s="165">
        <f>IFERROR(#REF!/H43,0)</f>
        <v>0</v>
      </c>
      <c r="AA43" s="149">
        <f t="shared" si="12"/>
        <v>16222.166930222891</v>
      </c>
      <c r="AB43" s="149">
        <f t="shared" si="13"/>
        <v>18853.405329174941</v>
      </c>
      <c r="AC43" s="149">
        <f t="shared" si="14"/>
        <v>0</v>
      </c>
      <c r="AD43" s="149">
        <f t="shared" si="15"/>
        <v>0</v>
      </c>
      <c r="AE43" s="203"/>
    </row>
    <row r="44" spans="1:31" s="123" customFormat="1" x14ac:dyDescent="0.25">
      <c r="A44" s="113">
        <v>41</v>
      </c>
      <c r="B44" s="118" t="s">
        <v>36</v>
      </c>
      <c r="C44" s="115" t="s">
        <v>26</v>
      </c>
      <c r="D44" s="119" t="s">
        <v>26</v>
      </c>
      <c r="E44" s="112">
        <v>11209761.659999996</v>
      </c>
      <c r="F44" s="112">
        <v>2989766.8999999994</v>
      </c>
      <c r="G44" s="112">
        <v>6682372.0932</v>
      </c>
      <c r="H44" s="159">
        <f t="shared" si="1"/>
        <v>9672138.9932000004</v>
      </c>
      <c r="I44" s="24">
        <f t="shared" si="2"/>
        <v>0.86283181449907864</v>
      </c>
      <c r="J44" s="149">
        <f t="shared" si="3"/>
        <v>38688.555972800001</v>
      </c>
      <c r="K44" s="112">
        <v>5924</v>
      </c>
      <c r="L44" s="112">
        <v>3302</v>
      </c>
      <c r="M44" s="112">
        <v>1783</v>
      </c>
      <c r="N44" s="149">
        <f t="shared" si="4"/>
        <v>5085</v>
      </c>
      <c r="O44" s="24">
        <f t="shared" si="0"/>
        <v>0.85837272113436869</v>
      </c>
      <c r="P44" s="160">
        <f t="shared" si="5"/>
        <v>8.5837272113436871</v>
      </c>
      <c r="Q44" s="149">
        <v>120</v>
      </c>
      <c r="R44" s="149">
        <v>97</v>
      </c>
      <c r="S44" s="161">
        <f t="shared" si="17"/>
        <v>0.80833333333333335</v>
      </c>
      <c r="T44" s="162">
        <f t="shared" si="7"/>
        <v>8.0833333333333339</v>
      </c>
      <c r="U44" s="163">
        <f t="shared" si="18"/>
        <v>16.667060544677021</v>
      </c>
      <c r="V44" s="163">
        <f t="shared" si="9"/>
        <v>3.332939455322979</v>
      </c>
      <c r="W44" s="164">
        <f t="shared" si="19"/>
        <v>37399.089826087831</v>
      </c>
      <c r="X44" s="165">
        <f t="shared" si="20"/>
        <v>0.30911124231175297</v>
      </c>
      <c r="Y44" s="165">
        <f t="shared" si="21"/>
        <v>0.69088875768824698</v>
      </c>
      <c r="Z44" s="165">
        <f>IFERROR(#REF!/H44,0)</f>
        <v>0</v>
      </c>
      <c r="AA44" s="149">
        <f t="shared" si="12"/>
        <v>11560.47911747085</v>
      </c>
      <c r="AB44" s="149">
        <f t="shared" si="13"/>
        <v>25838.61070861698</v>
      </c>
      <c r="AC44" s="149">
        <f t="shared" si="14"/>
        <v>0</v>
      </c>
      <c r="AD44" s="149">
        <f t="shared" si="15"/>
        <v>0</v>
      </c>
      <c r="AE44" s="203"/>
    </row>
    <row r="45" spans="1:31" s="123" customFormat="1" x14ac:dyDescent="0.25">
      <c r="A45" s="117">
        <v>42</v>
      </c>
      <c r="B45" s="118" t="s">
        <v>29</v>
      </c>
      <c r="C45" s="115" t="s">
        <v>26</v>
      </c>
      <c r="D45" s="119" t="s">
        <v>1340</v>
      </c>
      <c r="E45" s="112">
        <v>5113747.8597999997</v>
      </c>
      <c r="F45" s="112">
        <v>2276349.8050000011</v>
      </c>
      <c r="G45" s="112">
        <v>2457839.9736000001</v>
      </c>
      <c r="H45" s="159">
        <f t="shared" si="1"/>
        <v>4734189.7786000017</v>
      </c>
      <c r="I45" s="24">
        <f t="shared" si="2"/>
        <v>0.92577692690252378</v>
      </c>
      <c r="J45" s="149">
        <f t="shared" si="3"/>
        <v>23670.948893000008</v>
      </c>
      <c r="K45" s="112">
        <v>2694</v>
      </c>
      <c r="L45" s="112">
        <v>2471</v>
      </c>
      <c r="M45" s="112">
        <v>1114</v>
      </c>
      <c r="N45" s="149">
        <f t="shared" si="4"/>
        <v>3585</v>
      </c>
      <c r="O45" s="24">
        <f t="shared" si="0"/>
        <v>1.3307349665924275</v>
      </c>
      <c r="P45" s="160">
        <f t="shared" si="5"/>
        <v>10</v>
      </c>
      <c r="Q45" s="149">
        <v>81</v>
      </c>
      <c r="R45" s="149">
        <v>51</v>
      </c>
      <c r="S45" s="161">
        <f t="shared" si="17"/>
        <v>0.62962962962962965</v>
      </c>
      <c r="T45" s="162">
        <f t="shared" si="7"/>
        <v>6.2962962962962967</v>
      </c>
      <c r="U45" s="163">
        <f t="shared" si="18"/>
        <v>16.296296296296298</v>
      </c>
      <c r="V45" s="163">
        <f t="shared" si="9"/>
        <v>3.7037037037037024</v>
      </c>
      <c r="W45" s="164">
        <f t="shared" si="19"/>
        <v>22794.247082148155</v>
      </c>
      <c r="X45" s="165">
        <f t="shared" si="20"/>
        <v>0.48083197156349844</v>
      </c>
      <c r="Y45" s="165">
        <f t="shared" si="21"/>
        <v>0.51916802843650145</v>
      </c>
      <c r="Z45" s="165">
        <f>IFERROR(#REF!/H45,0)</f>
        <v>0</v>
      </c>
      <c r="AA45" s="149">
        <f t="shared" si="12"/>
        <v>10960.20276481482</v>
      </c>
      <c r="AB45" s="149">
        <f t="shared" si="13"/>
        <v>11834.044317333333</v>
      </c>
      <c r="AC45" s="149">
        <f t="shared" si="14"/>
        <v>0</v>
      </c>
      <c r="AD45" s="149">
        <f t="shared" si="15"/>
        <v>0</v>
      </c>
      <c r="AE45" s="203"/>
    </row>
    <row r="46" spans="1:31" s="123" customFormat="1" x14ac:dyDescent="0.25">
      <c r="A46" s="117">
        <v>43</v>
      </c>
      <c r="B46" s="118" t="s">
        <v>34</v>
      </c>
      <c r="C46" s="115" t="s">
        <v>26</v>
      </c>
      <c r="D46" s="119" t="s">
        <v>35</v>
      </c>
      <c r="E46" s="112">
        <v>9518329.2935000006</v>
      </c>
      <c r="F46" s="112">
        <v>3042099.92</v>
      </c>
      <c r="G46" s="112">
        <v>3257377.2390000001</v>
      </c>
      <c r="H46" s="159">
        <f t="shared" si="1"/>
        <v>6299477.159</v>
      </c>
      <c r="I46" s="24">
        <f t="shared" si="2"/>
        <v>0.66182593234107467</v>
      </c>
      <c r="J46" s="149">
        <f t="shared" si="3"/>
        <v>0</v>
      </c>
      <c r="K46" s="112">
        <v>5055</v>
      </c>
      <c r="L46" s="112">
        <v>3462</v>
      </c>
      <c r="M46" s="112">
        <v>1130</v>
      </c>
      <c r="N46" s="149">
        <f t="shared" si="4"/>
        <v>4592</v>
      </c>
      <c r="O46" s="24">
        <f t="shared" si="0"/>
        <v>0.90840751730959446</v>
      </c>
      <c r="P46" s="160">
        <f t="shared" si="5"/>
        <v>9.084075173095945</v>
      </c>
      <c r="Q46" s="149">
        <v>158</v>
      </c>
      <c r="R46" s="149">
        <v>89</v>
      </c>
      <c r="S46" s="161">
        <f t="shared" si="17"/>
        <v>0.56329113924050633</v>
      </c>
      <c r="T46" s="162">
        <f t="shared" si="7"/>
        <v>5.6329113924050631</v>
      </c>
      <c r="U46" s="163">
        <f t="shared" si="18"/>
        <v>14.716986565501008</v>
      </c>
      <c r="V46" s="163">
        <f t="shared" si="9"/>
        <v>5.2830134344989919</v>
      </c>
      <c r="W46" s="164">
        <f t="shared" si="19"/>
        <v>0</v>
      </c>
      <c r="X46" s="165">
        <f t="shared" si="20"/>
        <v>0.48291308043776016</v>
      </c>
      <c r="Y46" s="165">
        <f t="shared" si="21"/>
        <v>0.51708691956223984</v>
      </c>
      <c r="Z46" s="165">
        <f>IFERROR(#REF!/H46,0)</f>
        <v>0</v>
      </c>
      <c r="AA46" s="149">
        <f t="shared" si="12"/>
        <v>0</v>
      </c>
      <c r="AB46" s="149">
        <f t="shared" si="13"/>
        <v>0</v>
      </c>
      <c r="AC46" s="149">
        <f t="shared" si="14"/>
        <v>0</v>
      </c>
      <c r="AD46" s="149">
        <f t="shared" si="15"/>
        <v>0</v>
      </c>
      <c r="AE46" s="203"/>
    </row>
    <row r="47" spans="1:31" s="123" customFormat="1" x14ac:dyDescent="0.25">
      <c r="A47" s="113">
        <v>44</v>
      </c>
      <c r="B47" s="118" t="s">
        <v>27</v>
      </c>
      <c r="C47" s="115" t="s">
        <v>41</v>
      </c>
      <c r="D47" s="119" t="s">
        <v>1340</v>
      </c>
      <c r="E47" s="112">
        <v>9043678.6179000009</v>
      </c>
      <c r="F47" s="112">
        <v>2641218.5250000004</v>
      </c>
      <c r="G47" s="112">
        <v>6920825.8789999988</v>
      </c>
      <c r="H47" s="159">
        <f t="shared" si="1"/>
        <v>9562044.4039999992</v>
      </c>
      <c r="I47" s="24">
        <f t="shared" si="2"/>
        <v>1.0573180237822699</v>
      </c>
      <c r="J47" s="149">
        <f t="shared" si="3"/>
        <v>57372.266423999994</v>
      </c>
      <c r="K47" s="112">
        <v>4821</v>
      </c>
      <c r="L47" s="112">
        <v>2915</v>
      </c>
      <c r="M47" s="112">
        <v>2456</v>
      </c>
      <c r="N47" s="149">
        <f t="shared" si="4"/>
        <v>5371</v>
      </c>
      <c r="O47" s="24">
        <f t="shared" si="0"/>
        <v>1.1140842148931758</v>
      </c>
      <c r="P47" s="160">
        <f t="shared" si="5"/>
        <v>10</v>
      </c>
      <c r="Q47" s="149">
        <v>98</v>
      </c>
      <c r="R47" s="149">
        <v>82</v>
      </c>
      <c r="S47" s="161">
        <f t="shared" si="17"/>
        <v>0.83673469387755106</v>
      </c>
      <c r="T47" s="162">
        <f t="shared" si="7"/>
        <v>8.3673469387755102</v>
      </c>
      <c r="U47" s="163">
        <f t="shared" si="18"/>
        <v>18.367346938775512</v>
      </c>
      <c r="V47" s="163">
        <f t="shared" si="9"/>
        <v>1.6326530612244881</v>
      </c>
      <c r="W47" s="164">
        <f t="shared" si="19"/>
        <v>56435.57635993469</v>
      </c>
      <c r="X47" s="165">
        <f t="shared" si="20"/>
        <v>0.27621901900969259</v>
      </c>
      <c r="Y47" s="165">
        <f t="shared" si="21"/>
        <v>0.72378098099030741</v>
      </c>
      <c r="Z47" s="165">
        <f>IFERROR(#REF!/H47,0)</f>
        <v>0</v>
      </c>
      <c r="AA47" s="149">
        <f t="shared" si="12"/>
        <v>15588.579539387758</v>
      </c>
      <c r="AB47" s="149">
        <f t="shared" si="13"/>
        <v>40846.996820546934</v>
      </c>
      <c r="AC47" s="149">
        <f t="shared" si="14"/>
        <v>0</v>
      </c>
      <c r="AD47" s="149">
        <f t="shared" si="15"/>
        <v>0</v>
      </c>
      <c r="AE47" s="203"/>
    </row>
    <row r="48" spans="1:31" s="123" customFormat="1" x14ac:dyDescent="0.25">
      <c r="A48" s="117">
        <v>45</v>
      </c>
      <c r="B48" s="118" t="s">
        <v>57</v>
      </c>
      <c r="C48" s="115" t="s">
        <v>41</v>
      </c>
      <c r="D48" s="119" t="s">
        <v>44</v>
      </c>
      <c r="E48" s="112">
        <v>4375462.3807999995</v>
      </c>
      <c r="F48" s="112">
        <v>337454.69749999995</v>
      </c>
      <c r="G48" s="112">
        <v>1510328.4179000002</v>
      </c>
      <c r="H48" s="159">
        <f t="shared" si="1"/>
        <v>1847783.1154000002</v>
      </c>
      <c r="I48" s="24">
        <f t="shared" si="2"/>
        <v>0.42230579412778674</v>
      </c>
      <c r="J48" s="149">
        <f t="shared" si="3"/>
        <v>0</v>
      </c>
      <c r="K48" s="112">
        <v>2117</v>
      </c>
      <c r="L48" s="112">
        <v>359</v>
      </c>
      <c r="M48" s="112">
        <v>432</v>
      </c>
      <c r="N48" s="149">
        <f t="shared" si="4"/>
        <v>791</v>
      </c>
      <c r="O48" s="24">
        <f t="shared" si="0"/>
        <v>0.37364194615021257</v>
      </c>
      <c r="P48" s="160">
        <f t="shared" si="5"/>
        <v>3.7364194615021256</v>
      </c>
      <c r="Q48" s="149">
        <v>33</v>
      </c>
      <c r="R48" s="149">
        <v>41</v>
      </c>
      <c r="S48" s="161">
        <f t="shared" si="17"/>
        <v>1.2424242424242424</v>
      </c>
      <c r="T48" s="162">
        <f t="shared" si="7"/>
        <v>10</v>
      </c>
      <c r="U48" s="163">
        <f t="shared" si="18"/>
        <v>13.736419461502125</v>
      </c>
      <c r="V48" s="163">
        <f t="shared" si="9"/>
        <v>6.2635805384978749</v>
      </c>
      <c r="W48" s="164">
        <f t="shared" si="19"/>
        <v>0</v>
      </c>
      <c r="X48" s="165">
        <f t="shared" si="20"/>
        <v>0.18262678919811928</v>
      </c>
      <c r="Y48" s="165">
        <f t="shared" si="21"/>
        <v>0.81737321080188075</v>
      </c>
      <c r="Z48" s="165">
        <f>IFERROR(#REF!/H48,0)</f>
        <v>0</v>
      </c>
      <c r="AA48" s="149">
        <f t="shared" si="12"/>
        <v>0</v>
      </c>
      <c r="AB48" s="149">
        <f t="shared" si="13"/>
        <v>0</v>
      </c>
      <c r="AC48" s="149">
        <f t="shared" si="14"/>
        <v>0</v>
      </c>
      <c r="AD48" s="149">
        <f t="shared" si="15"/>
        <v>0</v>
      </c>
      <c r="AE48" s="203"/>
    </row>
    <row r="49" spans="1:31" s="123" customFormat="1" x14ac:dyDescent="0.25">
      <c r="A49" s="113">
        <v>46</v>
      </c>
      <c r="B49" s="118" t="s">
        <v>58</v>
      </c>
      <c r="C49" s="115" t="s">
        <v>41</v>
      </c>
      <c r="D49" s="119" t="s">
        <v>44</v>
      </c>
      <c r="E49" s="112">
        <v>10154090.429499999</v>
      </c>
      <c r="F49" s="112">
        <v>2119015.1125000003</v>
      </c>
      <c r="G49" s="112">
        <v>2685379.5762999998</v>
      </c>
      <c r="H49" s="159">
        <f t="shared" si="1"/>
        <v>4804394.6887999997</v>
      </c>
      <c r="I49" s="24">
        <f t="shared" si="2"/>
        <v>0.47314870023632188</v>
      </c>
      <c r="J49" s="149">
        <f t="shared" si="3"/>
        <v>0</v>
      </c>
      <c r="K49" s="112">
        <v>5629</v>
      </c>
      <c r="L49" s="112">
        <v>2395</v>
      </c>
      <c r="M49" s="112">
        <v>789</v>
      </c>
      <c r="N49" s="149">
        <f t="shared" si="4"/>
        <v>3184</v>
      </c>
      <c r="O49" s="24">
        <f t="shared" si="0"/>
        <v>0.56564220998401138</v>
      </c>
      <c r="P49" s="160">
        <f t="shared" si="5"/>
        <v>5.656422099840114</v>
      </c>
      <c r="Q49" s="149">
        <v>100</v>
      </c>
      <c r="R49" s="149">
        <v>87</v>
      </c>
      <c r="S49" s="161">
        <f t="shared" si="17"/>
        <v>0.87</v>
      </c>
      <c r="T49" s="162">
        <f t="shared" si="7"/>
        <v>8.6999999999999993</v>
      </c>
      <c r="U49" s="163">
        <f t="shared" si="18"/>
        <v>14.356422099840113</v>
      </c>
      <c r="V49" s="163">
        <f t="shared" si="9"/>
        <v>5.6435779001598867</v>
      </c>
      <c r="W49" s="164">
        <f t="shared" si="19"/>
        <v>0</v>
      </c>
      <c r="X49" s="165">
        <f t="shared" si="20"/>
        <v>0.44105766693978044</v>
      </c>
      <c r="Y49" s="165">
        <f t="shared" si="21"/>
        <v>0.55894233306021968</v>
      </c>
      <c r="Z49" s="165">
        <f>IFERROR(#REF!/H49,0)</f>
        <v>0</v>
      </c>
      <c r="AA49" s="149">
        <f t="shared" si="12"/>
        <v>0</v>
      </c>
      <c r="AB49" s="149">
        <f t="shared" si="13"/>
        <v>0</v>
      </c>
      <c r="AC49" s="149">
        <f t="shared" si="14"/>
        <v>0</v>
      </c>
      <c r="AD49" s="149">
        <f t="shared" si="15"/>
        <v>0</v>
      </c>
      <c r="AE49" s="203"/>
    </row>
    <row r="50" spans="1:31" s="202" customFormat="1" x14ac:dyDescent="0.25">
      <c r="A50" s="191">
        <v>47</v>
      </c>
      <c r="B50" s="192" t="s">
        <v>1341</v>
      </c>
      <c r="C50" s="114" t="s">
        <v>41</v>
      </c>
      <c r="D50" s="193" t="s">
        <v>44</v>
      </c>
      <c r="E50" s="112">
        <v>4848433.2827000003</v>
      </c>
      <c r="F50" s="112">
        <v>1624920.17</v>
      </c>
      <c r="G50" s="112">
        <v>3356185.9395999992</v>
      </c>
      <c r="H50" s="159">
        <f t="shared" si="1"/>
        <v>4981106.1095999992</v>
      </c>
      <c r="I50" s="194">
        <f t="shared" si="2"/>
        <v>1.0273640615770454</v>
      </c>
      <c r="J50" s="195">
        <f t="shared" si="3"/>
        <v>29886.636657599996</v>
      </c>
      <c r="K50" s="112">
        <v>2972</v>
      </c>
      <c r="L50" s="112">
        <v>1749</v>
      </c>
      <c r="M50" s="112">
        <v>1183</v>
      </c>
      <c r="N50" s="195">
        <f t="shared" si="4"/>
        <v>2932</v>
      </c>
      <c r="O50" s="194">
        <f t="shared" si="0"/>
        <v>0.98654104979811574</v>
      </c>
      <c r="P50" s="196">
        <f t="shared" si="5"/>
        <v>9.8654104979811574</v>
      </c>
      <c r="Q50" s="149">
        <v>27</v>
      </c>
      <c r="R50" s="149">
        <v>24</v>
      </c>
      <c r="S50" s="197">
        <f t="shared" si="17"/>
        <v>0.88888888888888884</v>
      </c>
      <c r="T50" s="198">
        <f t="shared" si="7"/>
        <v>8.8888888888888893</v>
      </c>
      <c r="U50" s="199">
        <f t="shared" si="18"/>
        <v>18.754299386870045</v>
      </c>
      <c r="V50" s="199">
        <f t="shared" si="9"/>
        <v>1.2457006131299551</v>
      </c>
      <c r="W50" s="200">
        <f t="shared" si="19"/>
        <v>29514.33864151235</v>
      </c>
      <c r="X50" s="201">
        <f t="shared" ref="X50" si="22">F50/H50</f>
        <v>0.32621673464621032</v>
      </c>
      <c r="Y50" s="201">
        <f t="shared" ref="Y50" si="23">G50/H50</f>
        <v>0.67378326535378963</v>
      </c>
      <c r="Z50" s="201">
        <f>IFERROR(#REF!/H50,0)</f>
        <v>0</v>
      </c>
      <c r="AA50" s="149">
        <f t="shared" si="12"/>
        <v>9628.071176876625</v>
      </c>
      <c r="AB50" s="149">
        <f t="shared" si="13"/>
        <v>19886.267464635723</v>
      </c>
      <c r="AC50" s="195">
        <f t="shared" si="14"/>
        <v>0</v>
      </c>
      <c r="AD50" s="195">
        <f t="shared" si="15"/>
        <v>0</v>
      </c>
      <c r="AE50" s="203"/>
    </row>
    <row r="51" spans="1:31" s="123" customFormat="1" x14ac:dyDescent="0.25">
      <c r="A51" s="117">
        <v>48</v>
      </c>
      <c r="B51" s="118" t="s">
        <v>1282</v>
      </c>
      <c r="C51" s="115" t="s">
        <v>41</v>
      </c>
      <c r="D51" s="119" t="s">
        <v>46</v>
      </c>
      <c r="E51" s="112">
        <v>4090634.0277</v>
      </c>
      <c r="F51" s="112">
        <v>1319149.7999999998</v>
      </c>
      <c r="G51" s="112">
        <v>2442241.0441999994</v>
      </c>
      <c r="H51" s="159">
        <f t="shared" si="1"/>
        <v>3761390.8441999992</v>
      </c>
      <c r="I51" s="24">
        <f t="shared" si="2"/>
        <v>0.91951292115830729</v>
      </c>
      <c r="J51" s="149">
        <f t="shared" si="3"/>
        <v>18806.954220999996</v>
      </c>
      <c r="K51" s="112">
        <v>2055</v>
      </c>
      <c r="L51" s="112">
        <v>1360</v>
      </c>
      <c r="M51" s="112">
        <v>1123</v>
      </c>
      <c r="N51" s="149">
        <f t="shared" si="4"/>
        <v>2483</v>
      </c>
      <c r="O51" s="24">
        <f t="shared" si="0"/>
        <v>1.2082725060827251</v>
      </c>
      <c r="P51" s="160">
        <f t="shared" si="5"/>
        <v>10</v>
      </c>
      <c r="Q51" s="149">
        <v>85</v>
      </c>
      <c r="R51" s="149">
        <v>46</v>
      </c>
      <c r="S51" s="161">
        <f t="shared" si="17"/>
        <v>0.54117647058823526</v>
      </c>
      <c r="T51" s="162">
        <f t="shared" si="7"/>
        <v>5.4117647058823524</v>
      </c>
      <c r="U51" s="163">
        <f t="shared" si="18"/>
        <v>15.411764705882351</v>
      </c>
      <c r="V51" s="163">
        <f t="shared" si="9"/>
        <v>4.5882352941176485</v>
      </c>
      <c r="W51" s="164">
        <f t="shared" si="19"/>
        <v>17944.046909683526</v>
      </c>
      <c r="X51" s="165">
        <f t="shared" si="20"/>
        <v>0.35070798399855374</v>
      </c>
      <c r="Y51" s="165">
        <f t="shared" si="21"/>
        <v>0.64929201600144626</v>
      </c>
      <c r="Z51" s="165">
        <f>IFERROR(#REF!/H51,0)</f>
        <v>0</v>
      </c>
      <c r="AA51" s="149">
        <f t="shared" si="12"/>
        <v>6293.120516470588</v>
      </c>
      <c r="AB51" s="149">
        <f t="shared" si="13"/>
        <v>11650.926393212938</v>
      </c>
      <c r="AC51" s="149">
        <f t="shared" si="14"/>
        <v>0</v>
      </c>
      <c r="AD51" s="149">
        <f t="shared" si="15"/>
        <v>0</v>
      </c>
      <c r="AE51" s="203"/>
    </row>
    <row r="52" spans="1:31" s="123" customFormat="1" x14ac:dyDescent="0.25">
      <c r="A52" s="113">
        <v>49</v>
      </c>
      <c r="B52" s="118" t="s">
        <v>55</v>
      </c>
      <c r="C52" s="115" t="s">
        <v>41</v>
      </c>
      <c r="D52" s="119" t="s">
        <v>46</v>
      </c>
      <c r="E52" s="112">
        <v>11555717.528000001</v>
      </c>
      <c r="F52" s="112">
        <v>5203559.0200000014</v>
      </c>
      <c r="G52" s="112">
        <v>6358461.1795000006</v>
      </c>
      <c r="H52" s="159">
        <f t="shared" si="1"/>
        <v>11562020.199500002</v>
      </c>
      <c r="I52" s="24">
        <f t="shared" si="2"/>
        <v>1.0005454158501823</v>
      </c>
      <c r="J52" s="149">
        <f t="shared" si="3"/>
        <v>69372.121197000015</v>
      </c>
      <c r="K52" s="112">
        <v>6838</v>
      </c>
      <c r="L52" s="112">
        <v>5819</v>
      </c>
      <c r="M52" s="112">
        <v>2081</v>
      </c>
      <c r="N52" s="149">
        <f t="shared" si="4"/>
        <v>7900</v>
      </c>
      <c r="O52" s="24">
        <f t="shared" si="0"/>
        <v>1.1553085697572389</v>
      </c>
      <c r="P52" s="160">
        <f t="shared" si="5"/>
        <v>10</v>
      </c>
      <c r="Q52" s="149">
        <v>90</v>
      </c>
      <c r="R52" s="149">
        <v>93</v>
      </c>
      <c r="S52" s="161">
        <f t="shared" si="17"/>
        <v>1.0333333333333334</v>
      </c>
      <c r="T52" s="162">
        <f t="shared" si="7"/>
        <v>10</v>
      </c>
      <c r="U52" s="163">
        <f t="shared" si="18"/>
        <v>20</v>
      </c>
      <c r="V52" s="163">
        <f t="shared" si="9"/>
        <v>0</v>
      </c>
      <c r="W52" s="164">
        <f t="shared" si="19"/>
        <v>69372.121197000015</v>
      </c>
      <c r="X52" s="165">
        <f t="shared" si="20"/>
        <v>0.45005621251423072</v>
      </c>
      <c r="Y52" s="165">
        <f t="shared" si="21"/>
        <v>0.54994378748576922</v>
      </c>
      <c r="Z52" s="165">
        <f>IFERROR(#REF!/H52,0)</f>
        <v>0</v>
      </c>
      <c r="AA52" s="149">
        <f t="shared" si="12"/>
        <v>31221.354120000007</v>
      </c>
      <c r="AB52" s="149">
        <f t="shared" si="13"/>
        <v>38150.767077000004</v>
      </c>
      <c r="AC52" s="149">
        <f t="shared" si="14"/>
        <v>0</v>
      </c>
      <c r="AD52" s="149">
        <f t="shared" si="15"/>
        <v>0</v>
      </c>
      <c r="AE52" s="203"/>
    </row>
    <row r="53" spans="1:31" s="123" customFormat="1" x14ac:dyDescent="0.25">
      <c r="A53" s="117">
        <v>50</v>
      </c>
      <c r="B53" s="118" t="s">
        <v>1342</v>
      </c>
      <c r="C53" s="115" t="s">
        <v>41</v>
      </c>
      <c r="D53" s="119" t="s">
        <v>46</v>
      </c>
      <c r="E53" s="112">
        <v>7691365.7681</v>
      </c>
      <c r="F53" s="112">
        <v>2551237.6850000001</v>
      </c>
      <c r="G53" s="112">
        <v>5149428.7169000003</v>
      </c>
      <c r="H53" s="159">
        <f t="shared" si="1"/>
        <v>7700666.4019000009</v>
      </c>
      <c r="I53" s="24">
        <f t="shared" si="2"/>
        <v>1.0012092304644482</v>
      </c>
      <c r="J53" s="149">
        <f t="shared" si="3"/>
        <v>46203.998411400004</v>
      </c>
      <c r="K53" s="112">
        <v>3830</v>
      </c>
      <c r="L53" s="112">
        <v>2682</v>
      </c>
      <c r="M53" s="112">
        <v>1430</v>
      </c>
      <c r="N53" s="149">
        <f t="shared" si="4"/>
        <v>4112</v>
      </c>
      <c r="O53" s="24">
        <f t="shared" si="0"/>
        <v>1.0736292428198433</v>
      </c>
      <c r="P53" s="160">
        <f t="shared" si="5"/>
        <v>10</v>
      </c>
      <c r="Q53" s="149">
        <v>140</v>
      </c>
      <c r="R53" s="149">
        <v>106</v>
      </c>
      <c r="S53" s="161">
        <f t="shared" si="17"/>
        <v>0.75714285714285712</v>
      </c>
      <c r="T53" s="162">
        <f t="shared" si="7"/>
        <v>7.5714285714285712</v>
      </c>
      <c r="U53" s="163">
        <f t="shared" si="18"/>
        <v>17.571428571428569</v>
      </c>
      <c r="V53" s="163">
        <f t="shared" si="9"/>
        <v>2.4285714285714306</v>
      </c>
      <c r="W53" s="164">
        <f t="shared" si="19"/>
        <v>45081.901307123146</v>
      </c>
      <c r="X53" s="165">
        <f t="shared" si="20"/>
        <v>0.33130089681206398</v>
      </c>
      <c r="Y53" s="165">
        <f t="shared" si="21"/>
        <v>0.66869910318793602</v>
      </c>
      <c r="Z53" s="165">
        <f>IFERROR(#REF!/H53,0)</f>
        <v>0</v>
      </c>
      <c r="AA53" s="149">
        <f t="shared" si="12"/>
        <v>14935.674333042858</v>
      </c>
      <c r="AB53" s="149">
        <f t="shared" si="13"/>
        <v>30146.226974080288</v>
      </c>
      <c r="AC53" s="149">
        <f t="shared" si="14"/>
        <v>0</v>
      </c>
      <c r="AD53" s="149">
        <f t="shared" si="15"/>
        <v>0</v>
      </c>
      <c r="AE53" s="203"/>
    </row>
    <row r="54" spans="1:31" s="123" customFormat="1" x14ac:dyDescent="0.25">
      <c r="A54" s="113">
        <v>51</v>
      </c>
      <c r="B54" s="118" t="s">
        <v>48</v>
      </c>
      <c r="C54" s="115" t="s">
        <v>41</v>
      </c>
      <c r="D54" s="119" t="s">
        <v>1326</v>
      </c>
      <c r="E54" s="112">
        <v>4266162.5184000004</v>
      </c>
      <c r="F54" s="112">
        <v>1599745.7749999997</v>
      </c>
      <c r="G54" s="112">
        <v>1827035.0230999994</v>
      </c>
      <c r="H54" s="159">
        <f t="shared" si="1"/>
        <v>3426780.7980999993</v>
      </c>
      <c r="I54" s="24">
        <f t="shared" si="2"/>
        <v>0.80324666097933695</v>
      </c>
      <c r="J54" s="149">
        <f t="shared" si="3"/>
        <v>10280.342394299998</v>
      </c>
      <c r="K54" s="112">
        <v>2678</v>
      </c>
      <c r="L54" s="112">
        <v>1690</v>
      </c>
      <c r="M54" s="112">
        <v>528</v>
      </c>
      <c r="N54" s="149">
        <f t="shared" si="4"/>
        <v>2218</v>
      </c>
      <c r="O54" s="24">
        <f t="shared" si="0"/>
        <v>0.82823002240477972</v>
      </c>
      <c r="P54" s="160">
        <f t="shared" si="5"/>
        <v>8.2823002240477965</v>
      </c>
      <c r="Q54" s="149">
        <v>106</v>
      </c>
      <c r="R54" s="149">
        <v>81</v>
      </c>
      <c r="S54" s="161">
        <f t="shared" si="17"/>
        <v>0.76415094339622647</v>
      </c>
      <c r="T54" s="162">
        <f t="shared" si="7"/>
        <v>7.6415094339622645</v>
      </c>
      <c r="U54" s="163">
        <f t="shared" si="18"/>
        <v>15.923809658010061</v>
      </c>
      <c r="V54" s="163">
        <f t="shared" si="9"/>
        <v>4.076190341989939</v>
      </c>
      <c r="W54" s="164">
        <f t="shared" si="19"/>
        <v>9861.2960705000442</v>
      </c>
      <c r="X54" s="165">
        <f t="shared" si="20"/>
        <v>0.46683633102151995</v>
      </c>
      <c r="Y54" s="165">
        <f t="shared" si="21"/>
        <v>0.53316366897848</v>
      </c>
      <c r="Z54" s="165">
        <f>IFERROR(#REF!/H54,0)</f>
        <v>0</v>
      </c>
      <c r="AA54" s="149">
        <f t="shared" si="12"/>
        <v>4603.6112766691722</v>
      </c>
      <c r="AB54" s="149">
        <f t="shared" si="13"/>
        <v>5257.6847938308711</v>
      </c>
      <c r="AC54" s="149">
        <f t="shared" si="14"/>
        <v>0</v>
      </c>
      <c r="AD54" s="149">
        <f t="shared" si="15"/>
        <v>0</v>
      </c>
      <c r="AE54" s="203"/>
    </row>
    <row r="55" spans="1:31" s="123" customFormat="1" x14ac:dyDescent="0.25">
      <c r="A55" s="117">
        <v>52</v>
      </c>
      <c r="B55" s="118" t="s">
        <v>50</v>
      </c>
      <c r="C55" s="115" t="s">
        <v>41</v>
      </c>
      <c r="D55" s="119" t="s">
        <v>1326</v>
      </c>
      <c r="E55" s="112">
        <v>9394508.6201000027</v>
      </c>
      <c r="F55" s="112">
        <v>2877787.415</v>
      </c>
      <c r="G55" s="112">
        <v>4670568.4858999988</v>
      </c>
      <c r="H55" s="159">
        <f t="shared" si="1"/>
        <v>7548355.9008999988</v>
      </c>
      <c r="I55" s="24">
        <f t="shared" si="2"/>
        <v>0.80348597315137149</v>
      </c>
      <c r="J55" s="149">
        <f t="shared" si="3"/>
        <v>22645.067702699998</v>
      </c>
      <c r="K55" s="112">
        <v>5549</v>
      </c>
      <c r="L55" s="112">
        <v>2843</v>
      </c>
      <c r="M55" s="112">
        <v>1381</v>
      </c>
      <c r="N55" s="149">
        <f t="shared" si="4"/>
        <v>4224</v>
      </c>
      <c r="O55" s="24">
        <f t="shared" si="0"/>
        <v>0.76121823752027395</v>
      </c>
      <c r="P55" s="160">
        <f t="shared" si="5"/>
        <v>7.6121823752027398</v>
      </c>
      <c r="Q55" s="149">
        <v>168</v>
      </c>
      <c r="R55" s="149">
        <v>124</v>
      </c>
      <c r="S55" s="161">
        <f t="shared" si="17"/>
        <v>0.73809523809523814</v>
      </c>
      <c r="T55" s="162">
        <f t="shared" si="7"/>
        <v>7.3809523809523814</v>
      </c>
      <c r="U55" s="163">
        <f t="shared" si="18"/>
        <v>14.993134756155122</v>
      </c>
      <c r="V55" s="163">
        <f t="shared" si="9"/>
        <v>5.006865243844878</v>
      </c>
      <c r="W55" s="164">
        <f t="shared" si="19"/>
        <v>21511.259678448369</v>
      </c>
      <c r="X55" s="165">
        <f t="shared" si="20"/>
        <v>0.3812469169156264</v>
      </c>
      <c r="Y55" s="165">
        <f t="shared" si="21"/>
        <v>0.6187530830843736</v>
      </c>
      <c r="Z55" s="165">
        <f>IFERROR(#REF!/H55,0)</f>
        <v>0</v>
      </c>
      <c r="AA55" s="149">
        <f t="shared" si="12"/>
        <v>8201.1014313798696</v>
      </c>
      <c r="AB55" s="149">
        <f t="shared" si="13"/>
        <v>13310.158247068499</v>
      </c>
      <c r="AC55" s="149">
        <f t="shared" si="14"/>
        <v>0</v>
      </c>
      <c r="AD55" s="149">
        <f t="shared" si="15"/>
        <v>0</v>
      </c>
      <c r="AE55" s="203"/>
    </row>
    <row r="56" spans="1:31" s="123" customFormat="1" x14ac:dyDescent="0.25">
      <c r="A56" s="117">
        <v>53</v>
      </c>
      <c r="B56" s="124" t="s">
        <v>52</v>
      </c>
      <c r="C56" s="115" t="s">
        <v>41</v>
      </c>
      <c r="D56" s="119" t="s">
        <v>1326</v>
      </c>
      <c r="E56" s="112">
        <v>6918098.7409000015</v>
      </c>
      <c r="F56" s="112">
        <v>1758596.2749999999</v>
      </c>
      <c r="G56" s="112">
        <v>3780209.8114</v>
      </c>
      <c r="H56" s="159">
        <f t="shared" si="1"/>
        <v>5538806.0864000004</v>
      </c>
      <c r="I56" s="24">
        <f t="shared" si="2"/>
        <v>0.80062547440302023</v>
      </c>
      <c r="J56" s="149">
        <f t="shared" si="3"/>
        <v>16616.4182592</v>
      </c>
      <c r="K56" s="112">
        <v>3926</v>
      </c>
      <c r="L56" s="112">
        <v>1890</v>
      </c>
      <c r="M56" s="112">
        <v>1224</v>
      </c>
      <c r="N56" s="149">
        <f t="shared" si="4"/>
        <v>3114</v>
      </c>
      <c r="O56" s="24">
        <f t="shared" si="0"/>
        <v>0.79317371370351508</v>
      </c>
      <c r="P56" s="160">
        <f t="shared" si="5"/>
        <v>7.9317371370351513</v>
      </c>
      <c r="Q56" s="149">
        <v>221</v>
      </c>
      <c r="R56" s="149">
        <v>183</v>
      </c>
      <c r="S56" s="161">
        <f t="shared" si="17"/>
        <v>0.82805429864253388</v>
      </c>
      <c r="T56" s="162">
        <f t="shared" si="7"/>
        <v>8.2805429864253384</v>
      </c>
      <c r="U56" s="163">
        <f t="shared" si="18"/>
        <v>16.212280123460488</v>
      </c>
      <c r="V56" s="163">
        <f t="shared" si="9"/>
        <v>3.7877198765395121</v>
      </c>
      <c r="W56" s="164">
        <f t="shared" si="19"/>
        <v>15987.034882027341</v>
      </c>
      <c r="X56" s="165">
        <f t="shared" si="20"/>
        <v>0.31750457545680505</v>
      </c>
      <c r="Y56" s="165">
        <f t="shared" si="21"/>
        <v>0.6824954245431949</v>
      </c>
      <c r="Z56" s="165">
        <f>IFERROR(#REF!/H56,0)</f>
        <v>0</v>
      </c>
      <c r="AA56" s="149">
        <f t="shared" si="12"/>
        <v>5075.9567230312241</v>
      </c>
      <c r="AB56" s="149">
        <f t="shared" si="13"/>
        <v>10911.078158996115</v>
      </c>
      <c r="AC56" s="149">
        <f t="shared" si="14"/>
        <v>0</v>
      </c>
      <c r="AD56" s="149">
        <f t="shared" si="15"/>
        <v>0</v>
      </c>
      <c r="AE56" s="203"/>
    </row>
    <row r="57" spans="1:31" s="123" customFormat="1" x14ac:dyDescent="0.25">
      <c r="A57" s="113">
        <v>54</v>
      </c>
      <c r="B57" s="118" t="s">
        <v>40</v>
      </c>
      <c r="C57" s="115" t="s">
        <v>41</v>
      </c>
      <c r="D57" s="119" t="s">
        <v>54</v>
      </c>
      <c r="E57" s="112">
        <v>8286766.1834999993</v>
      </c>
      <c r="F57" s="112">
        <v>3008894.899999999</v>
      </c>
      <c r="G57" s="112">
        <v>6522165.7684000004</v>
      </c>
      <c r="H57" s="159">
        <f t="shared" si="1"/>
        <v>9531060.6683999989</v>
      </c>
      <c r="I57" s="24">
        <f t="shared" si="2"/>
        <v>1.1501544097355549</v>
      </c>
      <c r="J57" s="149">
        <f t="shared" si="3"/>
        <v>57186.364010399993</v>
      </c>
      <c r="K57" s="112">
        <v>4001</v>
      </c>
      <c r="L57" s="112">
        <v>3180</v>
      </c>
      <c r="M57" s="112">
        <v>1830</v>
      </c>
      <c r="N57" s="149">
        <f t="shared" si="4"/>
        <v>5010</v>
      </c>
      <c r="O57" s="24">
        <f t="shared" si="0"/>
        <v>1.2521869532616845</v>
      </c>
      <c r="P57" s="160">
        <f t="shared" si="5"/>
        <v>10</v>
      </c>
      <c r="Q57" s="149">
        <v>230</v>
      </c>
      <c r="R57" s="149">
        <v>153</v>
      </c>
      <c r="S57" s="161">
        <f t="shared" si="17"/>
        <v>0.66521739130434787</v>
      </c>
      <c r="T57" s="162">
        <f t="shared" si="7"/>
        <v>6.6521739130434785</v>
      </c>
      <c r="U57" s="163">
        <f t="shared" si="18"/>
        <v>16.652173913043477</v>
      </c>
      <c r="V57" s="163">
        <f t="shared" si="9"/>
        <v>3.3478260869565233</v>
      </c>
      <c r="W57" s="164">
        <f t="shared" si="19"/>
        <v>55271.863997877903</v>
      </c>
      <c r="X57" s="165">
        <f t="shared" si="20"/>
        <v>0.31569360480265507</v>
      </c>
      <c r="Y57" s="165">
        <f t="shared" si="21"/>
        <v>0.68430639519734493</v>
      </c>
      <c r="Z57" s="165">
        <f>IFERROR(#REF!/H57,0)</f>
        <v>0</v>
      </c>
      <c r="AA57" s="149">
        <f t="shared" si="12"/>
        <v>17448.973989652164</v>
      </c>
      <c r="AB57" s="149">
        <f t="shared" si="13"/>
        <v>37822.890008225739</v>
      </c>
      <c r="AC57" s="149">
        <f t="shared" si="14"/>
        <v>0</v>
      </c>
      <c r="AD57" s="149">
        <f t="shared" si="15"/>
        <v>0</v>
      </c>
      <c r="AE57" s="203"/>
    </row>
    <row r="58" spans="1:31" s="123" customFormat="1" x14ac:dyDescent="0.25">
      <c r="A58" s="117">
        <v>55</v>
      </c>
      <c r="B58" s="118" t="s">
        <v>59</v>
      </c>
      <c r="C58" s="115" t="s">
        <v>41</v>
      </c>
      <c r="D58" s="119" t="s">
        <v>1327</v>
      </c>
      <c r="E58" s="112">
        <v>5151319.0232000006</v>
      </c>
      <c r="F58" s="112">
        <v>2340873.8625000003</v>
      </c>
      <c r="G58" s="112">
        <v>3742453.7552000005</v>
      </c>
      <c r="H58" s="159">
        <f t="shared" si="1"/>
        <v>6083327.6177000012</v>
      </c>
      <c r="I58" s="24">
        <f t="shared" si="2"/>
        <v>1.1809262036194055</v>
      </c>
      <c r="J58" s="149">
        <f t="shared" si="3"/>
        <v>36499.965706200011</v>
      </c>
      <c r="K58" s="112">
        <v>2587</v>
      </c>
      <c r="L58" s="112">
        <v>2549</v>
      </c>
      <c r="M58" s="112">
        <v>1173</v>
      </c>
      <c r="N58" s="149">
        <f t="shared" si="4"/>
        <v>3722</v>
      </c>
      <c r="O58" s="24">
        <f t="shared" si="0"/>
        <v>1.4387321221492075</v>
      </c>
      <c r="P58" s="160">
        <f t="shared" si="5"/>
        <v>10</v>
      </c>
      <c r="Q58" s="149">
        <v>77</v>
      </c>
      <c r="R58" s="149">
        <v>67</v>
      </c>
      <c r="S58" s="161">
        <f t="shared" si="17"/>
        <v>0.87012987012987009</v>
      </c>
      <c r="T58" s="162">
        <f t="shared" si="7"/>
        <v>8.7012987012987004</v>
      </c>
      <c r="U58" s="163">
        <f t="shared" si="18"/>
        <v>18.7012987012987</v>
      </c>
      <c r="V58" s="163">
        <f t="shared" si="9"/>
        <v>1.2987012987012996</v>
      </c>
      <c r="W58" s="164">
        <f t="shared" si="19"/>
        <v>36025.940177548066</v>
      </c>
      <c r="X58" s="165">
        <f t="shared" si="20"/>
        <v>0.38480154441937542</v>
      </c>
      <c r="Y58" s="165">
        <f t="shared" si="21"/>
        <v>0.61519845558062447</v>
      </c>
      <c r="Z58" s="165">
        <f>IFERROR(#REF!/H58,0)</f>
        <v>0</v>
      </c>
      <c r="AA58" s="149">
        <f t="shared" si="12"/>
        <v>13862.837419480524</v>
      </c>
      <c r="AB58" s="149">
        <f t="shared" si="13"/>
        <v>22163.102758067536</v>
      </c>
      <c r="AC58" s="149">
        <f t="shared" si="14"/>
        <v>0</v>
      </c>
      <c r="AD58" s="149">
        <f t="shared" si="15"/>
        <v>0</v>
      </c>
      <c r="AE58" s="203"/>
    </row>
    <row r="59" spans="1:31" s="123" customFormat="1" x14ac:dyDescent="0.25">
      <c r="A59" s="113">
        <v>56</v>
      </c>
      <c r="B59" s="118" t="s">
        <v>1334</v>
      </c>
      <c r="C59" s="115" t="s">
        <v>41</v>
      </c>
      <c r="D59" s="119" t="s">
        <v>54</v>
      </c>
      <c r="E59" s="112">
        <v>7639232.8719999995</v>
      </c>
      <c r="F59" s="112">
        <v>2247622.9050000003</v>
      </c>
      <c r="G59" s="112">
        <v>6106816.878200002</v>
      </c>
      <c r="H59" s="159">
        <f t="shared" si="1"/>
        <v>8354439.7832000023</v>
      </c>
      <c r="I59" s="24">
        <f t="shared" si="2"/>
        <v>1.0936228706708815</v>
      </c>
      <c r="J59" s="149">
        <f t="shared" si="3"/>
        <v>50126.638699200012</v>
      </c>
      <c r="K59" s="112">
        <v>3136</v>
      </c>
      <c r="L59" s="112">
        <v>2458</v>
      </c>
      <c r="M59" s="112">
        <v>1541</v>
      </c>
      <c r="N59" s="149">
        <f t="shared" si="4"/>
        <v>3999</v>
      </c>
      <c r="O59" s="24">
        <f t="shared" si="0"/>
        <v>1.2751913265306123</v>
      </c>
      <c r="P59" s="160">
        <f t="shared" si="5"/>
        <v>10</v>
      </c>
      <c r="Q59" s="149">
        <v>104</v>
      </c>
      <c r="R59" s="149">
        <v>84</v>
      </c>
      <c r="S59" s="161">
        <f t="shared" si="17"/>
        <v>0.80769230769230771</v>
      </c>
      <c r="T59" s="162">
        <f t="shared" si="7"/>
        <v>8.0769230769230766</v>
      </c>
      <c r="U59" s="163">
        <f t="shared" si="18"/>
        <v>18.076923076923077</v>
      </c>
      <c r="V59" s="163">
        <f t="shared" si="9"/>
        <v>1.9230769230769234</v>
      </c>
      <c r="W59" s="164">
        <f t="shared" si="19"/>
        <v>49162.664878061551</v>
      </c>
      <c r="X59" s="165">
        <f t="shared" si="20"/>
        <v>0.26903334793552047</v>
      </c>
      <c r="Y59" s="165">
        <f t="shared" si="21"/>
        <v>0.73096665206447953</v>
      </c>
      <c r="Z59" s="165">
        <f>IFERROR(#REF!/H59,0)</f>
        <v>0</v>
      </c>
      <c r="AA59" s="149">
        <f t="shared" si="12"/>
        <v>13226.396325576925</v>
      </c>
      <c r="AB59" s="149">
        <f t="shared" si="13"/>
        <v>35936.268552484624</v>
      </c>
      <c r="AC59" s="149">
        <f t="shared" si="14"/>
        <v>0</v>
      </c>
      <c r="AD59" s="149">
        <f t="shared" si="15"/>
        <v>0</v>
      </c>
      <c r="AE59" s="203"/>
    </row>
    <row r="60" spans="1:31" s="123" customFormat="1" x14ac:dyDescent="0.25">
      <c r="A60" s="117">
        <v>57</v>
      </c>
      <c r="B60" s="118" t="s">
        <v>176</v>
      </c>
      <c r="C60" s="115" t="s">
        <v>41</v>
      </c>
      <c r="D60" s="119" t="s">
        <v>54</v>
      </c>
      <c r="E60" s="112">
        <v>7245257.5965000009</v>
      </c>
      <c r="F60" s="112">
        <v>2369475.2624999997</v>
      </c>
      <c r="G60" s="112">
        <v>5909730.8721999973</v>
      </c>
      <c r="H60" s="159">
        <f t="shared" si="1"/>
        <v>8279206.1346999966</v>
      </c>
      <c r="I60" s="24">
        <f t="shared" si="2"/>
        <v>1.1427069395985963</v>
      </c>
      <c r="J60" s="149">
        <f t="shared" si="3"/>
        <v>49675.236808199981</v>
      </c>
      <c r="K60" s="112">
        <v>3446</v>
      </c>
      <c r="L60" s="112">
        <v>2566</v>
      </c>
      <c r="M60" s="112">
        <v>1639</v>
      </c>
      <c r="N60" s="149">
        <f t="shared" si="4"/>
        <v>4205</v>
      </c>
      <c r="O60" s="24">
        <f t="shared" si="0"/>
        <v>1.2202553685432385</v>
      </c>
      <c r="P60" s="160">
        <f t="shared" si="5"/>
        <v>10</v>
      </c>
      <c r="Q60" s="149">
        <v>135</v>
      </c>
      <c r="R60" s="149">
        <v>94</v>
      </c>
      <c r="S60" s="161">
        <f t="shared" si="17"/>
        <v>0.6962962962962963</v>
      </c>
      <c r="T60" s="162">
        <f t="shared" si="7"/>
        <v>6.9629629629629628</v>
      </c>
      <c r="U60" s="163">
        <f t="shared" si="18"/>
        <v>16.962962962962962</v>
      </c>
      <c r="V60" s="163">
        <f t="shared" si="9"/>
        <v>3.0370370370370381</v>
      </c>
      <c r="W60" s="164">
        <f t="shared" si="19"/>
        <v>48166.581468099095</v>
      </c>
      <c r="X60" s="165">
        <f t="shared" si="20"/>
        <v>0.28619594970210988</v>
      </c>
      <c r="Y60" s="165">
        <f t="shared" si="21"/>
        <v>0.71380405029789018</v>
      </c>
      <c r="Z60" s="165">
        <f>IFERROR(#REF!/H60,0)</f>
        <v>0</v>
      </c>
      <c r="AA60" s="149">
        <f t="shared" si="12"/>
        <v>13785.080527166667</v>
      </c>
      <c r="AB60" s="149">
        <f t="shared" si="13"/>
        <v>34381.500940932434</v>
      </c>
      <c r="AC60" s="149">
        <f t="shared" si="14"/>
        <v>0</v>
      </c>
      <c r="AD60" s="149">
        <f t="shared" si="15"/>
        <v>0</v>
      </c>
      <c r="AE60" s="203"/>
    </row>
    <row r="61" spans="1:31" s="123" customFormat="1" x14ac:dyDescent="0.25">
      <c r="A61" s="117">
        <v>58</v>
      </c>
      <c r="B61" s="118" t="s">
        <v>77</v>
      </c>
      <c r="C61" s="115" t="s">
        <v>41</v>
      </c>
      <c r="D61" s="119" t="s">
        <v>1327</v>
      </c>
      <c r="E61" s="112">
        <v>5480730.2135000005</v>
      </c>
      <c r="F61" s="112">
        <v>964180.29999999993</v>
      </c>
      <c r="G61" s="112">
        <v>870227.04740000004</v>
      </c>
      <c r="H61" s="159">
        <f t="shared" si="1"/>
        <v>1834407.3473999999</v>
      </c>
      <c r="I61" s="24">
        <f t="shared" si="2"/>
        <v>0.33470126715625093</v>
      </c>
      <c r="J61" s="149">
        <f t="shared" si="3"/>
        <v>0</v>
      </c>
      <c r="K61" s="112">
        <v>2643</v>
      </c>
      <c r="L61" s="112">
        <v>1010</v>
      </c>
      <c r="M61" s="112">
        <v>377</v>
      </c>
      <c r="N61" s="149">
        <f t="shared" si="4"/>
        <v>1387</v>
      </c>
      <c r="O61" s="24">
        <f t="shared" si="0"/>
        <v>0.52478244419220588</v>
      </c>
      <c r="P61" s="160">
        <f t="shared" si="5"/>
        <v>5.2478244419220585</v>
      </c>
      <c r="Q61" s="149">
        <v>101</v>
      </c>
      <c r="R61" s="149">
        <v>45</v>
      </c>
      <c r="S61" s="161">
        <f t="shared" si="17"/>
        <v>0.44554455445544555</v>
      </c>
      <c r="T61" s="162">
        <f t="shared" si="7"/>
        <v>4.4554455445544559</v>
      </c>
      <c r="U61" s="163">
        <f t="shared" si="18"/>
        <v>9.7032699864765135</v>
      </c>
      <c r="V61" s="163">
        <f t="shared" si="9"/>
        <v>10.296730013523486</v>
      </c>
      <c r="W61" s="164">
        <f t="shared" si="19"/>
        <v>0</v>
      </c>
      <c r="X61" s="165">
        <f t="shared" si="20"/>
        <v>0.52560861215835319</v>
      </c>
      <c r="Y61" s="165">
        <f t="shared" si="21"/>
        <v>0.47439138784164692</v>
      </c>
      <c r="Z61" s="165">
        <f>IFERROR(#REF!/H61,0)</f>
        <v>0</v>
      </c>
      <c r="AA61" s="149">
        <f t="shared" si="12"/>
        <v>0</v>
      </c>
      <c r="AB61" s="149">
        <f t="shared" si="13"/>
        <v>0</v>
      </c>
      <c r="AC61" s="149">
        <f t="shared" si="14"/>
        <v>0</v>
      </c>
      <c r="AD61" s="149">
        <f t="shared" si="15"/>
        <v>0</v>
      </c>
      <c r="AE61" s="203"/>
    </row>
    <row r="62" spans="1:31" s="123" customFormat="1" x14ac:dyDescent="0.25">
      <c r="A62" s="113">
        <v>59</v>
      </c>
      <c r="B62" s="118" t="s">
        <v>139</v>
      </c>
      <c r="C62" s="115" t="s">
        <v>41</v>
      </c>
      <c r="D62" s="119" t="s">
        <v>1327</v>
      </c>
      <c r="E62" s="112">
        <v>6072155.5286000008</v>
      </c>
      <c r="F62" s="112">
        <v>1908158.6500000001</v>
      </c>
      <c r="G62" s="112">
        <v>3638378.1652999995</v>
      </c>
      <c r="H62" s="159">
        <f t="shared" si="1"/>
        <v>5546536.8152999999</v>
      </c>
      <c r="I62" s="24">
        <f t="shared" si="2"/>
        <v>0.91343787048531222</v>
      </c>
      <c r="J62" s="149">
        <f t="shared" si="3"/>
        <v>27732.684076500002</v>
      </c>
      <c r="K62" s="112">
        <v>3249</v>
      </c>
      <c r="L62" s="112">
        <v>2040</v>
      </c>
      <c r="M62" s="112">
        <v>1378</v>
      </c>
      <c r="N62" s="149">
        <f t="shared" si="4"/>
        <v>3418</v>
      </c>
      <c r="O62" s="24">
        <f t="shared" si="0"/>
        <v>1.0520160049245921</v>
      </c>
      <c r="P62" s="160">
        <f t="shared" si="5"/>
        <v>10</v>
      </c>
      <c r="Q62" s="149">
        <v>269</v>
      </c>
      <c r="R62" s="149">
        <v>166</v>
      </c>
      <c r="S62" s="161">
        <f t="shared" si="17"/>
        <v>0.61710037174721188</v>
      </c>
      <c r="T62" s="162">
        <f t="shared" si="7"/>
        <v>6.1710037174721188</v>
      </c>
      <c r="U62" s="163">
        <f t="shared" si="18"/>
        <v>16.171003717472118</v>
      </c>
      <c r="V62" s="163">
        <f t="shared" si="9"/>
        <v>3.828996282527882</v>
      </c>
      <c r="W62" s="164">
        <f t="shared" si="19"/>
        <v>26670.800634165615</v>
      </c>
      <c r="X62" s="165">
        <f t="shared" si="20"/>
        <v>0.34402704129473843</v>
      </c>
      <c r="Y62" s="165">
        <f t="shared" si="21"/>
        <v>0.65597295870526151</v>
      </c>
      <c r="Z62" s="165">
        <f>IFERROR(#REF!/H62,0)</f>
        <v>0</v>
      </c>
      <c r="AA62" s="149">
        <f t="shared" si="12"/>
        <v>9175.4766311338299</v>
      </c>
      <c r="AB62" s="149">
        <f t="shared" si="13"/>
        <v>17495.324003031783</v>
      </c>
      <c r="AC62" s="149">
        <f t="shared" si="14"/>
        <v>0</v>
      </c>
      <c r="AD62" s="149">
        <f t="shared" si="15"/>
        <v>0</v>
      </c>
      <c r="AE62" s="203"/>
    </row>
    <row r="63" spans="1:31" s="123" customFormat="1" x14ac:dyDescent="0.25">
      <c r="A63" s="117">
        <v>60</v>
      </c>
      <c r="B63" s="118" t="s">
        <v>129</v>
      </c>
      <c r="C63" s="115" t="s">
        <v>41</v>
      </c>
      <c r="D63" s="119" t="s">
        <v>1327</v>
      </c>
      <c r="E63" s="112">
        <v>4053324.2170000002</v>
      </c>
      <c r="F63" s="112">
        <v>1555006.8225</v>
      </c>
      <c r="G63" s="112">
        <v>3439740.4045000002</v>
      </c>
      <c r="H63" s="159">
        <f t="shared" si="1"/>
        <v>4994747.227</v>
      </c>
      <c r="I63" s="24">
        <f t="shared" si="2"/>
        <v>1.2322594886566409</v>
      </c>
      <c r="J63" s="149">
        <f t="shared" si="3"/>
        <v>29968.483361999999</v>
      </c>
      <c r="K63" s="112">
        <v>2276</v>
      </c>
      <c r="L63" s="112">
        <v>1647</v>
      </c>
      <c r="M63" s="112">
        <v>1258</v>
      </c>
      <c r="N63" s="149">
        <f t="shared" si="4"/>
        <v>2905</v>
      </c>
      <c r="O63" s="24">
        <f t="shared" si="0"/>
        <v>1.2763620386643233</v>
      </c>
      <c r="P63" s="160">
        <f t="shared" si="5"/>
        <v>10</v>
      </c>
      <c r="Q63" s="149">
        <v>150</v>
      </c>
      <c r="R63" s="149">
        <v>84</v>
      </c>
      <c r="S63" s="161">
        <f t="shared" si="17"/>
        <v>0.56000000000000005</v>
      </c>
      <c r="T63" s="162">
        <f t="shared" si="7"/>
        <v>5.6000000000000005</v>
      </c>
      <c r="U63" s="163">
        <f t="shared" si="18"/>
        <v>15.600000000000001</v>
      </c>
      <c r="V63" s="163">
        <f t="shared" si="9"/>
        <v>4.3999999999999986</v>
      </c>
      <c r="W63" s="164">
        <f t="shared" si="19"/>
        <v>28649.870094072001</v>
      </c>
      <c r="X63" s="165">
        <f t="shared" si="20"/>
        <v>0.31132843201636556</v>
      </c>
      <c r="Y63" s="165">
        <f t="shared" si="21"/>
        <v>0.68867156798363449</v>
      </c>
      <c r="Z63" s="165">
        <f>IFERROR(#REF!/H63,0)</f>
        <v>0</v>
      </c>
      <c r="AA63" s="149">
        <f t="shared" si="12"/>
        <v>8919.5191338599998</v>
      </c>
      <c r="AB63" s="149">
        <f t="shared" si="13"/>
        <v>19730.350960212003</v>
      </c>
      <c r="AC63" s="149">
        <f t="shared" si="14"/>
        <v>0</v>
      </c>
      <c r="AD63" s="149">
        <f t="shared" si="15"/>
        <v>0</v>
      </c>
      <c r="AE63" s="203"/>
    </row>
    <row r="64" spans="1:31" s="123" customFormat="1" x14ac:dyDescent="0.25">
      <c r="A64" s="113">
        <v>61</v>
      </c>
      <c r="B64" s="118" t="s">
        <v>132</v>
      </c>
      <c r="C64" s="115" t="s">
        <v>41</v>
      </c>
      <c r="D64" s="119" t="s">
        <v>124</v>
      </c>
      <c r="E64" s="112">
        <v>6903952.1890999991</v>
      </c>
      <c r="F64" s="112">
        <v>2323684.7175000003</v>
      </c>
      <c r="G64" s="112">
        <v>4170433.0388000002</v>
      </c>
      <c r="H64" s="159">
        <f t="shared" si="1"/>
        <v>6494117.7563000005</v>
      </c>
      <c r="I64" s="24">
        <f t="shared" si="2"/>
        <v>0.94063770698657967</v>
      </c>
      <c r="J64" s="149">
        <f t="shared" si="3"/>
        <v>32470.588781500002</v>
      </c>
      <c r="K64" s="112">
        <v>4103</v>
      </c>
      <c r="L64" s="112">
        <v>2528</v>
      </c>
      <c r="M64" s="112">
        <v>1590</v>
      </c>
      <c r="N64" s="149">
        <f t="shared" si="4"/>
        <v>4118</v>
      </c>
      <c r="O64" s="24">
        <f t="shared" si="0"/>
        <v>1.0036558615647087</v>
      </c>
      <c r="P64" s="160">
        <f t="shared" si="5"/>
        <v>10</v>
      </c>
      <c r="Q64" s="149">
        <v>108</v>
      </c>
      <c r="R64" s="149">
        <v>79</v>
      </c>
      <c r="S64" s="161">
        <f t="shared" si="17"/>
        <v>0.73148148148148151</v>
      </c>
      <c r="T64" s="162">
        <f t="shared" si="7"/>
        <v>7.3148148148148149</v>
      </c>
      <c r="U64" s="163">
        <f t="shared" si="18"/>
        <v>17.314814814814817</v>
      </c>
      <c r="V64" s="163">
        <f t="shared" si="9"/>
        <v>2.6851851851851833</v>
      </c>
      <c r="W64" s="164">
        <f t="shared" si="19"/>
        <v>31598.693341996761</v>
      </c>
      <c r="X64" s="165">
        <f t="shared" si="20"/>
        <v>0.35781376388590636</v>
      </c>
      <c r="Y64" s="165">
        <f t="shared" si="21"/>
        <v>0.64218623611409364</v>
      </c>
      <c r="Z64" s="165">
        <f>IFERROR(#REF!/H64,0)</f>
        <v>0</v>
      </c>
      <c r="AA64" s="149">
        <f t="shared" si="12"/>
        <v>11306.447398576391</v>
      </c>
      <c r="AB64" s="149">
        <f t="shared" si="13"/>
        <v>20292.24594342037</v>
      </c>
      <c r="AC64" s="149">
        <f t="shared" si="14"/>
        <v>0</v>
      </c>
      <c r="AD64" s="149">
        <f t="shared" si="15"/>
        <v>0</v>
      </c>
      <c r="AE64" s="203"/>
    </row>
    <row r="65" spans="1:31" s="123" customFormat="1" x14ac:dyDescent="0.25">
      <c r="A65" s="117">
        <v>62</v>
      </c>
      <c r="B65" s="118" t="s">
        <v>130</v>
      </c>
      <c r="C65" s="115" t="s">
        <v>41</v>
      </c>
      <c r="D65" s="119" t="s">
        <v>1325</v>
      </c>
      <c r="E65" s="112">
        <v>6499327.1410999997</v>
      </c>
      <c r="F65" s="112">
        <v>1835339.3</v>
      </c>
      <c r="G65" s="112">
        <v>2421681.7146000001</v>
      </c>
      <c r="H65" s="159">
        <f t="shared" si="1"/>
        <v>4257021.0146000003</v>
      </c>
      <c r="I65" s="24">
        <f t="shared" si="2"/>
        <v>0.65499411280280728</v>
      </c>
      <c r="J65" s="149">
        <f t="shared" si="3"/>
        <v>0</v>
      </c>
      <c r="K65" s="112">
        <v>3979</v>
      </c>
      <c r="L65" s="112">
        <v>2100</v>
      </c>
      <c r="M65" s="112">
        <v>783</v>
      </c>
      <c r="N65" s="149">
        <f t="shared" si="4"/>
        <v>2883</v>
      </c>
      <c r="O65" s="24">
        <f t="shared" si="0"/>
        <v>0.72455390801708974</v>
      </c>
      <c r="P65" s="160">
        <f t="shared" si="5"/>
        <v>7.2455390801708974</v>
      </c>
      <c r="Q65" s="149">
        <v>204</v>
      </c>
      <c r="R65" s="149">
        <v>111</v>
      </c>
      <c r="S65" s="161">
        <f t="shared" si="17"/>
        <v>0.54411764705882348</v>
      </c>
      <c r="T65" s="162">
        <f t="shared" si="7"/>
        <v>5.4411764705882346</v>
      </c>
      <c r="U65" s="163">
        <f t="shared" si="18"/>
        <v>12.686715550759132</v>
      </c>
      <c r="V65" s="163">
        <f t="shared" si="9"/>
        <v>7.313284449240868</v>
      </c>
      <c r="W65" s="164">
        <f t="shared" si="19"/>
        <v>0</v>
      </c>
      <c r="X65" s="165">
        <f t="shared" si="20"/>
        <v>0.4311323091207368</v>
      </c>
      <c r="Y65" s="165">
        <f t="shared" si="21"/>
        <v>0.56886769087926314</v>
      </c>
      <c r="Z65" s="165">
        <f>IFERROR(#REF!/H65,0)</f>
        <v>0</v>
      </c>
      <c r="AA65" s="149">
        <f t="shared" si="12"/>
        <v>0</v>
      </c>
      <c r="AB65" s="149">
        <f t="shared" si="13"/>
        <v>0</v>
      </c>
      <c r="AC65" s="149">
        <f t="shared" si="14"/>
        <v>0</v>
      </c>
      <c r="AD65" s="149">
        <f t="shared" si="15"/>
        <v>0</v>
      </c>
      <c r="AE65" s="203"/>
    </row>
    <row r="66" spans="1:31" s="123" customFormat="1" x14ac:dyDescent="0.25">
      <c r="A66" s="117">
        <v>63</v>
      </c>
      <c r="B66" s="118" t="s">
        <v>134</v>
      </c>
      <c r="C66" s="115" t="s">
        <v>41</v>
      </c>
      <c r="D66" s="116" t="s">
        <v>124</v>
      </c>
      <c r="E66" s="112">
        <v>1523024.8199</v>
      </c>
      <c r="F66" s="112">
        <v>0</v>
      </c>
      <c r="G66" s="112">
        <v>0</v>
      </c>
      <c r="H66" s="159">
        <f t="shared" si="1"/>
        <v>0</v>
      </c>
      <c r="I66" s="24">
        <f t="shared" si="2"/>
        <v>0</v>
      </c>
      <c r="J66" s="149">
        <f t="shared" si="3"/>
        <v>0</v>
      </c>
      <c r="K66" s="112">
        <v>943</v>
      </c>
      <c r="L66" s="112">
        <v>0</v>
      </c>
      <c r="M66" s="112">
        <v>0</v>
      </c>
      <c r="N66" s="149">
        <f t="shared" si="4"/>
        <v>0</v>
      </c>
      <c r="O66" s="24">
        <f t="shared" si="0"/>
        <v>0</v>
      </c>
      <c r="P66" s="160">
        <f t="shared" si="5"/>
        <v>0</v>
      </c>
      <c r="Q66" s="149">
        <v>9</v>
      </c>
      <c r="R66" s="149">
        <v>19</v>
      </c>
      <c r="S66" s="161">
        <f t="shared" si="17"/>
        <v>2.1111111111111112</v>
      </c>
      <c r="T66" s="162">
        <f t="shared" si="7"/>
        <v>10</v>
      </c>
      <c r="U66" s="163">
        <f t="shared" si="18"/>
        <v>10</v>
      </c>
      <c r="V66" s="163">
        <f t="shared" si="9"/>
        <v>10</v>
      </c>
      <c r="W66" s="164">
        <f t="shared" si="19"/>
        <v>0</v>
      </c>
      <c r="X66" s="165">
        <v>0.4311323091207368</v>
      </c>
      <c r="Y66" s="165">
        <v>0.56886769087926314</v>
      </c>
      <c r="Z66" s="165">
        <f>IFERROR(#REF!/H66,0)</f>
        <v>0</v>
      </c>
      <c r="AA66" s="204">
        <f>W66*X66</f>
        <v>0</v>
      </c>
      <c r="AB66" s="149">
        <f t="shared" si="13"/>
        <v>0</v>
      </c>
      <c r="AC66" s="149">
        <f t="shared" si="14"/>
        <v>0</v>
      </c>
      <c r="AD66" s="149">
        <f t="shared" si="15"/>
        <v>0</v>
      </c>
      <c r="AE66" s="203"/>
    </row>
    <row r="67" spans="1:31" s="123" customFormat="1" x14ac:dyDescent="0.25">
      <c r="A67" s="113">
        <v>64</v>
      </c>
      <c r="B67" s="118" t="s">
        <v>135</v>
      </c>
      <c r="C67" s="115" t="s">
        <v>41</v>
      </c>
      <c r="D67" s="116" t="s">
        <v>124</v>
      </c>
      <c r="E67" s="112">
        <v>8139167.9441000009</v>
      </c>
      <c r="F67" s="112">
        <v>1802333.2025000004</v>
      </c>
      <c r="G67" s="112">
        <v>3781224.5999999982</v>
      </c>
      <c r="H67" s="159">
        <f t="shared" si="1"/>
        <v>5583557.8024999984</v>
      </c>
      <c r="I67" s="24">
        <f t="shared" si="2"/>
        <v>0.6860108847548062</v>
      </c>
      <c r="J67" s="149">
        <f t="shared" si="3"/>
        <v>0</v>
      </c>
      <c r="K67" s="112">
        <v>3976</v>
      </c>
      <c r="L67" s="112">
        <v>1863</v>
      </c>
      <c r="M67" s="112">
        <v>1664</v>
      </c>
      <c r="N67" s="149">
        <f t="shared" si="4"/>
        <v>3527</v>
      </c>
      <c r="O67" s="24">
        <f t="shared" si="0"/>
        <v>0.88707243460764584</v>
      </c>
      <c r="P67" s="160">
        <f t="shared" si="5"/>
        <v>8.8707243460764591</v>
      </c>
      <c r="Q67" s="149">
        <v>138</v>
      </c>
      <c r="R67" s="149">
        <v>118</v>
      </c>
      <c r="S67" s="161">
        <f t="shared" si="17"/>
        <v>0.85507246376811596</v>
      </c>
      <c r="T67" s="162">
        <f t="shared" si="7"/>
        <v>8.5507246376811601</v>
      </c>
      <c r="U67" s="163">
        <f t="shared" si="18"/>
        <v>17.421448983757621</v>
      </c>
      <c r="V67" s="163">
        <f t="shared" si="9"/>
        <v>2.578551016242379</v>
      </c>
      <c r="W67" s="164">
        <f t="shared" si="19"/>
        <v>0</v>
      </c>
      <c r="X67" s="165">
        <f t="shared" si="20"/>
        <v>0.32279296933095569</v>
      </c>
      <c r="Y67" s="165">
        <f t="shared" si="21"/>
        <v>0.67720703066904431</v>
      </c>
      <c r="Z67" s="165">
        <f>IFERROR(#REF!/H67,0)</f>
        <v>0</v>
      </c>
      <c r="AA67" s="149">
        <f t="shared" si="12"/>
        <v>0</v>
      </c>
      <c r="AB67" s="149">
        <f t="shared" si="13"/>
        <v>0</v>
      </c>
      <c r="AC67" s="149">
        <f t="shared" si="14"/>
        <v>0</v>
      </c>
      <c r="AD67" s="149">
        <f t="shared" si="15"/>
        <v>0</v>
      </c>
      <c r="AE67" s="203"/>
    </row>
    <row r="68" spans="1:31" s="123" customFormat="1" x14ac:dyDescent="0.25">
      <c r="A68" s="117">
        <v>65</v>
      </c>
      <c r="B68" s="118" t="s">
        <v>136</v>
      </c>
      <c r="C68" s="115" t="s">
        <v>41</v>
      </c>
      <c r="D68" s="119" t="s">
        <v>124</v>
      </c>
      <c r="E68" s="112">
        <v>11058977.7108</v>
      </c>
      <c r="F68" s="112">
        <v>3608778.1250000005</v>
      </c>
      <c r="G68" s="112">
        <v>8016879.8270999985</v>
      </c>
      <c r="H68" s="159">
        <f t="shared" si="1"/>
        <v>11625657.952099999</v>
      </c>
      <c r="I68" s="24">
        <f t="shared" si="2"/>
        <v>1.0512416478375384</v>
      </c>
      <c r="J68" s="149">
        <f t="shared" si="3"/>
        <v>69753.947712599998</v>
      </c>
      <c r="K68" s="112">
        <v>6428</v>
      </c>
      <c r="L68" s="112">
        <v>4210</v>
      </c>
      <c r="M68" s="112">
        <v>1949</v>
      </c>
      <c r="N68" s="149">
        <f t="shared" si="4"/>
        <v>6159</v>
      </c>
      <c r="O68" s="24">
        <f t="shared" ref="O68:O122" si="24">IFERROR(N68/K68,0)</f>
        <v>0.95815183571873053</v>
      </c>
      <c r="P68" s="160">
        <f t="shared" si="5"/>
        <v>9.5815183571873046</v>
      </c>
      <c r="Q68" s="149">
        <v>232</v>
      </c>
      <c r="R68" s="149">
        <v>216</v>
      </c>
      <c r="S68" s="161">
        <f t="shared" ref="S68:S99" si="25">IFERROR(R68/Q68,0)</f>
        <v>0.93103448275862066</v>
      </c>
      <c r="T68" s="162">
        <f t="shared" si="7"/>
        <v>9.3103448275862064</v>
      </c>
      <c r="U68" s="163">
        <f t="shared" ref="U68:U99" si="26">SUM(T68,P68)</f>
        <v>18.891863184773513</v>
      </c>
      <c r="V68" s="163">
        <f t="shared" si="9"/>
        <v>1.1081368152264872</v>
      </c>
      <c r="W68" s="164">
        <f t="shared" ref="W68:W99" si="27">(J68-(J68*V68%))</f>
        <v>68980.978537922841</v>
      </c>
      <c r="X68" s="165">
        <f t="shared" ref="X68:X99" si="28">F68/H68</f>
        <v>0.31041495800658142</v>
      </c>
      <c r="Y68" s="165">
        <f t="shared" ref="Y68:Y99" si="29">G68/H68</f>
        <v>0.68958504199341852</v>
      </c>
      <c r="Z68" s="165">
        <f>IFERROR(#REF!/H68,0)</f>
        <v>0</v>
      </c>
      <c r="AA68" s="149">
        <f t="shared" si="12"/>
        <v>21412.727556102214</v>
      </c>
      <c r="AB68" s="149">
        <f t="shared" si="13"/>
        <v>47568.250981820624</v>
      </c>
      <c r="AC68" s="149">
        <f t="shared" si="14"/>
        <v>0</v>
      </c>
      <c r="AD68" s="149">
        <f t="shared" si="15"/>
        <v>0</v>
      </c>
      <c r="AE68" s="203"/>
    </row>
    <row r="69" spans="1:31" s="123" customFormat="1" x14ac:dyDescent="0.25">
      <c r="A69" s="113">
        <v>66</v>
      </c>
      <c r="B69" s="118" t="s">
        <v>140</v>
      </c>
      <c r="C69" s="115" t="s">
        <v>41</v>
      </c>
      <c r="D69" s="116" t="s">
        <v>124</v>
      </c>
      <c r="E69" s="112">
        <v>4279468.372200001</v>
      </c>
      <c r="F69" s="112">
        <v>1669044.9750000001</v>
      </c>
      <c r="G69" s="112">
        <v>2736977.0753999995</v>
      </c>
      <c r="H69" s="159">
        <f t="shared" ref="H69:H120" si="30">SUM(F69:G69)</f>
        <v>4406022.0504000001</v>
      </c>
      <c r="I69" s="24">
        <f t="shared" ref="I69:I120" si="31">IFERROR(H69/E69,0)</f>
        <v>1.0295722896381496</v>
      </c>
      <c r="J69" s="149">
        <f t="shared" ref="J69:J119" si="32">IF(I69&gt;99.5%,H69*0.6%,IF(I69&gt;=95.5%,H69*0.55%,IF(I69&gt;=90.5%,H69*0.5%,IF(I69&gt;=85.5%,H69*0.4%,IF(I69&gt;=79.5%,H69*0.3%,IF(I69&lt;79.5%,0))))))</f>
        <v>26436.132302400001</v>
      </c>
      <c r="K69" s="112">
        <v>2319</v>
      </c>
      <c r="L69" s="112">
        <v>1860</v>
      </c>
      <c r="M69" s="112">
        <v>937</v>
      </c>
      <c r="N69" s="149">
        <f t="shared" ref="N69:N120" si="33">SUM(L69:M69)</f>
        <v>2797</v>
      </c>
      <c r="O69" s="24">
        <f t="shared" si="24"/>
        <v>1.2061233290211297</v>
      </c>
      <c r="P69" s="160">
        <f t="shared" ref="P69:P120" si="34">IF(O69&gt;=100%,10,O69*10)</f>
        <v>10</v>
      </c>
      <c r="Q69" s="149">
        <v>59</v>
      </c>
      <c r="R69" s="149">
        <v>53</v>
      </c>
      <c r="S69" s="161">
        <f t="shared" si="25"/>
        <v>0.89830508474576276</v>
      </c>
      <c r="T69" s="162">
        <f t="shared" ref="T69:T120" si="35">IF(S69&gt;=100%,10,S69*10)</f>
        <v>8.9830508474576281</v>
      </c>
      <c r="U69" s="163">
        <f t="shared" si="26"/>
        <v>18.983050847457626</v>
      </c>
      <c r="V69" s="163">
        <f t="shared" ref="V69:V120" si="36">20-U69</f>
        <v>1.0169491525423737</v>
      </c>
      <c r="W69" s="164">
        <f t="shared" si="27"/>
        <v>26167.290278985765</v>
      </c>
      <c r="X69" s="165">
        <f t="shared" si="28"/>
        <v>0.37880994600298834</v>
      </c>
      <c r="Y69" s="165">
        <f t="shared" si="29"/>
        <v>0.62119005399701155</v>
      </c>
      <c r="Z69" s="165">
        <f>IFERROR(#REF!/H69,0)</f>
        <v>0</v>
      </c>
      <c r="AA69" s="149">
        <f t="shared" ref="AA69:AA120" si="37">W69*X69</f>
        <v>9912.4298176271186</v>
      </c>
      <c r="AB69" s="149">
        <f t="shared" ref="AB69:AB120" si="38">W69*Y69</f>
        <v>16254.860461358643</v>
      </c>
      <c r="AC69" s="149">
        <f t="shared" ref="AC69:AC120" si="39">IFERROR(W69*Z69,0)</f>
        <v>0</v>
      </c>
      <c r="AD69" s="149">
        <f t="shared" ref="AD69:AD120" si="40">SUM(AA69,AB69,AC69)-W69</f>
        <v>0</v>
      </c>
      <c r="AE69" s="203"/>
    </row>
    <row r="70" spans="1:31" s="123" customFormat="1" x14ac:dyDescent="0.25">
      <c r="A70" s="117">
        <v>67</v>
      </c>
      <c r="B70" s="118" t="s">
        <v>17</v>
      </c>
      <c r="C70" s="115" t="s">
        <v>172</v>
      </c>
      <c r="D70" s="119" t="s">
        <v>1328</v>
      </c>
      <c r="E70" s="112">
        <v>7662263.1691000024</v>
      </c>
      <c r="F70" s="112">
        <v>3587221.9350000001</v>
      </c>
      <c r="G70" s="112">
        <v>4863702.1150000002</v>
      </c>
      <c r="H70" s="159">
        <f t="shared" si="30"/>
        <v>8450924.0500000007</v>
      </c>
      <c r="I70" s="24">
        <f t="shared" si="31"/>
        <v>1.1029279291894425</v>
      </c>
      <c r="J70" s="149">
        <f t="shared" si="32"/>
        <v>50705.544300000009</v>
      </c>
      <c r="K70" s="112">
        <v>4123</v>
      </c>
      <c r="L70" s="112">
        <v>3861</v>
      </c>
      <c r="M70" s="112">
        <v>2247</v>
      </c>
      <c r="N70" s="149">
        <f t="shared" si="33"/>
        <v>6108</v>
      </c>
      <c r="O70" s="24">
        <f t="shared" si="24"/>
        <v>1.481445549357264</v>
      </c>
      <c r="P70" s="160">
        <f t="shared" si="34"/>
        <v>10</v>
      </c>
      <c r="Q70" s="149">
        <v>159</v>
      </c>
      <c r="R70" s="149">
        <v>154</v>
      </c>
      <c r="S70" s="161">
        <f t="shared" si="25"/>
        <v>0.96855345911949686</v>
      </c>
      <c r="T70" s="162">
        <f t="shared" si="35"/>
        <v>9.6855345911949691</v>
      </c>
      <c r="U70" s="163">
        <f t="shared" si="26"/>
        <v>19.685534591194969</v>
      </c>
      <c r="V70" s="163">
        <f t="shared" si="36"/>
        <v>0.31446540880503093</v>
      </c>
      <c r="W70" s="164">
        <f t="shared" si="27"/>
        <v>50546.092902830198</v>
      </c>
      <c r="X70" s="165">
        <f t="shared" si="28"/>
        <v>0.4244768872345977</v>
      </c>
      <c r="Y70" s="165">
        <f t="shared" si="29"/>
        <v>0.57552311276540224</v>
      </c>
      <c r="Z70" s="165">
        <f>IFERROR(#REF!/H70,0)</f>
        <v>0</v>
      </c>
      <c r="AA70" s="149">
        <f t="shared" si="37"/>
        <v>21455.648177264153</v>
      </c>
      <c r="AB70" s="149">
        <f t="shared" si="38"/>
        <v>29090.444725566042</v>
      </c>
      <c r="AC70" s="149">
        <f t="shared" si="39"/>
        <v>0</v>
      </c>
      <c r="AD70" s="149">
        <f t="shared" si="40"/>
        <v>0</v>
      </c>
      <c r="AE70" s="203"/>
    </row>
    <row r="71" spans="1:31" s="27" customFormat="1" x14ac:dyDescent="0.25">
      <c r="A71" s="117">
        <v>68</v>
      </c>
      <c r="B71" s="118" t="s">
        <v>1237</v>
      </c>
      <c r="C71" s="115" t="s">
        <v>172</v>
      </c>
      <c r="D71" s="119" t="s">
        <v>1328</v>
      </c>
      <c r="E71" s="112">
        <v>2968001.9807000002</v>
      </c>
      <c r="F71" s="112">
        <v>1279763.0275000003</v>
      </c>
      <c r="G71" s="112">
        <v>2374549.5134000001</v>
      </c>
      <c r="H71" s="159">
        <f t="shared" si="30"/>
        <v>3654312.5409000004</v>
      </c>
      <c r="I71" s="24">
        <f t="shared" si="31"/>
        <v>1.2312365573415602</v>
      </c>
      <c r="J71" s="149">
        <f t="shared" si="32"/>
        <v>21925.875245400002</v>
      </c>
      <c r="K71" s="112">
        <v>1508</v>
      </c>
      <c r="L71" s="112">
        <v>1311</v>
      </c>
      <c r="M71" s="112">
        <v>867</v>
      </c>
      <c r="N71" s="149">
        <f t="shared" si="33"/>
        <v>2178</v>
      </c>
      <c r="O71" s="24">
        <f t="shared" si="24"/>
        <v>1.4442970822281167</v>
      </c>
      <c r="P71" s="160">
        <f t="shared" si="34"/>
        <v>10</v>
      </c>
      <c r="Q71" s="149">
        <v>88</v>
      </c>
      <c r="R71" s="149">
        <v>82</v>
      </c>
      <c r="S71" s="161">
        <f t="shared" si="25"/>
        <v>0.93181818181818177</v>
      </c>
      <c r="T71" s="162">
        <f t="shared" si="35"/>
        <v>9.3181818181818183</v>
      </c>
      <c r="U71" s="163">
        <f t="shared" si="26"/>
        <v>19.31818181818182</v>
      </c>
      <c r="V71" s="163">
        <f t="shared" si="36"/>
        <v>0.68181818181817988</v>
      </c>
      <c r="W71" s="164">
        <f t="shared" si="27"/>
        <v>21776.380641454092</v>
      </c>
      <c r="X71" s="165">
        <f t="shared" si="28"/>
        <v>0.35020623254759009</v>
      </c>
      <c r="Y71" s="165">
        <f t="shared" si="29"/>
        <v>0.64979376745240991</v>
      </c>
      <c r="Z71" s="165">
        <f>IFERROR(#REF!/H71,0)</f>
        <v>0</v>
      </c>
      <c r="AA71" s="149">
        <f t="shared" si="37"/>
        <v>7626.2242229659105</v>
      </c>
      <c r="AB71" s="149">
        <f t="shared" si="38"/>
        <v>14150.156418488181</v>
      </c>
      <c r="AC71" s="149">
        <f t="shared" si="39"/>
        <v>0</v>
      </c>
      <c r="AD71" s="149">
        <f t="shared" si="40"/>
        <v>0</v>
      </c>
      <c r="AE71" s="203"/>
    </row>
    <row r="72" spans="1:31" s="123" customFormat="1" x14ac:dyDescent="0.25">
      <c r="A72" s="113">
        <v>69</v>
      </c>
      <c r="B72" s="118" t="s">
        <v>4</v>
      </c>
      <c r="C72" s="115" t="s">
        <v>172</v>
      </c>
      <c r="D72" s="119" t="s">
        <v>1329</v>
      </c>
      <c r="E72" s="112">
        <v>8534236.2910000011</v>
      </c>
      <c r="F72" s="112">
        <v>1749295.8624999998</v>
      </c>
      <c r="G72" s="112">
        <v>3805024.952000001</v>
      </c>
      <c r="H72" s="159">
        <f t="shared" si="30"/>
        <v>5554320.8145000003</v>
      </c>
      <c r="I72" s="24">
        <f t="shared" si="31"/>
        <v>0.65082810284470949</v>
      </c>
      <c r="J72" s="149">
        <f t="shared" si="32"/>
        <v>0</v>
      </c>
      <c r="K72" s="112">
        <v>4883</v>
      </c>
      <c r="L72" s="112">
        <v>1921</v>
      </c>
      <c r="M72" s="112">
        <v>1146</v>
      </c>
      <c r="N72" s="149">
        <f t="shared" si="33"/>
        <v>3067</v>
      </c>
      <c r="O72" s="24">
        <f t="shared" si="24"/>
        <v>0.62809748105672747</v>
      </c>
      <c r="P72" s="160">
        <f t="shared" si="34"/>
        <v>6.2809748105672742</v>
      </c>
      <c r="Q72" s="149">
        <v>177</v>
      </c>
      <c r="R72" s="149">
        <v>148</v>
      </c>
      <c r="S72" s="161">
        <f t="shared" si="25"/>
        <v>0.83615819209039544</v>
      </c>
      <c r="T72" s="162">
        <f t="shared" si="35"/>
        <v>8.361581920903955</v>
      </c>
      <c r="U72" s="163">
        <f t="shared" si="26"/>
        <v>14.642556731471229</v>
      </c>
      <c r="V72" s="163">
        <f t="shared" si="36"/>
        <v>5.3574432685287707</v>
      </c>
      <c r="W72" s="164">
        <f t="shared" si="27"/>
        <v>0</v>
      </c>
      <c r="X72" s="165">
        <f t="shared" si="28"/>
        <v>0.3149432524555158</v>
      </c>
      <c r="Y72" s="165">
        <f t="shared" si="29"/>
        <v>0.68505674754448431</v>
      </c>
      <c r="Z72" s="165">
        <f>IFERROR(#REF!/H72,0)</f>
        <v>0</v>
      </c>
      <c r="AA72" s="149">
        <f t="shared" si="37"/>
        <v>0</v>
      </c>
      <c r="AB72" s="149">
        <f t="shared" si="38"/>
        <v>0</v>
      </c>
      <c r="AC72" s="149">
        <f t="shared" si="39"/>
        <v>0</v>
      </c>
      <c r="AD72" s="149">
        <f t="shared" si="40"/>
        <v>0</v>
      </c>
      <c r="AE72" s="203"/>
    </row>
    <row r="73" spans="1:31" s="123" customFormat="1" x14ac:dyDescent="0.25">
      <c r="A73" s="117">
        <v>70</v>
      </c>
      <c r="B73" s="118" t="s">
        <v>9</v>
      </c>
      <c r="C73" s="115" t="s">
        <v>172</v>
      </c>
      <c r="D73" s="119" t="s">
        <v>1329</v>
      </c>
      <c r="E73" s="112">
        <v>3004437.8944999999</v>
      </c>
      <c r="F73" s="112">
        <v>723765.04999999993</v>
      </c>
      <c r="G73" s="112">
        <v>1051978.7591000001</v>
      </c>
      <c r="H73" s="159">
        <f t="shared" si="30"/>
        <v>1775743.8091000002</v>
      </c>
      <c r="I73" s="24">
        <f t="shared" si="31"/>
        <v>0.59104027823331673</v>
      </c>
      <c r="J73" s="149">
        <f t="shared" si="32"/>
        <v>0</v>
      </c>
      <c r="K73" s="112">
        <v>1491</v>
      </c>
      <c r="L73" s="112">
        <v>750</v>
      </c>
      <c r="M73" s="112">
        <v>408</v>
      </c>
      <c r="N73" s="149">
        <f t="shared" si="33"/>
        <v>1158</v>
      </c>
      <c r="O73" s="24">
        <f t="shared" si="24"/>
        <v>0.77665995975855129</v>
      </c>
      <c r="P73" s="160">
        <f t="shared" si="34"/>
        <v>7.7665995975855129</v>
      </c>
      <c r="Q73" s="149">
        <v>59</v>
      </c>
      <c r="R73" s="149">
        <v>49</v>
      </c>
      <c r="S73" s="161">
        <f t="shared" si="25"/>
        <v>0.83050847457627119</v>
      </c>
      <c r="T73" s="162">
        <f t="shared" si="35"/>
        <v>8.3050847457627128</v>
      </c>
      <c r="U73" s="163">
        <f t="shared" si="26"/>
        <v>16.071684343348224</v>
      </c>
      <c r="V73" s="163">
        <f t="shared" si="36"/>
        <v>3.9283156566517761</v>
      </c>
      <c r="W73" s="164">
        <f t="shared" si="27"/>
        <v>0</v>
      </c>
      <c r="X73" s="165">
        <f t="shared" si="28"/>
        <v>0.407584160671705</v>
      </c>
      <c r="Y73" s="165">
        <f t="shared" si="29"/>
        <v>0.59241583932829489</v>
      </c>
      <c r="Z73" s="165">
        <f>IFERROR(#REF!/H73,0)</f>
        <v>0</v>
      </c>
      <c r="AA73" s="149">
        <f t="shared" si="37"/>
        <v>0</v>
      </c>
      <c r="AB73" s="149">
        <f t="shared" si="38"/>
        <v>0</v>
      </c>
      <c r="AC73" s="149">
        <f t="shared" si="39"/>
        <v>0</v>
      </c>
      <c r="AD73" s="149">
        <f t="shared" si="40"/>
        <v>0</v>
      </c>
      <c r="AE73" s="203"/>
    </row>
    <row r="74" spans="1:31" s="123" customFormat="1" x14ac:dyDescent="0.25">
      <c r="A74" s="113">
        <v>71</v>
      </c>
      <c r="B74" s="118" t="s">
        <v>16</v>
      </c>
      <c r="C74" s="115" t="s">
        <v>172</v>
      </c>
      <c r="D74" s="119" t="s">
        <v>1329</v>
      </c>
      <c r="E74" s="112">
        <v>4095538.1897999998</v>
      </c>
      <c r="F74" s="112">
        <v>770502.04999999993</v>
      </c>
      <c r="G74" s="112">
        <v>945701.3230999998</v>
      </c>
      <c r="H74" s="159">
        <f t="shared" si="30"/>
        <v>1716203.3730999997</v>
      </c>
      <c r="I74" s="24">
        <f t="shared" si="31"/>
        <v>0.41904220973307743</v>
      </c>
      <c r="J74" s="149">
        <f t="shared" si="32"/>
        <v>0</v>
      </c>
      <c r="K74" s="112">
        <v>2189</v>
      </c>
      <c r="L74" s="112">
        <v>863</v>
      </c>
      <c r="M74" s="112">
        <v>428</v>
      </c>
      <c r="N74" s="149">
        <f t="shared" si="33"/>
        <v>1291</v>
      </c>
      <c r="O74" s="24">
        <f t="shared" si="24"/>
        <v>0.58976701690269528</v>
      </c>
      <c r="P74" s="160">
        <f t="shared" si="34"/>
        <v>5.8976701690269531</v>
      </c>
      <c r="Q74" s="149">
        <v>94</v>
      </c>
      <c r="R74" s="149">
        <v>56</v>
      </c>
      <c r="S74" s="161">
        <f t="shared" si="25"/>
        <v>0.5957446808510638</v>
      </c>
      <c r="T74" s="162">
        <f t="shared" si="35"/>
        <v>5.957446808510638</v>
      </c>
      <c r="U74" s="163">
        <f t="shared" si="26"/>
        <v>11.855116977537591</v>
      </c>
      <c r="V74" s="163">
        <f t="shared" si="36"/>
        <v>8.1448830224624089</v>
      </c>
      <c r="W74" s="164">
        <f t="shared" si="27"/>
        <v>0</v>
      </c>
      <c r="X74" s="165">
        <f t="shared" si="28"/>
        <v>0.44895731011659323</v>
      </c>
      <c r="Y74" s="165">
        <f t="shared" si="29"/>
        <v>0.55104268988340677</v>
      </c>
      <c r="Z74" s="165">
        <f>IFERROR(#REF!/H74,0)</f>
        <v>0</v>
      </c>
      <c r="AA74" s="149">
        <f t="shared" si="37"/>
        <v>0</v>
      </c>
      <c r="AB74" s="149">
        <f t="shared" si="38"/>
        <v>0</v>
      </c>
      <c r="AC74" s="149">
        <f t="shared" si="39"/>
        <v>0</v>
      </c>
      <c r="AD74" s="149">
        <f t="shared" si="40"/>
        <v>0</v>
      </c>
      <c r="AE74" s="203"/>
    </row>
    <row r="75" spans="1:31" s="123" customFormat="1" x14ac:dyDescent="0.25">
      <c r="A75" s="117">
        <v>72</v>
      </c>
      <c r="B75" s="118" t="s">
        <v>1625</v>
      </c>
      <c r="C75" s="115" t="s">
        <v>172</v>
      </c>
      <c r="D75" s="119" t="s">
        <v>1328</v>
      </c>
      <c r="E75" s="112">
        <v>2743730.2157000001</v>
      </c>
      <c r="F75" s="112">
        <v>970128.94750000001</v>
      </c>
      <c r="G75" s="112">
        <v>1228514.9652000002</v>
      </c>
      <c r="H75" s="159">
        <f t="shared" si="30"/>
        <v>2198643.9127000002</v>
      </c>
      <c r="I75" s="24">
        <f t="shared" si="31"/>
        <v>0.80133385568269744</v>
      </c>
      <c r="J75" s="149">
        <f t="shared" si="32"/>
        <v>6595.931738100001</v>
      </c>
      <c r="K75" s="112">
        <v>1425</v>
      </c>
      <c r="L75" s="112">
        <v>1028</v>
      </c>
      <c r="M75" s="112">
        <v>579</v>
      </c>
      <c r="N75" s="149">
        <f t="shared" si="33"/>
        <v>1607</v>
      </c>
      <c r="O75" s="24">
        <f t="shared" si="24"/>
        <v>1.1277192982456141</v>
      </c>
      <c r="P75" s="160">
        <f t="shared" si="34"/>
        <v>10</v>
      </c>
      <c r="Q75" s="149">
        <v>40</v>
      </c>
      <c r="R75" s="149">
        <v>27</v>
      </c>
      <c r="S75" s="161">
        <f t="shared" si="25"/>
        <v>0.67500000000000004</v>
      </c>
      <c r="T75" s="162">
        <f t="shared" si="35"/>
        <v>6.75</v>
      </c>
      <c r="U75" s="163">
        <f t="shared" si="26"/>
        <v>16.75</v>
      </c>
      <c r="V75" s="163">
        <f t="shared" si="36"/>
        <v>3.25</v>
      </c>
      <c r="W75" s="164">
        <f t="shared" si="27"/>
        <v>6381.5639566117507</v>
      </c>
      <c r="X75" s="165">
        <f t="shared" si="28"/>
        <v>0.44123968501504762</v>
      </c>
      <c r="Y75" s="165">
        <f t="shared" si="29"/>
        <v>0.55876031498495238</v>
      </c>
      <c r="Z75" s="165">
        <f>IFERROR(#REF!/H75,0)</f>
        <v>0</v>
      </c>
      <c r="AA75" s="149">
        <f t="shared" si="37"/>
        <v>2815.79927011875</v>
      </c>
      <c r="AB75" s="149">
        <f t="shared" si="38"/>
        <v>3565.7646864930007</v>
      </c>
      <c r="AC75" s="149">
        <f t="shared" si="39"/>
        <v>0</v>
      </c>
      <c r="AD75" s="149">
        <f t="shared" si="40"/>
        <v>0</v>
      </c>
      <c r="AE75" s="203"/>
    </row>
    <row r="76" spans="1:31" s="123" customFormat="1" x14ac:dyDescent="0.25">
      <c r="A76" s="117">
        <v>73</v>
      </c>
      <c r="B76" s="118" t="s">
        <v>7</v>
      </c>
      <c r="C76" s="115" t="s">
        <v>172</v>
      </c>
      <c r="D76" s="119" t="s">
        <v>1329</v>
      </c>
      <c r="E76" s="112">
        <v>7104155.8857999993</v>
      </c>
      <c r="F76" s="112">
        <v>1224528.5924999998</v>
      </c>
      <c r="G76" s="112">
        <v>3070792.6681000004</v>
      </c>
      <c r="H76" s="159">
        <f t="shared" si="30"/>
        <v>4295321.2606000006</v>
      </c>
      <c r="I76" s="24">
        <f t="shared" si="31"/>
        <v>0.60462091902932735</v>
      </c>
      <c r="J76" s="149">
        <f t="shared" si="32"/>
        <v>0</v>
      </c>
      <c r="K76" s="112">
        <v>4289</v>
      </c>
      <c r="L76" s="112">
        <v>1346</v>
      </c>
      <c r="M76" s="112">
        <v>1126</v>
      </c>
      <c r="N76" s="149">
        <f t="shared" si="33"/>
        <v>2472</v>
      </c>
      <c r="O76" s="24">
        <f t="shared" si="24"/>
        <v>0.5763581254371648</v>
      </c>
      <c r="P76" s="160">
        <f t="shared" si="34"/>
        <v>5.7635812543716476</v>
      </c>
      <c r="Q76" s="149">
        <v>121</v>
      </c>
      <c r="R76" s="149">
        <v>95</v>
      </c>
      <c r="S76" s="161">
        <f t="shared" si="25"/>
        <v>0.78512396694214881</v>
      </c>
      <c r="T76" s="162">
        <f t="shared" si="35"/>
        <v>7.8512396694214885</v>
      </c>
      <c r="U76" s="163">
        <f t="shared" si="26"/>
        <v>13.614820923793136</v>
      </c>
      <c r="V76" s="163">
        <f t="shared" si="36"/>
        <v>6.3851790762068639</v>
      </c>
      <c r="W76" s="164">
        <f t="shared" si="27"/>
        <v>0</v>
      </c>
      <c r="X76" s="165">
        <f t="shared" si="28"/>
        <v>0.28508428548344461</v>
      </c>
      <c r="Y76" s="165">
        <f t="shared" si="29"/>
        <v>0.71491571451655522</v>
      </c>
      <c r="Z76" s="165">
        <f>IFERROR(#REF!/H76,0)</f>
        <v>0</v>
      </c>
      <c r="AA76" s="149">
        <f t="shared" si="37"/>
        <v>0</v>
      </c>
      <c r="AB76" s="149">
        <f t="shared" si="38"/>
        <v>0</v>
      </c>
      <c r="AC76" s="149">
        <f t="shared" si="39"/>
        <v>0</v>
      </c>
      <c r="AD76" s="149">
        <f t="shared" si="40"/>
        <v>0</v>
      </c>
      <c r="AE76" s="203"/>
    </row>
    <row r="77" spans="1:31" s="123" customFormat="1" x14ac:dyDescent="0.25">
      <c r="A77" s="113">
        <v>74</v>
      </c>
      <c r="B77" s="118" t="s">
        <v>15</v>
      </c>
      <c r="C77" s="115" t="s">
        <v>172</v>
      </c>
      <c r="D77" s="119" t="s">
        <v>1332</v>
      </c>
      <c r="E77" s="112">
        <v>5683514.7100999998</v>
      </c>
      <c r="F77" s="112">
        <v>666373.63250000007</v>
      </c>
      <c r="G77" s="112">
        <v>1591569.7005999996</v>
      </c>
      <c r="H77" s="159">
        <f t="shared" si="30"/>
        <v>2257943.3330999995</v>
      </c>
      <c r="I77" s="24">
        <f t="shared" si="31"/>
        <v>0.39727940337472473</v>
      </c>
      <c r="J77" s="149">
        <f t="shared" si="32"/>
        <v>0</v>
      </c>
      <c r="K77" s="112">
        <v>3304</v>
      </c>
      <c r="L77" s="112">
        <v>749</v>
      </c>
      <c r="M77" s="112">
        <v>466</v>
      </c>
      <c r="N77" s="149">
        <f t="shared" si="33"/>
        <v>1215</v>
      </c>
      <c r="O77" s="24">
        <f t="shared" si="24"/>
        <v>0.36773607748184017</v>
      </c>
      <c r="P77" s="160">
        <f t="shared" si="34"/>
        <v>3.6773607748184016</v>
      </c>
      <c r="Q77" s="149">
        <v>152</v>
      </c>
      <c r="R77" s="149">
        <v>113</v>
      </c>
      <c r="S77" s="161">
        <f t="shared" si="25"/>
        <v>0.74342105263157898</v>
      </c>
      <c r="T77" s="162">
        <f t="shared" si="35"/>
        <v>7.4342105263157894</v>
      </c>
      <c r="U77" s="163">
        <f t="shared" si="26"/>
        <v>11.111571301134191</v>
      </c>
      <c r="V77" s="163">
        <f t="shared" si="36"/>
        <v>8.888428698865809</v>
      </c>
      <c r="W77" s="164">
        <f t="shared" si="27"/>
        <v>0</v>
      </c>
      <c r="X77" s="165">
        <f t="shared" si="28"/>
        <v>0.29512416132477309</v>
      </c>
      <c r="Y77" s="165">
        <f t="shared" si="29"/>
        <v>0.70487583867522707</v>
      </c>
      <c r="Z77" s="165">
        <f>IFERROR(#REF!/H77,0)</f>
        <v>0</v>
      </c>
      <c r="AA77" s="149">
        <f t="shared" si="37"/>
        <v>0</v>
      </c>
      <c r="AB77" s="149">
        <f t="shared" si="38"/>
        <v>0</v>
      </c>
      <c r="AC77" s="149">
        <f t="shared" si="39"/>
        <v>0</v>
      </c>
      <c r="AD77" s="149">
        <f t="shared" si="40"/>
        <v>0</v>
      </c>
      <c r="AE77" s="203"/>
    </row>
    <row r="78" spans="1:31" s="123" customFormat="1" x14ac:dyDescent="0.25">
      <c r="A78" s="117">
        <v>75</v>
      </c>
      <c r="B78" s="118" t="s">
        <v>10</v>
      </c>
      <c r="C78" s="115" t="s">
        <v>172</v>
      </c>
      <c r="D78" s="119" t="s">
        <v>1329</v>
      </c>
      <c r="E78" s="112">
        <v>4165586.4220000003</v>
      </c>
      <c r="F78" s="112">
        <v>1192799.01</v>
      </c>
      <c r="G78" s="112">
        <v>3355218.3887</v>
      </c>
      <c r="H78" s="159">
        <f t="shared" si="30"/>
        <v>4548017.3986999998</v>
      </c>
      <c r="I78" s="24">
        <f t="shared" si="31"/>
        <v>1.0918072362345528</v>
      </c>
      <c r="J78" s="149">
        <f t="shared" si="32"/>
        <v>27288.104392199999</v>
      </c>
      <c r="K78" s="112">
        <v>2134</v>
      </c>
      <c r="L78" s="112">
        <v>1298</v>
      </c>
      <c r="M78" s="112">
        <v>1112</v>
      </c>
      <c r="N78" s="149">
        <f t="shared" si="33"/>
        <v>2410</v>
      </c>
      <c r="O78" s="24">
        <f t="shared" si="24"/>
        <v>1.1293345829428303</v>
      </c>
      <c r="P78" s="160">
        <f t="shared" si="34"/>
        <v>10</v>
      </c>
      <c r="Q78" s="149">
        <v>105</v>
      </c>
      <c r="R78" s="149">
        <v>98</v>
      </c>
      <c r="S78" s="161">
        <f t="shared" si="25"/>
        <v>0.93333333333333335</v>
      </c>
      <c r="T78" s="162">
        <f t="shared" si="35"/>
        <v>9.3333333333333339</v>
      </c>
      <c r="U78" s="163">
        <f t="shared" si="26"/>
        <v>19.333333333333336</v>
      </c>
      <c r="V78" s="163">
        <f t="shared" si="36"/>
        <v>0.6666666666666643</v>
      </c>
      <c r="W78" s="164">
        <f t="shared" si="27"/>
        <v>27106.183696251999</v>
      </c>
      <c r="X78" s="165">
        <f t="shared" si="28"/>
        <v>0.26226790828481622</v>
      </c>
      <c r="Y78" s="165">
        <f t="shared" si="29"/>
        <v>0.73773209171518384</v>
      </c>
      <c r="Z78" s="165">
        <f>IFERROR(#REF!/H78,0)</f>
        <v>0</v>
      </c>
      <c r="AA78" s="149">
        <f t="shared" si="37"/>
        <v>7109.0820996000002</v>
      </c>
      <c r="AB78" s="149">
        <f t="shared" si="38"/>
        <v>19997.101596651999</v>
      </c>
      <c r="AC78" s="149">
        <f t="shared" si="39"/>
        <v>0</v>
      </c>
      <c r="AD78" s="149">
        <f t="shared" si="40"/>
        <v>0</v>
      </c>
      <c r="AE78" s="203"/>
    </row>
    <row r="79" spans="1:31" s="123" customFormat="1" x14ac:dyDescent="0.25">
      <c r="A79" s="113">
        <v>76</v>
      </c>
      <c r="B79" s="118" t="s">
        <v>6</v>
      </c>
      <c r="C79" s="115" t="s">
        <v>172</v>
      </c>
      <c r="D79" s="119" t="s">
        <v>1329</v>
      </c>
      <c r="E79" s="112">
        <v>2569082.8832999999</v>
      </c>
      <c r="F79" s="112">
        <v>495366.81499999989</v>
      </c>
      <c r="G79" s="112">
        <v>1994113.4853999999</v>
      </c>
      <c r="H79" s="159">
        <f t="shared" si="30"/>
        <v>2489480.3003999996</v>
      </c>
      <c r="I79" s="24">
        <f t="shared" si="31"/>
        <v>0.96901517525283176</v>
      </c>
      <c r="J79" s="149">
        <f t="shared" si="32"/>
        <v>13692.1416522</v>
      </c>
      <c r="K79" s="112">
        <v>1249</v>
      </c>
      <c r="L79" s="112">
        <v>516</v>
      </c>
      <c r="M79" s="112">
        <v>595</v>
      </c>
      <c r="N79" s="149">
        <f t="shared" si="33"/>
        <v>1111</v>
      </c>
      <c r="O79" s="24">
        <f t="shared" si="24"/>
        <v>0.88951160928742989</v>
      </c>
      <c r="P79" s="160">
        <f t="shared" si="34"/>
        <v>8.8951160928742983</v>
      </c>
      <c r="Q79" s="149">
        <v>36</v>
      </c>
      <c r="R79" s="149">
        <v>57</v>
      </c>
      <c r="S79" s="161">
        <f t="shared" si="25"/>
        <v>1.5833333333333333</v>
      </c>
      <c r="T79" s="162">
        <f t="shared" si="35"/>
        <v>10</v>
      </c>
      <c r="U79" s="163">
        <f t="shared" si="26"/>
        <v>18.895116092874296</v>
      </c>
      <c r="V79" s="163">
        <f t="shared" si="36"/>
        <v>1.1048839071257035</v>
      </c>
      <c r="W79" s="164">
        <f t="shared" si="27"/>
        <v>13540.859382543988</v>
      </c>
      <c r="X79" s="165">
        <f t="shared" si="28"/>
        <v>0.19898402687517003</v>
      </c>
      <c r="Y79" s="165">
        <f t="shared" si="29"/>
        <v>0.80101597312483008</v>
      </c>
      <c r="Z79" s="165">
        <f>IFERROR(#REF!/H79,0)</f>
        <v>0</v>
      </c>
      <c r="AA79" s="149">
        <f t="shared" si="37"/>
        <v>2694.4147272890309</v>
      </c>
      <c r="AB79" s="149">
        <f t="shared" si="38"/>
        <v>10846.444655254958</v>
      </c>
      <c r="AC79" s="149">
        <f t="shared" si="39"/>
        <v>0</v>
      </c>
      <c r="AD79" s="149">
        <f t="shared" si="40"/>
        <v>0</v>
      </c>
      <c r="AE79" s="203"/>
    </row>
    <row r="80" spans="1:31" s="123" customFormat="1" x14ac:dyDescent="0.25">
      <c r="A80" s="117">
        <v>77</v>
      </c>
      <c r="B80" s="118" t="s">
        <v>11</v>
      </c>
      <c r="C80" s="115" t="s">
        <v>172</v>
      </c>
      <c r="D80" s="119" t="s">
        <v>1329</v>
      </c>
      <c r="E80" s="112">
        <v>5775330.9786999999</v>
      </c>
      <c r="F80" s="112">
        <v>2456813.8874999997</v>
      </c>
      <c r="G80" s="112">
        <v>3976298.7689999999</v>
      </c>
      <c r="H80" s="159">
        <f t="shared" si="30"/>
        <v>6433112.6564999996</v>
      </c>
      <c r="I80" s="24">
        <f t="shared" si="31"/>
        <v>1.1138950616381926</v>
      </c>
      <c r="J80" s="149">
        <f t="shared" si="32"/>
        <v>38598.675939000001</v>
      </c>
      <c r="K80" s="112">
        <v>3190</v>
      </c>
      <c r="L80" s="112">
        <v>2718</v>
      </c>
      <c r="M80" s="112">
        <v>1255</v>
      </c>
      <c r="N80" s="149">
        <f t="shared" si="33"/>
        <v>3973</v>
      </c>
      <c r="O80" s="24">
        <f t="shared" si="24"/>
        <v>1.2454545454545454</v>
      </c>
      <c r="P80" s="160">
        <f t="shared" si="34"/>
        <v>10</v>
      </c>
      <c r="Q80" s="149">
        <v>70</v>
      </c>
      <c r="R80" s="149">
        <v>93</v>
      </c>
      <c r="S80" s="161">
        <f t="shared" si="25"/>
        <v>1.3285714285714285</v>
      </c>
      <c r="T80" s="162">
        <f t="shared" si="35"/>
        <v>10</v>
      </c>
      <c r="U80" s="163">
        <f t="shared" si="26"/>
        <v>20</v>
      </c>
      <c r="V80" s="163">
        <f t="shared" si="36"/>
        <v>0</v>
      </c>
      <c r="W80" s="164">
        <f t="shared" si="27"/>
        <v>38598.675939000001</v>
      </c>
      <c r="X80" s="165">
        <f t="shared" si="28"/>
        <v>0.38190126905637845</v>
      </c>
      <c r="Y80" s="165">
        <f t="shared" si="29"/>
        <v>0.61809873094362155</v>
      </c>
      <c r="Z80" s="165">
        <f>IFERROR(#REF!/H80,0)</f>
        <v>0</v>
      </c>
      <c r="AA80" s="149">
        <f t="shared" si="37"/>
        <v>14740.883325000001</v>
      </c>
      <c r="AB80" s="149">
        <f t="shared" si="38"/>
        <v>23857.792614000002</v>
      </c>
      <c r="AC80" s="149">
        <f t="shared" si="39"/>
        <v>0</v>
      </c>
      <c r="AD80" s="149">
        <f t="shared" si="40"/>
        <v>0</v>
      </c>
      <c r="AE80" s="203"/>
    </row>
    <row r="81" spans="1:31" s="123" customFormat="1" x14ac:dyDescent="0.25">
      <c r="A81" s="117">
        <v>78</v>
      </c>
      <c r="B81" s="118" t="s">
        <v>160</v>
      </c>
      <c r="C81" s="115" t="s">
        <v>172</v>
      </c>
      <c r="D81" s="119" t="s">
        <v>1330</v>
      </c>
      <c r="E81" s="112">
        <v>4023173.2315000002</v>
      </c>
      <c r="F81" s="112">
        <v>848042.62749999994</v>
      </c>
      <c r="G81" s="112">
        <v>1450233.6732000003</v>
      </c>
      <c r="H81" s="159">
        <f t="shared" si="30"/>
        <v>2298276.3007000005</v>
      </c>
      <c r="I81" s="24">
        <f t="shared" si="31"/>
        <v>0.57125959247922098</v>
      </c>
      <c r="J81" s="149">
        <f t="shared" si="32"/>
        <v>0</v>
      </c>
      <c r="K81" s="112">
        <v>2235</v>
      </c>
      <c r="L81" s="112">
        <v>945</v>
      </c>
      <c r="M81" s="112">
        <v>609</v>
      </c>
      <c r="N81" s="149">
        <f t="shared" si="33"/>
        <v>1554</v>
      </c>
      <c r="O81" s="24">
        <f t="shared" si="24"/>
        <v>0.69530201342281883</v>
      </c>
      <c r="P81" s="160">
        <f t="shared" si="34"/>
        <v>6.9530201342281881</v>
      </c>
      <c r="Q81" s="149">
        <v>133</v>
      </c>
      <c r="R81" s="149">
        <v>81</v>
      </c>
      <c r="S81" s="161">
        <f t="shared" si="25"/>
        <v>0.60902255639097747</v>
      </c>
      <c r="T81" s="162">
        <f t="shared" si="35"/>
        <v>6.0902255639097742</v>
      </c>
      <c r="U81" s="163">
        <f t="shared" si="26"/>
        <v>13.043245698137962</v>
      </c>
      <c r="V81" s="163">
        <f t="shared" si="36"/>
        <v>6.9567543018620377</v>
      </c>
      <c r="W81" s="164">
        <f t="shared" si="27"/>
        <v>0</v>
      </c>
      <c r="X81" s="165">
        <f t="shared" si="28"/>
        <v>0.36899072023746937</v>
      </c>
      <c r="Y81" s="165">
        <f t="shared" si="29"/>
        <v>0.63100927976253052</v>
      </c>
      <c r="Z81" s="165">
        <f>IFERROR(#REF!/H81,0)</f>
        <v>0</v>
      </c>
      <c r="AA81" s="149">
        <f t="shared" si="37"/>
        <v>0</v>
      </c>
      <c r="AB81" s="149">
        <f t="shared" si="38"/>
        <v>0</v>
      </c>
      <c r="AC81" s="149">
        <f t="shared" si="39"/>
        <v>0</v>
      </c>
      <c r="AD81" s="149">
        <f t="shared" si="40"/>
        <v>0</v>
      </c>
      <c r="AE81" s="203"/>
    </row>
    <row r="82" spans="1:31" s="123" customFormat="1" x14ac:dyDescent="0.25">
      <c r="A82" s="113">
        <v>79</v>
      </c>
      <c r="B82" s="118" t="s">
        <v>161</v>
      </c>
      <c r="C82" s="115" t="s">
        <v>172</v>
      </c>
      <c r="D82" s="119" t="s">
        <v>1330</v>
      </c>
      <c r="E82" s="112">
        <v>14802734.9482</v>
      </c>
      <c r="F82" s="112">
        <v>4459455.9725000011</v>
      </c>
      <c r="G82" s="112">
        <v>12070965.997399999</v>
      </c>
      <c r="H82" s="159">
        <f t="shared" si="30"/>
        <v>16530421.969900001</v>
      </c>
      <c r="I82" s="24">
        <f t="shared" si="31"/>
        <v>1.1167140415433896</v>
      </c>
      <c r="J82" s="149">
        <f t="shared" si="32"/>
        <v>99182.531819400014</v>
      </c>
      <c r="K82" s="112">
        <v>7131</v>
      </c>
      <c r="L82" s="112">
        <v>4805</v>
      </c>
      <c r="M82" s="112">
        <v>3860</v>
      </c>
      <c r="N82" s="149">
        <f t="shared" si="33"/>
        <v>8665</v>
      </c>
      <c r="O82" s="24">
        <f t="shared" si="24"/>
        <v>1.2151170943766654</v>
      </c>
      <c r="P82" s="160">
        <f t="shared" si="34"/>
        <v>10</v>
      </c>
      <c r="Q82" s="149">
        <v>560</v>
      </c>
      <c r="R82" s="149">
        <v>500</v>
      </c>
      <c r="S82" s="161">
        <f t="shared" si="25"/>
        <v>0.8928571428571429</v>
      </c>
      <c r="T82" s="162">
        <f t="shared" si="35"/>
        <v>8.9285714285714288</v>
      </c>
      <c r="U82" s="163">
        <f t="shared" si="26"/>
        <v>18.928571428571431</v>
      </c>
      <c r="V82" s="163">
        <f t="shared" si="36"/>
        <v>1.0714285714285694</v>
      </c>
      <c r="W82" s="164">
        <f t="shared" si="27"/>
        <v>98119.86183562073</v>
      </c>
      <c r="X82" s="165">
        <f t="shared" si="28"/>
        <v>0.2697726640384715</v>
      </c>
      <c r="Y82" s="165">
        <f t="shared" si="29"/>
        <v>0.73022733596152845</v>
      </c>
      <c r="Z82" s="165">
        <f>IFERROR(#REF!/H82,0)</f>
        <v>0</v>
      </c>
      <c r="AA82" s="149">
        <f t="shared" si="37"/>
        <v>26470.056522482151</v>
      </c>
      <c r="AB82" s="149">
        <f t="shared" si="38"/>
        <v>71649.805313138568</v>
      </c>
      <c r="AC82" s="149">
        <f t="shared" si="39"/>
        <v>0</v>
      </c>
      <c r="AD82" s="149">
        <f t="shared" si="40"/>
        <v>0</v>
      </c>
      <c r="AE82" s="203"/>
    </row>
    <row r="83" spans="1:31" s="123" customFormat="1" x14ac:dyDescent="0.25">
      <c r="A83" s="117">
        <v>80</v>
      </c>
      <c r="B83" s="118" t="s">
        <v>162</v>
      </c>
      <c r="C83" s="115" t="s">
        <v>172</v>
      </c>
      <c r="D83" s="119" t="s">
        <v>1330</v>
      </c>
      <c r="E83" s="112">
        <v>12219323.354099998</v>
      </c>
      <c r="F83" s="112">
        <v>3107887.84</v>
      </c>
      <c r="G83" s="112">
        <v>10915940.464499997</v>
      </c>
      <c r="H83" s="159">
        <f t="shared" si="30"/>
        <v>14023828.304499997</v>
      </c>
      <c r="I83" s="24">
        <f t="shared" si="31"/>
        <v>1.1476763400155481</v>
      </c>
      <c r="J83" s="149">
        <f t="shared" si="32"/>
        <v>84142.969826999979</v>
      </c>
      <c r="K83" s="112">
        <v>6735</v>
      </c>
      <c r="L83" s="112">
        <v>3318</v>
      </c>
      <c r="M83" s="112">
        <v>2313</v>
      </c>
      <c r="N83" s="149">
        <f t="shared" si="33"/>
        <v>5631</v>
      </c>
      <c r="O83" s="24">
        <f t="shared" si="24"/>
        <v>0.83608017817371938</v>
      </c>
      <c r="P83" s="160">
        <f t="shared" si="34"/>
        <v>8.3608017817371945</v>
      </c>
      <c r="Q83" s="149">
        <v>411</v>
      </c>
      <c r="R83" s="149">
        <v>376</v>
      </c>
      <c r="S83" s="161">
        <f t="shared" si="25"/>
        <v>0.91484184914841848</v>
      </c>
      <c r="T83" s="162">
        <f t="shared" si="35"/>
        <v>9.1484184914841844</v>
      </c>
      <c r="U83" s="163">
        <f t="shared" si="26"/>
        <v>17.509220273221381</v>
      </c>
      <c r="V83" s="163">
        <f t="shared" si="36"/>
        <v>2.4907797267786194</v>
      </c>
      <c r="W83" s="164">
        <f t="shared" si="27"/>
        <v>82047.153793039615</v>
      </c>
      <c r="X83" s="165">
        <f t="shared" si="28"/>
        <v>0.22161479536958778</v>
      </c>
      <c r="Y83" s="165">
        <f t="shared" si="29"/>
        <v>0.77838520463041228</v>
      </c>
      <c r="Z83" s="165">
        <f>IFERROR(#REF!/H83,0)</f>
        <v>0</v>
      </c>
      <c r="AA83" s="149">
        <f t="shared" si="37"/>
        <v>18182.863198501571</v>
      </c>
      <c r="AB83" s="149">
        <f t="shared" si="38"/>
        <v>63864.290594538048</v>
      </c>
      <c r="AC83" s="149">
        <f t="shared" si="39"/>
        <v>0</v>
      </c>
      <c r="AD83" s="149">
        <f t="shared" si="40"/>
        <v>0</v>
      </c>
      <c r="AE83" s="203"/>
    </row>
    <row r="84" spans="1:31" s="123" customFormat="1" x14ac:dyDescent="0.25">
      <c r="A84" s="113">
        <v>81</v>
      </c>
      <c r="B84" s="118" t="s">
        <v>1317</v>
      </c>
      <c r="C84" s="115" t="s">
        <v>172</v>
      </c>
      <c r="D84" s="119" t="s">
        <v>1328</v>
      </c>
      <c r="E84" s="112">
        <v>3542396.1091</v>
      </c>
      <c r="F84" s="112">
        <v>1293269.4575000003</v>
      </c>
      <c r="G84" s="112">
        <v>2401904.0569999996</v>
      </c>
      <c r="H84" s="159">
        <f t="shared" si="30"/>
        <v>3695173.5144999996</v>
      </c>
      <c r="I84" s="24">
        <f t="shared" si="31"/>
        <v>1.0431282670527817</v>
      </c>
      <c r="J84" s="149">
        <f t="shared" si="32"/>
        <v>22171.041086999998</v>
      </c>
      <c r="K84" s="112">
        <v>1840</v>
      </c>
      <c r="L84" s="112">
        <v>1379</v>
      </c>
      <c r="M84" s="112">
        <v>1338</v>
      </c>
      <c r="N84" s="149">
        <f t="shared" si="33"/>
        <v>2717</v>
      </c>
      <c r="O84" s="24">
        <f t="shared" si="24"/>
        <v>1.4766304347826087</v>
      </c>
      <c r="P84" s="160">
        <f t="shared" si="34"/>
        <v>10</v>
      </c>
      <c r="Q84" s="149">
        <v>87</v>
      </c>
      <c r="R84" s="149">
        <v>79</v>
      </c>
      <c r="S84" s="161">
        <f t="shared" si="25"/>
        <v>0.90804597701149425</v>
      </c>
      <c r="T84" s="162">
        <f t="shared" si="35"/>
        <v>9.0804597701149419</v>
      </c>
      <c r="U84" s="163">
        <f t="shared" si="26"/>
        <v>19.080459770114942</v>
      </c>
      <c r="V84" s="163">
        <f t="shared" si="36"/>
        <v>0.91954022988505812</v>
      </c>
      <c r="W84" s="164">
        <f t="shared" si="27"/>
        <v>21967.169444820687</v>
      </c>
      <c r="X84" s="165">
        <f t="shared" si="28"/>
        <v>0.34998883068011888</v>
      </c>
      <c r="Y84" s="165">
        <f t="shared" si="29"/>
        <v>0.65001116931988112</v>
      </c>
      <c r="Z84" s="165">
        <f>IFERROR(#REF!/H84,0)</f>
        <v>0</v>
      </c>
      <c r="AA84" s="149">
        <f t="shared" si="37"/>
        <v>7688.2639473448289</v>
      </c>
      <c r="AB84" s="149">
        <f t="shared" si="38"/>
        <v>14278.905497475858</v>
      </c>
      <c r="AC84" s="149">
        <f t="shared" si="39"/>
        <v>0</v>
      </c>
      <c r="AD84" s="149">
        <f t="shared" si="40"/>
        <v>0</v>
      </c>
      <c r="AE84" s="203"/>
    </row>
    <row r="85" spans="1:31" s="123" customFormat="1" x14ac:dyDescent="0.25">
      <c r="A85" s="117">
        <v>82</v>
      </c>
      <c r="B85" s="118" t="s">
        <v>169</v>
      </c>
      <c r="C85" s="115" t="s">
        <v>172</v>
      </c>
      <c r="D85" s="119" t="s">
        <v>172</v>
      </c>
      <c r="E85" s="112">
        <v>6378096.5264999988</v>
      </c>
      <c r="F85" s="112">
        <v>1524385.7399999993</v>
      </c>
      <c r="G85" s="112">
        <v>3622599.8816</v>
      </c>
      <c r="H85" s="159">
        <f t="shared" si="30"/>
        <v>5146985.6215999993</v>
      </c>
      <c r="I85" s="24">
        <f t="shared" si="31"/>
        <v>0.80697832028961536</v>
      </c>
      <c r="J85" s="149">
        <f t="shared" si="32"/>
        <v>15440.956864799999</v>
      </c>
      <c r="K85" s="112">
        <v>3528</v>
      </c>
      <c r="L85" s="112">
        <v>1628</v>
      </c>
      <c r="M85" s="112">
        <v>1405</v>
      </c>
      <c r="N85" s="149">
        <f t="shared" si="33"/>
        <v>3033</v>
      </c>
      <c r="O85" s="24">
        <f t="shared" si="24"/>
        <v>0.85969387755102045</v>
      </c>
      <c r="P85" s="160">
        <f t="shared" si="34"/>
        <v>8.5969387755102051</v>
      </c>
      <c r="Q85" s="149">
        <v>188</v>
      </c>
      <c r="R85" s="149">
        <v>132</v>
      </c>
      <c r="S85" s="161">
        <f t="shared" si="25"/>
        <v>0.7021276595744681</v>
      </c>
      <c r="T85" s="162">
        <f t="shared" si="35"/>
        <v>7.0212765957446805</v>
      </c>
      <c r="U85" s="163">
        <f t="shared" si="26"/>
        <v>15.618215371254886</v>
      </c>
      <c r="V85" s="163">
        <f t="shared" si="36"/>
        <v>4.3817846287451143</v>
      </c>
      <c r="W85" s="164">
        <f t="shared" si="27"/>
        <v>14764.367390367028</v>
      </c>
      <c r="X85" s="165">
        <f t="shared" si="28"/>
        <v>0.29617058450731143</v>
      </c>
      <c r="Y85" s="165">
        <f t="shared" si="29"/>
        <v>0.70382941549268863</v>
      </c>
      <c r="Z85" s="165">
        <f>IFERROR(#REF!/H85,0)</f>
        <v>0</v>
      </c>
      <c r="AA85" s="149">
        <f t="shared" si="37"/>
        <v>4372.7713198856909</v>
      </c>
      <c r="AB85" s="149">
        <f t="shared" si="38"/>
        <v>10391.596070481337</v>
      </c>
      <c r="AC85" s="149">
        <f t="shared" si="39"/>
        <v>0</v>
      </c>
      <c r="AD85" s="149">
        <f t="shared" si="40"/>
        <v>0</v>
      </c>
      <c r="AE85" s="203"/>
    </row>
    <row r="86" spans="1:31" s="123" customFormat="1" x14ac:dyDescent="0.25">
      <c r="A86" s="117">
        <v>83</v>
      </c>
      <c r="B86" s="118" t="s">
        <v>164</v>
      </c>
      <c r="C86" s="115" t="s">
        <v>172</v>
      </c>
      <c r="D86" s="119" t="s">
        <v>172</v>
      </c>
      <c r="E86" s="112">
        <v>13538708.387400001</v>
      </c>
      <c r="F86" s="112">
        <v>3748112.8049999992</v>
      </c>
      <c r="G86" s="150">
        <f>8339198.074+31000</f>
        <v>8370198.074</v>
      </c>
      <c r="H86" s="159">
        <f t="shared" si="30"/>
        <v>12118310.878999999</v>
      </c>
      <c r="I86" s="24">
        <f t="shared" si="31"/>
        <v>0.89508618785807392</v>
      </c>
      <c r="J86" s="149">
        <f t="shared" si="32"/>
        <v>48473.243515999995</v>
      </c>
      <c r="K86" s="112">
        <v>7165</v>
      </c>
      <c r="L86" s="112">
        <v>4017</v>
      </c>
      <c r="M86" s="112">
        <v>2338</v>
      </c>
      <c r="N86" s="149">
        <f t="shared" si="33"/>
        <v>6355</v>
      </c>
      <c r="O86" s="24">
        <f t="shared" si="24"/>
        <v>0.88695045359385905</v>
      </c>
      <c r="P86" s="160">
        <f t="shared" si="34"/>
        <v>8.8695045359385905</v>
      </c>
      <c r="Q86" s="149">
        <v>307</v>
      </c>
      <c r="R86" s="149">
        <v>243</v>
      </c>
      <c r="S86" s="161">
        <f t="shared" si="25"/>
        <v>0.79153094462540718</v>
      </c>
      <c r="T86" s="162">
        <f t="shared" si="35"/>
        <v>7.9153094462540716</v>
      </c>
      <c r="U86" s="163">
        <f t="shared" si="26"/>
        <v>16.784813982192663</v>
      </c>
      <c r="V86" s="163">
        <f t="shared" si="36"/>
        <v>3.215186017807337</v>
      </c>
      <c r="W86" s="164">
        <f t="shared" si="27"/>
        <v>46914.738568095861</v>
      </c>
      <c r="X86" s="165">
        <f t="shared" si="28"/>
        <v>0.30929333654042163</v>
      </c>
      <c r="Y86" s="165">
        <f t="shared" si="29"/>
        <v>0.69070666345957843</v>
      </c>
      <c r="Z86" s="165">
        <f>IFERROR(#REF!/H86,0)</f>
        <v>0</v>
      </c>
      <c r="AA86" s="149">
        <f t="shared" si="37"/>
        <v>14510.416024647971</v>
      </c>
      <c r="AB86" s="149">
        <f t="shared" si="38"/>
        <v>32404.322543447892</v>
      </c>
      <c r="AC86" s="149">
        <f t="shared" si="39"/>
        <v>0</v>
      </c>
      <c r="AD86" s="149">
        <f t="shared" si="40"/>
        <v>0</v>
      </c>
      <c r="AE86" s="203"/>
    </row>
    <row r="87" spans="1:31" s="123" customFormat="1" x14ac:dyDescent="0.25">
      <c r="A87" s="113">
        <v>84</v>
      </c>
      <c r="B87" s="118" t="s">
        <v>165</v>
      </c>
      <c r="C87" s="115" t="s">
        <v>172</v>
      </c>
      <c r="D87" s="119" t="s">
        <v>172</v>
      </c>
      <c r="E87" s="112">
        <v>10913200.692700002</v>
      </c>
      <c r="F87" s="112">
        <v>3631542.0325000011</v>
      </c>
      <c r="G87" s="112">
        <v>8405426.3805</v>
      </c>
      <c r="H87" s="159">
        <f t="shared" si="30"/>
        <v>12036968.413000001</v>
      </c>
      <c r="I87" s="24">
        <f t="shared" si="31"/>
        <v>1.102973247898914</v>
      </c>
      <c r="J87" s="149">
        <f t="shared" si="32"/>
        <v>72221.810477999999</v>
      </c>
      <c r="K87" s="112">
        <v>5971</v>
      </c>
      <c r="L87" s="112">
        <v>3852</v>
      </c>
      <c r="M87" s="112">
        <v>2165</v>
      </c>
      <c r="N87" s="149">
        <f t="shared" si="33"/>
        <v>6017</v>
      </c>
      <c r="O87" s="24">
        <f t="shared" si="24"/>
        <v>1.0077039021939374</v>
      </c>
      <c r="P87" s="160">
        <f t="shared" si="34"/>
        <v>10</v>
      </c>
      <c r="Q87" s="149">
        <v>331</v>
      </c>
      <c r="R87" s="149">
        <v>279</v>
      </c>
      <c r="S87" s="161">
        <f t="shared" si="25"/>
        <v>0.8429003021148036</v>
      </c>
      <c r="T87" s="162">
        <f t="shared" si="35"/>
        <v>8.429003021148036</v>
      </c>
      <c r="U87" s="163">
        <f t="shared" si="26"/>
        <v>18.429003021148034</v>
      </c>
      <c r="V87" s="163">
        <f t="shared" si="36"/>
        <v>1.5709969788519658</v>
      </c>
      <c r="W87" s="164">
        <f t="shared" si="27"/>
        <v>71087.208017318422</v>
      </c>
      <c r="X87" s="165">
        <f t="shared" si="28"/>
        <v>0.30169905809322495</v>
      </c>
      <c r="Y87" s="165">
        <f t="shared" si="29"/>
        <v>0.69830094190677505</v>
      </c>
      <c r="Z87" s="165">
        <f>IFERROR(#REF!/H87,0)</f>
        <v>0</v>
      </c>
      <c r="AA87" s="149">
        <f t="shared" si="37"/>
        <v>21446.943701302116</v>
      </c>
      <c r="AB87" s="149">
        <f t="shared" si="38"/>
        <v>49640.264316016306</v>
      </c>
      <c r="AC87" s="149">
        <f t="shared" si="39"/>
        <v>0</v>
      </c>
      <c r="AD87" s="149">
        <f t="shared" si="40"/>
        <v>0</v>
      </c>
      <c r="AE87" s="203"/>
    </row>
    <row r="88" spans="1:31" s="123" customFormat="1" x14ac:dyDescent="0.25">
      <c r="A88" s="117">
        <v>85</v>
      </c>
      <c r="B88" s="118" t="s">
        <v>2</v>
      </c>
      <c r="C88" s="115" t="s">
        <v>172</v>
      </c>
      <c r="D88" s="119" t="s">
        <v>1328</v>
      </c>
      <c r="E88" s="112">
        <v>8690055.3685999997</v>
      </c>
      <c r="F88" s="112">
        <v>2697371.1550000003</v>
      </c>
      <c r="G88" s="112">
        <v>4258100.6277999999</v>
      </c>
      <c r="H88" s="159">
        <f t="shared" si="30"/>
        <v>6955471.7828000002</v>
      </c>
      <c r="I88" s="24">
        <f t="shared" si="31"/>
        <v>0.80039441496913644</v>
      </c>
      <c r="J88" s="149">
        <f t="shared" si="32"/>
        <v>20866.415348400002</v>
      </c>
      <c r="K88" s="112">
        <v>5316</v>
      </c>
      <c r="L88" s="112">
        <v>2982</v>
      </c>
      <c r="M88" s="112">
        <v>1814</v>
      </c>
      <c r="N88" s="149">
        <f t="shared" si="33"/>
        <v>4796</v>
      </c>
      <c r="O88" s="24">
        <f t="shared" si="24"/>
        <v>0.90218209179834463</v>
      </c>
      <c r="P88" s="160">
        <f t="shared" si="34"/>
        <v>9.0218209179834457</v>
      </c>
      <c r="Q88" s="149">
        <v>143</v>
      </c>
      <c r="R88" s="149">
        <v>103</v>
      </c>
      <c r="S88" s="161">
        <f t="shared" si="25"/>
        <v>0.72027972027972031</v>
      </c>
      <c r="T88" s="162">
        <f t="shared" si="35"/>
        <v>7.2027972027972034</v>
      </c>
      <c r="U88" s="163">
        <f t="shared" si="26"/>
        <v>16.224618120780647</v>
      </c>
      <c r="V88" s="163">
        <f t="shared" si="36"/>
        <v>3.7753818792193528</v>
      </c>
      <c r="W88" s="164">
        <f t="shared" si="27"/>
        <v>20078.628484493864</v>
      </c>
      <c r="X88" s="165">
        <f t="shared" si="28"/>
        <v>0.38780563550990993</v>
      </c>
      <c r="Y88" s="165">
        <f t="shared" si="29"/>
        <v>0.61219436449009013</v>
      </c>
      <c r="Z88" s="165">
        <f>IFERROR(#REF!/H88,0)</f>
        <v>0</v>
      </c>
      <c r="AA88" s="149">
        <f t="shared" si="37"/>
        <v>7786.6052795965225</v>
      </c>
      <c r="AB88" s="149">
        <f t="shared" si="38"/>
        <v>12292.023204897343</v>
      </c>
      <c r="AC88" s="149">
        <f t="shared" si="39"/>
        <v>0</v>
      </c>
      <c r="AD88" s="149">
        <f t="shared" si="40"/>
        <v>0</v>
      </c>
      <c r="AE88" s="203"/>
    </row>
    <row r="89" spans="1:31" s="123" customFormat="1" x14ac:dyDescent="0.25">
      <c r="A89" s="113">
        <v>86</v>
      </c>
      <c r="B89" s="118" t="s">
        <v>12</v>
      </c>
      <c r="C89" s="115" t="s">
        <v>172</v>
      </c>
      <c r="D89" s="119" t="s">
        <v>1328</v>
      </c>
      <c r="E89" s="112">
        <v>9941099.0923000015</v>
      </c>
      <c r="F89" s="112">
        <v>1087204.8799999999</v>
      </c>
      <c r="G89" s="112">
        <v>3905830.0117000001</v>
      </c>
      <c r="H89" s="159">
        <f t="shared" si="30"/>
        <v>4993034.8916999996</v>
      </c>
      <c r="I89" s="24">
        <f t="shared" si="31"/>
        <v>0.50226185709861948</v>
      </c>
      <c r="J89" s="149">
        <f t="shared" si="32"/>
        <v>0</v>
      </c>
      <c r="K89" s="112">
        <v>6135</v>
      </c>
      <c r="L89" s="112">
        <v>1184</v>
      </c>
      <c r="M89" s="112">
        <v>965</v>
      </c>
      <c r="N89" s="149">
        <f t="shared" si="33"/>
        <v>2149</v>
      </c>
      <c r="O89" s="24">
        <f t="shared" si="24"/>
        <v>0.35028524857375715</v>
      </c>
      <c r="P89" s="160">
        <f t="shared" si="34"/>
        <v>3.5028524857375714</v>
      </c>
      <c r="Q89" s="149">
        <v>169</v>
      </c>
      <c r="R89" s="149">
        <v>128</v>
      </c>
      <c r="S89" s="161">
        <f t="shared" si="25"/>
        <v>0.75739644970414199</v>
      </c>
      <c r="T89" s="162">
        <f t="shared" si="35"/>
        <v>7.5739644970414197</v>
      </c>
      <c r="U89" s="163">
        <f t="shared" si="26"/>
        <v>11.076816982778992</v>
      </c>
      <c r="V89" s="163">
        <f t="shared" si="36"/>
        <v>8.9231830172210085</v>
      </c>
      <c r="W89" s="164">
        <f t="shared" si="27"/>
        <v>0</v>
      </c>
      <c r="X89" s="165">
        <f t="shared" si="28"/>
        <v>0.2177442985241857</v>
      </c>
      <c r="Y89" s="165">
        <f t="shared" si="29"/>
        <v>0.78225570147581436</v>
      </c>
      <c r="Z89" s="165">
        <f>IFERROR(#REF!/H89,0)</f>
        <v>0</v>
      </c>
      <c r="AA89" s="149">
        <f t="shared" si="37"/>
        <v>0</v>
      </c>
      <c r="AB89" s="149">
        <f t="shared" si="38"/>
        <v>0</v>
      </c>
      <c r="AC89" s="149">
        <f t="shared" si="39"/>
        <v>0</v>
      </c>
      <c r="AD89" s="149">
        <f t="shared" si="40"/>
        <v>0</v>
      </c>
      <c r="AE89" s="203"/>
    </row>
    <row r="90" spans="1:31" s="123" customFormat="1" x14ac:dyDescent="0.25">
      <c r="A90" s="117">
        <v>87</v>
      </c>
      <c r="B90" s="118" t="s">
        <v>163</v>
      </c>
      <c r="C90" s="115" t="s">
        <v>172</v>
      </c>
      <c r="D90" s="119" t="s">
        <v>1330</v>
      </c>
      <c r="E90" s="112">
        <v>5845700.5659999996</v>
      </c>
      <c r="F90" s="112">
        <v>1503358.2349999999</v>
      </c>
      <c r="G90" s="112">
        <v>3188892.5641000001</v>
      </c>
      <c r="H90" s="159">
        <f t="shared" si="30"/>
        <v>4692250.7991000004</v>
      </c>
      <c r="I90" s="24">
        <f t="shared" si="31"/>
        <v>0.80268408313475026</v>
      </c>
      <c r="J90" s="149">
        <f t="shared" si="32"/>
        <v>14076.752397300001</v>
      </c>
      <c r="K90" s="112">
        <v>3201</v>
      </c>
      <c r="L90" s="112">
        <v>1628</v>
      </c>
      <c r="M90" s="112">
        <v>1008</v>
      </c>
      <c r="N90" s="149">
        <f t="shared" si="33"/>
        <v>2636</v>
      </c>
      <c r="O90" s="24">
        <f t="shared" si="24"/>
        <v>0.82349265854420495</v>
      </c>
      <c r="P90" s="160">
        <f t="shared" si="34"/>
        <v>8.2349265854420501</v>
      </c>
      <c r="Q90" s="149">
        <v>153</v>
      </c>
      <c r="R90" s="149">
        <v>126</v>
      </c>
      <c r="S90" s="161">
        <f t="shared" si="25"/>
        <v>0.82352941176470584</v>
      </c>
      <c r="T90" s="162">
        <f t="shared" si="35"/>
        <v>8.235294117647058</v>
      </c>
      <c r="U90" s="163">
        <f t="shared" si="26"/>
        <v>16.470220703089108</v>
      </c>
      <c r="V90" s="163">
        <f t="shared" si="36"/>
        <v>3.5297792969108919</v>
      </c>
      <c r="W90" s="164">
        <f t="shared" si="27"/>
        <v>13579.874105502699</v>
      </c>
      <c r="X90" s="165">
        <f t="shared" si="28"/>
        <v>0.32039170525334076</v>
      </c>
      <c r="Y90" s="165">
        <f t="shared" si="29"/>
        <v>0.67960829474665918</v>
      </c>
      <c r="Z90" s="165">
        <f>IFERROR(#REF!/H90,0)</f>
        <v>0</v>
      </c>
      <c r="AA90" s="149">
        <f t="shared" si="37"/>
        <v>4350.8790217876949</v>
      </c>
      <c r="AB90" s="149">
        <f t="shared" si="38"/>
        <v>9228.9950837150027</v>
      </c>
      <c r="AC90" s="149">
        <f t="shared" si="39"/>
        <v>0</v>
      </c>
      <c r="AD90" s="149">
        <f t="shared" si="40"/>
        <v>0</v>
      </c>
      <c r="AE90" s="203"/>
    </row>
    <row r="91" spans="1:31" s="123" customFormat="1" x14ac:dyDescent="0.25">
      <c r="A91" s="117">
        <v>88</v>
      </c>
      <c r="B91" s="118" t="s">
        <v>170</v>
      </c>
      <c r="C91" s="115" t="s">
        <v>172</v>
      </c>
      <c r="D91" s="119" t="s">
        <v>172</v>
      </c>
      <c r="E91" s="112">
        <v>6708703.3050999995</v>
      </c>
      <c r="F91" s="112">
        <v>2133419.4249999998</v>
      </c>
      <c r="G91" s="112">
        <v>3241657.7709000004</v>
      </c>
      <c r="H91" s="159">
        <f t="shared" si="30"/>
        <v>5375077.1959000006</v>
      </c>
      <c r="I91" s="24">
        <f t="shared" si="31"/>
        <v>0.80120955592324861</v>
      </c>
      <c r="J91" s="149">
        <f t="shared" si="32"/>
        <v>16125.231587700002</v>
      </c>
      <c r="K91" s="112">
        <v>3969</v>
      </c>
      <c r="L91" s="112">
        <v>2356</v>
      </c>
      <c r="M91" s="112">
        <v>1398</v>
      </c>
      <c r="N91" s="149">
        <f t="shared" si="33"/>
        <v>3754</v>
      </c>
      <c r="O91" s="24">
        <f t="shared" si="24"/>
        <v>0.94583018392542206</v>
      </c>
      <c r="P91" s="160">
        <f t="shared" si="34"/>
        <v>9.4583018392542204</v>
      </c>
      <c r="Q91" s="149">
        <v>134</v>
      </c>
      <c r="R91" s="149">
        <v>74</v>
      </c>
      <c r="S91" s="161">
        <f t="shared" si="25"/>
        <v>0.55223880597014929</v>
      </c>
      <c r="T91" s="162">
        <f t="shared" si="35"/>
        <v>5.5223880597014929</v>
      </c>
      <c r="U91" s="163">
        <f t="shared" si="26"/>
        <v>14.980689898955713</v>
      </c>
      <c r="V91" s="163">
        <f t="shared" si="36"/>
        <v>5.0193101010442867</v>
      </c>
      <c r="W91" s="164">
        <f t="shared" si="27"/>
        <v>15315.856209801792</v>
      </c>
      <c r="X91" s="165">
        <f t="shared" si="28"/>
        <v>0.39690954143455442</v>
      </c>
      <c r="Y91" s="165">
        <f t="shared" si="29"/>
        <v>0.60309045856544552</v>
      </c>
      <c r="Z91" s="165">
        <f>IFERROR(#REF!/H91,0)</f>
        <v>0</v>
      </c>
      <c r="AA91" s="149">
        <f t="shared" si="37"/>
        <v>6079.009464910002</v>
      </c>
      <c r="AB91" s="149">
        <f t="shared" si="38"/>
        <v>9236.8467448917891</v>
      </c>
      <c r="AC91" s="149">
        <f t="shared" si="39"/>
        <v>0</v>
      </c>
      <c r="AD91" s="149">
        <f t="shared" si="40"/>
        <v>0</v>
      </c>
      <c r="AE91" s="203"/>
    </row>
    <row r="92" spans="1:31" s="123" customFormat="1" x14ac:dyDescent="0.25">
      <c r="A92" s="113">
        <v>89</v>
      </c>
      <c r="B92" s="118" t="s">
        <v>86</v>
      </c>
      <c r="C92" s="115" t="s">
        <v>90</v>
      </c>
      <c r="D92" s="119" t="s">
        <v>75</v>
      </c>
      <c r="E92" s="112">
        <v>4443359.7328000003</v>
      </c>
      <c r="F92" s="112">
        <v>728410.93500000006</v>
      </c>
      <c r="G92" s="112">
        <v>1534670.2963999999</v>
      </c>
      <c r="H92" s="159">
        <f t="shared" si="30"/>
        <v>2263081.2313999999</v>
      </c>
      <c r="I92" s="24">
        <f t="shared" si="31"/>
        <v>0.50931758117497961</v>
      </c>
      <c r="J92" s="149">
        <f t="shared" si="32"/>
        <v>0</v>
      </c>
      <c r="K92" s="112">
        <v>2661</v>
      </c>
      <c r="L92" s="112">
        <v>774</v>
      </c>
      <c r="M92" s="112">
        <v>471</v>
      </c>
      <c r="N92" s="149">
        <f t="shared" si="33"/>
        <v>1245</v>
      </c>
      <c r="O92" s="24">
        <f t="shared" si="24"/>
        <v>0.46786922209695603</v>
      </c>
      <c r="P92" s="160">
        <f t="shared" si="34"/>
        <v>4.6786922209695607</v>
      </c>
      <c r="Q92" s="149">
        <v>98</v>
      </c>
      <c r="R92" s="149">
        <v>75</v>
      </c>
      <c r="S92" s="161">
        <f t="shared" si="25"/>
        <v>0.76530612244897955</v>
      </c>
      <c r="T92" s="162">
        <f t="shared" si="35"/>
        <v>7.6530612244897958</v>
      </c>
      <c r="U92" s="163">
        <f t="shared" si="26"/>
        <v>12.331753445459356</v>
      </c>
      <c r="V92" s="163">
        <f t="shared" si="36"/>
        <v>7.6682465545406444</v>
      </c>
      <c r="W92" s="164">
        <f t="shared" si="27"/>
        <v>0</v>
      </c>
      <c r="X92" s="165">
        <f t="shared" si="28"/>
        <v>0.32186689761435844</v>
      </c>
      <c r="Y92" s="165">
        <f t="shared" si="29"/>
        <v>0.67813310238564151</v>
      </c>
      <c r="Z92" s="165">
        <f>IFERROR(#REF!/H92,0)</f>
        <v>0</v>
      </c>
      <c r="AA92" s="149">
        <f t="shared" si="37"/>
        <v>0</v>
      </c>
      <c r="AB92" s="149">
        <f t="shared" si="38"/>
        <v>0</v>
      </c>
      <c r="AC92" s="149">
        <f t="shared" si="39"/>
        <v>0</v>
      </c>
      <c r="AD92" s="149">
        <f t="shared" si="40"/>
        <v>0</v>
      </c>
      <c r="AE92" s="203"/>
    </row>
    <row r="93" spans="1:31" s="123" customFormat="1" x14ac:dyDescent="0.25">
      <c r="A93" s="117">
        <v>90</v>
      </c>
      <c r="B93" s="118" t="s">
        <v>88</v>
      </c>
      <c r="C93" s="115" t="s">
        <v>90</v>
      </c>
      <c r="D93" s="119" t="s">
        <v>75</v>
      </c>
      <c r="E93" s="112">
        <v>14237310.834000001</v>
      </c>
      <c r="F93" s="112">
        <v>5128581.022499999</v>
      </c>
      <c r="G93" s="112">
        <v>10165105.630599998</v>
      </c>
      <c r="H93" s="159">
        <f t="shared" si="30"/>
        <v>15293686.653099997</v>
      </c>
      <c r="I93" s="24">
        <f t="shared" si="31"/>
        <v>1.074197707096292</v>
      </c>
      <c r="J93" s="149">
        <f t="shared" si="32"/>
        <v>91762.119918599987</v>
      </c>
      <c r="K93" s="112">
        <v>6842</v>
      </c>
      <c r="L93" s="112">
        <v>5679</v>
      </c>
      <c r="M93" s="112">
        <v>3308</v>
      </c>
      <c r="N93" s="149">
        <f t="shared" si="33"/>
        <v>8987</v>
      </c>
      <c r="O93" s="24">
        <f t="shared" si="24"/>
        <v>1.3135048231511255</v>
      </c>
      <c r="P93" s="160">
        <f t="shared" si="34"/>
        <v>10</v>
      </c>
      <c r="Q93" s="149">
        <v>519</v>
      </c>
      <c r="R93" s="149">
        <v>440</v>
      </c>
      <c r="S93" s="161">
        <f t="shared" si="25"/>
        <v>0.8477842003853564</v>
      </c>
      <c r="T93" s="162">
        <f t="shared" si="35"/>
        <v>8.4778420038535636</v>
      </c>
      <c r="U93" s="163">
        <f t="shared" si="26"/>
        <v>18.477842003853564</v>
      </c>
      <c r="V93" s="163">
        <f t="shared" si="36"/>
        <v>1.5221579961464364</v>
      </c>
      <c r="W93" s="164">
        <f t="shared" si="27"/>
        <v>90365.35547282554</v>
      </c>
      <c r="X93" s="165">
        <f t="shared" si="28"/>
        <v>0.33533974762458252</v>
      </c>
      <c r="Y93" s="165">
        <f t="shared" si="29"/>
        <v>0.66466025237541748</v>
      </c>
      <c r="Z93" s="165">
        <f>IFERROR(#REF!/H93,0)</f>
        <v>0</v>
      </c>
      <c r="AA93" s="149">
        <f t="shared" si="37"/>
        <v>30303.095498263003</v>
      </c>
      <c r="AB93" s="149">
        <f t="shared" si="38"/>
        <v>60062.259974562534</v>
      </c>
      <c r="AC93" s="149">
        <f t="shared" si="39"/>
        <v>0</v>
      </c>
      <c r="AD93" s="149">
        <f t="shared" si="40"/>
        <v>0</v>
      </c>
      <c r="AE93" s="203"/>
    </row>
    <row r="94" spans="1:31" s="123" customFormat="1" x14ac:dyDescent="0.25">
      <c r="A94" s="113">
        <v>91</v>
      </c>
      <c r="B94" s="118" t="s">
        <v>166</v>
      </c>
      <c r="C94" s="115" t="s">
        <v>90</v>
      </c>
      <c r="D94" s="119" t="s">
        <v>1332</v>
      </c>
      <c r="E94" s="112">
        <v>4475726.1926000006</v>
      </c>
      <c r="F94" s="112">
        <v>646776.50750000007</v>
      </c>
      <c r="G94" s="112">
        <v>1848573.6646000003</v>
      </c>
      <c r="H94" s="159">
        <f t="shared" si="30"/>
        <v>2495350.1721000001</v>
      </c>
      <c r="I94" s="24">
        <f t="shared" si="31"/>
        <v>0.55752967556990396</v>
      </c>
      <c r="J94" s="149">
        <f t="shared" si="32"/>
        <v>0</v>
      </c>
      <c r="K94" s="112">
        <v>2001</v>
      </c>
      <c r="L94" s="112">
        <v>729</v>
      </c>
      <c r="M94" s="112">
        <v>350</v>
      </c>
      <c r="N94" s="149">
        <f t="shared" si="33"/>
        <v>1079</v>
      </c>
      <c r="O94" s="24">
        <f t="shared" si="24"/>
        <v>0.53923038480759622</v>
      </c>
      <c r="P94" s="160">
        <f t="shared" si="34"/>
        <v>5.3923038480759624</v>
      </c>
      <c r="Q94" s="149">
        <v>95</v>
      </c>
      <c r="R94" s="149">
        <v>81</v>
      </c>
      <c r="S94" s="161">
        <f t="shared" si="25"/>
        <v>0.85263157894736841</v>
      </c>
      <c r="T94" s="162">
        <f t="shared" si="35"/>
        <v>8.526315789473685</v>
      </c>
      <c r="U94" s="163">
        <f t="shared" si="26"/>
        <v>13.918619637549646</v>
      </c>
      <c r="V94" s="163">
        <f t="shared" si="36"/>
        <v>6.0813803624503535</v>
      </c>
      <c r="W94" s="164">
        <f t="shared" si="27"/>
        <v>0</v>
      </c>
      <c r="X94" s="165">
        <f t="shared" si="28"/>
        <v>0.25919268354857605</v>
      </c>
      <c r="Y94" s="165">
        <f t="shared" si="29"/>
        <v>0.74080731645142406</v>
      </c>
      <c r="Z94" s="165">
        <f>IFERROR(#REF!/H94,0)</f>
        <v>0</v>
      </c>
      <c r="AA94" s="149">
        <f t="shared" si="37"/>
        <v>0</v>
      </c>
      <c r="AB94" s="149">
        <f t="shared" si="38"/>
        <v>0</v>
      </c>
      <c r="AC94" s="149">
        <f t="shared" si="39"/>
        <v>0</v>
      </c>
      <c r="AD94" s="149">
        <f t="shared" si="40"/>
        <v>0</v>
      </c>
      <c r="AE94" s="203"/>
    </row>
    <row r="95" spans="1:31" s="123" customFormat="1" x14ac:dyDescent="0.25">
      <c r="A95" s="117">
        <v>92</v>
      </c>
      <c r="B95" s="125" t="s">
        <v>168</v>
      </c>
      <c r="C95" s="115" t="s">
        <v>90</v>
      </c>
      <c r="D95" s="119" t="s">
        <v>1332</v>
      </c>
      <c r="E95" s="112">
        <v>8875460.0953000002</v>
      </c>
      <c r="F95" s="112">
        <v>2642473.5049999999</v>
      </c>
      <c r="G95" s="112">
        <v>4477443.3822000008</v>
      </c>
      <c r="H95" s="159">
        <f t="shared" si="30"/>
        <v>7119916.8872000007</v>
      </c>
      <c r="I95" s="24">
        <f t="shared" si="31"/>
        <v>0.80220256874010987</v>
      </c>
      <c r="J95" s="149">
        <f t="shared" si="32"/>
        <v>21359.750661600003</v>
      </c>
      <c r="K95" s="112">
        <v>4487</v>
      </c>
      <c r="L95" s="112">
        <v>2882</v>
      </c>
      <c r="M95" s="112">
        <v>1448</v>
      </c>
      <c r="N95" s="149">
        <f t="shared" si="33"/>
        <v>4330</v>
      </c>
      <c r="O95" s="24">
        <f t="shared" si="24"/>
        <v>0.96501002897258747</v>
      </c>
      <c r="P95" s="160">
        <f t="shared" si="34"/>
        <v>9.6501002897258754</v>
      </c>
      <c r="Q95" s="149">
        <v>208</v>
      </c>
      <c r="R95" s="149">
        <v>155</v>
      </c>
      <c r="S95" s="161">
        <f t="shared" si="25"/>
        <v>0.74519230769230771</v>
      </c>
      <c r="T95" s="162">
        <f t="shared" si="35"/>
        <v>7.4519230769230766</v>
      </c>
      <c r="U95" s="163">
        <f t="shared" si="26"/>
        <v>17.10202336664895</v>
      </c>
      <c r="V95" s="163">
        <f t="shared" si="36"/>
        <v>2.8979766333510497</v>
      </c>
      <c r="W95" s="164">
        <f t="shared" si="27"/>
        <v>20740.750078484787</v>
      </c>
      <c r="X95" s="165">
        <f t="shared" si="28"/>
        <v>0.371138251592595</v>
      </c>
      <c r="Y95" s="165">
        <f t="shared" si="29"/>
        <v>0.62886174840740494</v>
      </c>
      <c r="Z95" s="165">
        <f>IFERROR(#REF!/H95,0)</f>
        <v>0</v>
      </c>
      <c r="AA95" s="149">
        <f t="shared" si="37"/>
        <v>7697.6857208478214</v>
      </c>
      <c r="AB95" s="149">
        <f t="shared" si="38"/>
        <v>13043.064357636964</v>
      </c>
      <c r="AC95" s="149">
        <f t="shared" si="39"/>
        <v>0</v>
      </c>
      <c r="AD95" s="149">
        <f t="shared" si="40"/>
        <v>0</v>
      </c>
      <c r="AE95" s="203"/>
    </row>
    <row r="96" spans="1:31" s="123" customFormat="1" x14ac:dyDescent="0.25">
      <c r="A96" s="117">
        <v>93</v>
      </c>
      <c r="B96" s="118" t="s">
        <v>167</v>
      </c>
      <c r="C96" s="115" t="s">
        <v>90</v>
      </c>
      <c r="D96" s="119" t="s">
        <v>1332</v>
      </c>
      <c r="E96" s="112">
        <v>8569692.2622999996</v>
      </c>
      <c r="F96" s="112">
        <v>1927537.835</v>
      </c>
      <c r="G96" s="112">
        <v>2716417.2903999998</v>
      </c>
      <c r="H96" s="159">
        <f t="shared" si="30"/>
        <v>4643955.1253999993</v>
      </c>
      <c r="I96" s="24">
        <f t="shared" si="31"/>
        <v>0.54190453790619775</v>
      </c>
      <c r="J96" s="149">
        <f t="shared" si="32"/>
        <v>0</v>
      </c>
      <c r="K96" s="112">
        <v>4175</v>
      </c>
      <c r="L96" s="112">
        <v>2242</v>
      </c>
      <c r="M96" s="112">
        <v>798</v>
      </c>
      <c r="N96" s="149">
        <f t="shared" si="33"/>
        <v>3040</v>
      </c>
      <c r="O96" s="24">
        <f t="shared" si="24"/>
        <v>0.72814371257485033</v>
      </c>
      <c r="P96" s="160">
        <f t="shared" si="34"/>
        <v>7.2814371257485035</v>
      </c>
      <c r="Q96" s="149">
        <v>268</v>
      </c>
      <c r="R96" s="149">
        <v>208</v>
      </c>
      <c r="S96" s="161">
        <f t="shared" si="25"/>
        <v>0.77611940298507465</v>
      </c>
      <c r="T96" s="162">
        <f t="shared" si="35"/>
        <v>7.7611940298507465</v>
      </c>
      <c r="U96" s="163">
        <f t="shared" si="26"/>
        <v>15.042631155599249</v>
      </c>
      <c r="V96" s="163">
        <f t="shared" si="36"/>
        <v>4.9573688444007509</v>
      </c>
      <c r="W96" s="164">
        <f t="shared" si="27"/>
        <v>0</v>
      </c>
      <c r="X96" s="165">
        <f t="shared" si="28"/>
        <v>0.41506383738666613</v>
      </c>
      <c r="Y96" s="165">
        <f t="shared" si="29"/>
        <v>0.58493616261333403</v>
      </c>
      <c r="Z96" s="165">
        <f>IFERROR(#REF!/H96,0)</f>
        <v>0</v>
      </c>
      <c r="AA96" s="149">
        <f t="shared" si="37"/>
        <v>0</v>
      </c>
      <c r="AB96" s="149">
        <f t="shared" si="38"/>
        <v>0</v>
      </c>
      <c r="AC96" s="149">
        <f t="shared" si="39"/>
        <v>0</v>
      </c>
      <c r="AD96" s="149">
        <f t="shared" si="40"/>
        <v>0</v>
      </c>
      <c r="AE96" s="203"/>
    </row>
    <row r="97" spans="1:31" s="123" customFormat="1" x14ac:dyDescent="0.25">
      <c r="A97" s="113">
        <v>94</v>
      </c>
      <c r="B97" s="118" t="s">
        <v>100</v>
      </c>
      <c r="C97" s="115" t="s">
        <v>90</v>
      </c>
      <c r="D97" s="119" t="s">
        <v>90</v>
      </c>
      <c r="E97" s="112">
        <v>3021985.2002000003</v>
      </c>
      <c r="F97" s="112">
        <v>1580314.1299999997</v>
      </c>
      <c r="G97" s="112">
        <v>861511.91070000012</v>
      </c>
      <c r="H97" s="159">
        <f t="shared" si="30"/>
        <v>2441826.0406999998</v>
      </c>
      <c r="I97" s="24">
        <f t="shared" si="31"/>
        <v>0.8080205159636108</v>
      </c>
      <c r="J97" s="149">
        <f t="shared" si="32"/>
        <v>7325.4781220999994</v>
      </c>
      <c r="K97" s="112">
        <v>1832</v>
      </c>
      <c r="L97" s="112">
        <v>1695</v>
      </c>
      <c r="M97" s="112">
        <v>454</v>
      </c>
      <c r="N97" s="149">
        <f t="shared" si="33"/>
        <v>2149</v>
      </c>
      <c r="O97" s="24">
        <f t="shared" si="24"/>
        <v>1.1730349344978166</v>
      </c>
      <c r="P97" s="160">
        <f t="shared" si="34"/>
        <v>10</v>
      </c>
      <c r="Q97" s="149">
        <v>20</v>
      </c>
      <c r="R97" s="149">
        <v>13</v>
      </c>
      <c r="S97" s="161">
        <f t="shared" si="25"/>
        <v>0.65</v>
      </c>
      <c r="T97" s="162">
        <f t="shared" si="35"/>
        <v>6.5</v>
      </c>
      <c r="U97" s="163">
        <f t="shared" si="26"/>
        <v>16.5</v>
      </c>
      <c r="V97" s="163">
        <f t="shared" si="36"/>
        <v>3.5</v>
      </c>
      <c r="W97" s="164">
        <f t="shared" si="27"/>
        <v>7069.086387826499</v>
      </c>
      <c r="X97" s="165">
        <f t="shared" si="28"/>
        <v>0.64718538653432089</v>
      </c>
      <c r="Y97" s="165">
        <f t="shared" si="29"/>
        <v>0.35281461346567916</v>
      </c>
      <c r="Z97" s="165">
        <f>IFERROR(#REF!/H97,0)</f>
        <v>0</v>
      </c>
      <c r="AA97" s="149">
        <f t="shared" si="37"/>
        <v>4575.0094063499992</v>
      </c>
      <c r="AB97" s="149">
        <f t="shared" si="38"/>
        <v>2494.0769814765004</v>
      </c>
      <c r="AC97" s="149">
        <f t="shared" si="39"/>
        <v>0</v>
      </c>
      <c r="AD97" s="149">
        <f t="shared" si="40"/>
        <v>0</v>
      </c>
      <c r="AE97" s="203"/>
    </row>
    <row r="98" spans="1:31" s="123" customFormat="1" x14ac:dyDescent="0.25">
      <c r="A98" s="117">
        <v>95</v>
      </c>
      <c r="B98" s="118" t="s">
        <v>1602</v>
      </c>
      <c r="C98" s="115" t="s">
        <v>90</v>
      </c>
      <c r="D98" s="119" t="s">
        <v>96</v>
      </c>
      <c r="E98" s="112">
        <v>6846321.707299999</v>
      </c>
      <c r="F98" s="112">
        <v>1022474.3124999999</v>
      </c>
      <c r="G98" s="112">
        <v>1694635.9546000003</v>
      </c>
      <c r="H98" s="159">
        <f t="shared" si="30"/>
        <v>2717110.2671000003</v>
      </c>
      <c r="I98" s="24">
        <f t="shared" si="31"/>
        <v>0.39687154405888325</v>
      </c>
      <c r="J98" s="149">
        <f t="shared" si="32"/>
        <v>0</v>
      </c>
      <c r="K98" s="112">
        <v>4428</v>
      </c>
      <c r="L98" s="112">
        <v>1104</v>
      </c>
      <c r="M98" s="112">
        <v>454</v>
      </c>
      <c r="N98" s="149">
        <f t="shared" si="33"/>
        <v>1558</v>
      </c>
      <c r="O98" s="24">
        <f t="shared" si="24"/>
        <v>0.35185185185185186</v>
      </c>
      <c r="P98" s="160">
        <f t="shared" si="34"/>
        <v>3.5185185185185186</v>
      </c>
      <c r="Q98" s="149">
        <v>151</v>
      </c>
      <c r="R98" s="149">
        <v>93</v>
      </c>
      <c r="S98" s="161">
        <f t="shared" si="25"/>
        <v>0.61589403973509937</v>
      </c>
      <c r="T98" s="162">
        <f t="shared" si="35"/>
        <v>6.1589403973509942</v>
      </c>
      <c r="U98" s="163">
        <f t="shared" si="26"/>
        <v>9.6774589158695132</v>
      </c>
      <c r="V98" s="163">
        <f t="shared" si="36"/>
        <v>10.322541084130487</v>
      </c>
      <c r="W98" s="164">
        <f t="shared" si="27"/>
        <v>0</v>
      </c>
      <c r="X98" s="165">
        <f t="shared" si="28"/>
        <v>0.37630946556736439</v>
      </c>
      <c r="Y98" s="165">
        <f t="shared" si="29"/>
        <v>0.62369053443263556</v>
      </c>
      <c r="Z98" s="165">
        <f>IFERROR(#REF!/H98,0)</f>
        <v>0</v>
      </c>
      <c r="AA98" s="149">
        <f t="shared" si="37"/>
        <v>0</v>
      </c>
      <c r="AB98" s="149">
        <f t="shared" si="38"/>
        <v>0</v>
      </c>
      <c r="AC98" s="149">
        <f t="shared" si="39"/>
        <v>0</v>
      </c>
      <c r="AD98" s="149">
        <f t="shared" si="40"/>
        <v>0</v>
      </c>
      <c r="AE98" s="203"/>
    </row>
    <row r="99" spans="1:31" s="123" customFormat="1" x14ac:dyDescent="0.25">
      <c r="A99" s="113">
        <v>96</v>
      </c>
      <c r="B99" s="118" t="s">
        <v>98</v>
      </c>
      <c r="C99" s="115" t="s">
        <v>90</v>
      </c>
      <c r="D99" s="119" t="s">
        <v>90</v>
      </c>
      <c r="E99" s="112">
        <v>6043146.6067000004</v>
      </c>
      <c r="F99" s="112">
        <v>2465619.4325000001</v>
      </c>
      <c r="G99" s="112">
        <v>2371025.8890999993</v>
      </c>
      <c r="H99" s="159">
        <f t="shared" si="30"/>
        <v>4836645.3215999994</v>
      </c>
      <c r="I99" s="24">
        <f t="shared" si="31"/>
        <v>0.80035214042923264</v>
      </c>
      <c r="J99" s="149">
        <f t="shared" si="32"/>
        <v>14509.935964799999</v>
      </c>
      <c r="K99" s="112">
        <v>4667</v>
      </c>
      <c r="L99" s="112">
        <v>2619</v>
      </c>
      <c r="M99" s="112">
        <v>1629</v>
      </c>
      <c r="N99" s="149">
        <f t="shared" si="33"/>
        <v>4248</v>
      </c>
      <c r="O99" s="24">
        <f t="shared" si="24"/>
        <v>0.9102206985215342</v>
      </c>
      <c r="P99" s="160">
        <f t="shared" si="34"/>
        <v>9.1022069852153429</v>
      </c>
      <c r="Q99" s="149">
        <v>72</v>
      </c>
      <c r="R99" s="149">
        <v>50</v>
      </c>
      <c r="S99" s="161">
        <f t="shared" si="25"/>
        <v>0.69444444444444442</v>
      </c>
      <c r="T99" s="162">
        <f t="shared" si="35"/>
        <v>6.9444444444444446</v>
      </c>
      <c r="U99" s="163">
        <f t="shared" si="26"/>
        <v>16.046651429659789</v>
      </c>
      <c r="V99" s="163">
        <f t="shared" si="36"/>
        <v>3.9533485703402107</v>
      </c>
      <c r="W99" s="164">
        <f t="shared" si="27"/>
        <v>13936.307618778299</v>
      </c>
      <c r="X99" s="165">
        <f t="shared" si="28"/>
        <v>0.5097788381316235</v>
      </c>
      <c r="Y99" s="165">
        <f t="shared" si="29"/>
        <v>0.4902211618683765</v>
      </c>
      <c r="Z99" s="165">
        <f>IFERROR(#REF!/H99,0)</f>
        <v>0</v>
      </c>
      <c r="AA99" s="149">
        <f t="shared" si="37"/>
        <v>7104.4347057456935</v>
      </c>
      <c r="AB99" s="149">
        <f t="shared" si="38"/>
        <v>6831.8729130326055</v>
      </c>
      <c r="AC99" s="149">
        <f t="shared" si="39"/>
        <v>0</v>
      </c>
      <c r="AD99" s="149">
        <f t="shared" si="40"/>
        <v>0</v>
      </c>
      <c r="AE99" s="203"/>
    </row>
    <row r="100" spans="1:31" s="123" customFormat="1" x14ac:dyDescent="0.25">
      <c r="A100" s="117">
        <v>97</v>
      </c>
      <c r="B100" s="118" t="s">
        <v>103</v>
      </c>
      <c r="C100" s="115" t="s">
        <v>90</v>
      </c>
      <c r="D100" s="119" t="s">
        <v>96</v>
      </c>
      <c r="E100" s="112">
        <v>8125265.452800001</v>
      </c>
      <c r="F100" s="112">
        <v>2056013.9649999999</v>
      </c>
      <c r="G100" s="112">
        <v>2895528.4960999996</v>
      </c>
      <c r="H100" s="159">
        <f t="shared" si="30"/>
        <v>4951542.461099999</v>
      </c>
      <c r="I100" s="24">
        <f t="shared" si="31"/>
        <v>0.60940070079724917</v>
      </c>
      <c r="J100" s="149">
        <f t="shared" si="32"/>
        <v>0</v>
      </c>
      <c r="K100" s="112">
        <v>4107</v>
      </c>
      <c r="L100" s="112">
        <v>2193</v>
      </c>
      <c r="M100" s="112">
        <v>943</v>
      </c>
      <c r="N100" s="149">
        <f t="shared" si="33"/>
        <v>3136</v>
      </c>
      <c r="O100" s="24">
        <f t="shared" si="24"/>
        <v>0.76357438519600684</v>
      </c>
      <c r="P100" s="160">
        <f t="shared" si="34"/>
        <v>7.6357438519600684</v>
      </c>
      <c r="Q100" s="149">
        <v>145</v>
      </c>
      <c r="R100" s="149">
        <v>112</v>
      </c>
      <c r="S100" s="161">
        <f t="shared" ref="S100:S120" si="41">IFERROR(R100/Q100,0)</f>
        <v>0.77241379310344827</v>
      </c>
      <c r="T100" s="162">
        <f t="shared" si="35"/>
        <v>7.7241379310344822</v>
      </c>
      <c r="U100" s="163">
        <f t="shared" ref="U100:U120" si="42">SUM(T100,P100)</f>
        <v>15.359881782994551</v>
      </c>
      <c r="V100" s="163">
        <f t="shared" si="36"/>
        <v>4.6401182170054494</v>
      </c>
      <c r="W100" s="164">
        <f t="shared" ref="W100:W119" si="43">(J100-(J100*V100%))</f>
        <v>0</v>
      </c>
      <c r="X100" s="165">
        <f t="shared" ref="X100:X120" si="44">F100/H100</f>
        <v>0.41522696839466272</v>
      </c>
      <c r="Y100" s="165">
        <f t="shared" ref="Y100:Y120" si="45">G100/H100</f>
        <v>0.58477303160533733</v>
      </c>
      <c r="Z100" s="165">
        <f>IFERROR(#REF!/H100,0)</f>
        <v>0</v>
      </c>
      <c r="AA100" s="149">
        <f t="shared" si="37"/>
        <v>0</v>
      </c>
      <c r="AB100" s="149">
        <f t="shared" si="38"/>
        <v>0</v>
      </c>
      <c r="AC100" s="149">
        <f t="shared" si="39"/>
        <v>0</v>
      </c>
      <c r="AD100" s="149">
        <f t="shared" si="40"/>
        <v>0</v>
      </c>
      <c r="AE100" s="203"/>
    </row>
    <row r="101" spans="1:31" s="123" customFormat="1" x14ac:dyDescent="0.25">
      <c r="A101" s="117">
        <v>98</v>
      </c>
      <c r="B101" s="118" t="s">
        <v>101</v>
      </c>
      <c r="C101" s="115" t="s">
        <v>90</v>
      </c>
      <c r="D101" s="119" t="s">
        <v>96</v>
      </c>
      <c r="E101" s="112">
        <v>6956633.4243000001</v>
      </c>
      <c r="F101" s="112">
        <v>2093525.9225000001</v>
      </c>
      <c r="G101" s="112">
        <v>3473601.216299999</v>
      </c>
      <c r="H101" s="159">
        <f t="shared" si="30"/>
        <v>5567127.1387999989</v>
      </c>
      <c r="I101" s="24">
        <f t="shared" si="31"/>
        <v>0.80026167820682348</v>
      </c>
      <c r="J101" s="149">
        <f t="shared" si="32"/>
        <v>16701.381416399996</v>
      </c>
      <c r="K101" s="112">
        <v>3722</v>
      </c>
      <c r="L101" s="112">
        <v>2207</v>
      </c>
      <c r="M101" s="112">
        <v>1377</v>
      </c>
      <c r="N101" s="149">
        <f t="shared" si="33"/>
        <v>3584</v>
      </c>
      <c r="O101" s="24">
        <f t="shared" si="24"/>
        <v>0.96292315959161745</v>
      </c>
      <c r="P101" s="160">
        <f t="shared" si="34"/>
        <v>9.6292315959161741</v>
      </c>
      <c r="Q101" s="149">
        <v>199</v>
      </c>
      <c r="R101" s="149">
        <v>122</v>
      </c>
      <c r="S101" s="161">
        <f t="shared" si="41"/>
        <v>0.61306532663316582</v>
      </c>
      <c r="T101" s="162">
        <f t="shared" si="35"/>
        <v>6.1306532663316577</v>
      </c>
      <c r="U101" s="163">
        <f t="shared" si="42"/>
        <v>15.759884862247832</v>
      </c>
      <c r="V101" s="163">
        <f t="shared" si="36"/>
        <v>4.2401151377521682</v>
      </c>
      <c r="W101" s="164">
        <f t="shared" si="43"/>
        <v>15993.223614749491</v>
      </c>
      <c r="X101" s="165">
        <f t="shared" si="44"/>
        <v>0.37605139424770928</v>
      </c>
      <c r="Y101" s="165">
        <f t="shared" si="45"/>
        <v>0.62394860575229072</v>
      </c>
      <c r="Z101" s="165">
        <f>IFERROR(#REF!/H101,0)</f>
        <v>0</v>
      </c>
      <c r="AA101" s="149">
        <f t="shared" si="37"/>
        <v>6014.2740388419352</v>
      </c>
      <c r="AB101" s="149">
        <f t="shared" si="38"/>
        <v>9978.9495759075562</v>
      </c>
      <c r="AC101" s="149">
        <f t="shared" si="39"/>
        <v>0</v>
      </c>
      <c r="AD101" s="149">
        <f t="shared" si="40"/>
        <v>0</v>
      </c>
      <c r="AE101" s="203"/>
    </row>
    <row r="102" spans="1:31" s="123" customFormat="1" x14ac:dyDescent="0.25">
      <c r="A102" s="113">
        <v>99</v>
      </c>
      <c r="B102" s="118" t="s">
        <v>1318</v>
      </c>
      <c r="C102" s="115" t="s">
        <v>90</v>
      </c>
      <c r="D102" s="119" t="s">
        <v>90</v>
      </c>
      <c r="E102" s="112">
        <v>10373234.980599999</v>
      </c>
      <c r="F102" s="112">
        <v>4823428.2024999997</v>
      </c>
      <c r="G102" s="112">
        <v>6434074.7192999972</v>
      </c>
      <c r="H102" s="159">
        <f t="shared" si="30"/>
        <v>11257502.921799997</v>
      </c>
      <c r="I102" s="24">
        <f t="shared" si="31"/>
        <v>1.0852451470398341</v>
      </c>
      <c r="J102" s="149">
        <f t="shared" si="32"/>
        <v>67545.017530799989</v>
      </c>
      <c r="K102" s="112">
        <v>5753</v>
      </c>
      <c r="L102" s="112">
        <v>5320</v>
      </c>
      <c r="M102" s="112">
        <v>2164</v>
      </c>
      <c r="N102" s="149">
        <f t="shared" si="33"/>
        <v>7484</v>
      </c>
      <c r="O102" s="24">
        <f t="shared" si="24"/>
        <v>1.3008864940031288</v>
      </c>
      <c r="P102" s="160">
        <f t="shared" si="34"/>
        <v>10</v>
      </c>
      <c r="Q102" s="149">
        <v>276</v>
      </c>
      <c r="R102" s="149">
        <v>186</v>
      </c>
      <c r="S102" s="161">
        <f t="shared" si="41"/>
        <v>0.67391304347826086</v>
      </c>
      <c r="T102" s="162">
        <f t="shared" si="35"/>
        <v>6.7391304347826084</v>
      </c>
      <c r="U102" s="163">
        <f t="shared" si="42"/>
        <v>16.739130434782609</v>
      </c>
      <c r="V102" s="163">
        <f t="shared" si="36"/>
        <v>3.2608695652173907</v>
      </c>
      <c r="W102" s="164">
        <f t="shared" si="43"/>
        <v>65342.46261131738</v>
      </c>
      <c r="X102" s="165">
        <f t="shared" si="44"/>
        <v>0.42846341999694254</v>
      </c>
      <c r="Y102" s="165">
        <f t="shared" si="45"/>
        <v>0.57153658000305751</v>
      </c>
      <c r="Z102" s="165">
        <f>IFERROR(#REF!/H102,0)</f>
        <v>0</v>
      </c>
      <c r="AA102" s="149">
        <f t="shared" si="37"/>
        <v>27996.855001467393</v>
      </c>
      <c r="AB102" s="149">
        <f t="shared" si="38"/>
        <v>37345.607609849991</v>
      </c>
      <c r="AC102" s="149">
        <f t="shared" si="39"/>
        <v>0</v>
      </c>
      <c r="AD102" s="149">
        <f t="shared" si="40"/>
        <v>0</v>
      </c>
      <c r="AE102" s="203"/>
    </row>
    <row r="103" spans="1:31" s="123" customFormat="1" x14ac:dyDescent="0.25">
      <c r="A103" s="117">
        <v>100</v>
      </c>
      <c r="B103" s="118" t="s">
        <v>95</v>
      </c>
      <c r="C103" s="115" t="s">
        <v>90</v>
      </c>
      <c r="D103" s="119" t="s">
        <v>96</v>
      </c>
      <c r="E103" s="112">
        <v>7507283.8530999999</v>
      </c>
      <c r="F103" s="112">
        <v>628078.28</v>
      </c>
      <c r="G103" s="112">
        <v>2275983.9501000005</v>
      </c>
      <c r="H103" s="159">
        <f t="shared" si="30"/>
        <v>2904062.2301000003</v>
      </c>
      <c r="I103" s="24">
        <f t="shared" si="31"/>
        <v>0.38683261308959555</v>
      </c>
      <c r="J103" s="149">
        <f t="shared" si="32"/>
        <v>0</v>
      </c>
      <c r="K103" s="112">
        <v>4696</v>
      </c>
      <c r="L103" s="112">
        <v>689</v>
      </c>
      <c r="M103" s="112">
        <v>674</v>
      </c>
      <c r="N103" s="149">
        <f t="shared" si="33"/>
        <v>1363</v>
      </c>
      <c r="O103" s="24">
        <f t="shared" si="24"/>
        <v>0.29024701873935266</v>
      </c>
      <c r="P103" s="160">
        <f t="shared" si="34"/>
        <v>2.9024701873935266</v>
      </c>
      <c r="Q103" s="149">
        <v>144</v>
      </c>
      <c r="R103" s="149">
        <v>81</v>
      </c>
      <c r="S103" s="161">
        <f t="shared" si="41"/>
        <v>0.5625</v>
      </c>
      <c r="T103" s="162">
        <f t="shared" si="35"/>
        <v>5.625</v>
      </c>
      <c r="U103" s="163">
        <f t="shared" si="42"/>
        <v>8.5274701873935257</v>
      </c>
      <c r="V103" s="163">
        <f t="shared" si="36"/>
        <v>11.472529812606474</v>
      </c>
      <c r="W103" s="164">
        <f t="shared" si="43"/>
        <v>0</v>
      </c>
      <c r="X103" s="165">
        <f t="shared" si="44"/>
        <v>0.2162757648545198</v>
      </c>
      <c r="Y103" s="165">
        <f t="shared" si="45"/>
        <v>0.78372423514548029</v>
      </c>
      <c r="Z103" s="165">
        <f>IFERROR(#REF!/H103,0)</f>
        <v>0</v>
      </c>
      <c r="AA103" s="149">
        <f t="shared" si="37"/>
        <v>0</v>
      </c>
      <c r="AB103" s="149">
        <f t="shared" si="38"/>
        <v>0</v>
      </c>
      <c r="AC103" s="149">
        <f t="shared" si="39"/>
        <v>0</v>
      </c>
      <c r="AD103" s="149">
        <f t="shared" si="40"/>
        <v>0</v>
      </c>
      <c r="AE103" s="203"/>
    </row>
    <row r="104" spans="1:31" s="123" customFormat="1" x14ac:dyDescent="0.25">
      <c r="A104" s="113">
        <v>101</v>
      </c>
      <c r="B104" s="118" t="s">
        <v>99</v>
      </c>
      <c r="C104" s="115" t="s">
        <v>90</v>
      </c>
      <c r="D104" s="119" t="s">
        <v>90</v>
      </c>
      <c r="E104" s="112">
        <v>6676978.6287000002</v>
      </c>
      <c r="F104" s="112">
        <v>3212475.4049999998</v>
      </c>
      <c r="G104" s="112">
        <v>3970438.9761999999</v>
      </c>
      <c r="H104" s="159">
        <f t="shared" si="30"/>
        <v>7182914.3811999997</v>
      </c>
      <c r="I104" s="24">
        <f t="shared" si="31"/>
        <v>1.0757731573866822</v>
      </c>
      <c r="J104" s="149">
        <f t="shared" si="32"/>
        <v>43097.486287200001</v>
      </c>
      <c r="K104" s="112">
        <v>3894</v>
      </c>
      <c r="L104" s="112">
        <v>3524</v>
      </c>
      <c r="M104" s="112">
        <v>1613</v>
      </c>
      <c r="N104" s="149">
        <f t="shared" si="33"/>
        <v>5137</v>
      </c>
      <c r="O104" s="24">
        <f t="shared" si="24"/>
        <v>1.3192090395480225</v>
      </c>
      <c r="P104" s="160">
        <f t="shared" si="34"/>
        <v>10</v>
      </c>
      <c r="Q104" s="149">
        <v>181</v>
      </c>
      <c r="R104" s="149">
        <v>119</v>
      </c>
      <c r="S104" s="161">
        <f t="shared" si="41"/>
        <v>0.65745856353591159</v>
      </c>
      <c r="T104" s="162">
        <f t="shared" si="35"/>
        <v>6.5745856353591154</v>
      </c>
      <c r="U104" s="163">
        <f t="shared" si="42"/>
        <v>16.574585635359114</v>
      </c>
      <c r="V104" s="163">
        <f t="shared" si="36"/>
        <v>3.4254143646408863</v>
      </c>
      <c r="W104" s="164">
        <f t="shared" si="43"/>
        <v>41621.218801119117</v>
      </c>
      <c r="X104" s="165">
        <f t="shared" si="44"/>
        <v>0.44723843756346066</v>
      </c>
      <c r="Y104" s="165">
        <f t="shared" si="45"/>
        <v>0.55276156243653929</v>
      </c>
      <c r="Z104" s="165">
        <f>IFERROR(#REF!/H104,0)</f>
        <v>0</v>
      </c>
      <c r="AA104" s="149">
        <f t="shared" si="37"/>
        <v>18614.608866099446</v>
      </c>
      <c r="AB104" s="149">
        <f t="shared" si="38"/>
        <v>23006.609935019667</v>
      </c>
      <c r="AC104" s="149">
        <f t="shared" si="39"/>
        <v>0</v>
      </c>
      <c r="AD104" s="149">
        <f t="shared" si="40"/>
        <v>0</v>
      </c>
      <c r="AE104" s="203"/>
    </row>
    <row r="105" spans="1:31" s="123" customFormat="1" x14ac:dyDescent="0.25">
      <c r="A105" s="117">
        <v>102</v>
      </c>
      <c r="B105" s="118" t="s">
        <v>89</v>
      </c>
      <c r="C105" s="115" t="s">
        <v>90</v>
      </c>
      <c r="D105" s="119" t="s">
        <v>1331</v>
      </c>
      <c r="E105" s="112">
        <v>9793274.0594000015</v>
      </c>
      <c r="F105" s="112">
        <v>3629461.59</v>
      </c>
      <c r="G105" s="112">
        <v>4209767.0082999989</v>
      </c>
      <c r="H105" s="159">
        <f t="shared" si="30"/>
        <v>7839228.5982999988</v>
      </c>
      <c r="I105" s="24">
        <f t="shared" si="31"/>
        <v>0.80047066494331109</v>
      </c>
      <c r="J105" s="149">
        <f t="shared" si="32"/>
        <v>23517.685794899997</v>
      </c>
      <c r="K105" s="112">
        <v>5694</v>
      </c>
      <c r="L105" s="112">
        <v>4096</v>
      </c>
      <c r="M105" s="112">
        <v>2018</v>
      </c>
      <c r="N105" s="149">
        <f t="shared" si="33"/>
        <v>6114</v>
      </c>
      <c r="O105" s="24">
        <f t="shared" si="24"/>
        <v>1.0737618545837724</v>
      </c>
      <c r="P105" s="160">
        <f t="shared" si="34"/>
        <v>10</v>
      </c>
      <c r="Q105" s="149">
        <v>288</v>
      </c>
      <c r="R105" s="149">
        <v>199</v>
      </c>
      <c r="S105" s="161">
        <f t="shared" si="41"/>
        <v>0.69097222222222221</v>
      </c>
      <c r="T105" s="162">
        <f t="shared" si="35"/>
        <v>6.9097222222222223</v>
      </c>
      <c r="U105" s="163">
        <f t="shared" si="42"/>
        <v>16.909722222222221</v>
      </c>
      <c r="V105" s="163">
        <f t="shared" si="36"/>
        <v>3.0902777777777786</v>
      </c>
      <c r="W105" s="164">
        <f t="shared" si="43"/>
        <v>22790.923976932601</v>
      </c>
      <c r="X105" s="165">
        <f t="shared" si="44"/>
        <v>0.46298708405914818</v>
      </c>
      <c r="Y105" s="165">
        <f t="shared" si="45"/>
        <v>0.53701291594085188</v>
      </c>
      <c r="Z105" s="165">
        <f>IFERROR(#REF!/H105,0)</f>
        <v>0</v>
      </c>
      <c r="AA105" s="149">
        <f t="shared" si="37"/>
        <v>10551.903435093751</v>
      </c>
      <c r="AB105" s="149">
        <f t="shared" si="38"/>
        <v>12239.020541838852</v>
      </c>
      <c r="AC105" s="149">
        <f t="shared" si="39"/>
        <v>0</v>
      </c>
      <c r="AD105" s="149">
        <f t="shared" si="40"/>
        <v>0</v>
      </c>
      <c r="AE105" s="203"/>
    </row>
    <row r="106" spans="1:31" s="123" customFormat="1" x14ac:dyDescent="0.25">
      <c r="A106" s="117">
        <v>103</v>
      </c>
      <c r="B106" s="118" t="s">
        <v>171</v>
      </c>
      <c r="C106" s="115" t="s">
        <v>90</v>
      </c>
      <c r="D106" s="119" t="s">
        <v>1331</v>
      </c>
      <c r="E106" s="112">
        <v>5972832.1799999997</v>
      </c>
      <c r="F106" s="112">
        <v>1739266.3700000003</v>
      </c>
      <c r="G106" s="112">
        <v>3144558.1379000009</v>
      </c>
      <c r="H106" s="159">
        <f t="shared" si="30"/>
        <v>4883824.5079000015</v>
      </c>
      <c r="I106" s="24">
        <f t="shared" si="31"/>
        <v>0.81767315081335534</v>
      </c>
      <c r="J106" s="149">
        <f t="shared" si="32"/>
        <v>14651.473523700004</v>
      </c>
      <c r="K106" s="112">
        <v>2987</v>
      </c>
      <c r="L106" s="112">
        <v>1897</v>
      </c>
      <c r="M106" s="112">
        <v>1217</v>
      </c>
      <c r="N106" s="149">
        <f t="shared" si="33"/>
        <v>3114</v>
      </c>
      <c r="O106" s="24">
        <f t="shared" si="24"/>
        <v>1.0425175761633747</v>
      </c>
      <c r="P106" s="160">
        <f t="shared" si="34"/>
        <v>10</v>
      </c>
      <c r="Q106" s="149">
        <v>195</v>
      </c>
      <c r="R106" s="149">
        <v>138</v>
      </c>
      <c r="S106" s="161">
        <f t="shared" si="41"/>
        <v>0.70769230769230773</v>
      </c>
      <c r="T106" s="162">
        <f t="shared" si="35"/>
        <v>7.0769230769230775</v>
      </c>
      <c r="U106" s="163">
        <f t="shared" si="42"/>
        <v>17.076923076923077</v>
      </c>
      <c r="V106" s="163">
        <f t="shared" si="36"/>
        <v>2.9230769230769234</v>
      </c>
      <c r="W106" s="164">
        <f t="shared" si="43"/>
        <v>14223.199682238004</v>
      </c>
      <c r="X106" s="165">
        <f t="shared" si="44"/>
        <v>0.35612794177730772</v>
      </c>
      <c r="Y106" s="165">
        <f t="shared" si="45"/>
        <v>0.64387205822269222</v>
      </c>
      <c r="Z106" s="165">
        <f>IFERROR(#REF!/H106,0)</f>
        <v>0</v>
      </c>
      <c r="AA106" s="149">
        <f t="shared" si="37"/>
        <v>5065.2788283230775</v>
      </c>
      <c r="AB106" s="149">
        <f t="shared" si="38"/>
        <v>9157.9208539149258</v>
      </c>
      <c r="AC106" s="149">
        <f t="shared" si="39"/>
        <v>0</v>
      </c>
      <c r="AD106" s="149">
        <f t="shared" si="40"/>
        <v>0</v>
      </c>
      <c r="AE106" s="203"/>
    </row>
    <row r="107" spans="1:31" s="123" customFormat="1" x14ac:dyDescent="0.25">
      <c r="A107" s="113">
        <v>104</v>
      </c>
      <c r="B107" s="118" t="s">
        <v>92</v>
      </c>
      <c r="C107" s="115" t="s">
        <v>90</v>
      </c>
      <c r="D107" s="119" t="s">
        <v>1331</v>
      </c>
      <c r="E107" s="112">
        <v>5861011.7745000003</v>
      </c>
      <c r="F107" s="112">
        <v>2490419.767500001</v>
      </c>
      <c r="G107" s="112">
        <v>3586665.4681000002</v>
      </c>
      <c r="H107" s="159">
        <f t="shared" si="30"/>
        <v>6077085.2356000012</v>
      </c>
      <c r="I107" s="24">
        <f t="shared" si="31"/>
        <v>1.0368662390408581</v>
      </c>
      <c r="J107" s="149">
        <f t="shared" si="32"/>
        <v>36462.511413600005</v>
      </c>
      <c r="K107" s="112">
        <v>2947</v>
      </c>
      <c r="L107" s="112">
        <v>2707</v>
      </c>
      <c r="M107" s="112">
        <v>1281</v>
      </c>
      <c r="N107" s="149">
        <f t="shared" si="33"/>
        <v>3988</v>
      </c>
      <c r="O107" s="24">
        <f t="shared" si="24"/>
        <v>1.3532405836443842</v>
      </c>
      <c r="P107" s="160">
        <f t="shared" si="34"/>
        <v>10</v>
      </c>
      <c r="Q107" s="149">
        <v>159</v>
      </c>
      <c r="R107" s="149">
        <v>96</v>
      </c>
      <c r="S107" s="161">
        <f t="shared" si="41"/>
        <v>0.60377358490566035</v>
      </c>
      <c r="T107" s="162">
        <f t="shared" si="35"/>
        <v>6.0377358490566033</v>
      </c>
      <c r="U107" s="163">
        <f t="shared" si="42"/>
        <v>16.037735849056602</v>
      </c>
      <c r="V107" s="163">
        <f t="shared" si="36"/>
        <v>3.9622641509433976</v>
      </c>
      <c r="W107" s="164">
        <f t="shared" si="43"/>
        <v>35017.770395325286</v>
      </c>
      <c r="X107" s="165">
        <f t="shared" si="44"/>
        <v>0.40980497573260011</v>
      </c>
      <c r="Y107" s="165">
        <f t="shared" si="45"/>
        <v>0.59019502426739989</v>
      </c>
      <c r="Z107" s="165">
        <f>IFERROR(#REF!/H107,0)</f>
        <v>0</v>
      </c>
      <c r="AA107" s="149">
        <f t="shared" si="37"/>
        <v>14350.456547066042</v>
      </c>
      <c r="AB107" s="149">
        <f t="shared" si="38"/>
        <v>20667.313848259244</v>
      </c>
      <c r="AC107" s="149">
        <f t="shared" si="39"/>
        <v>0</v>
      </c>
      <c r="AD107" s="149">
        <f t="shared" si="40"/>
        <v>0</v>
      </c>
      <c r="AE107" s="203"/>
    </row>
    <row r="108" spans="1:31" s="123" customFormat="1" x14ac:dyDescent="0.25">
      <c r="A108" s="117">
        <v>105</v>
      </c>
      <c r="B108" s="118" t="s">
        <v>104</v>
      </c>
      <c r="C108" s="115" t="s">
        <v>90</v>
      </c>
      <c r="D108" s="119" t="s">
        <v>1331</v>
      </c>
      <c r="E108" s="112">
        <v>14709860.127300004</v>
      </c>
      <c r="F108" s="112">
        <v>3811065.7949999995</v>
      </c>
      <c r="G108" s="112">
        <v>11124885.557100005</v>
      </c>
      <c r="H108" s="159">
        <f t="shared" si="30"/>
        <v>14935951.352100005</v>
      </c>
      <c r="I108" s="24">
        <f t="shared" si="31"/>
        <v>1.0153700458633457</v>
      </c>
      <c r="J108" s="149">
        <f t="shared" si="32"/>
        <v>89615.708112600041</v>
      </c>
      <c r="K108" s="112">
        <v>6583</v>
      </c>
      <c r="L108" s="112">
        <v>4306</v>
      </c>
      <c r="M108" s="112">
        <v>2653</v>
      </c>
      <c r="N108" s="149">
        <f t="shared" si="33"/>
        <v>6959</v>
      </c>
      <c r="O108" s="24">
        <f t="shared" si="24"/>
        <v>1.0571168160413185</v>
      </c>
      <c r="P108" s="160">
        <f t="shared" si="34"/>
        <v>10</v>
      </c>
      <c r="Q108" s="149">
        <v>569</v>
      </c>
      <c r="R108" s="149">
        <v>434</v>
      </c>
      <c r="S108" s="161">
        <f t="shared" si="41"/>
        <v>0.76274165202108968</v>
      </c>
      <c r="T108" s="162">
        <f t="shared" si="35"/>
        <v>7.6274165202108968</v>
      </c>
      <c r="U108" s="163">
        <f t="shared" si="42"/>
        <v>17.627416520210897</v>
      </c>
      <c r="V108" s="163">
        <f t="shared" si="36"/>
        <v>2.3725834797891032</v>
      </c>
      <c r="W108" s="164">
        <f t="shared" si="43"/>
        <v>87489.500626624475</v>
      </c>
      <c r="X108" s="165">
        <f t="shared" si="44"/>
        <v>0.25516056561500255</v>
      </c>
      <c r="Y108" s="165">
        <f t="shared" si="45"/>
        <v>0.74483943438499745</v>
      </c>
      <c r="Z108" s="165">
        <f>IFERROR(#REF!/H108,0)</f>
        <v>0</v>
      </c>
      <c r="AA108" s="149">
        <f t="shared" si="37"/>
        <v>22323.870465263622</v>
      </c>
      <c r="AB108" s="149">
        <f t="shared" si="38"/>
        <v>65165.630161360852</v>
      </c>
      <c r="AC108" s="149">
        <f t="shared" si="39"/>
        <v>0</v>
      </c>
      <c r="AD108" s="149">
        <f t="shared" si="40"/>
        <v>0</v>
      </c>
      <c r="AE108" s="203"/>
    </row>
    <row r="109" spans="1:31" s="123" customFormat="1" x14ac:dyDescent="0.25">
      <c r="A109" s="113">
        <v>106</v>
      </c>
      <c r="B109" s="122" t="s">
        <v>112</v>
      </c>
      <c r="C109" s="115" t="s">
        <v>108</v>
      </c>
      <c r="D109" s="119" t="s">
        <v>108</v>
      </c>
      <c r="E109" s="112">
        <v>8906715.8754999992</v>
      </c>
      <c r="F109" s="112">
        <v>3055306.4625000004</v>
      </c>
      <c r="G109" s="112">
        <v>5129204.6958000008</v>
      </c>
      <c r="H109" s="159">
        <f t="shared" si="30"/>
        <v>8184511.1583000012</v>
      </c>
      <c r="I109" s="24">
        <f t="shared" si="31"/>
        <v>0.91891458902527801</v>
      </c>
      <c r="J109" s="149">
        <f t="shared" si="32"/>
        <v>40922.55579150001</v>
      </c>
      <c r="K109" s="112">
        <v>5782</v>
      </c>
      <c r="L109" s="112">
        <v>3238</v>
      </c>
      <c r="M109" s="112">
        <v>2445</v>
      </c>
      <c r="N109" s="149">
        <f t="shared" si="33"/>
        <v>5683</v>
      </c>
      <c r="O109" s="24">
        <f t="shared" si="24"/>
        <v>0.98287789692148042</v>
      </c>
      <c r="P109" s="160">
        <f t="shared" si="34"/>
        <v>9.8287789692148042</v>
      </c>
      <c r="Q109" s="149">
        <v>138</v>
      </c>
      <c r="R109" s="149">
        <v>74</v>
      </c>
      <c r="S109" s="161">
        <f t="shared" si="41"/>
        <v>0.53623188405797106</v>
      </c>
      <c r="T109" s="162">
        <f t="shared" si="35"/>
        <v>5.3623188405797109</v>
      </c>
      <c r="U109" s="163">
        <f t="shared" si="42"/>
        <v>15.191097809794515</v>
      </c>
      <c r="V109" s="163">
        <f t="shared" si="36"/>
        <v>4.8089021902054849</v>
      </c>
      <c r="W109" s="164">
        <f t="shared" si="43"/>
        <v>38954.630109754507</v>
      </c>
      <c r="X109" s="165">
        <f t="shared" si="44"/>
        <v>0.37330347572458022</v>
      </c>
      <c r="Y109" s="165">
        <f t="shared" si="45"/>
        <v>0.62669652427541978</v>
      </c>
      <c r="Z109" s="165">
        <f>IFERROR(#REF!/H109,0)</f>
        <v>0</v>
      </c>
      <c r="AA109" s="149">
        <f t="shared" si="37"/>
        <v>14541.898815536744</v>
      </c>
      <c r="AB109" s="149">
        <f t="shared" si="38"/>
        <v>24412.731294217763</v>
      </c>
      <c r="AC109" s="149">
        <f t="shared" si="39"/>
        <v>0</v>
      </c>
      <c r="AD109" s="149">
        <f t="shared" si="40"/>
        <v>0</v>
      </c>
      <c r="AE109" s="203"/>
    </row>
    <row r="110" spans="1:31" s="123" customFormat="1" x14ac:dyDescent="0.25">
      <c r="A110" s="117">
        <v>107</v>
      </c>
      <c r="B110" s="118" t="s">
        <v>1320</v>
      </c>
      <c r="C110" s="115" t="s">
        <v>108</v>
      </c>
      <c r="D110" s="119" t="s">
        <v>108</v>
      </c>
      <c r="E110" s="112">
        <v>6416990.4205000009</v>
      </c>
      <c r="F110" s="112">
        <v>2580968.0825</v>
      </c>
      <c r="G110" s="112">
        <v>3897120.566600001</v>
      </c>
      <c r="H110" s="159">
        <f t="shared" si="30"/>
        <v>6478088.649100001</v>
      </c>
      <c r="I110" s="24">
        <f t="shared" si="31"/>
        <v>1.0095213214601058</v>
      </c>
      <c r="J110" s="149">
        <f t="shared" si="32"/>
        <v>38868.531894600004</v>
      </c>
      <c r="K110" s="112">
        <v>3621</v>
      </c>
      <c r="L110" s="112">
        <v>2717</v>
      </c>
      <c r="M110" s="112">
        <v>1917</v>
      </c>
      <c r="N110" s="149">
        <f t="shared" si="33"/>
        <v>4634</v>
      </c>
      <c r="O110" s="24">
        <f t="shared" si="24"/>
        <v>1.2797569732118199</v>
      </c>
      <c r="P110" s="160">
        <f t="shared" si="34"/>
        <v>10</v>
      </c>
      <c r="Q110" s="149">
        <v>143</v>
      </c>
      <c r="R110" s="149">
        <v>96</v>
      </c>
      <c r="S110" s="161">
        <f t="shared" si="41"/>
        <v>0.67132867132867136</v>
      </c>
      <c r="T110" s="162">
        <f t="shared" si="35"/>
        <v>6.7132867132867133</v>
      </c>
      <c r="U110" s="163">
        <f t="shared" si="42"/>
        <v>16.713286713286713</v>
      </c>
      <c r="V110" s="163">
        <f t="shared" si="36"/>
        <v>3.2867132867132867</v>
      </c>
      <c r="W110" s="164">
        <f t="shared" si="43"/>
        <v>37591.034692469795</v>
      </c>
      <c r="X110" s="165">
        <f t="shared" si="44"/>
        <v>0.39841506072297622</v>
      </c>
      <c r="Y110" s="165">
        <f t="shared" si="45"/>
        <v>0.60158493927702372</v>
      </c>
      <c r="Z110" s="165">
        <f>IFERROR(#REF!/H110,0)</f>
        <v>0</v>
      </c>
      <c r="AA110" s="149">
        <f t="shared" si="37"/>
        <v>14976.834369639859</v>
      </c>
      <c r="AB110" s="149">
        <f t="shared" si="38"/>
        <v>22614.200322829933</v>
      </c>
      <c r="AC110" s="149">
        <f t="shared" si="39"/>
        <v>0</v>
      </c>
      <c r="AD110" s="149">
        <f t="shared" si="40"/>
        <v>0</v>
      </c>
      <c r="AE110" s="203"/>
    </row>
    <row r="111" spans="1:31" s="123" customFormat="1" x14ac:dyDescent="0.25">
      <c r="A111" s="117">
        <v>108</v>
      </c>
      <c r="B111" s="118" t="s">
        <v>120</v>
      </c>
      <c r="C111" s="115" t="s">
        <v>108</v>
      </c>
      <c r="D111" s="119" t="s">
        <v>121</v>
      </c>
      <c r="E111" s="112">
        <v>5999431.5190000003</v>
      </c>
      <c r="F111" s="112">
        <v>1985964.9975000003</v>
      </c>
      <c r="G111" s="112">
        <v>2824518.7604000005</v>
      </c>
      <c r="H111" s="159">
        <f t="shared" si="30"/>
        <v>4810483.7579000005</v>
      </c>
      <c r="I111" s="24">
        <f t="shared" si="31"/>
        <v>0.80182326319841446</v>
      </c>
      <c r="J111" s="149">
        <f t="shared" si="32"/>
        <v>14431.451273700002</v>
      </c>
      <c r="K111" s="112">
        <v>3162</v>
      </c>
      <c r="L111" s="112">
        <v>2104</v>
      </c>
      <c r="M111" s="112">
        <v>1074</v>
      </c>
      <c r="N111" s="149">
        <f t="shared" si="33"/>
        <v>3178</v>
      </c>
      <c r="O111" s="24">
        <f t="shared" si="24"/>
        <v>1.0050600885515497</v>
      </c>
      <c r="P111" s="160">
        <f t="shared" si="34"/>
        <v>10</v>
      </c>
      <c r="Q111" s="149">
        <v>170</v>
      </c>
      <c r="R111" s="149">
        <v>117</v>
      </c>
      <c r="S111" s="161">
        <f t="shared" si="41"/>
        <v>0.68823529411764706</v>
      </c>
      <c r="T111" s="162">
        <f t="shared" si="35"/>
        <v>6.882352941176471</v>
      </c>
      <c r="U111" s="163">
        <f t="shared" si="42"/>
        <v>16.882352941176471</v>
      </c>
      <c r="V111" s="163">
        <f t="shared" si="36"/>
        <v>3.117647058823529</v>
      </c>
      <c r="W111" s="164">
        <f t="shared" si="43"/>
        <v>13981.529557519943</v>
      </c>
      <c r="X111" s="165">
        <f t="shared" si="44"/>
        <v>0.41284101505146048</v>
      </c>
      <c r="Y111" s="165">
        <f t="shared" si="45"/>
        <v>0.58715898494853958</v>
      </c>
      <c r="Z111" s="165">
        <f>IFERROR(#REF!/H111,0)</f>
        <v>0</v>
      </c>
      <c r="AA111" s="149">
        <f t="shared" si="37"/>
        <v>5772.1488544985305</v>
      </c>
      <c r="AB111" s="149">
        <f t="shared" si="38"/>
        <v>8209.3807030214139</v>
      </c>
      <c r="AC111" s="149">
        <f t="shared" si="39"/>
        <v>0</v>
      </c>
      <c r="AD111" s="149">
        <f t="shared" si="40"/>
        <v>0</v>
      </c>
      <c r="AE111" s="203"/>
    </row>
    <row r="112" spans="1:31" s="123" customFormat="1" x14ac:dyDescent="0.25">
      <c r="A112" s="113">
        <v>109</v>
      </c>
      <c r="B112" s="118" t="s">
        <v>1319</v>
      </c>
      <c r="C112" s="115" t="s">
        <v>108</v>
      </c>
      <c r="D112" s="119" t="s">
        <v>121</v>
      </c>
      <c r="E112" s="112">
        <v>10381313.242900001</v>
      </c>
      <c r="F112" s="112">
        <v>3585981.45</v>
      </c>
      <c r="G112" s="112">
        <v>5995922.2833000002</v>
      </c>
      <c r="H112" s="159">
        <f t="shared" si="30"/>
        <v>9581903.7333000004</v>
      </c>
      <c r="I112" s="24">
        <f t="shared" si="31"/>
        <v>0.92299533874996653</v>
      </c>
      <c r="J112" s="149">
        <f t="shared" si="32"/>
        <v>47909.5186665</v>
      </c>
      <c r="K112" s="112">
        <v>4914</v>
      </c>
      <c r="L112" s="112">
        <v>3820</v>
      </c>
      <c r="M112" s="112">
        <v>1615</v>
      </c>
      <c r="N112" s="149">
        <f t="shared" si="33"/>
        <v>5435</v>
      </c>
      <c r="O112" s="24">
        <f t="shared" si="24"/>
        <v>1.1060236060236059</v>
      </c>
      <c r="P112" s="160">
        <f t="shared" si="34"/>
        <v>10</v>
      </c>
      <c r="Q112" s="149">
        <v>286</v>
      </c>
      <c r="R112" s="149">
        <v>237</v>
      </c>
      <c r="S112" s="161">
        <f t="shared" si="41"/>
        <v>0.82867132867132864</v>
      </c>
      <c r="T112" s="162">
        <f t="shared" si="35"/>
        <v>8.2867132867132867</v>
      </c>
      <c r="U112" s="163">
        <f t="shared" si="42"/>
        <v>18.286713286713287</v>
      </c>
      <c r="V112" s="163">
        <f t="shared" si="36"/>
        <v>1.7132867132867133</v>
      </c>
      <c r="W112" s="164">
        <f t="shared" si="43"/>
        <v>47088.69124878724</v>
      </c>
      <c r="X112" s="165">
        <f t="shared" si="44"/>
        <v>0.37424519696828462</v>
      </c>
      <c r="Y112" s="165">
        <f t="shared" si="45"/>
        <v>0.62575480303171538</v>
      </c>
      <c r="Z112" s="165">
        <f>IFERROR(#REF!/H112,0)</f>
        <v>0</v>
      </c>
      <c r="AA112" s="149">
        <f t="shared" si="37"/>
        <v>17622.71653138112</v>
      </c>
      <c r="AB112" s="149">
        <f t="shared" si="38"/>
        <v>29465.974717406119</v>
      </c>
      <c r="AC112" s="149">
        <f t="shared" si="39"/>
        <v>0</v>
      </c>
      <c r="AD112" s="149">
        <f t="shared" si="40"/>
        <v>0</v>
      </c>
      <c r="AE112" s="203"/>
    </row>
    <row r="113" spans="1:31" s="123" customFormat="1" x14ac:dyDescent="0.25">
      <c r="A113" s="117">
        <v>110</v>
      </c>
      <c r="B113" s="118" t="s">
        <v>113</v>
      </c>
      <c r="C113" s="115" t="s">
        <v>108</v>
      </c>
      <c r="D113" s="119" t="s">
        <v>108</v>
      </c>
      <c r="E113" s="112">
        <v>7201341.8000000007</v>
      </c>
      <c r="F113" s="112">
        <v>798437.71499999973</v>
      </c>
      <c r="G113" s="112">
        <v>3516432.5684999996</v>
      </c>
      <c r="H113" s="159">
        <f t="shared" si="30"/>
        <v>4314870.283499999</v>
      </c>
      <c r="I113" s="24">
        <f t="shared" si="31"/>
        <v>0.59917587629294289</v>
      </c>
      <c r="J113" s="149">
        <f t="shared" si="32"/>
        <v>0</v>
      </c>
      <c r="K113" s="112">
        <v>2737</v>
      </c>
      <c r="L113" s="112">
        <v>852</v>
      </c>
      <c r="M113" s="112">
        <v>685</v>
      </c>
      <c r="N113" s="149">
        <f t="shared" si="33"/>
        <v>1537</v>
      </c>
      <c r="O113" s="24">
        <f t="shared" si="24"/>
        <v>0.56156375593715746</v>
      </c>
      <c r="P113" s="160">
        <f t="shared" si="34"/>
        <v>5.6156375593715744</v>
      </c>
      <c r="Q113" s="149">
        <v>118</v>
      </c>
      <c r="R113" s="149">
        <v>53</v>
      </c>
      <c r="S113" s="161">
        <f t="shared" si="41"/>
        <v>0.44915254237288138</v>
      </c>
      <c r="T113" s="162">
        <f t="shared" si="35"/>
        <v>4.491525423728814</v>
      </c>
      <c r="U113" s="163">
        <f t="shared" si="42"/>
        <v>10.107162983100388</v>
      </c>
      <c r="V113" s="163">
        <f t="shared" si="36"/>
        <v>9.8928370168996125</v>
      </c>
      <c r="W113" s="164">
        <f t="shared" si="43"/>
        <v>0</v>
      </c>
      <c r="X113" s="165">
        <f t="shared" si="44"/>
        <v>0.18504327188078259</v>
      </c>
      <c r="Y113" s="165">
        <f t="shared" si="45"/>
        <v>0.81495672811921749</v>
      </c>
      <c r="Z113" s="165">
        <f>IFERROR(#REF!/H113,0)</f>
        <v>0</v>
      </c>
      <c r="AA113" s="149">
        <f t="shared" si="37"/>
        <v>0</v>
      </c>
      <c r="AB113" s="149">
        <f t="shared" si="38"/>
        <v>0</v>
      </c>
      <c r="AC113" s="149">
        <f t="shared" si="39"/>
        <v>0</v>
      </c>
      <c r="AD113" s="149">
        <f t="shared" si="40"/>
        <v>0</v>
      </c>
      <c r="AE113" s="203"/>
    </row>
    <row r="114" spans="1:31" s="123" customFormat="1" x14ac:dyDescent="0.25">
      <c r="A114" s="113">
        <v>111</v>
      </c>
      <c r="B114" s="118" t="s">
        <v>107</v>
      </c>
      <c r="C114" s="115" t="s">
        <v>108</v>
      </c>
      <c r="D114" s="119" t="s">
        <v>1331</v>
      </c>
      <c r="E114" s="112">
        <v>7709756.467600001</v>
      </c>
      <c r="F114" s="112">
        <v>3234941.5425</v>
      </c>
      <c r="G114" s="112">
        <v>5089533.9077000003</v>
      </c>
      <c r="H114" s="159">
        <f t="shared" si="30"/>
        <v>8324475.4502000008</v>
      </c>
      <c r="I114" s="24">
        <f t="shared" si="31"/>
        <v>1.0797326070133779</v>
      </c>
      <c r="J114" s="149">
        <f t="shared" si="32"/>
        <v>49946.852701200005</v>
      </c>
      <c r="K114" s="112">
        <v>4382</v>
      </c>
      <c r="L114" s="112">
        <v>3471</v>
      </c>
      <c r="M114" s="112">
        <v>1828</v>
      </c>
      <c r="N114" s="149">
        <f t="shared" si="33"/>
        <v>5299</v>
      </c>
      <c r="O114" s="24">
        <f t="shared" si="24"/>
        <v>1.2092651757188499</v>
      </c>
      <c r="P114" s="160">
        <f t="shared" si="34"/>
        <v>10</v>
      </c>
      <c r="Q114" s="149">
        <v>134</v>
      </c>
      <c r="R114" s="149">
        <v>114</v>
      </c>
      <c r="S114" s="161">
        <f t="shared" si="41"/>
        <v>0.85074626865671643</v>
      </c>
      <c r="T114" s="162">
        <f t="shared" si="35"/>
        <v>8.5074626865671643</v>
      </c>
      <c r="U114" s="163">
        <f t="shared" si="42"/>
        <v>18.507462686567166</v>
      </c>
      <c r="V114" s="163">
        <f t="shared" si="36"/>
        <v>1.4925373134328339</v>
      </c>
      <c r="W114" s="164">
        <f t="shared" si="43"/>
        <v>49201.377287749259</v>
      </c>
      <c r="X114" s="165">
        <f t="shared" si="44"/>
        <v>0.38860605233958356</v>
      </c>
      <c r="Y114" s="165">
        <f t="shared" si="45"/>
        <v>0.61139394766041633</v>
      </c>
      <c r="Z114" s="165">
        <f>IFERROR(#REF!/H114,0)</f>
        <v>0</v>
      </c>
      <c r="AA114" s="149">
        <f t="shared" si="37"/>
        <v>19119.952997462686</v>
      </c>
      <c r="AB114" s="149">
        <f t="shared" si="38"/>
        <v>30081.424290286566</v>
      </c>
      <c r="AC114" s="149">
        <f t="shared" si="39"/>
        <v>0</v>
      </c>
      <c r="AD114" s="149">
        <f t="shared" si="40"/>
        <v>0</v>
      </c>
      <c r="AE114" s="203"/>
    </row>
    <row r="115" spans="1:31" s="123" customFormat="1" x14ac:dyDescent="0.25">
      <c r="A115" s="117">
        <v>112</v>
      </c>
      <c r="B115" s="118" t="s">
        <v>118</v>
      </c>
      <c r="C115" s="115" t="s">
        <v>108</v>
      </c>
      <c r="D115" s="116" t="s">
        <v>1331</v>
      </c>
      <c r="E115" s="112">
        <v>6182583.6194000002</v>
      </c>
      <c r="F115" s="112">
        <v>1087118.3125</v>
      </c>
      <c r="G115" s="112">
        <v>2650024.3469000002</v>
      </c>
      <c r="H115" s="159">
        <f t="shared" si="30"/>
        <v>3737142.6594000002</v>
      </c>
      <c r="I115" s="24">
        <f t="shared" si="31"/>
        <v>0.60446293806256324</v>
      </c>
      <c r="J115" s="149">
        <f t="shared" si="32"/>
        <v>0</v>
      </c>
      <c r="K115" s="112">
        <v>3399</v>
      </c>
      <c r="L115" s="112">
        <v>1189</v>
      </c>
      <c r="M115" s="112">
        <v>858</v>
      </c>
      <c r="N115" s="149">
        <f t="shared" si="33"/>
        <v>2047</v>
      </c>
      <c r="O115" s="24">
        <f t="shared" si="24"/>
        <v>0.60223595175051481</v>
      </c>
      <c r="P115" s="160">
        <f t="shared" si="34"/>
        <v>6.0223595175051479</v>
      </c>
      <c r="Q115" s="149">
        <v>102</v>
      </c>
      <c r="R115" s="149">
        <v>87</v>
      </c>
      <c r="S115" s="161">
        <f t="shared" si="41"/>
        <v>0.8529411764705882</v>
      </c>
      <c r="T115" s="162">
        <f t="shared" si="35"/>
        <v>8.5294117647058822</v>
      </c>
      <c r="U115" s="163">
        <f t="shared" si="42"/>
        <v>14.55177128221103</v>
      </c>
      <c r="V115" s="163">
        <f t="shared" si="36"/>
        <v>5.4482287177889699</v>
      </c>
      <c r="W115" s="164">
        <f t="shared" si="43"/>
        <v>0</v>
      </c>
      <c r="X115" s="165">
        <f t="shared" si="44"/>
        <v>0.29089558830877954</v>
      </c>
      <c r="Y115" s="165">
        <f t="shared" si="45"/>
        <v>0.7091044116912204</v>
      </c>
      <c r="Z115" s="165">
        <f>IFERROR(#REF!/H115,0)</f>
        <v>0</v>
      </c>
      <c r="AA115" s="149">
        <f t="shared" si="37"/>
        <v>0</v>
      </c>
      <c r="AB115" s="149">
        <f t="shared" si="38"/>
        <v>0</v>
      </c>
      <c r="AC115" s="149">
        <f t="shared" si="39"/>
        <v>0</v>
      </c>
      <c r="AD115" s="149">
        <f t="shared" si="40"/>
        <v>0</v>
      </c>
      <c r="AE115" s="203"/>
    </row>
    <row r="116" spans="1:31" s="123" customFormat="1" x14ac:dyDescent="0.25">
      <c r="A116" s="117">
        <v>113</v>
      </c>
      <c r="B116" s="118" t="s">
        <v>114</v>
      </c>
      <c r="C116" s="115" t="s">
        <v>108</v>
      </c>
      <c r="D116" s="119" t="s">
        <v>108</v>
      </c>
      <c r="E116" s="112">
        <v>2883461.7484999998</v>
      </c>
      <c r="F116" s="112">
        <v>1024920.8325</v>
      </c>
      <c r="G116" s="112">
        <v>1293768.4594999999</v>
      </c>
      <c r="H116" s="159">
        <f t="shared" si="30"/>
        <v>2318689.2919999999</v>
      </c>
      <c r="I116" s="24">
        <f t="shared" si="31"/>
        <v>0.80413388289482279</v>
      </c>
      <c r="J116" s="149">
        <f t="shared" si="32"/>
        <v>6956.0678760000001</v>
      </c>
      <c r="K116" s="112">
        <v>1433</v>
      </c>
      <c r="L116" s="112">
        <v>1104</v>
      </c>
      <c r="M116" s="112">
        <v>461</v>
      </c>
      <c r="N116" s="149">
        <f t="shared" si="33"/>
        <v>1565</v>
      </c>
      <c r="O116" s="24">
        <f t="shared" si="24"/>
        <v>1.0921144452198186</v>
      </c>
      <c r="P116" s="160">
        <f t="shared" si="34"/>
        <v>10</v>
      </c>
      <c r="Q116" s="149">
        <v>54</v>
      </c>
      <c r="R116" s="149">
        <v>38</v>
      </c>
      <c r="S116" s="161">
        <f t="shared" si="41"/>
        <v>0.70370370370370372</v>
      </c>
      <c r="T116" s="162">
        <f t="shared" si="35"/>
        <v>7.0370370370370372</v>
      </c>
      <c r="U116" s="163">
        <f t="shared" si="42"/>
        <v>17.037037037037038</v>
      </c>
      <c r="V116" s="163">
        <f t="shared" si="36"/>
        <v>2.9629629629629619</v>
      </c>
      <c r="W116" s="164">
        <f t="shared" si="43"/>
        <v>6749.9621611555558</v>
      </c>
      <c r="X116" s="165">
        <f t="shared" si="44"/>
        <v>0.4420259480371983</v>
      </c>
      <c r="Y116" s="165">
        <f t="shared" si="45"/>
        <v>0.5579740519628017</v>
      </c>
      <c r="Z116" s="165">
        <f>IFERROR(#REF!/H116,0)</f>
        <v>0</v>
      </c>
      <c r="AA116" s="149">
        <f t="shared" si="37"/>
        <v>2983.6584235000005</v>
      </c>
      <c r="AB116" s="149">
        <f t="shared" si="38"/>
        <v>3766.3037376555553</v>
      </c>
      <c r="AC116" s="149">
        <f t="shared" si="39"/>
        <v>0</v>
      </c>
      <c r="AD116" s="149">
        <f t="shared" si="40"/>
        <v>0</v>
      </c>
      <c r="AE116" s="203"/>
    </row>
    <row r="117" spans="1:31" s="123" customFormat="1" x14ac:dyDescent="0.25">
      <c r="A117" s="113">
        <v>114</v>
      </c>
      <c r="B117" s="118" t="s">
        <v>116</v>
      </c>
      <c r="C117" s="115" t="s">
        <v>108</v>
      </c>
      <c r="D117" s="119" t="s">
        <v>121</v>
      </c>
      <c r="E117" s="112">
        <v>9950924.9837999996</v>
      </c>
      <c r="F117" s="112">
        <v>2580800.6625000006</v>
      </c>
      <c r="G117" s="112">
        <v>5402111.6853999989</v>
      </c>
      <c r="H117" s="159">
        <f t="shared" si="30"/>
        <v>7982912.3478999995</v>
      </c>
      <c r="I117" s="24">
        <f t="shared" si="31"/>
        <v>0.80222817083799713</v>
      </c>
      <c r="J117" s="149">
        <f>IF(I117&gt;99.5%,H117*0.6%,IF(I117&gt;=95.5%,H117*0.55%,IF(I117&gt;=90.5%,H117*0.5%,IF(I117&gt;=85.5%,H117*0.4%,IF(I117&gt;=79.5%,H117*0.3%,IF(I117&lt;79.5%,0))))))</f>
        <v>23948.737043699999</v>
      </c>
      <c r="K117" s="112">
        <v>4840</v>
      </c>
      <c r="L117" s="112">
        <v>2713</v>
      </c>
      <c r="M117" s="112">
        <v>2492</v>
      </c>
      <c r="N117" s="149">
        <f t="shared" si="33"/>
        <v>5205</v>
      </c>
      <c r="O117" s="24">
        <f t="shared" si="24"/>
        <v>1.0754132231404958</v>
      </c>
      <c r="P117" s="160">
        <f t="shared" si="34"/>
        <v>10</v>
      </c>
      <c r="Q117" s="149">
        <v>192</v>
      </c>
      <c r="R117" s="149">
        <v>129</v>
      </c>
      <c r="S117" s="161">
        <f t="shared" si="41"/>
        <v>0.671875</v>
      </c>
      <c r="T117" s="162">
        <f t="shared" si="35"/>
        <v>6.71875</v>
      </c>
      <c r="U117" s="163">
        <f t="shared" si="42"/>
        <v>16.71875</v>
      </c>
      <c r="V117" s="163">
        <f t="shared" si="36"/>
        <v>3.28125</v>
      </c>
      <c r="W117" s="164">
        <f t="shared" si="43"/>
        <v>23162.919109453593</v>
      </c>
      <c r="X117" s="165">
        <f t="shared" si="44"/>
        <v>0.32329061751240584</v>
      </c>
      <c r="Y117" s="165">
        <f t="shared" si="45"/>
        <v>0.67670938248759416</v>
      </c>
      <c r="Z117" s="165">
        <f>IFERROR(#REF!/H117,0)</f>
        <v>0</v>
      </c>
      <c r="AA117" s="149">
        <f t="shared" si="37"/>
        <v>7488.3544222851579</v>
      </c>
      <c r="AB117" s="149">
        <f t="shared" si="38"/>
        <v>15674.564687168435</v>
      </c>
      <c r="AC117" s="149">
        <f t="shared" si="39"/>
        <v>0</v>
      </c>
      <c r="AD117" s="149">
        <f t="shared" si="40"/>
        <v>0</v>
      </c>
      <c r="AE117" s="203"/>
    </row>
    <row r="118" spans="1:31" s="123" customFormat="1" x14ac:dyDescent="0.25">
      <c r="A118" s="117">
        <v>115</v>
      </c>
      <c r="B118" s="118" t="s">
        <v>119</v>
      </c>
      <c r="C118" s="115" t="s">
        <v>108</v>
      </c>
      <c r="D118" s="119" t="s">
        <v>121</v>
      </c>
      <c r="E118" s="112">
        <v>8117803.5809000013</v>
      </c>
      <c r="F118" s="112">
        <v>1774898.4949999994</v>
      </c>
      <c r="G118" s="112">
        <v>2945443.2455000011</v>
      </c>
      <c r="H118" s="159">
        <f t="shared" si="30"/>
        <v>4720341.7405000003</v>
      </c>
      <c r="I118" s="24">
        <f t="shared" si="31"/>
        <v>0.58148016190072283</v>
      </c>
      <c r="J118" s="149">
        <f t="shared" si="32"/>
        <v>0</v>
      </c>
      <c r="K118" s="112">
        <v>4129</v>
      </c>
      <c r="L118" s="112">
        <v>1917</v>
      </c>
      <c r="M118" s="112">
        <v>1414</v>
      </c>
      <c r="N118" s="149">
        <f t="shared" si="33"/>
        <v>3331</v>
      </c>
      <c r="O118" s="24">
        <f>IFERROR(N118/K118,0)</f>
        <v>0.80673286510050857</v>
      </c>
      <c r="P118" s="160">
        <f>IF(O118&gt;=100%,10,O118*10)</f>
        <v>8.0673286510050861</v>
      </c>
      <c r="Q118" s="149">
        <v>167</v>
      </c>
      <c r="R118" s="149">
        <v>129</v>
      </c>
      <c r="S118" s="161">
        <f t="shared" si="41"/>
        <v>0.77245508982035926</v>
      </c>
      <c r="T118" s="162">
        <f t="shared" si="35"/>
        <v>7.7245508982035922</v>
      </c>
      <c r="U118" s="163">
        <f t="shared" si="42"/>
        <v>15.791879549208678</v>
      </c>
      <c r="V118" s="163">
        <f t="shared" si="36"/>
        <v>4.2081204507913217</v>
      </c>
      <c r="W118" s="164">
        <f t="shared" si="43"/>
        <v>0</v>
      </c>
      <c r="X118" s="165">
        <f t="shared" si="44"/>
        <v>0.37601059257459485</v>
      </c>
      <c r="Y118" s="165">
        <f t="shared" si="45"/>
        <v>0.62398940742540521</v>
      </c>
      <c r="Z118" s="165">
        <f>IFERROR(#REF!/H118,0)</f>
        <v>0</v>
      </c>
      <c r="AA118" s="149">
        <f t="shared" si="37"/>
        <v>0</v>
      </c>
      <c r="AB118" s="149">
        <f t="shared" si="38"/>
        <v>0</v>
      </c>
      <c r="AC118" s="149">
        <f t="shared" si="39"/>
        <v>0</v>
      </c>
      <c r="AD118" s="149">
        <f t="shared" si="40"/>
        <v>0</v>
      </c>
      <c r="AE118" s="203"/>
    </row>
    <row r="119" spans="1:31" s="123" customFormat="1" x14ac:dyDescent="0.25">
      <c r="A119" s="113">
        <v>116</v>
      </c>
      <c r="B119" s="118" t="s">
        <v>115</v>
      </c>
      <c r="C119" s="115" t="s">
        <v>108</v>
      </c>
      <c r="D119" s="119" t="s">
        <v>121</v>
      </c>
      <c r="E119" s="112">
        <v>13294255.583199998</v>
      </c>
      <c r="F119" s="112">
        <v>3920446.4749999992</v>
      </c>
      <c r="G119" s="112">
        <v>6740028.3342000004</v>
      </c>
      <c r="H119" s="159">
        <f t="shared" si="30"/>
        <v>10660474.8092</v>
      </c>
      <c r="I119" s="24">
        <f t="shared" si="31"/>
        <v>0.80188580266740794</v>
      </c>
      <c r="J119" s="149">
        <f t="shared" si="32"/>
        <v>31981.424427599999</v>
      </c>
      <c r="K119" s="112">
        <v>7098</v>
      </c>
      <c r="L119" s="112">
        <v>4249</v>
      </c>
      <c r="M119" s="112">
        <v>2574</v>
      </c>
      <c r="N119" s="149">
        <f t="shared" si="33"/>
        <v>6823</v>
      </c>
      <c r="O119" s="24">
        <f t="shared" si="24"/>
        <v>0.96125669202592279</v>
      </c>
      <c r="P119" s="160">
        <f t="shared" si="34"/>
        <v>9.6125669202592281</v>
      </c>
      <c r="Q119" s="149">
        <v>253</v>
      </c>
      <c r="R119" s="149">
        <v>205</v>
      </c>
      <c r="S119" s="161">
        <f t="shared" si="41"/>
        <v>0.81027667984189722</v>
      </c>
      <c r="T119" s="162">
        <f t="shared" si="35"/>
        <v>8.1027667984189726</v>
      </c>
      <c r="U119" s="163">
        <f t="shared" si="42"/>
        <v>17.715333718678203</v>
      </c>
      <c r="V119" s="163">
        <f t="shared" si="36"/>
        <v>2.2846662813217975</v>
      </c>
      <c r="W119" s="164">
        <f t="shared" si="43"/>
        <v>31250.755607416209</v>
      </c>
      <c r="X119" s="165">
        <f t="shared" si="44"/>
        <v>0.36775533408855765</v>
      </c>
      <c r="Y119" s="165">
        <f t="shared" si="45"/>
        <v>0.63224466591144224</v>
      </c>
      <c r="Z119" s="165">
        <f>IFERROR(#REF!/H119,0)</f>
        <v>0</v>
      </c>
      <c r="AA119" s="149">
        <f t="shared" si="37"/>
        <v>11492.632068925215</v>
      </c>
      <c r="AB119" s="149">
        <f t="shared" si="38"/>
        <v>19758.123538490992</v>
      </c>
      <c r="AC119" s="149">
        <f t="shared" si="39"/>
        <v>0</v>
      </c>
      <c r="AD119" s="149">
        <f t="shared" si="40"/>
        <v>0</v>
      </c>
      <c r="AE119" s="203"/>
    </row>
    <row r="120" spans="1:31" s="123" customFormat="1" x14ac:dyDescent="0.25">
      <c r="A120" s="117">
        <v>117</v>
      </c>
      <c r="B120" s="118" t="s">
        <v>109</v>
      </c>
      <c r="C120" s="115" t="s">
        <v>108</v>
      </c>
      <c r="D120" s="119" t="s">
        <v>108</v>
      </c>
      <c r="E120" s="112">
        <v>9720497.8308000006</v>
      </c>
      <c r="F120" s="112">
        <v>3168307.9074999993</v>
      </c>
      <c r="G120" s="112">
        <v>5683674.2795000002</v>
      </c>
      <c r="H120" s="159">
        <f t="shared" si="30"/>
        <v>8851982.186999999</v>
      </c>
      <c r="I120" s="24">
        <f t="shared" si="31"/>
        <v>0.9106511148998917</v>
      </c>
      <c r="J120" s="149">
        <f>IF(I120&gt;99.5%,H120*0.6%,IF(I120&gt;=95.5%,H120*0.55%,IF(I120&gt;=90.5%,H120*0.5%,IF(I120&gt;=85.5%,H120*0.4%,IF(I120&gt;=79.5%,H120*0.3%,IF(I120&lt;79.5%,0))))))</f>
        <v>44259.910934999993</v>
      </c>
      <c r="K120" s="112">
        <v>5585</v>
      </c>
      <c r="L120" s="112">
        <v>3473</v>
      </c>
      <c r="M120" s="112">
        <v>2251</v>
      </c>
      <c r="N120" s="149">
        <f t="shared" si="33"/>
        <v>5724</v>
      </c>
      <c r="O120" s="24">
        <f t="shared" si="24"/>
        <v>1.0248880931065354</v>
      </c>
      <c r="P120" s="160">
        <f t="shared" si="34"/>
        <v>10</v>
      </c>
      <c r="Q120" s="149">
        <v>190</v>
      </c>
      <c r="R120" s="149">
        <v>161</v>
      </c>
      <c r="S120" s="161">
        <f t="shared" si="41"/>
        <v>0.84736842105263155</v>
      </c>
      <c r="T120" s="162">
        <f t="shared" si="35"/>
        <v>8.473684210526315</v>
      </c>
      <c r="U120" s="163">
        <f t="shared" si="42"/>
        <v>18.473684210526315</v>
      </c>
      <c r="V120" s="163">
        <f t="shared" si="36"/>
        <v>1.526315789473685</v>
      </c>
      <c r="W120" s="164">
        <f>(J120-(J120*V120%))</f>
        <v>43584.3649259921</v>
      </c>
      <c r="X120" s="165">
        <f t="shared" si="44"/>
        <v>0.35792072787414431</v>
      </c>
      <c r="Y120" s="165">
        <f t="shared" si="45"/>
        <v>0.6420792721258558</v>
      </c>
      <c r="Z120" s="165">
        <f>IFERROR(#REF!/H120,0)</f>
        <v>0</v>
      </c>
      <c r="AA120" s="149">
        <f t="shared" si="37"/>
        <v>15599.747618243418</v>
      </c>
      <c r="AB120" s="149">
        <f t="shared" si="38"/>
        <v>27984.617307748686</v>
      </c>
      <c r="AC120" s="149">
        <f t="shared" si="39"/>
        <v>0</v>
      </c>
      <c r="AD120" s="149">
        <f t="shared" si="40"/>
        <v>0</v>
      </c>
      <c r="AE120" s="203"/>
    </row>
    <row r="121" spans="1:31" s="123" customFormat="1" x14ac:dyDescent="0.25">
      <c r="A121" s="117"/>
      <c r="B121" s="151"/>
      <c r="C121" s="118"/>
      <c r="D121" s="119"/>
      <c r="E121" s="112"/>
      <c r="F121" s="112"/>
      <c r="G121" s="112"/>
      <c r="H121" s="139"/>
      <c r="I121" s="24"/>
      <c r="J121" s="138"/>
      <c r="K121" s="169"/>
      <c r="L121" s="149"/>
      <c r="M121" s="149"/>
      <c r="N121" s="138"/>
      <c r="O121" s="8"/>
      <c r="P121" s="140"/>
      <c r="Q121" s="149"/>
      <c r="R121" s="118"/>
      <c r="S121" s="141"/>
      <c r="T121" s="26"/>
      <c r="U121" s="142"/>
      <c r="V121" s="142"/>
      <c r="W121" s="143"/>
      <c r="X121" s="144"/>
      <c r="Y121" s="144"/>
      <c r="Z121" s="144"/>
      <c r="AA121" s="138"/>
      <c r="AB121" s="138"/>
      <c r="AC121" s="138"/>
      <c r="AD121" s="138"/>
    </row>
    <row r="122" spans="1:31" s="137" customFormat="1" x14ac:dyDescent="0.25">
      <c r="A122" s="214" t="s">
        <v>174</v>
      </c>
      <c r="B122" s="214"/>
      <c r="C122" s="214"/>
      <c r="D122" s="214"/>
      <c r="E122" s="134">
        <f>SUM(E4:E121)</f>
        <v>855623806.31399989</v>
      </c>
      <c r="F122" s="134">
        <f>SUM(F4:F120)</f>
        <v>277610973.60250014</v>
      </c>
      <c r="G122" s="134">
        <f>SUM(G4:G120)</f>
        <v>484247159.49880016</v>
      </c>
      <c r="H122" s="134">
        <f>SUM(H4:H120)</f>
        <v>761858133.10129976</v>
      </c>
      <c r="I122" s="136">
        <f>IFERROR(H122/E122,0)</f>
        <v>0.89041250077339518</v>
      </c>
      <c r="J122" s="134">
        <f>SUM(J4:J120)</f>
        <v>3454526.9000145011</v>
      </c>
      <c r="K122" s="134">
        <f>SUM(K4:K120)</f>
        <v>463332</v>
      </c>
      <c r="L122" s="134">
        <f>SUM(L4:L120)</f>
        <v>302242</v>
      </c>
      <c r="M122" s="134">
        <f>SUM(M4:M120)</f>
        <v>167592</v>
      </c>
      <c r="N122" s="134">
        <f>SUM(N4:N120)</f>
        <v>469834</v>
      </c>
      <c r="O122" s="136">
        <f t="shared" si="24"/>
        <v>1.0140331339082991</v>
      </c>
      <c r="P122" s="135"/>
      <c r="Q122" s="134">
        <f>SUM(Q4:Q120)</f>
        <v>19263</v>
      </c>
      <c r="R122" s="134">
        <f>SUM(R4:R120)</f>
        <v>13929</v>
      </c>
      <c r="S122" s="136">
        <f>IFERROR(R122/Q122,0)</f>
        <v>0.72309609095156513</v>
      </c>
      <c r="T122" s="135"/>
      <c r="U122" s="135"/>
      <c r="V122" s="135"/>
      <c r="W122" s="134">
        <f>SUM(W4:W120)</f>
        <v>3352757.1581868567</v>
      </c>
      <c r="X122" s="136"/>
      <c r="Y122" s="136"/>
      <c r="Z122" s="158"/>
      <c r="AA122" s="152">
        <f>SUM(AA4:AA121)</f>
        <v>1218271.9552990154</v>
      </c>
      <c r="AB122" s="152">
        <f>SUM(AB4:AB121)</f>
        <v>2134485.2028878382</v>
      </c>
      <c r="AC122" s="152">
        <f>SUM(AC4:AC120)</f>
        <v>0</v>
      </c>
      <c r="AD122" s="134">
        <f>SUM(AD4:AD120)</f>
        <v>0</v>
      </c>
    </row>
    <row r="124" spans="1:31" s="155" customFormat="1" x14ac:dyDescent="0.25">
      <c r="A124" s="154"/>
      <c r="I124" s="156"/>
    </row>
    <row r="125" spans="1:31" x14ac:dyDescent="0.25">
      <c r="J125" s="14"/>
      <c r="W125" s="14">
        <f>J122-W122</f>
        <v>101769.74182764441</v>
      </c>
      <c r="AA125" s="14"/>
      <c r="AB125" s="14"/>
      <c r="AC125" s="14"/>
      <c r="AD125" s="14"/>
    </row>
    <row r="126" spans="1:31" x14ac:dyDescent="0.25">
      <c r="W126" s="14"/>
    </row>
    <row r="127" spans="1:31" x14ac:dyDescent="0.25">
      <c r="J127" s="14"/>
      <c r="W127" s="14"/>
    </row>
    <row r="128" spans="1:31" x14ac:dyDescent="0.25">
      <c r="J128" s="170"/>
      <c r="W128" s="14"/>
    </row>
  </sheetData>
  <mergeCells count="4">
    <mergeCell ref="A2:J2"/>
    <mergeCell ref="K2:Y2"/>
    <mergeCell ref="A122:D122"/>
    <mergeCell ref="A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217" t="s">
        <v>1313</v>
      </c>
      <c r="B1" s="218"/>
      <c r="C1" s="218"/>
      <c r="D1" s="218"/>
    </row>
    <row r="2" spans="1:4" ht="36.75" customHeight="1" x14ac:dyDescent="0.25">
      <c r="A2" s="11" t="s">
        <v>0</v>
      </c>
      <c r="B2" s="12" t="s">
        <v>1309</v>
      </c>
      <c r="C2" s="12" t="s">
        <v>1310</v>
      </c>
      <c r="D2" s="12" t="s">
        <v>1308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173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172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177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174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221" t="s">
        <v>1283</v>
      </c>
      <c r="B1" s="222"/>
      <c r="C1" s="222"/>
      <c r="D1" s="222"/>
      <c r="E1" s="222"/>
      <c r="F1" s="222"/>
    </row>
    <row r="2" spans="1:6" ht="44.25" customHeight="1" x14ac:dyDescent="0.25">
      <c r="A2" s="18" t="s">
        <v>1238</v>
      </c>
      <c r="B2" s="18" t="s">
        <v>0</v>
      </c>
      <c r="C2" s="19" t="s">
        <v>1</v>
      </c>
      <c r="D2" s="20" t="s">
        <v>1311</v>
      </c>
      <c r="E2" s="20" t="s">
        <v>1312</v>
      </c>
      <c r="F2" s="20" t="s">
        <v>1308</v>
      </c>
    </row>
    <row r="3" spans="1:6" x14ac:dyDescent="0.25">
      <c r="A3" s="39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9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9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9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9">
        <v>5</v>
      </c>
      <c r="B7" s="2" t="s">
        <v>173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9">
        <v>6</v>
      </c>
      <c r="B8" s="2" t="s">
        <v>173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9">
        <v>7</v>
      </c>
      <c r="B9" s="2" t="s">
        <v>173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9">
        <v>8</v>
      </c>
      <c r="B10" s="2" t="s">
        <v>173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9">
        <v>9</v>
      </c>
      <c r="B11" s="2" t="s">
        <v>173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9">
        <v>10</v>
      </c>
      <c r="B12" s="2" t="s">
        <v>173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9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9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9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9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9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9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9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9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9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9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9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9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9">
        <v>23</v>
      </c>
      <c r="B25" s="2" t="s">
        <v>172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9">
        <v>24</v>
      </c>
      <c r="B26" s="2" t="s">
        <v>172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9">
        <v>25</v>
      </c>
      <c r="B27" s="2" t="s">
        <v>172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9">
        <v>26</v>
      </c>
      <c r="B28" s="2" t="s">
        <v>172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9">
        <v>27</v>
      </c>
      <c r="B29" s="2" t="s">
        <v>172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9">
        <v>28</v>
      </c>
      <c r="B30" s="2" t="s">
        <v>172</v>
      </c>
      <c r="C30" s="15" t="s">
        <v>175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9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9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9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9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9">
        <v>33</v>
      </c>
      <c r="B35" s="2" t="s">
        <v>66</v>
      </c>
      <c r="C35" s="2" t="s">
        <v>138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9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9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9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9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9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9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9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9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9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9">
        <v>43</v>
      </c>
      <c r="B45" s="2" t="s">
        <v>108</v>
      </c>
      <c r="C45" s="15" t="s">
        <v>1277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9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9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9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9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9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9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9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219" t="s">
        <v>174</v>
      </c>
      <c r="B53" s="219"/>
      <c r="C53" s="220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6"/>
  <sheetViews>
    <sheetView tabSelected="1" topLeftCell="H1" zoomScaleNormal="100" workbookViewId="0">
      <pane ySplit="4" topLeftCell="A5" activePane="bottomLeft" state="frozen"/>
      <selection pane="bottomLeft" activeCell="N2" sqref="A2:XFD4"/>
    </sheetView>
  </sheetViews>
  <sheetFormatPr defaultRowHeight="15" x14ac:dyDescent="0.25"/>
  <cols>
    <col min="1" max="1" width="4.5703125" style="3" bestFit="1" customWidth="1"/>
    <col min="2" max="2" width="34.7109375" style="27" bestFit="1" customWidth="1"/>
    <col min="3" max="3" width="12" style="27" bestFit="1" customWidth="1"/>
    <col min="4" max="4" width="9.5703125" style="110" bestFit="1" customWidth="1"/>
    <col min="5" max="5" width="33.28515625" style="27" bestFit="1" customWidth="1"/>
    <col min="6" max="6" width="15" style="25" bestFit="1" customWidth="1"/>
    <col min="7" max="7" width="14" bestFit="1" customWidth="1"/>
    <col min="8" max="8" width="13.85546875" bestFit="1" customWidth="1"/>
    <col min="9" max="9" width="14" bestFit="1" customWidth="1"/>
    <col min="10" max="10" width="13.85546875" bestFit="1" customWidth="1"/>
    <col min="11" max="11" width="11.140625" bestFit="1" customWidth="1"/>
    <col min="12" max="12" width="19.140625" bestFit="1" customWidth="1"/>
    <col min="13" max="13" width="16.42578125" bestFit="1" customWidth="1"/>
    <col min="14" max="14" width="8.5703125" bestFit="1" customWidth="1"/>
    <col min="15" max="15" width="23.5703125" bestFit="1" customWidth="1"/>
    <col min="16" max="18" width="14" bestFit="1" customWidth="1"/>
    <col min="19" max="19" width="10.5703125" bestFit="1" customWidth="1"/>
    <col min="20" max="20" width="7.7109375" bestFit="1" customWidth="1"/>
    <col min="21" max="21" width="16.28515625" bestFit="1" customWidth="1"/>
    <col min="22" max="22" width="13.42578125" bestFit="1" customWidth="1"/>
    <col min="23" max="23" width="6.28515625" bestFit="1" customWidth="1"/>
    <col min="24" max="24" width="12.140625" bestFit="1" customWidth="1"/>
    <col min="25" max="25" width="7" bestFit="1" customWidth="1"/>
    <col min="26" max="26" width="9.85546875" bestFit="1" customWidth="1"/>
    <col min="27" max="27" width="14" customWidth="1"/>
  </cols>
  <sheetData>
    <row r="1" spans="1:27" x14ac:dyDescent="0.25">
      <c r="O1" s="178">
        <v>0.79500000000000004</v>
      </c>
    </row>
    <row r="2" spans="1:27" s="4" customFormat="1" ht="15" customHeight="1" x14ac:dyDescent="0.25">
      <c r="A2" s="206" t="s">
        <v>1074</v>
      </c>
      <c r="B2" s="207" t="s">
        <v>179</v>
      </c>
      <c r="C2" s="207" t="s">
        <v>0</v>
      </c>
      <c r="D2" s="207" t="s">
        <v>180</v>
      </c>
      <c r="E2" s="207" t="s">
        <v>181</v>
      </c>
      <c r="F2" s="207" t="s">
        <v>1621</v>
      </c>
      <c r="G2" s="207"/>
      <c r="H2" s="207"/>
      <c r="I2" s="207"/>
      <c r="J2" s="207"/>
      <c r="K2" s="207"/>
      <c r="L2" s="206" t="s">
        <v>182</v>
      </c>
      <c r="M2" s="206"/>
      <c r="N2" s="206" t="s">
        <v>183</v>
      </c>
      <c r="O2" s="205" t="s">
        <v>1299</v>
      </c>
      <c r="P2" s="205" t="s">
        <v>1300</v>
      </c>
      <c r="Q2" s="205" t="s">
        <v>1301</v>
      </c>
      <c r="R2" s="205" t="s">
        <v>1302</v>
      </c>
      <c r="S2" s="205" t="s">
        <v>1294</v>
      </c>
      <c r="T2" s="205" t="s">
        <v>1295</v>
      </c>
      <c r="U2" s="205" t="s">
        <v>1296</v>
      </c>
      <c r="V2" s="205" t="s">
        <v>1297</v>
      </c>
      <c r="W2" s="205" t="s">
        <v>1335</v>
      </c>
      <c r="X2" s="205" t="s">
        <v>1336</v>
      </c>
      <c r="Y2" s="205" t="s">
        <v>1337</v>
      </c>
      <c r="Z2" s="205" t="s">
        <v>1338</v>
      </c>
      <c r="AA2" s="205" t="s">
        <v>1339</v>
      </c>
    </row>
    <row r="3" spans="1:27" s="4" customFormat="1" x14ac:dyDescent="0.25">
      <c r="A3" s="207"/>
      <c r="B3" s="207"/>
      <c r="C3" s="207"/>
      <c r="D3" s="207"/>
      <c r="E3" s="207"/>
      <c r="F3" s="207" t="s">
        <v>1622</v>
      </c>
      <c r="G3" s="207"/>
      <c r="H3" s="207" t="s">
        <v>1623</v>
      </c>
      <c r="I3" s="207"/>
      <c r="J3" s="207" t="s">
        <v>184</v>
      </c>
      <c r="K3" s="207"/>
      <c r="L3" s="206"/>
      <c r="M3" s="206"/>
      <c r="N3" s="206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</row>
    <row r="4" spans="1:27" s="4" customFormat="1" x14ac:dyDescent="0.25">
      <c r="A4" s="207"/>
      <c r="B4" s="207"/>
      <c r="C4" s="207"/>
      <c r="D4" s="207"/>
      <c r="E4" s="207"/>
      <c r="F4" s="153" t="s">
        <v>185</v>
      </c>
      <c r="G4" s="171" t="s">
        <v>186</v>
      </c>
      <c r="H4" s="171" t="s">
        <v>185</v>
      </c>
      <c r="I4" s="171" t="s">
        <v>186</v>
      </c>
      <c r="J4" s="171" t="s">
        <v>185</v>
      </c>
      <c r="K4" s="171" t="s">
        <v>186</v>
      </c>
      <c r="L4" s="171" t="s">
        <v>187</v>
      </c>
      <c r="M4" s="171" t="s">
        <v>188</v>
      </c>
      <c r="N4" s="206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</row>
    <row r="5" spans="1:27" x14ac:dyDescent="0.25">
      <c r="A5" s="145">
        <v>1</v>
      </c>
      <c r="B5" s="180" t="s">
        <v>158</v>
      </c>
      <c r="C5" s="181" t="s">
        <v>1321</v>
      </c>
      <c r="D5" s="181" t="s">
        <v>281</v>
      </c>
      <c r="E5" s="179" t="s">
        <v>1149</v>
      </c>
      <c r="F5" s="150">
        <v>5022</v>
      </c>
      <c r="G5" s="150">
        <v>9014670</v>
      </c>
      <c r="H5" s="7">
        <v>8709</v>
      </c>
      <c r="I5" s="7">
        <v>10016555</v>
      </c>
      <c r="J5" s="24">
        <f>IFERROR(H5/F5,0)</f>
        <v>1.7341696535244921</v>
      </c>
      <c r="K5" s="24">
        <f>IFERROR(I5/G5,0)</f>
        <v>1.1111393983362674</v>
      </c>
      <c r="L5" s="24">
        <f>IF((J5*0.3)&gt;30%,30%,(J5*0.3))</f>
        <v>0.3</v>
      </c>
      <c r="M5" s="24">
        <f>IF((K5*0.7)&gt;70%,70%,(K5*0.7))</f>
        <v>0.7</v>
      </c>
      <c r="N5" s="109">
        <f>L5+M5</f>
        <v>1</v>
      </c>
      <c r="O5" s="148">
        <f>IF(N5&gt;=$O$1,N5*'DSR Fund'!$F$9,0)</f>
        <v>1442.9131308736737</v>
      </c>
      <c r="P5" s="7">
        <v>6027035</v>
      </c>
      <c r="Q5" s="7">
        <v>2587000</v>
      </c>
      <c r="R5" s="138">
        <f>SUM(P5:Q5)</f>
        <v>8614035</v>
      </c>
      <c r="S5" s="144">
        <f>IFERROR(P5/R5,0)</f>
        <v>0.69967616802114219</v>
      </c>
      <c r="T5" s="144">
        <f>IFERROR(Q5/R5,0)</f>
        <v>0.30032383197885776</v>
      </c>
      <c r="U5" s="138">
        <f>O5*S5</f>
        <v>1009.5719301970809</v>
      </c>
      <c r="V5" s="138">
        <f>O5*T5</f>
        <v>433.34120067659279</v>
      </c>
      <c r="W5" s="2" t="s">
        <v>1337</v>
      </c>
      <c r="X5" s="2">
        <v>1843184440</v>
      </c>
      <c r="Y5" s="2" t="s">
        <v>1627</v>
      </c>
      <c r="Z5" s="2" t="s">
        <v>1629</v>
      </c>
      <c r="AA5" s="2"/>
    </row>
    <row r="6" spans="1:27" x14ac:dyDescent="0.25">
      <c r="A6" s="145">
        <v>2</v>
      </c>
      <c r="B6" s="180" t="s">
        <v>158</v>
      </c>
      <c r="C6" s="181" t="s">
        <v>1321</v>
      </c>
      <c r="D6" s="181" t="s">
        <v>282</v>
      </c>
      <c r="E6" s="179" t="s">
        <v>283</v>
      </c>
      <c r="F6" s="150">
        <v>4719</v>
      </c>
      <c r="G6" s="150">
        <v>8474635</v>
      </c>
      <c r="H6" s="7">
        <v>4588</v>
      </c>
      <c r="I6" s="7">
        <v>7277325</v>
      </c>
      <c r="J6" s="24">
        <f t="shared" ref="J6:K68" si="0">IFERROR(H6/F6,0)</f>
        <v>0.97223988133079042</v>
      </c>
      <c r="K6" s="24">
        <f t="shared" si="0"/>
        <v>0.85871839908149439</v>
      </c>
      <c r="L6" s="24">
        <f t="shared" ref="L6:L69" si="1">IF((J6*0.3)&gt;30%,30%,(J6*0.3))</f>
        <v>0.29167196439923709</v>
      </c>
      <c r="M6" s="24">
        <f t="shared" ref="M6:M69" si="2">IF((K6*0.7)&gt;70%,70%,(K6*0.7))</f>
        <v>0.60110287935704598</v>
      </c>
      <c r="N6" s="109">
        <f t="shared" ref="N6:N69" si="3">L6+M6</f>
        <v>0.89277484375628302</v>
      </c>
      <c r="O6" s="148">
        <f>IF(N6&gt;=$O$1,N6*'DSR Fund'!$F$9,0)</f>
        <v>1288.1965449696331</v>
      </c>
      <c r="P6" s="7">
        <v>2261075</v>
      </c>
      <c r="Q6" s="7">
        <v>4921570</v>
      </c>
      <c r="R6" s="138">
        <f t="shared" ref="R6:R69" si="4">SUM(P6:Q6)</f>
        <v>7182645</v>
      </c>
      <c r="S6" s="144">
        <f t="shared" ref="S6:S69" si="5">IFERROR(P6/R6,0)</f>
        <v>0.31479698634695158</v>
      </c>
      <c r="T6" s="144">
        <f t="shared" ref="T6:T69" si="6">IFERROR(Q6/R6,0)</f>
        <v>0.68520301365304848</v>
      </c>
      <c r="U6" s="138">
        <f>O6*S6</f>
        <v>405.5203901789958</v>
      </c>
      <c r="V6" s="138">
        <f t="shared" ref="V6:V69" si="7">O6*T6</f>
        <v>882.67615479063738</v>
      </c>
      <c r="W6" s="2" t="s">
        <v>1337</v>
      </c>
      <c r="X6" s="2">
        <v>1840860000</v>
      </c>
      <c r="Y6" s="2" t="s">
        <v>1627</v>
      </c>
      <c r="Z6" s="2" t="s">
        <v>1629</v>
      </c>
      <c r="AA6" s="2"/>
    </row>
    <row r="7" spans="1:27" x14ac:dyDescent="0.25">
      <c r="A7" s="145">
        <v>3</v>
      </c>
      <c r="B7" s="180" t="s">
        <v>158</v>
      </c>
      <c r="C7" s="181" t="s">
        <v>1321</v>
      </c>
      <c r="D7" s="181" t="s">
        <v>284</v>
      </c>
      <c r="E7" s="179" t="s">
        <v>1343</v>
      </c>
      <c r="F7" s="150">
        <v>407</v>
      </c>
      <c r="G7" s="150">
        <v>715360</v>
      </c>
      <c r="H7" s="7">
        <v>140</v>
      </c>
      <c r="I7" s="7">
        <v>360000</v>
      </c>
      <c r="J7" s="24">
        <f t="shared" si="0"/>
        <v>0.34398034398034399</v>
      </c>
      <c r="K7" s="24">
        <f t="shared" si="0"/>
        <v>0.5032431223439946</v>
      </c>
      <c r="L7" s="24">
        <f t="shared" si="1"/>
        <v>0.1031941031941032</v>
      </c>
      <c r="M7" s="24">
        <f t="shared" si="2"/>
        <v>0.35227018564079621</v>
      </c>
      <c r="N7" s="109">
        <f t="shared" si="3"/>
        <v>0.45546428883489942</v>
      </c>
      <c r="O7" s="148">
        <f>IF(N7&gt;=$O$1,N7*'DSR Fund'!$F$9,0)</f>
        <v>0</v>
      </c>
      <c r="P7" s="7">
        <v>58980</v>
      </c>
      <c r="Q7" s="7">
        <v>245550</v>
      </c>
      <c r="R7" s="138">
        <f t="shared" si="4"/>
        <v>304530</v>
      </c>
      <c r="S7" s="144">
        <f t="shared" si="5"/>
        <v>0.19367549995074376</v>
      </c>
      <c r="T7" s="144">
        <f t="shared" si="6"/>
        <v>0.80632450004925627</v>
      </c>
      <c r="U7" s="138">
        <f t="shared" ref="U7:U69" si="8">O7*S7</f>
        <v>0</v>
      </c>
      <c r="V7" s="138">
        <f t="shared" si="7"/>
        <v>0</v>
      </c>
      <c r="W7" s="2" t="s">
        <v>1337</v>
      </c>
      <c r="X7" s="2">
        <v>1848388669</v>
      </c>
      <c r="Y7" s="2" t="s">
        <v>1627</v>
      </c>
      <c r="Z7" s="2" t="s">
        <v>1629</v>
      </c>
      <c r="AA7" s="2"/>
    </row>
    <row r="8" spans="1:27" x14ac:dyDescent="0.25">
      <c r="A8" s="145">
        <v>4</v>
      </c>
      <c r="B8" s="180" t="s">
        <v>159</v>
      </c>
      <c r="C8" s="181" t="s">
        <v>1321</v>
      </c>
      <c r="D8" s="181" t="s">
        <v>279</v>
      </c>
      <c r="E8" s="179" t="s">
        <v>280</v>
      </c>
      <c r="F8" s="150">
        <v>1348</v>
      </c>
      <c r="G8" s="150">
        <v>2413280</v>
      </c>
      <c r="H8" s="7">
        <v>1435</v>
      </c>
      <c r="I8" s="7">
        <v>2833610</v>
      </c>
      <c r="J8" s="24">
        <f t="shared" si="0"/>
        <v>1.064540059347181</v>
      </c>
      <c r="K8" s="24">
        <f t="shared" si="0"/>
        <v>1.1741737386461579</v>
      </c>
      <c r="L8" s="24">
        <f t="shared" si="1"/>
        <v>0.3</v>
      </c>
      <c r="M8" s="24">
        <f t="shared" si="2"/>
        <v>0.7</v>
      </c>
      <c r="N8" s="109">
        <f t="shared" si="3"/>
        <v>1</v>
      </c>
      <c r="O8" s="148">
        <f>IF(N8&gt;=$O$1,N8*'DSR Fund'!$F$9,0)</f>
        <v>1442.9131308736737</v>
      </c>
      <c r="P8" s="7">
        <v>879330</v>
      </c>
      <c r="Q8" s="7">
        <v>1922010</v>
      </c>
      <c r="R8" s="138">
        <f t="shared" si="4"/>
        <v>2801340</v>
      </c>
      <c r="S8" s="144">
        <f t="shared" si="5"/>
        <v>0.31389620681530983</v>
      </c>
      <c r="T8" s="144">
        <f t="shared" si="6"/>
        <v>0.68610379318469017</v>
      </c>
      <c r="U8" s="138">
        <f t="shared" si="8"/>
        <v>452.9249585452489</v>
      </c>
      <c r="V8" s="138">
        <f t="shared" si="7"/>
        <v>989.98817232842475</v>
      </c>
      <c r="W8" s="2" t="s">
        <v>1337</v>
      </c>
      <c r="X8" s="2">
        <v>1823515152</v>
      </c>
      <c r="Y8" s="2" t="s">
        <v>1627</v>
      </c>
      <c r="Z8" s="2" t="s">
        <v>1629</v>
      </c>
      <c r="AA8" s="2"/>
    </row>
    <row r="9" spans="1:27" x14ac:dyDescent="0.25">
      <c r="A9" s="145">
        <v>5</v>
      </c>
      <c r="B9" s="180" t="s">
        <v>159</v>
      </c>
      <c r="C9" s="181" t="s">
        <v>1321</v>
      </c>
      <c r="D9" s="181" t="s">
        <v>277</v>
      </c>
      <c r="E9" s="179" t="s">
        <v>278</v>
      </c>
      <c r="F9" s="150">
        <v>922</v>
      </c>
      <c r="G9" s="150">
        <v>1643930</v>
      </c>
      <c r="H9" s="7">
        <v>962</v>
      </c>
      <c r="I9" s="7">
        <v>1723745</v>
      </c>
      <c r="J9" s="24">
        <f t="shared" si="0"/>
        <v>1.0433839479392624</v>
      </c>
      <c r="K9" s="24">
        <f t="shared" si="0"/>
        <v>1.0485513373440476</v>
      </c>
      <c r="L9" s="24">
        <f t="shared" si="1"/>
        <v>0.3</v>
      </c>
      <c r="M9" s="24">
        <f t="shared" si="2"/>
        <v>0.7</v>
      </c>
      <c r="N9" s="109">
        <f t="shared" si="3"/>
        <v>1</v>
      </c>
      <c r="O9" s="148">
        <f>IF(N9&gt;=$O$1,N9*'DSR Fund'!$F$9,0)</f>
        <v>1442.9131308736737</v>
      </c>
      <c r="P9" s="7">
        <v>681095</v>
      </c>
      <c r="Q9" s="7">
        <v>1021430</v>
      </c>
      <c r="R9" s="138">
        <f t="shared" si="4"/>
        <v>1702525</v>
      </c>
      <c r="S9" s="144">
        <f t="shared" si="5"/>
        <v>0.40004992584543547</v>
      </c>
      <c r="T9" s="144">
        <f t="shared" si="6"/>
        <v>0.59995007415456458</v>
      </c>
      <c r="U9" s="138">
        <f>O9*S9</f>
        <v>577.23729100741832</v>
      </c>
      <c r="V9" s="138">
        <f t="shared" si="7"/>
        <v>865.6758398662555</v>
      </c>
      <c r="W9" s="2" t="s">
        <v>1337</v>
      </c>
      <c r="X9" s="2">
        <v>1785202060</v>
      </c>
      <c r="Y9" s="2" t="s">
        <v>1627</v>
      </c>
      <c r="Z9" s="2" t="s">
        <v>1629</v>
      </c>
      <c r="AA9" s="2"/>
    </row>
    <row r="10" spans="1:27" x14ac:dyDescent="0.25">
      <c r="A10" s="145">
        <v>6</v>
      </c>
      <c r="B10" s="180" t="s">
        <v>159</v>
      </c>
      <c r="C10" s="181" t="s">
        <v>1321</v>
      </c>
      <c r="D10" s="181" t="s">
        <v>275</v>
      </c>
      <c r="E10" s="179" t="s">
        <v>422</v>
      </c>
      <c r="F10" s="150">
        <v>1348</v>
      </c>
      <c r="G10" s="150">
        <v>2413280</v>
      </c>
      <c r="H10" s="7">
        <v>3715</v>
      </c>
      <c r="I10" s="7">
        <v>4499050</v>
      </c>
      <c r="J10" s="24">
        <f t="shared" si="0"/>
        <v>2.7559347181008902</v>
      </c>
      <c r="K10" s="24">
        <f t="shared" si="0"/>
        <v>1.8642884373135318</v>
      </c>
      <c r="L10" s="24">
        <f t="shared" si="1"/>
        <v>0.3</v>
      </c>
      <c r="M10" s="24">
        <f t="shared" si="2"/>
        <v>0.7</v>
      </c>
      <c r="N10" s="109">
        <f t="shared" si="3"/>
        <v>1</v>
      </c>
      <c r="O10" s="148">
        <f>IF(N10&gt;=$O$1,N10*'DSR Fund'!$F$9,0)</f>
        <v>1442.9131308736737</v>
      </c>
      <c r="P10" s="7">
        <v>2667310</v>
      </c>
      <c r="Q10" s="7">
        <v>1806010</v>
      </c>
      <c r="R10" s="138">
        <f t="shared" si="4"/>
        <v>4473320</v>
      </c>
      <c r="S10" s="144">
        <f t="shared" si="5"/>
        <v>0.59627077875045831</v>
      </c>
      <c r="T10" s="144">
        <f t="shared" si="6"/>
        <v>0.40372922124954175</v>
      </c>
      <c r="U10" s="138">
        <f t="shared" si="8"/>
        <v>860.36693621530742</v>
      </c>
      <c r="V10" s="138">
        <f t="shared" si="7"/>
        <v>582.5461946583664</v>
      </c>
      <c r="W10" s="2" t="s">
        <v>1337</v>
      </c>
      <c r="X10" s="2">
        <v>1881410000</v>
      </c>
      <c r="Y10" s="2" t="s">
        <v>1627</v>
      </c>
      <c r="Z10" s="2" t="s">
        <v>1629</v>
      </c>
      <c r="AA10" s="2"/>
    </row>
    <row r="11" spans="1:27" x14ac:dyDescent="0.25">
      <c r="A11" s="145">
        <v>7</v>
      </c>
      <c r="B11" s="180" t="s">
        <v>159</v>
      </c>
      <c r="C11" s="181" t="s">
        <v>1321</v>
      </c>
      <c r="D11" s="181" t="s">
        <v>1001</v>
      </c>
      <c r="E11" s="179" t="s">
        <v>1002</v>
      </c>
      <c r="F11" s="150">
        <v>458</v>
      </c>
      <c r="G11" s="150">
        <v>809225</v>
      </c>
      <c r="H11" s="7">
        <v>788</v>
      </c>
      <c r="I11" s="7">
        <v>1152570</v>
      </c>
      <c r="J11" s="24">
        <f t="shared" si="0"/>
        <v>1.7205240174672489</v>
      </c>
      <c r="K11" s="24">
        <f t="shared" si="0"/>
        <v>1.4242886712595384</v>
      </c>
      <c r="L11" s="24">
        <f t="shared" si="1"/>
        <v>0.3</v>
      </c>
      <c r="M11" s="24">
        <f t="shared" si="2"/>
        <v>0.7</v>
      </c>
      <c r="N11" s="109">
        <f t="shared" si="3"/>
        <v>1</v>
      </c>
      <c r="O11" s="148">
        <f>IF(N11&gt;=$O$1,N11*'DSR Fund'!$F$9,0)</f>
        <v>1442.9131308736737</v>
      </c>
      <c r="P11" s="7">
        <v>525010</v>
      </c>
      <c r="Q11" s="7">
        <v>627560</v>
      </c>
      <c r="R11" s="138">
        <f t="shared" si="4"/>
        <v>1152570</v>
      </c>
      <c r="S11" s="144">
        <f t="shared" si="5"/>
        <v>0.45551246345124374</v>
      </c>
      <c r="T11" s="144">
        <f t="shared" si="6"/>
        <v>0.54448753654875626</v>
      </c>
      <c r="U11" s="138">
        <f t="shared" si="8"/>
        <v>657.26491479041397</v>
      </c>
      <c r="V11" s="138">
        <f t="shared" si="7"/>
        <v>785.64821608325974</v>
      </c>
      <c r="W11" s="2" t="s">
        <v>1337</v>
      </c>
      <c r="X11" s="2">
        <v>1911175466</v>
      </c>
      <c r="Y11" s="2" t="e">
        <v>#N/A</v>
      </c>
      <c r="Z11" s="2" t="s">
        <v>1630</v>
      </c>
      <c r="AA11" s="2"/>
    </row>
    <row r="12" spans="1:27" x14ac:dyDescent="0.25">
      <c r="A12" s="145">
        <v>8</v>
      </c>
      <c r="B12" s="180" t="s">
        <v>159</v>
      </c>
      <c r="C12" s="181" t="s">
        <v>1321</v>
      </c>
      <c r="D12" s="181" t="s">
        <v>274</v>
      </c>
      <c r="E12" s="179" t="s">
        <v>1118</v>
      </c>
      <c r="F12" s="150">
        <v>475</v>
      </c>
      <c r="G12" s="150">
        <v>842350</v>
      </c>
      <c r="H12" s="7">
        <v>287</v>
      </c>
      <c r="I12" s="7">
        <v>422145</v>
      </c>
      <c r="J12" s="24">
        <f t="shared" si="0"/>
        <v>0.60421052631578942</v>
      </c>
      <c r="K12" s="24">
        <f t="shared" si="0"/>
        <v>0.50115154033359055</v>
      </c>
      <c r="L12" s="24">
        <f t="shared" si="1"/>
        <v>0.18126315789473682</v>
      </c>
      <c r="M12" s="24">
        <f t="shared" si="2"/>
        <v>0.35080607823351334</v>
      </c>
      <c r="N12" s="109">
        <f t="shared" si="3"/>
        <v>0.53206923612825019</v>
      </c>
      <c r="O12" s="148">
        <f>IF(N12&gt;=$O$1,N12*'DSR Fund'!$F$9,0)</f>
        <v>0</v>
      </c>
      <c r="P12" s="7">
        <v>179115</v>
      </c>
      <c r="Q12" s="7">
        <v>243030</v>
      </c>
      <c r="R12" s="138">
        <f t="shared" si="4"/>
        <v>422145</v>
      </c>
      <c r="S12" s="144">
        <f t="shared" si="5"/>
        <v>0.42429733859218988</v>
      </c>
      <c r="T12" s="144">
        <f t="shared" si="6"/>
        <v>0.57570266140781012</v>
      </c>
      <c r="U12" s="138">
        <f t="shared" si="8"/>
        <v>0</v>
      </c>
      <c r="V12" s="138">
        <f t="shared" si="7"/>
        <v>0</v>
      </c>
      <c r="W12" s="2" t="s">
        <v>1337</v>
      </c>
      <c r="X12" s="2">
        <v>1822272321</v>
      </c>
      <c r="Y12" s="2" t="s">
        <v>1627</v>
      </c>
      <c r="Z12" s="2" t="s">
        <v>1629</v>
      </c>
      <c r="AA12" s="2"/>
    </row>
    <row r="13" spans="1:27" x14ac:dyDescent="0.25">
      <c r="A13" s="145">
        <v>9</v>
      </c>
      <c r="B13" s="180" t="s">
        <v>159</v>
      </c>
      <c r="C13" s="181" t="s">
        <v>1321</v>
      </c>
      <c r="D13" s="181" t="s">
        <v>273</v>
      </c>
      <c r="E13" s="179" t="s">
        <v>1119</v>
      </c>
      <c r="F13" s="150">
        <v>770</v>
      </c>
      <c r="G13" s="150">
        <v>1375520</v>
      </c>
      <c r="H13" s="7">
        <v>854</v>
      </c>
      <c r="I13" s="7">
        <v>1630755</v>
      </c>
      <c r="J13" s="24">
        <f t="shared" si="0"/>
        <v>1.1090909090909091</v>
      </c>
      <c r="K13" s="24">
        <f t="shared" si="0"/>
        <v>1.1855552809119461</v>
      </c>
      <c r="L13" s="24">
        <f t="shared" si="1"/>
        <v>0.3</v>
      </c>
      <c r="M13" s="24">
        <f t="shared" si="2"/>
        <v>0.7</v>
      </c>
      <c r="N13" s="109">
        <f t="shared" si="3"/>
        <v>1</v>
      </c>
      <c r="O13" s="148">
        <f>IF(N13&gt;=$O$1,N13*'DSR Fund'!$F$9,0)</f>
        <v>1442.9131308736737</v>
      </c>
      <c r="P13" s="7">
        <v>559775</v>
      </c>
      <c r="Q13" s="7">
        <v>1041770</v>
      </c>
      <c r="R13" s="138">
        <f t="shared" si="4"/>
        <v>1601545</v>
      </c>
      <c r="S13" s="144">
        <f t="shared" si="5"/>
        <v>0.34952186794626439</v>
      </c>
      <c r="T13" s="144">
        <f t="shared" si="6"/>
        <v>0.65047813205373561</v>
      </c>
      <c r="U13" s="138">
        <f t="shared" si="8"/>
        <v>504.3296927871591</v>
      </c>
      <c r="V13" s="138">
        <f t="shared" si="7"/>
        <v>938.58343808651466</v>
      </c>
      <c r="W13" s="2" t="s">
        <v>1337</v>
      </c>
      <c r="X13" s="2">
        <v>1799933848</v>
      </c>
      <c r="Y13" s="2" t="s">
        <v>1627</v>
      </c>
      <c r="Z13" s="2" t="s">
        <v>1629</v>
      </c>
      <c r="AA13" s="2"/>
    </row>
    <row r="14" spans="1:27" x14ac:dyDescent="0.25">
      <c r="A14" s="145">
        <v>10</v>
      </c>
      <c r="B14" s="180" t="s">
        <v>159</v>
      </c>
      <c r="C14" s="181" t="s">
        <v>1321</v>
      </c>
      <c r="D14" s="181" t="s">
        <v>288</v>
      </c>
      <c r="E14" s="179" t="s">
        <v>276</v>
      </c>
      <c r="F14" s="150">
        <v>1020</v>
      </c>
      <c r="G14" s="150">
        <v>1824595</v>
      </c>
      <c r="H14" s="7">
        <v>1019</v>
      </c>
      <c r="I14" s="7">
        <v>1927385</v>
      </c>
      <c r="J14" s="24">
        <f t="shared" si="0"/>
        <v>0.99901960784313726</v>
      </c>
      <c r="K14" s="24">
        <f t="shared" si="0"/>
        <v>1.0563357895861822</v>
      </c>
      <c r="L14" s="24">
        <f t="shared" si="1"/>
        <v>0.29970588235294116</v>
      </c>
      <c r="M14" s="24">
        <f t="shared" si="2"/>
        <v>0.7</v>
      </c>
      <c r="N14" s="109">
        <f t="shared" si="3"/>
        <v>0.99970588235294111</v>
      </c>
      <c r="O14" s="148">
        <f>IF(N14&gt;=$O$1,N14*'DSR Fund'!$F$9,0)</f>
        <v>1442.4887446587109</v>
      </c>
      <c r="P14" s="7">
        <v>561725</v>
      </c>
      <c r="Q14" s="7">
        <v>1342010</v>
      </c>
      <c r="R14" s="138">
        <f t="shared" si="4"/>
        <v>1903735</v>
      </c>
      <c r="S14" s="144">
        <f t="shared" si="5"/>
        <v>0.2950647017573349</v>
      </c>
      <c r="T14" s="144">
        <f t="shared" si="6"/>
        <v>0.7049352982426651</v>
      </c>
      <c r="U14" s="138">
        <f t="shared" si="8"/>
        <v>425.62751123103493</v>
      </c>
      <c r="V14" s="138">
        <f t="shared" si="7"/>
        <v>1016.8612334276759</v>
      </c>
      <c r="W14" s="2" t="s">
        <v>1337</v>
      </c>
      <c r="X14" s="2">
        <v>1778811330</v>
      </c>
      <c r="Y14" s="2" t="s">
        <v>1627</v>
      </c>
      <c r="Z14" s="2" t="s">
        <v>1629</v>
      </c>
      <c r="AA14" s="2"/>
    </row>
    <row r="15" spans="1:27" x14ac:dyDescent="0.25">
      <c r="A15" s="145">
        <v>11</v>
      </c>
      <c r="B15" s="180" t="s">
        <v>159</v>
      </c>
      <c r="C15" s="181" t="s">
        <v>1321</v>
      </c>
      <c r="D15" s="181" t="s">
        <v>286</v>
      </c>
      <c r="E15" s="179" t="s">
        <v>1344</v>
      </c>
      <c r="F15" s="150">
        <v>770</v>
      </c>
      <c r="G15" s="150">
        <v>1375520</v>
      </c>
      <c r="H15" s="7">
        <v>1013</v>
      </c>
      <c r="I15" s="7">
        <v>1676375</v>
      </c>
      <c r="J15" s="24">
        <f t="shared" si="0"/>
        <v>1.3155844155844156</v>
      </c>
      <c r="K15" s="24">
        <f t="shared" si="0"/>
        <v>1.2187209200884028</v>
      </c>
      <c r="L15" s="24">
        <f t="shared" si="1"/>
        <v>0.3</v>
      </c>
      <c r="M15" s="24">
        <f t="shared" si="2"/>
        <v>0.7</v>
      </c>
      <c r="N15" s="109">
        <f t="shared" si="3"/>
        <v>1</v>
      </c>
      <c r="O15" s="148">
        <f>IF(N15&gt;=$O$1,N15*'DSR Fund'!$F$9,0)</f>
        <v>1442.9131308736737</v>
      </c>
      <c r="P15" s="7">
        <v>632785</v>
      </c>
      <c r="Q15" s="7">
        <v>1004080</v>
      </c>
      <c r="R15" s="138">
        <f t="shared" si="4"/>
        <v>1636865</v>
      </c>
      <c r="S15" s="144">
        <f t="shared" si="5"/>
        <v>0.38658349955555282</v>
      </c>
      <c r="T15" s="144">
        <f t="shared" si="6"/>
        <v>0.61341650044444718</v>
      </c>
      <c r="U15" s="138">
        <f t="shared" si="8"/>
        <v>557.80640768780415</v>
      </c>
      <c r="V15" s="138">
        <f t="shared" si="7"/>
        <v>885.10672318586955</v>
      </c>
      <c r="W15" s="2" t="s">
        <v>1337</v>
      </c>
      <c r="X15" s="2">
        <v>1846881363</v>
      </c>
      <c r="Y15" s="2" t="s">
        <v>1627</v>
      </c>
      <c r="Z15" s="2" t="s">
        <v>1629</v>
      </c>
      <c r="AA15" s="2"/>
    </row>
    <row r="16" spans="1:27" x14ac:dyDescent="0.25">
      <c r="A16" s="145">
        <v>12</v>
      </c>
      <c r="B16" s="180" t="s">
        <v>159</v>
      </c>
      <c r="C16" s="181" t="s">
        <v>1321</v>
      </c>
      <c r="D16" s="181" t="s">
        <v>289</v>
      </c>
      <c r="E16" s="179" t="s">
        <v>1345</v>
      </c>
      <c r="F16" s="150">
        <v>578</v>
      </c>
      <c r="G16" s="150">
        <v>1032010</v>
      </c>
      <c r="H16" s="7">
        <v>927</v>
      </c>
      <c r="I16" s="7">
        <v>1323105</v>
      </c>
      <c r="J16" s="24">
        <f t="shared" si="0"/>
        <v>1.6038062283737025</v>
      </c>
      <c r="K16" s="24">
        <f t="shared" si="0"/>
        <v>1.2820660652513056</v>
      </c>
      <c r="L16" s="24">
        <f t="shared" si="1"/>
        <v>0.3</v>
      </c>
      <c r="M16" s="24">
        <f t="shared" si="2"/>
        <v>0.7</v>
      </c>
      <c r="N16" s="109">
        <f t="shared" si="3"/>
        <v>1</v>
      </c>
      <c r="O16" s="148">
        <f>IF(N16&gt;=$O$1,N16*'DSR Fund'!$F$9,0)</f>
        <v>1442.9131308736737</v>
      </c>
      <c r="P16" s="7">
        <v>582065</v>
      </c>
      <c r="Q16" s="7">
        <v>729480</v>
      </c>
      <c r="R16" s="138">
        <f t="shared" si="4"/>
        <v>1311545</v>
      </c>
      <c r="S16" s="144">
        <f t="shared" si="5"/>
        <v>0.44380101330873128</v>
      </c>
      <c r="T16" s="144">
        <f t="shared" si="6"/>
        <v>0.55619898669126866</v>
      </c>
      <c r="U16" s="138">
        <f t="shared" si="8"/>
        <v>640.36630959821036</v>
      </c>
      <c r="V16" s="138">
        <f t="shared" si="7"/>
        <v>802.54682127546323</v>
      </c>
      <c r="W16" s="2" t="s">
        <v>1337</v>
      </c>
      <c r="X16" s="2">
        <v>1978444418</v>
      </c>
      <c r="Y16" s="2" t="s">
        <v>1627</v>
      </c>
      <c r="Z16" s="2" t="s">
        <v>1629</v>
      </c>
      <c r="AA16" s="2"/>
    </row>
    <row r="17" spans="1:27" x14ac:dyDescent="0.25">
      <c r="A17" s="145">
        <v>13</v>
      </c>
      <c r="B17" s="180" t="s">
        <v>1333</v>
      </c>
      <c r="C17" s="181" t="s">
        <v>1321</v>
      </c>
      <c r="D17" s="181" t="s">
        <v>330</v>
      </c>
      <c r="E17" s="180" t="s">
        <v>1346</v>
      </c>
      <c r="F17" s="150">
        <v>569</v>
      </c>
      <c r="G17" s="150">
        <v>1368230</v>
      </c>
      <c r="H17" s="7">
        <v>848</v>
      </c>
      <c r="I17" s="7">
        <v>1365410</v>
      </c>
      <c r="J17" s="24">
        <f t="shared" si="0"/>
        <v>1.4903339191564147</v>
      </c>
      <c r="K17" s="24">
        <f t="shared" si="0"/>
        <v>0.99793894301396691</v>
      </c>
      <c r="L17" s="24">
        <f t="shared" si="1"/>
        <v>0.3</v>
      </c>
      <c r="M17" s="24">
        <f t="shared" si="2"/>
        <v>0.69855726010977681</v>
      </c>
      <c r="N17" s="109">
        <f t="shared" si="3"/>
        <v>0.99855726010977675</v>
      </c>
      <c r="O17" s="148">
        <f>IF(N17&gt;=$O$1,N17*'DSR Fund'!$F$9,0)</f>
        <v>1440.8313825416353</v>
      </c>
      <c r="P17" s="7">
        <v>580280</v>
      </c>
      <c r="Q17" s="7">
        <v>784040</v>
      </c>
      <c r="R17" s="138">
        <f t="shared" si="4"/>
        <v>1364320</v>
      </c>
      <c r="S17" s="144">
        <f t="shared" si="5"/>
        <v>0.42532543684766039</v>
      </c>
      <c r="T17" s="144">
        <f t="shared" si="6"/>
        <v>0.57467456315233967</v>
      </c>
      <c r="U17" s="138">
        <f t="shared" si="8"/>
        <v>612.82223720333957</v>
      </c>
      <c r="V17" s="138">
        <f t="shared" si="7"/>
        <v>828.00914533829587</v>
      </c>
      <c r="W17" s="2" t="s">
        <v>1337</v>
      </c>
      <c r="X17" s="2">
        <v>1820016644</v>
      </c>
      <c r="Y17" s="2" t="s">
        <v>1628</v>
      </c>
      <c r="Z17" s="2" t="s">
        <v>1630</v>
      </c>
      <c r="AA17" s="2"/>
    </row>
    <row r="18" spans="1:27" x14ac:dyDescent="0.25">
      <c r="A18" s="145">
        <v>14</v>
      </c>
      <c r="B18" s="180" t="s">
        <v>1333</v>
      </c>
      <c r="C18" s="181" t="s">
        <v>1321</v>
      </c>
      <c r="D18" s="181" t="s">
        <v>332</v>
      </c>
      <c r="E18" s="180" t="s">
        <v>333</v>
      </c>
      <c r="F18" s="150">
        <v>601</v>
      </c>
      <c r="G18" s="150">
        <v>1140415</v>
      </c>
      <c r="H18" s="7">
        <v>993</v>
      </c>
      <c r="I18" s="7">
        <v>1060580</v>
      </c>
      <c r="J18" s="24">
        <f t="shared" si="0"/>
        <v>1.6522462562396008</v>
      </c>
      <c r="K18" s="24">
        <f t="shared" si="0"/>
        <v>0.92999478260107071</v>
      </c>
      <c r="L18" s="24">
        <f t="shared" si="1"/>
        <v>0.3</v>
      </c>
      <c r="M18" s="24">
        <f t="shared" si="2"/>
        <v>0.65099634782074944</v>
      </c>
      <c r="N18" s="109">
        <f t="shared" si="3"/>
        <v>0.95099634782074949</v>
      </c>
      <c r="O18" s="148">
        <f>IF(N18&gt;=$O$1,N18*'DSR Fund'!$F$9,0)</f>
        <v>1372.2051176834668</v>
      </c>
      <c r="P18" s="7">
        <v>735350</v>
      </c>
      <c r="Q18" s="7">
        <v>322380</v>
      </c>
      <c r="R18" s="138">
        <f t="shared" si="4"/>
        <v>1057730</v>
      </c>
      <c r="S18" s="144">
        <f t="shared" si="5"/>
        <v>0.69521522505743427</v>
      </c>
      <c r="T18" s="144">
        <f t="shared" si="6"/>
        <v>0.30478477494256567</v>
      </c>
      <c r="U18" s="138">
        <f t="shared" si="8"/>
        <v>953.9778897152745</v>
      </c>
      <c r="V18" s="138">
        <f t="shared" si="7"/>
        <v>418.22722796819227</v>
      </c>
      <c r="W18" s="2" t="s">
        <v>1337</v>
      </c>
      <c r="X18" s="2">
        <v>1877215021</v>
      </c>
      <c r="Y18" s="2" t="s">
        <v>1627</v>
      </c>
      <c r="Z18" s="2" t="s">
        <v>1629</v>
      </c>
      <c r="AA18" s="2"/>
    </row>
    <row r="19" spans="1:27" x14ac:dyDescent="0.25">
      <c r="A19" s="145">
        <v>15</v>
      </c>
      <c r="B19" s="180" t="s">
        <v>1280</v>
      </c>
      <c r="C19" s="181" t="s">
        <v>1321</v>
      </c>
      <c r="D19" s="181" t="s">
        <v>1347</v>
      </c>
      <c r="E19" s="180" t="s">
        <v>1348</v>
      </c>
      <c r="F19" s="150">
        <v>758</v>
      </c>
      <c r="G19" s="150">
        <v>1360625</v>
      </c>
      <c r="H19" s="7">
        <v>1340</v>
      </c>
      <c r="I19" s="7">
        <v>1620290</v>
      </c>
      <c r="J19" s="24">
        <f t="shared" si="0"/>
        <v>1.7678100263852243</v>
      </c>
      <c r="K19" s="24">
        <f t="shared" si="0"/>
        <v>1.1908424437299034</v>
      </c>
      <c r="L19" s="24">
        <f t="shared" si="1"/>
        <v>0.3</v>
      </c>
      <c r="M19" s="24">
        <f t="shared" si="2"/>
        <v>0.7</v>
      </c>
      <c r="N19" s="109">
        <f t="shared" si="3"/>
        <v>1</v>
      </c>
      <c r="O19" s="148">
        <f>IF(N19&gt;=$O$1,N19*'DSR Fund'!$F$9,0)</f>
        <v>1442.9131308736737</v>
      </c>
      <c r="P19" s="7">
        <v>901650</v>
      </c>
      <c r="Q19" s="7">
        <v>718640</v>
      </c>
      <c r="R19" s="138">
        <f t="shared" si="4"/>
        <v>1620290</v>
      </c>
      <c r="S19" s="144">
        <f t="shared" si="5"/>
        <v>0.55647445827598763</v>
      </c>
      <c r="T19" s="144">
        <f t="shared" si="6"/>
        <v>0.44352554172401237</v>
      </c>
      <c r="U19" s="138">
        <f t="shared" si="8"/>
        <v>802.94430284223677</v>
      </c>
      <c r="V19" s="138">
        <f t="shared" si="7"/>
        <v>639.96882803143694</v>
      </c>
      <c r="W19" s="2" t="s">
        <v>1337</v>
      </c>
      <c r="X19" s="2">
        <v>1852138138</v>
      </c>
      <c r="Y19" s="2" t="s">
        <v>1627</v>
      </c>
      <c r="Z19" s="2" t="s">
        <v>1629</v>
      </c>
      <c r="AA19" s="2"/>
    </row>
    <row r="20" spans="1:27" x14ac:dyDescent="0.25">
      <c r="A20" s="145">
        <v>16</v>
      </c>
      <c r="B20" s="180" t="s">
        <v>1280</v>
      </c>
      <c r="C20" s="181" t="s">
        <v>1321</v>
      </c>
      <c r="D20" s="181" t="s">
        <v>300</v>
      </c>
      <c r="E20" s="180" t="s">
        <v>1349</v>
      </c>
      <c r="F20" s="150">
        <v>972</v>
      </c>
      <c r="G20" s="150">
        <v>1773930</v>
      </c>
      <c r="H20" s="7">
        <v>1993</v>
      </c>
      <c r="I20" s="7">
        <v>2183120</v>
      </c>
      <c r="J20" s="24">
        <f t="shared" si="0"/>
        <v>2.0504115226337447</v>
      </c>
      <c r="K20" s="24">
        <f t="shared" si="0"/>
        <v>1.2306686284126205</v>
      </c>
      <c r="L20" s="24">
        <f t="shared" si="1"/>
        <v>0.3</v>
      </c>
      <c r="M20" s="24">
        <f t="shared" si="2"/>
        <v>0.7</v>
      </c>
      <c r="N20" s="109">
        <f t="shared" si="3"/>
        <v>1</v>
      </c>
      <c r="O20" s="148">
        <f>IF(N20&gt;=$O$1,N20*'DSR Fund'!$F$9,0)</f>
        <v>1442.9131308736737</v>
      </c>
      <c r="P20" s="7">
        <v>1579430</v>
      </c>
      <c r="Q20" s="7">
        <v>603690</v>
      </c>
      <c r="R20" s="138">
        <f t="shared" si="4"/>
        <v>2183120</v>
      </c>
      <c r="S20" s="144">
        <f t="shared" si="5"/>
        <v>0.72347374399941367</v>
      </c>
      <c r="T20" s="144">
        <f t="shared" si="6"/>
        <v>0.27652625600058633</v>
      </c>
      <c r="U20" s="138">
        <f t="shared" si="8"/>
        <v>1043.9097650590927</v>
      </c>
      <c r="V20" s="138">
        <f t="shared" si="7"/>
        <v>399.003365814581</v>
      </c>
      <c r="W20" s="2" t="s">
        <v>1337</v>
      </c>
      <c r="X20" s="2">
        <v>1839728698</v>
      </c>
      <c r="Y20" s="2" t="s">
        <v>1627</v>
      </c>
      <c r="Z20" s="2" t="s">
        <v>1629</v>
      </c>
      <c r="AA20" s="2"/>
    </row>
    <row r="21" spans="1:27" x14ac:dyDescent="0.25">
      <c r="A21" s="145">
        <v>17</v>
      </c>
      <c r="B21" s="180" t="s">
        <v>1280</v>
      </c>
      <c r="C21" s="181" t="s">
        <v>1321</v>
      </c>
      <c r="D21" s="181" t="s">
        <v>305</v>
      </c>
      <c r="E21" s="180" t="s">
        <v>306</v>
      </c>
      <c r="F21" s="150">
        <v>464</v>
      </c>
      <c r="G21" s="150">
        <v>766635</v>
      </c>
      <c r="H21" s="7">
        <v>423</v>
      </c>
      <c r="I21" s="7">
        <v>689190</v>
      </c>
      <c r="J21" s="24">
        <f t="shared" si="0"/>
        <v>0.91163793103448276</v>
      </c>
      <c r="K21" s="24">
        <f t="shared" si="0"/>
        <v>0.8989806100686768</v>
      </c>
      <c r="L21" s="24">
        <f t="shared" si="1"/>
        <v>0.27349137931034484</v>
      </c>
      <c r="M21" s="24">
        <f t="shared" si="2"/>
        <v>0.62928642704807369</v>
      </c>
      <c r="N21" s="109">
        <f t="shared" si="3"/>
        <v>0.90277780635841853</v>
      </c>
      <c r="O21" s="148">
        <f>IF(N21&gt;=$O$1,N21*'DSR Fund'!$F$9,0)</f>
        <v>1302.6299510558929</v>
      </c>
      <c r="P21" s="7">
        <v>291380</v>
      </c>
      <c r="Q21" s="7">
        <v>397810</v>
      </c>
      <c r="R21" s="138">
        <f t="shared" si="4"/>
        <v>689190</v>
      </c>
      <c r="S21" s="144">
        <f t="shared" si="5"/>
        <v>0.42278616927117341</v>
      </c>
      <c r="T21" s="144">
        <f t="shared" si="6"/>
        <v>0.57721383072882659</v>
      </c>
      <c r="U21" s="138">
        <f t="shared" si="8"/>
        <v>550.73392698481712</v>
      </c>
      <c r="V21" s="138">
        <f t="shared" si="7"/>
        <v>751.89602407107577</v>
      </c>
      <c r="W21" s="2" t="s">
        <v>1337</v>
      </c>
      <c r="X21" s="2">
        <v>1817780063</v>
      </c>
      <c r="Y21" s="2" t="s">
        <v>1627</v>
      </c>
      <c r="Z21" s="2" t="s">
        <v>1629</v>
      </c>
      <c r="AA21" s="2"/>
    </row>
    <row r="22" spans="1:27" x14ac:dyDescent="0.25">
      <c r="A22" s="145">
        <v>18</v>
      </c>
      <c r="B22" s="180" t="s">
        <v>1280</v>
      </c>
      <c r="C22" s="181" t="s">
        <v>1321</v>
      </c>
      <c r="D22" s="181" t="s">
        <v>301</v>
      </c>
      <c r="E22" s="180" t="s">
        <v>302</v>
      </c>
      <c r="F22" s="150">
        <v>1303</v>
      </c>
      <c r="G22" s="150">
        <v>2592900</v>
      </c>
      <c r="H22" s="7">
        <v>1220</v>
      </c>
      <c r="I22" s="7">
        <v>2080210</v>
      </c>
      <c r="J22" s="24">
        <f t="shared" si="0"/>
        <v>0.93630084420567916</v>
      </c>
      <c r="K22" s="24">
        <f t="shared" si="0"/>
        <v>0.80227158779744689</v>
      </c>
      <c r="L22" s="24">
        <f t="shared" si="1"/>
        <v>0.28089025326170375</v>
      </c>
      <c r="M22" s="24">
        <f t="shared" si="2"/>
        <v>0.5615901114582128</v>
      </c>
      <c r="N22" s="109">
        <f t="shared" si="3"/>
        <v>0.84248036471991661</v>
      </c>
      <c r="O22" s="148">
        <f>IF(N22&gt;=$O$1,N22*'DSR Fund'!$F$9,0)</f>
        <v>1215.6259807576093</v>
      </c>
      <c r="P22" s="7">
        <v>855140</v>
      </c>
      <c r="Q22" s="7">
        <v>1225070</v>
      </c>
      <c r="R22" s="138">
        <f t="shared" si="4"/>
        <v>2080210</v>
      </c>
      <c r="S22" s="144">
        <f t="shared" si="5"/>
        <v>0.41108349637776953</v>
      </c>
      <c r="T22" s="144">
        <f t="shared" si="6"/>
        <v>0.58891650362223047</v>
      </c>
      <c r="U22" s="138">
        <f t="shared" si="8"/>
        <v>499.72377845749321</v>
      </c>
      <c r="V22" s="138">
        <f t="shared" si="7"/>
        <v>715.90220230011607</v>
      </c>
      <c r="W22" s="2" t="s">
        <v>1337</v>
      </c>
      <c r="X22" s="2">
        <v>1838633533</v>
      </c>
      <c r="Y22" s="2" t="s">
        <v>1627</v>
      </c>
      <c r="Z22" s="2" t="s">
        <v>1629</v>
      </c>
      <c r="AA22" s="2"/>
    </row>
    <row r="23" spans="1:27" x14ac:dyDescent="0.25">
      <c r="A23" s="145">
        <v>19</v>
      </c>
      <c r="B23" s="180" t="s">
        <v>155</v>
      </c>
      <c r="C23" s="181" t="s">
        <v>1321</v>
      </c>
      <c r="D23" s="181" t="s">
        <v>307</v>
      </c>
      <c r="E23" s="180" t="s">
        <v>1350</v>
      </c>
      <c r="F23" s="150">
        <v>578</v>
      </c>
      <c r="G23" s="150">
        <v>1040205</v>
      </c>
      <c r="H23" s="7">
        <v>394</v>
      </c>
      <c r="I23" s="7">
        <v>477590</v>
      </c>
      <c r="J23" s="24">
        <f t="shared" si="0"/>
        <v>0.68166089965397925</v>
      </c>
      <c r="K23" s="24">
        <f t="shared" si="0"/>
        <v>0.45913065213107029</v>
      </c>
      <c r="L23" s="24">
        <f t="shared" si="1"/>
        <v>0.20449826989619377</v>
      </c>
      <c r="M23" s="24">
        <f t="shared" si="2"/>
        <v>0.32139145649174916</v>
      </c>
      <c r="N23" s="109">
        <f t="shared" si="3"/>
        <v>0.52588972638794296</v>
      </c>
      <c r="O23" s="148">
        <f>IF(N23&gt;=$O$1,N23*'DSR Fund'!$F$9,0)</f>
        <v>0</v>
      </c>
      <c r="P23" s="7">
        <v>266980</v>
      </c>
      <c r="Q23" s="7">
        <v>210610</v>
      </c>
      <c r="R23" s="138">
        <f t="shared" si="4"/>
        <v>477590</v>
      </c>
      <c r="S23" s="144">
        <f t="shared" si="5"/>
        <v>0.55901505475407776</v>
      </c>
      <c r="T23" s="144">
        <f t="shared" si="6"/>
        <v>0.44098494524592224</v>
      </c>
      <c r="U23" s="138">
        <f t="shared" si="8"/>
        <v>0</v>
      </c>
      <c r="V23" s="138">
        <f t="shared" si="7"/>
        <v>0</v>
      </c>
      <c r="W23" s="2" t="s">
        <v>1337</v>
      </c>
      <c r="X23" s="2">
        <v>1820505959</v>
      </c>
      <c r="Y23" s="2" t="s">
        <v>1627</v>
      </c>
      <c r="Z23" s="2" t="s">
        <v>1629</v>
      </c>
      <c r="AA23" s="2"/>
    </row>
    <row r="24" spans="1:27" x14ac:dyDescent="0.25">
      <c r="A24" s="145">
        <v>20</v>
      </c>
      <c r="B24" s="180" t="s">
        <v>155</v>
      </c>
      <c r="C24" s="181" t="s">
        <v>1321</v>
      </c>
      <c r="D24" s="181" t="s">
        <v>311</v>
      </c>
      <c r="E24" s="180" t="s">
        <v>312</v>
      </c>
      <c r="F24" s="150">
        <v>394</v>
      </c>
      <c r="G24" s="150">
        <v>645775</v>
      </c>
      <c r="H24" s="7">
        <v>188</v>
      </c>
      <c r="I24" s="7">
        <v>228295</v>
      </c>
      <c r="J24" s="24">
        <f t="shared" si="0"/>
        <v>0.47715736040609136</v>
      </c>
      <c r="K24" s="24">
        <f t="shared" si="0"/>
        <v>0.35352096318377146</v>
      </c>
      <c r="L24" s="24">
        <f t="shared" si="1"/>
        <v>0.14314720812182741</v>
      </c>
      <c r="M24" s="24">
        <f t="shared" si="2"/>
        <v>0.24746467422864002</v>
      </c>
      <c r="N24" s="109">
        <f t="shared" si="3"/>
        <v>0.3906118823504674</v>
      </c>
      <c r="O24" s="148">
        <f>IF(N24&gt;=$O$1,N24*'DSR Fund'!$F$9,0)</f>
        <v>0</v>
      </c>
      <c r="P24" s="7">
        <v>139005</v>
      </c>
      <c r="Q24" s="7">
        <v>89290</v>
      </c>
      <c r="R24" s="138">
        <f t="shared" si="4"/>
        <v>228295</v>
      </c>
      <c r="S24" s="144">
        <f t="shared" si="5"/>
        <v>0.60888324317221143</v>
      </c>
      <c r="T24" s="144">
        <f t="shared" si="6"/>
        <v>0.39111675682778863</v>
      </c>
      <c r="U24" s="138">
        <f t="shared" si="8"/>
        <v>0</v>
      </c>
      <c r="V24" s="138">
        <f t="shared" si="7"/>
        <v>0</v>
      </c>
      <c r="W24" s="2" t="s">
        <v>1337</v>
      </c>
      <c r="X24" s="2">
        <v>1817726956</v>
      </c>
      <c r="Y24" s="2" t="s">
        <v>1627</v>
      </c>
      <c r="Z24" s="2" t="s">
        <v>1629</v>
      </c>
      <c r="AA24" s="2"/>
    </row>
    <row r="25" spans="1:27" x14ac:dyDescent="0.25">
      <c r="A25" s="145">
        <v>21</v>
      </c>
      <c r="B25" s="180" t="s">
        <v>155</v>
      </c>
      <c r="C25" s="181" t="s">
        <v>1321</v>
      </c>
      <c r="D25" s="181" t="s">
        <v>309</v>
      </c>
      <c r="E25" s="180" t="s">
        <v>1351</v>
      </c>
      <c r="F25" s="150">
        <v>411</v>
      </c>
      <c r="G25" s="150">
        <v>702595</v>
      </c>
      <c r="H25" s="7">
        <v>145</v>
      </c>
      <c r="I25" s="7">
        <v>182230</v>
      </c>
      <c r="J25" s="24">
        <f t="shared" si="0"/>
        <v>0.35279805352798055</v>
      </c>
      <c r="K25" s="24">
        <f t="shared" si="0"/>
        <v>0.25936706068218535</v>
      </c>
      <c r="L25" s="24">
        <f t="shared" si="1"/>
        <v>0.10583941605839416</v>
      </c>
      <c r="M25" s="24">
        <f t="shared" si="2"/>
        <v>0.18155694247752974</v>
      </c>
      <c r="N25" s="109">
        <f t="shared" si="3"/>
        <v>0.28739635853592388</v>
      </c>
      <c r="O25" s="148">
        <f>IF(N25&gt;=$O$1,N25*'DSR Fund'!$F$9,0)</f>
        <v>0</v>
      </c>
      <c r="P25" s="7">
        <v>110530</v>
      </c>
      <c r="Q25" s="7">
        <v>68350</v>
      </c>
      <c r="R25" s="138">
        <f t="shared" si="4"/>
        <v>178880</v>
      </c>
      <c r="S25" s="144">
        <f t="shared" si="5"/>
        <v>0.61790026833631484</v>
      </c>
      <c r="T25" s="144">
        <f t="shared" si="6"/>
        <v>0.38209973166368516</v>
      </c>
      <c r="U25" s="138">
        <f t="shared" si="8"/>
        <v>0</v>
      </c>
      <c r="V25" s="138">
        <f t="shared" si="7"/>
        <v>0</v>
      </c>
      <c r="W25" s="2" t="s">
        <v>1337</v>
      </c>
      <c r="X25" s="2">
        <v>1778305060</v>
      </c>
      <c r="Y25" s="2" t="s">
        <v>1627</v>
      </c>
      <c r="Z25" s="2" t="s">
        <v>1629</v>
      </c>
      <c r="AA25" s="2"/>
    </row>
    <row r="26" spans="1:27" x14ac:dyDescent="0.25">
      <c r="A26" s="145">
        <v>22</v>
      </c>
      <c r="B26" s="180" t="s">
        <v>142</v>
      </c>
      <c r="C26" s="181" t="s">
        <v>1321</v>
      </c>
      <c r="D26" s="181" t="s">
        <v>293</v>
      </c>
      <c r="E26" s="180" t="s">
        <v>294</v>
      </c>
      <c r="F26" s="150">
        <v>393</v>
      </c>
      <c r="G26" s="150">
        <v>775510</v>
      </c>
      <c r="H26" s="7">
        <v>379</v>
      </c>
      <c r="I26" s="7">
        <v>465430</v>
      </c>
      <c r="J26" s="24">
        <f t="shared" si="0"/>
        <v>0.96437659033078882</v>
      </c>
      <c r="K26" s="24">
        <f t="shared" si="0"/>
        <v>0.60015989477891973</v>
      </c>
      <c r="L26" s="24">
        <f t="shared" si="1"/>
        <v>0.28931297709923665</v>
      </c>
      <c r="M26" s="24">
        <f t="shared" si="2"/>
        <v>0.4201119263452438</v>
      </c>
      <c r="N26" s="109">
        <f t="shared" si="3"/>
        <v>0.70942490344448039</v>
      </c>
      <c r="O26" s="148">
        <f>IF(N26&gt;=$O$1,N26*'DSR Fund'!$F$9,0)</f>
        <v>0</v>
      </c>
      <c r="P26" s="7">
        <v>285500</v>
      </c>
      <c r="Q26" s="7">
        <v>179930</v>
      </c>
      <c r="R26" s="138">
        <f t="shared" si="4"/>
        <v>465430</v>
      </c>
      <c r="S26" s="144">
        <f t="shared" si="5"/>
        <v>0.61341125410910335</v>
      </c>
      <c r="T26" s="144">
        <f t="shared" si="6"/>
        <v>0.38658874589089659</v>
      </c>
      <c r="U26" s="138">
        <f t="shared" si="8"/>
        <v>0</v>
      </c>
      <c r="V26" s="138">
        <f t="shared" si="7"/>
        <v>0</v>
      </c>
      <c r="W26" s="2" t="s">
        <v>1337</v>
      </c>
      <c r="X26" s="2">
        <v>1863866685</v>
      </c>
      <c r="Y26" s="2" t="e">
        <v>#N/A</v>
      </c>
      <c r="Z26" s="2" t="s">
        <v>1630</v>
      </c>
      <c r="AA26" s="2"/>
    </row>
    <row r="27" spans="1:27" x14ac:dyDescent="0.25">
      <c r="A27" s="145">
        <v>23</v>
      </c>
      <c r="B27" s="180" t="s">
        <v>142</v>
      </c>
      <c r="C27" s="181" t="s">
        <v>1321</v>
      </c>
      <c r="D27" s="181" t="s">
        <v>297</v>
      </c>
      <c r="E27" s="180" t="s">
        <v>298</v>
      </c>
      <c r="F27" s="150">
        <v>602</v>
      </c>
      <c r="G27" s="150">
        <v>1127385</v>
      </c>
      <c r="H27" s="7">
        <v>777</v>
      </c>
      <c r="I27" s="7">
        <v>994545</v>
      </c>
      <c r="J27" s="24">
        <f t="shared" si="0"/>
        <v>1.2906976744186047</v>
      </c>
      <c r="K27" s="24">
        <f t="shared" si="0"/>
        <v>0.88216980002394918</v>
      </c>
      <c r="L27" s="24">
        <f t="shared" si="1"/>
        <v>0.3</v>
      </c>
      <c r="M27" s="24">
        <f t="shared" si="2"/>
        <v>0.61751886001676437</v>
      </c>
      <c r="N27" s="109">
        <f t="shared" si="3"/>
        <v>0.9175188600167643</v>
      </c>
      <c r="O27" s="148">
        <f>IF(N27&gt;=$O$1,N27*'DSR Fund'!$F$9,0)</f>
        <v>1323.9000109424333</v>
      </c>
      <c r="P27" s="7">
        <v>505105</v>
      </c>
      <c r="Q27" s="7">
        <v>489440</v>
      </c>
      <c r="R27" s="138">
        <f t="shared" si="4"/>
        <v>994545</v>
      </c>
      <c r="S27" s="144">
        <f t="shared" si="5"/>
        <v>0.50787546063777911</v>
      </c>
      <c r="T27" s="144">
        <f t="shared" si="6"/>
        <v>0.49212453936222089</v>
      </c>
      <c r="U27" s="138">
        <f t="shared" si="8"/>
        <v>672.37632789574911</v>
      </c>
      <c r="V27" s="138">
        <f t="shared" si="7"/>
        <v>651.52368304668414</v>
      </c>
      <c r="W27" s="2" t="s">
        <v>1337</v>
      </c>
      <c r="X27" s="2">
        <v>1821640640</v>
      </c>
      <c r="Y27" s="2" t="s">
        <v>1627</v>
      </c>
      <c r="Z27" s="2" t="s">
        <v>1629</v>
      </c>
      <c r="AA27" s="2"/>
    </row>
    <row r="28" spans="1:27" x14ac:dyDescent="0.25">
      <c r="A28" s="145">
        <v>24</v>
      </c>
      <c r="B28" s="180" t="s">
        <v>142</v>
      </c>
      <c r="C28" s="181" t="s">
        <v>1321</v>
      </c>
      <c r="D28" s="181" t="s">
        <v>291</v>
      </c>
      <c r="E28" s="180" t="s">
        <v>292</v>
      </c>
      <c r="F28" s="150">
        <v>360</v>
      </c>
      <c r="G28" s="150">
        <v>656290</v>
      </c>
      <c r="H28" s="7">
        <v>378</v>
      </c>
      <c r="I28" s="7">
        <v>481355</v>
      </c>
      <c r="J28" s="24">
        <f t="shared" si="0"/>
        <v>1.05</v>
      </c>
      <c r="K28" s="24">
        <f t="shared" si="0"/>
        <v>0.73344862789315701</v>
      </c>
      <c r="L28" s="24">
        <f t="shared" si="1"/>
        <v>0.3</v>
      </c>
      <c r="M28" s="24">
        <f t="shared" si="2"/>
        <v>0.51341403952520992</v>
      </c>
      <c r="N28" s="109">
        <f t="shared" si="3"/>
        <v>0.81341403952520985</v>
      </c>
      <c r="O28" s="148">
        <f>IF(N28&gt;=$O$1,N28*'DSR Fund'!$F$9,0)</f>
        <v>1173.6857984679227</v>
      </c>
      <c r="P28" s="7">
        <v>280345</v>
      </c>
      <c r="Q28" s="7">
        <v>201010</v>
      </c>
      <c r="R28" s="138">
        <f t="shared" si="4"/>
        <v>481355</v>
      </c>
      <c r="S28" s="144">
        <f t="shared" si="5"/>
        <v>0.58240799409998856</v>
      </c>
      <c r="T28" s="144">
        <f t="shared" si="6"/>
        <v>0.41759200590001144</v>
      </c>
      <c r="U28" s="138">
        <f t="shared" si="8"/>
        <v>683.5639915893463</v>
      </c>
      <c r="V28" s="138">
        <f t="shared" si="7"/>
        <v>490.12180687857642</v>
      </c>
      <c r="W28" s="2" t="s">
        <v>1337</v>
      </c>
      <c r="X28" s="2">
        <v>1857728226</v>
      </c>
      <c r="Y28" s="2" t="s">
        <v>1627</v>
      </c>
      <c r="Z28" s="2" t="s">
        <v>1629</v>
      </c>
      <c r="AA28" s="2"/>
    </row>
    <row r="29" spans="1:27" x14ac:dyDescent="0.25">
      <c r="A29" s="145">
        <v>25</v>
      </c>
      <c r="B29" s="180" t="s">
        <v>142</v>
      </c>
      <c r="C29" s="181" t="s">
        <v>1321</v>
      </c>
      <c r="D29" s="181" t="s">
        <v>295</v>
      </c>
      <c r="E29" s="180" t="s">
        <v>296</v>
      </c>
      <c r="F29" s="150">
        <v>459</v>
      </c>
      <c r="G29" s="150">
        <v>795290</v>
      </c>
      <c r="H29" s="7">
        <v>1061</v>
      </c>
      <c r="I29" s="7">
        <v>1090310</v>
      </c>
      <c r="J29" s="24">
        <f t="shared" si="0"/>
        <v>2.3115468409586057</v>
      </c>
      <c r="K29" s="24">
        <f t="shared" si="0"/>
        <v>1.370959021237536</v>
      </c>
      <c r="L29" s="24">
        <f t="shared" si="1"/>
        <v>0.3</v>
      </c>
      <c r="M29" s="24">
        <f t="shared" si="2"/>
        <v>0.7</v>
      </c>
      <c r="N29" s="109">
        <f t="shared" si="3"/>
        <v>1</v>
      </c>
      <c r="O29" s="148">
        <f>IF(N29&gt;=$O$1,N29*'DSR Fund'!$F$9,0)</f>
        <v>1442.9131308736737</v>
      </c>
      <c r="P29" s="7">
        <v>740300</v>
      </c>
      <c r="Q29" s="7">
        <v>347710</v>
      </c>
      <c r="R29" s="138">
        <f t="shared" si="4"/>
        <v>1088010</v>
      </c>
      <c r="S29" s="144">
        <f t="shared" si="5"/>
        <v>0.68041654028915177</v>
      </c>
      <c r="T29" s="144">
        <f t="shared" si="6"/>
        <v>0.31958345971084823</v>
      </c>
      <c r="U29" s="138">
        <f t="shared" si="8"/>
        <v>981.78196044685308</v>
      </c>
      <c r="V29" s="138">
        <f t="shared" si="7"/>
        <v>461.13117042682057</v>
      </c>
      <c r="W29" s="2" t="s">
        <v>1337</v>
      </c>
      <c r="X29" s="2">
        <v>1875613530</v>
      </c>
      <c r="Y29" s="2" t="s">
        <v>1627</v>
      </c>
      <c r="Z29" s="2" t="s">
        <v>1629</v>
      </c>
      <c r="AA29" s="2"/>
    </row>
    <row r="30" spans="1:27" x14ac:dyDescent="0.25">
      <c r="A30" s="145">
        <v>26</v>
      </c>
      <c r="B30" s="180" t="s">
        <v>148</v>
      </c>
      <c r="C30" s="181" t="s">
        <v>1321</v>
      </c>
      <c r="D30" s="181" t="s">
        <v>338</v>
      </c>
      <c r="E30" s="180" t="s">
        <v>1352</v>
      </c>
      <c r="F30" s="150">
        <v>492</v>
      </c>
      <c r="G30" s="150">
        <v>862655</v>
      </c>
      <c r="H30" s="7">
        <v>406</v>
      </c>
      <c r="I30" s="7">
        <v>495040</v>
      </c>
      <c r="J30" s="24">
        <f t="shared" si="0"/>
        <v>0.82520325203252032</v>
      </c>
      <c r="K30" s="24">
        <f t="shared" si="0"/>
        <v>0.5738562924923637</v>
      </c>
      <c r="L30" s="24">
        <f t="shared" si="1"/>
        <v>0.2475609756097561</v>
      </c>
      <c r="M30" s="24">
        <f t="shared" si="2"/>
        <v>0.40169940474465454</v>
      </c>
      <c r="N30" s="109">
        <f t="shared" si="3"/>
        <v>0.64926038035441058</v>
      </c>
      <c r="O30" s="148">
        <f>IF(N30&gt;=$O$1,N30*'DSR Fund'!$F$9,0)</f>
        <v>0</v>
      </c>
      <c r="P30" s="7">
        <v>276100</v>
      </c>
      <c r="Q30" s="7">
        <v>218940</v>
      </c>
      <c r="R30" s="138">
        <f t="shared" si="4"/>
        <v>495040</v>
      </c>
      <c r="S30" s="144">
        <f t="shared" si="5"/>
        <v>0.5577327084680026</v>
      </c>
      <c r="T30" s="144">
        <f t="shared" si="6"/>
        <v>0.4422672915319974</v>
      </c>
      <c r="U30" s="138">
        <f t="shared" si="8"/>
        <v>0</v>
      </c>
      <c r="V30" s="138">
        <f t="shared" si="7"/>
        <v>0</v>
      </c>
      <c r="W30" s="2" t="s">
        <v>1337</v>
      </c>
      <c r="X30" s="2">
        <v>1833604781</v>
      </c>
      <c r="Y30" s="2" t="s">
        <v>1627</v>
      </c>
      <c r="Z30" s="2" t="s">
        <v>1629</v>
      </c>
      <c r="AA30" s="2"/>
    </row>
    <row r="31" spans="1:27" x14ac:dyDescent="0.25">
      <c r="A31" s="145">
        <v>27</v>
      </c>
      <c r="B31" s="180" t="s">
        <v>148</v>
      </c>
      <c r="C31" s="181" t="s">
        <v>1321</v>
      </c>
      <c r="D31" s="181" t="s">
        <v>339</v>
      </c>
      <c r="E31" s="180" t="s">
        <v>340</v>
      </c>
      <c r="F31" s="150">
        <v>864</v>
      </c>
      <c r="G31" s="150">
        <v>1712400</v>
      </c>
      <c r="H31" s="7">
        <v>1326</v>
      </c>
      <c r="I31" s="7">
        <v>1631125</v>
      </c>
      <c r="J31" s="24">
        <f t="shared" si="0"/>
        <v>1.5347222222222223</v>
      </c>
      <c r="K31" s="24">
        <f t="shared" si="0"/>
        <v>0.95253737444522313</v>
      </c>
      <c r="L31" s="24">
        <f t="shared" si="1"/>
        <v>0.3</v>
      </c>
      <c r="M31" s="24">
        <f t="shared" si="2"/>
        <v>0.66677616211165613</v>
      </c>
      <c r="N31" s="109">
        <f t="shared" si="3"/>
        <v>0.96677616211165618</v>
      </c>
      <c r="O31" s="148">
        <f>IF(N31&gt;=$O$1,N31*'DSR Fund'!$F$9,0)</f>
        <v>1394.9740189265642</v>
      </c>
      <c r="P31" s="7">
        <v>957850</v>
      </c>
      <c r="Q31" s="7">
        <v>613465</v>
      </c>
      <c r="R31" s="138">
        <f t="shared" si="4"/>
        <v>1571315</v>
      </c>
      <c r="S31" s="144">
        <f t="shared" si="5"/>
        <v>0.6095849654588672</v>
      </c>
      <c r="T31" s="144">
        <f t="shared" si="6"/>
        <v>0.39041503454113274</v>
      </c>
      <c r="U31" s="138">
        <f t="shared" si="8"/>
        <v>850.35518914336683</v>
      </c>
      <c r="V31" s="138">
        <f t="shared" si="7"/>
        <v>544.61882978319738</v>
      </c>
      <c r="W31" s="2" t="s">
        <v>1337</v>
      </c>
      <c r="X31" s="2">
        <v>1864644014</v>
      </c>
      <c r="Y31" s="2" t="s">
        <v>1627</v>
      </c>
      <c r="Z31" s="2" t="s">
        <v>1629</v>
      </c>
      <c r="AA31" s="2"/>
    </row>
    <row r="32" spans="1:27" x14ac:dyDescent="0.25">
      <c r="A32" s="145">
        <v>28</v>
      </c>
      <c r="B32" s="180" t="s">
        <v>148</v>
      </c>
      <c r="C32" s="181" t="s">
        <v>1321</v>
      </c>
      <c r="D32" s="181" t="s">
        <v>336</v>
      </c>
      <c r="E32" s="180" t="s">
        <v>337</v>
      </c>
      <c r="F32" s="150">
        <v>311</v>
      </c>
      <c r="G32" s="150">
        <v>454425</v>
      </c>
      <c r="H32" s="7">
        <v>174</v>
      </c>
      <c r="I32" s="7">
        <v>204370</v>
      </c>
      <c r="J32" s="24">
        <f t="shared" si="0"/>
        <v>0.55948553054662375</v>
      </c>
      <c r="K32" s="24">
        <f t="shared" si="0"/>
        <v>0.4497331792925125</v>
      </c>
      <c r="L32" s="24">
        <f t="shared" si="1"/>
        <v>0.16784565916398711</v>
      </c>
      <c r="M32" s="24">
        <f t="shared" si="2"/>
        <v>0.31481322550475871</v>
      </c>
      <c r="N32" s="109">
        <f t="shared" si="3"/>
        <v>0.48265888466874585</v>
      </c>
      <c r="O32" s="148">
        <f>IF(N32&gt;=$O$1,N32*'DSR Fund'!$F$9,0)</f>
        <v>0</v>
      </c>
      <c r="P32" s="7">
        <v>124480</v>
      </c>
      <c r="Q32" s="7">
        <v>79890</v>
      </c>
      <c r="R32" s="138">
        <f t="shared" si="4"/>
        <v>204370</v>
      </c>
      <c r="S32" s="144">
        <f t="shared" si="5"/>
        <v>0.60909135391691538</v>
      </c>
      <c r="T32" s="144">
        <f t="shared" si="6"/>
        <v>0.39090864608308462</v>
      </c>
      <c r="U32" s="138">
        <f t="shared" si="8"/>
        <v>0</v>
      </c>
      <c r="V32" s="138">
        <f t="shared" si="7"/>
        <v>0</v>
      </c>
      <c r="W32" s="2" t="s">
        <v>1337</v>
      </c>
      <c r="X32" s="2">
        <v>1815543644</v>
      </c>
      <c r="Y32" s="2" t="s">
        <v>1628</v>
      </c>
      <c r="Z32" s="2" t="s">
        <v>1630</v>
      </c>
      <c r="AA32" s="2"/>
    </row>
    <row r="33" spans="1:27" x14ac:dyDescent="0.25">
      <c r="A33" s="145">
        <v>29</v>
      </c>
      <c r="B33" s="180" t="s">
        <v>146</v>
      </c>
      <c r="C33" s="181" t="s">
        <v>1321</v>
      </c>
      <c r="D33" s="181" t="s">
        <v>327</v>
      </c>
      <c r="E33" s="180" t="s">
        <v>1353</v>
      </c>
      <c r="F33" s="150">
        <v>456</v>
      </c>
      <c r="G33" s="150">
        <v>722290</v>
      </c>
      <c r="H33" s="7">
        <v>448</v>
      </c>
      <c r="I33" s="7">
        <v>735105</v>
      </c>
      <c r="J33" s="24">
        <f t="shared" si="0"/>
        <v>0.98245614035087714</v>
      </c>
      <c r="K33" s="24">
        <f t="shared" si="0"/>
        <v>1.0177421811183873</v>
      </c>
      <c r="L33" s="24">
        <f t="shared" si="1"/>
        <v>0.29473684210526313</v>
      </c>
      <c r="M33" s="24">
        <f t="shared" si="2"/>
        <v>0.7</v>
      </c>
      <c r="N33" s="109">
        <f t="shared" si="3"/>
        <v>0.99473684210526314</v>
      </c>
      <c r="O33" s="148">
        <f>IF(N33&gt;=$O$1,N33*'DSR Fund'!$F$9,0)</f>
        <v>1435.3188512374963</v>
      </c>
      <c r="P33" s="7">
        <v>225705</v>
      </c>
      <c r="Q33" s="7">
        <v>499320</v>
      </c>
      <c r="R33" s="138">
        <f t="shared" si="4"/>
        <v>725025</v>
      </c>
      <c r="S33" s="144">
        <f t="shared" si="5"/>
        <v>0.31130650667218374</v>
      </c>
      <c r="T33" s="144">
        <f t="shared" si="6"/>
        <v>0.68869349332781626</v>
      </c>
      <c r="U33" s="138">
        <f t="shared" si="8"/>
        <v>446.82409753947672</v>
      </c>
      <c r="V33" s="138">
        <f t="shared" si="7"/>
        <v>988.49475369801962</v>
      </c>
      <c r="W33" s="2" t="s">
        <v>1337</v>
      </c>
      <c r="X33" s="2">
        <v>0</v>
      </c>
      <c r="Y33" s="2" t="e">
        <v>#N/A</v>
      </c>
      <c r="Z33" s="2" t="s">
        <v>1630</v>
      </c>
      <c r="AA33" s="2"/>
    </row>
    <row r="34" spans="1:27" x14ac:dyDescent="0.25">
      <c r="A34" s="145">
        <v>30</v>
      </c>
      <c r="B34" s="180" t="s">
        <v>146</v>
      </c>
      <c r="C34" s="181" t="s">
        <v>1321</v>
      </c>
      <c r="D34" s="181" t="s">
        <v>328</v>
      </c>
      <c r="E34" s="180" t="s">
        <v>1354</v>
      </c>
      <c r="F34" s="150">
        <v>540</v>
      </c>
      <c r="G34" s="150">
        <v>856575</v>
      </c>
      <c r="H34" s="7">
        <v>656</v>
      </c>
      <c r="I34" s="7">
        <v>1179120</v>
      </c>
      <c r="J34" s="24">
        <f t="shared" si="0"/>
        <v>1.2148148148148148</v>
      </c>
      <c r="K34" s="24">
        <f t="shared" si="0"/>
        <v>1.3765519656772611</v>
      </c>
      <c r="L34" s="24">
        <f t="shared" si="1"/>
        <v>0.3</v>
      </c>
      <c r="M34" s="24">
        <f t="shared" si="2"/>
        <v>0.7</v>
      </c>
      <c r="N34" s="109">
        <f t="shared" si="3"/>
        <v>1</v>
      </c>
      <c r="O34" s="148">
        <f>IF(N34&gt;=$O$1,N34*'DSR Fund'!$F$9,0)</f>
        <v>1442.9131308736737</v>
      </c>
      <c r="P34" s="7">
        <v>336090</v>
      </c>
      <c r="Q34" s="7">
        <v>829080</v>
      </c>
      <c r="R34" s="138">
        <f t="shared" si="4"/>
        <v>1165170</v>
      </c>
      <c r="S34" s="144">
        <f t="shared" si="5"/>
        <v>0.28844717938154946</v>
      </c>
      <c r="T34" s="144">
        <f t="shared" si="6"/>
        <v>0.71155282061845049</v>
      </c>
      <c r="U34" s="138">
        <f t="shared" si="8"/>
        <v>416.20422269311172</v>
      </c>
      <c r="V34" s="138">
        <f t="shared" si="7"/>
        <v>1026.7089081805618</v>
      </c>
      <c r="W34" s="2" t="s">
        <v>1337</v>
      </c>
      <c r="X34" s="2">
        <v>1887907827</v>
      </c>
      <c r="Y34" s="2" t="s">
        <v>1627</v>
      </c>
      <c r="Z34" s="2" t="s">
        <v>1629</v>
      </c>
      <c r="AA34" s="2"/>
    </row>
    <row r="35" spans="1:27" x14ac:dyDescent="0.25">
      <c r="A35" s="145">
        <v>31</v>
      </c>
      <c r="B35" s="180" t="s">
        <v>144</v>
      </c>
      <c r="C35" s="181" t="s">
        <v>1321</v>
      </c>
      <c r="D35" s="181" t="s">
        <v>314</v>
      </c>
      <c r="E35" s="180" t="s">
        <v>315</v>
      </c>
      <c r="F35" s="150">
        <v>814</v>
      </c>
      <c r="G35" s="150">
        <v>1500935</v>
      </c>
      <c r="H35" s="7">
        <v>872</v>
      </c>
      <c r="I35" s="7">
        <v>1144475</v>
      </c>
      <c r="J35" s="24">
        <f t="shared" si="0"/>
        <v>1.0712530712530712</v>
      </c>
      <c r="K35" s="24">
        <f t="shared" si="0"/>
        <v>0.76250803665715039</v>
      </c>
      <c r="L35" s="24">
        <f t="shared" si="1"/>
        <v>0.3</v>
      </c>
      <c r="M35" s="24">
        <f t="shared" si="2"/>
        <v>0.53375562566000523</v>
      </c>
      <c r="N35" s="109">
        <f t="shared" si="3"/>
        <v>0.83375562566000516</v>
      </c>
      <c r="O35" s="148">
        <f>IF(N35&gt;=$O$1,N35*'DSR Fund'!$F$9,0)</f>
        <v>1203.0369402046167</v>
      </c>
      <c r="P35" s="7">
        <v>605285</v>
      </c>
      <c r="Q35" s="7">
        <v>538120</v>
      </c>
      <c r="R35" s="138">
        <f t="shared" si="4"/>
        <v>1143405</v>
      </c>
      <c r="S35" s="144">
        <f t="shared" si="5"/>
        <v>0.52937060796480684</v>
      </c>
      <c r="T35" s="144">
        <f t="shared" si="6"/>
        <v>0.47062939203519311</v>
      </c>
      <c r="U35" s="138">
        <f t="shared" si="8"/>
        <v>636.85239644023898</v>
      </c>
      <c r="V35" s="138">
        <f t="shared" si="7"/>
        <v>566.18454376437774</v>
      </c>
      <c r="W35" s="2" t="s">
        <v>1337</v>
      </c>
      <c r="X35" s="2">
        <v>1762652244</v>
      </c>
      <c r="Y35" s="2" t="s">
        <v>1627</v>
      </c>
      <c r="Z35" s="2" t="s">
        <v>1629</v>
      </c>
      <c r="AA35" s="2"/>
    </row>
    <row r="36" spans="1:27" x14ac:dyDescent="0.25">
      <c r="A36" s="145">
        <v>32</v>
      </c>
      <c r="B36" s="180" t="s">
        <v>144</v>
      </c>
      <c r="C36" s="181" t="s">
        <v>1321</v>
      </c>
      <c r="D36" s="181" t="s">
        <v>313</v>
      </c>
      <c r="E36" s="180" t="s">
        <v>1000</v>
      </c>
      <c r="F36" s="150">
        <v>581</v>
      </c>
      <c r="G36" s="150">
        <v>1021975</v>
      </c>
      <c r="H36" s="7">
        <v>722</v>
      </c>
      <c r="I36" s="7">
        <v>884680</v>
      </c>
      <c r="J36" s="24">
        <f t="shared" si="0"/>
        <v>1.2426850258175559</v>
      </c>
      <c r="K36" s="24">
        <f t="shared" si="0"/>
        <v>0.86565718339489717</v>
      </c>
      <c r="L36" s="24">
        <f t="shared" si="1"/>
        <v>0.3</v>
      </c>
      <c r="M36" s="24">
        <f t="shared" si="2"/>
        <v>0.60596002837642793</v>
      </c>
      <c r="N36" s="109">
        <f t="shared" si="3"/>
        <v>0.90596002837642797</v>
      </c>
      <c r="O36" s="148">
        <f>IF(N36&gt;=$O$1,N36*'DSR Fund'!$F$9,0)</f>
        <v>1307.2216209910339</v>
      </c>
      <c r="P36" s="7">
        <v>506630</v>
      </c>
      <c r="Q36" s="7">
        <v>371270</v>
      </c>
      <c r="R36" s="138">
        <f t="shared" si="4"/>
        <v>877900</v>
      </c>
      <c r="S36" s="144">
        <f t="shared" si="5"/>
        <v>0.57709306299122909</v>
      </c>
      <c r="T36" s="144">
        <f t="shared" si="6"/>
        <v>0.42290693700877091</v>
      </c>
      <c r="U36" s="138">
        <f t="shared" si="8"/>
        <v>754.38852926607535</v>
      </c>
      <c r="V36" s="138">
        <f t="shared" si="7"/>
        <v>552.83309172495854</v>
      </c>
      <c r="W36" s="2" t="s">
        <v>1337</v>
      </c>
      <c r="X36" s="2">
        <v>1770001010</v>
      </c>
      <c r="Y36" s="2" t="s">
        <v>1627</v>
      </c>
      <c r="Z36" s="2" t="s">
        <v>1629</v>
      </c>
      <c r="AA36" s="2"/>
    </row>
    <row r="37" spans="1:27" x14ac:dyDescent="0.25">
      <c r="A37" s="145">
        <v>33</v>
      </c>
      <c r="B37" s="180" t="s">
        <v>152</v>
      </c>
      <c r="C37" s="181" t="s">
        <v>1321</v>
      </c>
      <c r="D37" s="181" t="s">
        <v>343</v>
      </c>
      <c r="E37" s="180" t="s">
        <v>344</v>
      </c>
      <c r="F37" s="150">
        <v>459</v>
      </c>
      <c r="G37" s="150">
        <v>778180</v>
      </c>
      <c r="H37" s="7">
        <v>608</v>
      </c>
      <c r="I37" s="7">
        <v>737375</v>
      </c>
      <c r="J37" s="24">
        <f t="shared" si="0"/>
        <v>1.3246187363834423</v>
      </c>
      <c r="K37" s="24">
        <f t="shared" si="0"/>
        <v>0.94756354570921897</v>
      </c>
      <c r="L37" s="24">
        <f t="shared" si="1"/>
        <v>0.3</v>
      </c>
      <c r="M37" s="24">
        <f t="shared" si="2"/>
        <v>0.66329448199645324</v>
      </c>
      <c r="N37" s="109">
        <f t="shared" si="3"/>
        <v>0.96329448199645329</v>
      </c>
      <c r="O37" s="148">
        <f>IF(N37&gt;=$O$1,N37*'DSR Fund'!$F$9,0)</f>
        <v>1389.9502569708361</v>
      </c>
      <c r="P37" s="7">
        <v>388405</v>
      </c>
      <c r="Q37" s="7">
        <v>348970</v>
      </c>
      <c r="R37" s="138">
        <f t="shared" si="4"/>
        <v>737375</v>
      </c>
      <c r="S37" s="144">
        <f t="shared" si="5"/>
        <v>0.52674012544499071</v>
      </c>
      <c r="T37" s="144">
        <f t="shared" si="6"/>
        <v>0.47325987455500934</v>
      </c>
      <c r="U37" s="138">
        <f t="shared" si="8"/>
        <v>732.14257271911526</v>
      </c>
      <c r="V37" s="138">
        <f t="shared" si="7"/>
        <v>657.80768425172084</v>
      </c>
      <c r="W37" s="2" t="s">
        <v>1337</v>
      </c>
      <c r="X37" s="2">
        <v>1886660600</v>
      </c>
      <c r="Y37" s="2" t="s">
        <v>1627</v>
      </c>
      <c r="Z37" s="2" t="s">
        <v>1629</v>
      </c>
      <c r="AA37" s="2"/>
    </row>
    <row r="38" spans="1:27" x14ac:dyDescent="0.25">
      <c r="A38" s="145">
        <v>34</v>
      </c>
      <c r="B38" s="180" t="s">
        <v>152</v>
      </c>
      <c r="C38" s="181" t="s">
        <v>1321</v>
      </c>
      <c r="D38" s="181" t="s">
        <v>347</v>
      </c>
      <c r="E38" s="180" t="s">
        <v>1355</v>
      </c>
      <c r="F38" s="150">
        <v>392</v>
      </c>
      <c r="G38" s="150">
        <v>709645</v>
      </c>
      <c r="H38" s="7">
        <v>423</v>
      </c>
      <c r="I38" s="7">
        <v>598700</v>
      </c>
      <c r="J38" s="24">
        <f t="shared" si="0"/>
        <v>1.0790816326530612</v>
      </c>
      <c r="K38" s="24">
        <f t="shared" si="0"/>
        <v>0.843661267253345</v>
      </c>
      <c r="L38" s="24">
        <f t="shared" si="1"/>
        <v>0.3</v>
      </c>
      <c r="M38" s="24">
        <f t="shared" si="2"/>
        <v>0.5905628870773415</v>
      </c>
      <c r="N38" s="109">
        <f t="shared" si="3"/>
        <v>0.89056288707734144</v>
      </c>
      <c r="O38" s="148">
        <f>IF(N38&gt;=$O$1,N38*'DSR Fund'!$F$9,0)</f>
        <v>1285.0048836326646</v>
      </c>
      <c r="P38" s="7">
        <v>263160</v>
      </c>
      <c r="Q38" s="7">
        <v>328740</v>
      </c>
      <c r="R38" s="138">
        <f t="shared" si="4"/>
        <v>591900</v>
      </c>
      <c r="S38" s="144">
        <f t="shared" si="5"/>
        <v>0.44460212873796251</v>
      </c>
      <c r="T38" s="144">
        <f t="shared" si="6"/>
        <v>0.55539787126203755</v>
      </c>
      <c r="U38" s="138">
        <f t="shared" si="8"/>
        <v>571.31590670176047</v>
      </c>
      <c r="V38" s="138">
        <f t="shared" si="7"/>
        <v>713.68897693090423</v>
      </c>
      <c r="W38" s="2" t="s">
        <v>1337</v>
      </c>
      <c r="X38" s="2">
        <v>1753869994</v>
      </c>
      <c r="Y38" s="2" t="s">
        <v>1627</v>
      </c>
      <c r="Z38" s="2" t="s">
        <v>1629</v>
      </c>
      <c r="AA38" s="2"/>
    </row>
    <row r="39" spans="1:27" x14ac:dyDescent="0.25">
      <c r="A39" s="145">
        <v>35</v>
      </c>
      <c r="B39" s="180" t="s">
        <v>152</v>
      </c>
      <c r="C39" s="181" t="s">
        <v>1321</v>
      </c>
      <c r="D39" s="181" t="s">
        <v>345</v>
      </c>
      <c r="E39" s="180" t="s">
        <v>1356</v>
      </c>
      <c r="F39" s="150">
        <v>615</v>
      </c>
      <c r="G39" s="150">
        <v>1192065</v>
      </c>
      <c r="H39" s="7">
        <v>734</v>
      </c>
      <c r="I39" s="7">
        <v>1192275</v>
      </c>
      <c r="J39" s="24">
        <f t="shared" si="0"/>
        <v>1.1934959349593497</v>
      </c>
      <c r="K39" s="24">
        <f t="shared" si="0"/>
        <v>1.0001761648903373</v>
      </c>
      <c r="L39" s="24">
        <f t="shared" si="1"/>
        <v>0.3</v>
      </c>
      <c r="M39" s="24">
        <f t="shared" si="2"/>
        <v>0.7</v>
      </c>
      <c r="N39" s="109">
        <f t="shared" si="3"/>
        <v>1</v>
      </c>
      <c r="O39" s="148">
        <f>IF(N39&gt;=$O$1,N39*'DSR Fund'!$F$9,0)</f>
        <v>1442.9131308736737</v>
      </c>
      <c r="P39" s="7">
        <v>456665</v>
      </c>
      <c r="Q39" s="7">
        <v>733350</v>
      </c>
      <c r="R39" s="138">
        <f t="shared" si="4"/>
        <v>1190015</v>
      </c>
      <c r="S39" s="144">
        <f t="shared" si="5"/>
        <v>0.38374726368995349</v>
      </c>
      <c r="T39" s="144">
        <f t="shared" si="6"/>
        <v>0.61625273631004651</v>
      </c>
      <c r="U39" s="138">
        <f t="shared" si="8"/>
        <v>553.71396571507603</v>
      </c>
      <c r="V39" s="138">
        <f t="shared" si="7"/>
        <v>889.19916515859768</v>
      </c>
      <c r="W39" s="2" t="s">
        <v>1337</v>
      </c>
      <c r="X39" s="2">
        <v>1825471147</v>
      </c>
      <c r="Y39" s="2" t="s">
        <v>1627</v>
      </c>
      <c r="Z39" s="2" t="s">
        <v>1629</v>
      </c>
      <c r="AA39" s="2"/>
    </row>
    <row r="40" spans="1:27" x14ac:dyDescent="0.25">
      <c r="A40" s="145">
        <v>36</v>
      </c>
      <c r="B40" s="180" t="s">
        <v>154</v>
      </c>
      <c r="C40" s="181" t="s">
        <v>1321</v>
      </c>
      <c r="D40" s="181" t="s">
        <v>354</v>
      </c>
      <c r="E40" s="180" t="s">
        <v>1243</v>
      </c>
      <c r="F40" s="150">
        <v>1403</v>
      </c>
      <c r="G40" s="150">
        <v>2594205</v>
      </c>
      <c r="H40" s="7">
        <v>1981</v>
      </c>
      <c r="I40" s="7">
        <v>2688345</v>
      </c>
      <c r="J40" s="24">
        <f t="shared" si="0"/>
        <v>1.4119743406985032</v>
      </c>
      <c r="K40" s="24">
        <f t="shared" si="0"/>
        <v>1.0362885739561831</v>
      </c>
      <c r="L40" s="24">
        <f t="shared" si="1"/>
        <v>0.3</v>
      </c>
      <c r="M40" s="24">
        <f t="shared" si="2"/>
        <v>0.7</v>
      </c>
      <c r="N40" s="109">
        <f t="shared" si="3"/>
        <v>1</v>
      </c>
      <c r="O40" s="148">
        <f>IF(N40&gt;=$O$1,N40*'DSR Fund'!$F$9,0)</f>
        <v>1442.9131308736737</v>
      </c>
      <c r="P40" s="7">
        <v>1080335</v>
      </c>
      <c r="Q40" s="7">
        <v>1591690</v>
      </c>
      <c r="R40" s="138">
        <f t="shared" si="4"/>
        <v>2672025</v>
      </c>
      <c r="S40" s="144">
        <f t="shared" si="5"/>
        <v>0.40431320814737887</v>
      </c>
      <c r="T40" s="144">
        <f t="shared" si="6"/>
        <v>0.59568679185262119</v>
      </c>
      <c r="U40" s="138">
        <f t="shared" si="8"/>
        <v>583.38883702151372</v>
      </c>
      <c r="V40" s="138">
        <f t="shared" si="7"/>
        <v>859.52429385215999</v>
      </c>
      <c r="W40" s="2" t="s">
        <v>1337</v>
      </c>
      <c r="X40" s="2">
        <v>1756918399</v>
      </c>
      <c r="Y40" s="2" t="s">
        <v>1627</v>
      </c>
      <c r="Z40" s="2" t="s">
        <v>1629</v>
      </c>
      <c r="AA40" s="2"/>
    </row>
    <row r="41" spans="1:27" x14ac:dyDescent="0.25">
      <c r="A41" s="145">
        <v>37</v>
      </c>
      <c r="B41" s="180" t="s">
        <v>154</v>
      </c>
      <c r="C41" s="181" t="s">
        <v>1321</v>
      </c>
      <c r="D41" s="181" t="s">
        <v>356</v>
      </c>
      <c r="E41" s="180" t="s">
        <v>358</v>
      </c>
      <c r="F41" s="150">
        <v>376</v>
      </c>
      <c r="G41" s="150">
        <v>663185</v>
      </c>
      <c r="H41" s="7">
        <v>605</v>
      </c>
      <c r="I41" s="7">
        <v>673880</v>
      </c>
      <c r="J41" s="24">
        <f t="shared" si="0"/>
        <v>1.6090425531914894</v>
      </c>
      <c r="K41" s="24">
        <f t="shared" si="0"/>
        <v>1.0161267218046246</v>
      </c>
      <c r="L41" s="24">
        <f t="shared" si="1"/>
        <v>0.3</v>
      </c>
      <c r="M41" s="24">
        <f t="shared" si="2"/>
        <v>0.7</v>
      </c>
      <c r="N41" s="109">
        <f t="shared" si="3"/>
        <v>1</v>
      </c>
      <c r="O41" s="148">
        <f>IF(N41&gt;=$O$1,N41*'DSR Fund'!$F$9,0)</f>
        <v>1442.9131308736737</v>
      </c>
      <c r="P41" s="7">
        <v>348290</v>
      </c>
      <c r="Q41" s="7">
        <v>325590</v>
      </c>
      <c r="R41" s="138">
        <f t="shared" si="4"/>
        <v>673880</v>
      </c>
      <c r="S41" s="144">
        <f t="shared" si="5"/>
        <v>0.51684276132249063</v>
      </c>
      <c r="T41" s="144">
        <f t="shared" si="6"/>
        <v>0.48315723867750937</v>
      </c>
      <c r="U41" s="138">
        <f t="shared" si="8"/>
        <v>745.75920690922987</v>
      </c>
      <c r="V41" s="138">
        <f t="shared" si="7"/>
        <v>697.15392396444383</v>
      </c>
      <c r="W41" s="2" t="s">
        <v>1337</v>
      </c>
      <c r="X41" s="2">
        <v>1737450460</v>
      </c>
      <c r="Y41" s="2" t="s">
        <v>1627</v>
      </c>
      <c r="Z41" s="2" t="s">
        <v>1629</v>
      </c>
      <c r="AA41" s="2"/>
    </row>
    <row r="42" spans="1:27" x14ac:dyDescent="0.25">
      <c r="A42" s="145">
        <v>38</v>
      </c>
      <c r="B42" s="180" t="s">
        <v>154</v>
      </c>
      <c r="C42" s="181" t="s">
        <v>1321</v>
      </c>
      <c r="D42" s="181" t="s">
        <v>357</v>
      </c>
      <c r="E42" s="180" t="s">
        <v>1244</v>
      </c>
      <c r="F42" s="150">
        <v>653</v>
      </c>
      <c r="G42" s="150">
        <v>1099250</v>
      </c>
      <c r="H42" s="7">
        <v>975</v>
      </c>
      <c r="I42" s="7">
        <v>1114935</v>
      </c>
      <c r="J42" s="24">
        <f t="shared" si="0"/>
        <v>1.4931087289433385</v>
      </c>
      <c r="K42" s="24">
        <f t="shared" si="0"/>
        <v>1.0142688196497611</v>
      </c>
      <c r="L42" s="24">
        <f t="shared" si="1"/>
        <v>0.3</v>
      </c>
      <c r="M42" s="24">
        <f t="shared" si="2"/>
        <v>0.7</v>
      </c>
      <c r="N42" s="109">
        <f t="shared" si="3"/>
        <v>1</v>
      </c>
      <c r="O42" s="148">
        <f>IF(N42&gt;=$O$1,N42*'DSR Fund'!$F$9,0)</f>
        <v>1442.9131308736737</v>
      </c>
      <c r="P42" s="7">
        <v>588235</v>
      </c>
      <c r="Q42" s="7">
        <v>526700</v>
      </c>
      <c r="R42" s="138">
        <f t="shared" si="4"/>
        <v>1114935</v>
      </c>
      <c r="S42" s="144">
        <f t="shared" si="5"/>
        <v>0.52759577912613742</v>
      </c>
      <c r="T42" s="144">
        <f t="shared" si="6"/>
        <v>0.47240422087386258</v>
      </c>
      <c r="U42" s="138">
        <f t="shared" si="8"/>
        <v>761.27487749463012</v>
      </c>
      <c r="V42" s="138">
        <f t="shared" si="7"/>
        <v>681.63825337904359</v>
      </c>
      <c r="W42" s="2" t="s">
        <v>1337</v>
      </c>
      <c r="X42" s="2">
        <v>1816125293</v>
      </c>
      <c r="Y42" s="2" t="s">
        <v>1627</v>
      </c>
      <c r="Z42" s="2" t="s">
        <v>1629</v>
      </c>
      <c r="AA42" s="2"/>
    </row>
    <row r="43" spans="1:27" x14ac:dyDescent="0.25">
      <c r="A43" s="145">
        <v>39</v>
      </c>
      <c r="B43" s="180" t="s">
        <v>153</v>
      </c>
      <c r="C43" s="181" t="s">
        <v>1321</v>
      </c>
      <c r="D43" s="181" t="s">
        <v>348</v>
      </c>
      <c r="E43" s="180" t="s">
        <v>492</v>
      </c>
      <c r="F43" s="150">
        <v>729</v>
      </c>
      <c r="G43" s="150">
        <v>1459765</v>
      </c>
      <c r="H43" s="7">
        <v>1177</v>
      </c>
      <c r="I43" s="7">
        <v>1618390</v>
      </c>
      <c r="J43" s="24">
        <f t="shared" si="0"/>
        <v>1.6145404663923182</v>
      </c>
      <c r="K43" s="24">
        <f t="shared" si="0"/>
        <v>1.1086647508331819</v>
      </c>
      <c r="L43" s="24">
        <f t="shared" si="1"/>
        <v>0.3</v>
      </c>
      <c r="M43" s="24">
        <f t="shared" si="2"/>
        <v>0.7</v>
      </c>
      <c r="N43" s="109">
        <f t="shared" si="3"/>
        <v>1</v>
      </c>
      <c r="O43" s="148">
        <f>IF(N43&gt;=$O$1,N43*'DSR Fund'!$F$9,0)</f>
        <v>1442.9131308736737</v>
      </c>
      <c r="P43" s="7">
        <v>623510</v>
      </c>
      <c r="Q43" s="7">
        <v>994880</v>
      </c>
      <c r="R43" s="138">
        <f t="shared" si="4"/>
        <v>1618390</v>
      </c>
      <c r="S43" s="144">
        <f t="shared" si="5"/>
        <v>0.38526560347011535</v>
      </c>
      <c r="T43" s="144">
        <f t="shared" si="6"/>
        <v>0.6147343965298846</v>
      </c>
      <c r="U43" s="138">
        <f t="shared" si="8"/>
        <v>555.90479812099943</v>
      </c>
      <c r="V43" s="138">
        <f t="shared" si="7"/>
        <v>887.00833275267416</v>
      </c>
      <c r="W43" s="2" t="s">
        <v>1337</v>
      </c>
      <c r="X43" s="2">
        <v>1820711432</v>
      </c>
      <c r="Y43" s="2" t="s">
        <v>1627</v>
      </c>
      <c r="Z43" s="2" t="s">
        <v>1629</v>
      </c>
      <c r="AA43" s="2"/>
    </row>
    <row r="44" spans="1:27" x14ac:dyDescent="0.25">
      <c r="A44" s="145">
        <v>40</v>
      </c>
      <c r="B44" s="180" t="s">
        <v>153</v>
      </c>
      <c r="C44" s="181" t="s">
        <v>1321</v>
      </c>
      <c r="D44" s="181" t="s">
        <v>350</v>
      </c>
      <c r="E44" s="180" t="s">
        <v>351</v>
      </c>
      <c r="F44" s="150">
        <v>1066</v>
      </c>
      <c r="G44" s="150">
        <v>1856510</v>
      </c>
      <c r="H44" s="7">
        <v>1109</v>
      </c>
      <c r="I44" s="7">
        <v>1709345</v>
      </c>
      <c r="J44" s="24">
        <f t="shared" si="0"/>
        <v>1.0403377110694183</v>
      </c>
      <c r="K44" s="24">
        <f t="shared" si="0"/>
        <v>0.92073029501591697</v>
      </c>
      <c r="L44" s="24">
        <f t="shared" si="1"/>
        <v>0.3</v>
      </c>
      <c r="M44" s="24">
        <f t="shared" si="2"/>
        <v>0.6445112065111418</v>
      </c>
      <c r="N44" s="109">
        <f t="shared" si="3"/>
        <v>0.94451120651114184</v>
      </c>
      <c r="O44" s="148">
        <f>IF(N44&gt;=$O$1,N44*'DSR Fund'!$F$9,0)</f>
        <v>1362.8476221322626</v>
      </c>
      <c r="P44" s="7">
        <v>545195</v>
      </c>
      <c r="Q44" s="7">
        <v>1164150</v>
      </c>
      <c r="R44" s="138">
        <f t="shared" si="4"/>
        <v>1709345</v>
      </c>
      <c r="S44" s="144">
        <f t="shared" si="5"/>
        <v>0.31894965615484294</v>
      </c>
      <c r="T44" s="144">
        <f t="shared" si="6"/>
        <v>0.68105034384515706</v>
      </c>
      <c r="U44" s="138">
        <f t="shared" si="8"/>
        <v>434.67978047053049</v>
      </c>
      <c r="V44" s="138">
        <f t="shared" si="7"/>
        <v>928.16784166173215</v>
      </c>
      <c r="W44" s="2" t="s">
        <v>1337</v>
      </c>
      <c r="X44" s="2">
        <v>1775192077</v>
      </c>
      <c r="Y44" s="2" t="s">
        <v>1627</v>
      </c>
      <c r="Z44" s="2" t="s">
        <v>1629</v>
      </c>
      <c r="AA44" s="2"/>
    </row>
    <row r="45" spans="1:27" x14ac:dyDescent="0.25">
      <c r="A45" s="145">
        <v>41</v>
      </c>
      <c r="B45" s="180" t="s">
        <v>153</v>
      </c>
      <c r="C45" s="181" t="s">
        <v>1321</v>
      </c>
      <c r="D45" s="181" t="s">
        <v>352</v>
      </c>
      <c r="E45" s="180" t="s">
        <v>353</v>
      </c>
      <c r="F45" s="150">
        <v>1381</v>
      </c>
      <c r="G45" s="150">
        <v>2401460</v>
      </c>
      <c r="H45" s="7">
        <v>1733</v>
      </c>
      <c r="I45" s="7">
        <v>2554770</v>
      </c>
      <c r="J45" s="24">
        <f t="shared" si="0"/>
        <v>1.2548877624909487</v>
      </c>
      <c r="K45" s="24">
        <f t="shared" si="0"/>
        <v>1.0638403304656334</v>
      </c>
      <c r="L45" s="24">
        <f t="shared" si="1"/>
        <v>0.3</v>
      </c>
      <c r="M45" s="24">
        <f t="shared" si="2"/>
        <v>0.7</v>
      </c>
      <c r="N45" s="109">
        <f t="shared" si="3"/>
        <v>1</v>
      </c>
      <c r="O45" s="148">
        <f>IF(N45&gt;=$O$1,N45*'DSR Fund'!$F$9,0)</f>
        <v>1442.9131308736737</v>
      </c>
      <c r="P45" s="7">
        <v>844090</v>
      </c>
      <c r="Q45" s="7">
        <v>1702700</v>
      </c>
      <c r="R45" s="138">
        <f t="shared" si="4"/>
        <v>2546790</v>
      </c>
      <c r="S45" s="144">
        <f t="shared" si="5"/>
        <v>0.33143290180972912</v>
      </c>
      <c r="T45" s="144">
        <f t="shared" si="6"/>
        <v>0.66856709819027094</v>
      </c>
      <c r="U45" s="138">
        <f t="shared" si="8"/>
        <v>478.22888602482311</v>
      </c>
      <c r="V45" s="138">
        <f t="shared" si="7"/>
        <v>964.68424484885065</v>
      </c>
      <c r="W45" s="2" t="s">
        <v>1337</v>
      </c>
      <c r="X45" s="2">
        <v>1881095122</v>
      </c>
      <c r="Y45" s="2" t="s">
        <v>1627</v>
      </c>
      <c r="Z45" s="2" t="s">
        <v>1629</v>
      </c>
      <c r="AA45" s="2"/>
    </row>
    <row r="46" spans="1:27" x14ac:dyDescent="0.25">
      <c r="A46" s="145">
        <v>42</v>
      </c>
      <c r="B46" s="180" t="s">
        <v>1316</v>
      </c>
      <c r="C46" s="181" t="s">
        <v>1321</v>
      </c>
      <c r="D46" s="181" t="s">
        <v>1357</v>
      </c>
      <c r="E46" s="180" t="s">
        <v>390</v>
      </c>
      <c r="F46" s="150">
        <v>1181</v>
      </c>
      <c r="G46" s="150">
        <v>2031000</v>
      </c>
      <c r="H46" s="7">
        <v>1149</v>
      </c>
      <c r="I46" s="7">
        <v>2139805</v>
      </c>
      <c r="J46" s="24">
        <f t="shared" si="0"/>
        <v>0.97290431837425906</v>
      </c>
      <c r="K46" s="24">
        <f t="shared" si="0"/>
        <v>1.053572131954702</v>
      </c>
      <c r="L46" s="24">
        <f t="shared" si="1"/>
        <v>0.2918712955122777</v>
      </c>
      <c r="M46" s="24">
        <f t="shared" si="2"/>
        <v>0.7</v>
      </c>
      <c r="N46" s="109">
        <f t="shared" si="3"/>
        <v>0.99187129551227771</v>
      </c>
      <c r="O46" s="148">
        <f>IF(N46&gt;=$O$1,N46*'DSR Fund'!$F$9,0)</f>
        <v>1431.1841164313475</v>
      </c>
      <c r="P46" s="7">
        <v>683300</v>
      </c>
      <c r="Q46" s="7">
        <v>1370070</v>
      </c>
      <c r="R46" s="138">
        <f t="shared" si="4"/>
        <v>2053370</v>
      </c>
      <c r="S46" s="144">
        <f t="shared" si="5"/>
        <v>0.33277003170397929</v>
      </c>
      <c r="T46" s="144">
        <f t="shared" si="6"/>
        <v>0.66722996829602066</v>
      </c>
      <c r="U46" s="138">
        <f t="shared" si="8"/>
        <v>476.25518379909113</v>
      </c>
      <c r="V46" s="138">
        <f t="shared" si="7"/>
        <v>954.92893263225642</v>
      </c>
      <c r="W46" s="2" t="s">
        <v>1337</v>
      </c>
      <c r="X46" s="2">
        <v>1879745407</v>
      </c>
      <c r="Y46" s="2" t="s">
        <v>1627</v>
      </c>
      <c r="Z46" s="2" t="s">
        <v>1629</v>
      </c>
      <c r="AA46" s="2"/>
    </row>
    <row r="47" spans="1:27" x14ac:dyDescent="0.25">
      <c r="A47" s="145">
        <v>43</v>
      </c>
      <c r="B47" s="180" t="s">
        <v>1316</v>
      </c>
      <c r="C47" s="181" t="s">
        <v>1321</v>
      </c>
      <c r="D47" s="181" t="s">
        <v>1358</v>
      </c>
      <c r="E47" s="180" t="s">
        <v>1014</v>
      </c>
      <c r="F47" s="150">
        <v>1127</v>
      </c>
      <c r="G47" s="150">
        <v>1893935</v>
      </c>
      <c r="H47" s="7">
        <v>1294</v>
      </c>
      <c r="I47" s="7">
        <v>2213880</v>
      </c>
      <c r="J47" s="24">
        <f t="shared" si="0"/>
        <v>1.1481810115350488</v>
      </c>
      <c r="K47" s="24">
        <f t="shared" si="0"/>
        <v>1.1689313519207365</v>
      </c>
      <c r="L47" s="24">
        <f t="shared" si="1"/>
        <v>0.3</v>
      </c>
      <c r="M47" s="24">
        <f t="shared" si="2"/>
        <v>0.7</v>
      </c>
      <c r="N47" s="109">
        <f t="shared" si="3"/>
        <v>1</v>
      </c>
      <c r="O47" s="148">
        <f>IF(N47&gt;=$O$1,N47*'DSR Fund'!$F$9,0)</f>
        <v>1442.9131308736737</v>
      </c>
      <c r="P47" s="7">
        <v>778885</v>
      </c>
      <c r="Q47" s="7">
        <v>1371850</v>
      </c>
      <c r="R47" s="138">
        <f t="shared" si="4"/>
        <v>2150735</v>
      </c>
      <c r="S47" s="144">
        <f t="shared" si="5"/>
        <v>0.36214828884079164</v>
      </c>
      <c r="T47" s="144">
        <f t="shared" si="6"/>
        <v>0.63785171115920836</v>
      </c>
      <c r="U47" s="138">
        <f t="shared" si="8"/>
        <v>522.54852129181018</v>
      </c>
      <c r="V47" s="138">
        <f t="shared" si="7"/>
        <v>920.36460958186353</v>
      </c>
      <c r="W47" s="2" t="s">
        <v>1337</v>
      </c>
      <c r="X47" s="2">
        <v>1876007733</v>
      </c>
      <c r="Y47" s="2" t="s">
        <v>1627</v>
      </c>
      <c r="Z47" s="2" t="s">
        <v>1629</v>
      </c>
      <c r="AA47" s="2"/>
    </row>
    <row r="48" spans="1:27" x14ac:dyDescent="0.25">
      <c r="A48" s="145">
        <v>44</v>
      </c>
      <c r="B48" s="180" t="s">
        <v>1316</v>
      </c>
      <c r="C48" s="181" t="s">
        <v>1321</v>
      </c>
      <c r="D48" s="181" t="s">
        <v>1359</v>
      </c>
      <c r="E48" s="180" t="s">
        <v>1250</v>
      </c>
      <c r="F48" s="150">
        <v>1405</v>
      </c>
      <c r="G48" s="150">
        <v>2685465</v>
      </c>
      <c r="H48" s="7">
        <v>1502</v>
      </c>
      <c r="I48" s="7">
        <v>2097170</v>
      </c>
      <c r="J48" s="24">
        <f t="shared" si="0"/>
        <v>1.0690391459074733</v>
      </c>
      <c r="K48" s="24">
        <f t="shared" si="0"/>
        <v>0.7809336558100739</v>
      </c>
      <c r="L48" s="24">
        <f t="shared" si="1"/>
        <v>0.3</v>
      </c>
      <c r="M48" s="24">
        <f t="shared" si="2"/>
        <v>0.54665355906705171</v>
      </c>
      <c r="N48" s="109">
        <f t="shared" si="3"/>
        <v>0.84665355906705164</v>
      </c>
      <c r="O48" s="148">
        <f>IF(N48&gt;=$O$1,N48*'DSR Fund'!$F$9,0)</f>
        <v>1221.6475376787782</v>
      </c>
      <c r="P48" s="7">
        <v>1007450</v>
      </c>
      <c r="Q48" s="7">
        <v>1021920</v>
      </c>
      <c r="R48" s="138">
        <f t="shared" si="4"/>
        <v>2029370</v>
      </c>
      <c r="S48" s="144">
        <f t="shared" si="5"/>
        <v>0.49643485416656402</v>
      </c>
      <c r="T48" s="144">
        <f t="shared" si="6"/>
        <v>0.50356514583343603</v>
      </c>
      <c r="U48" s="138">
        <f t="shared" si="8"/>
        <v>606.46841721050635</v>
      </c>
      <c r="V48" s="138">
        <f t="shared" si="7"/>
        <v>615.179120468272</v>
      </c>
      <c r="W48" s="2" t="s">
        <v>1337</v>
      </c>
      <c r="X48" s="2">
        <v>1757806334</v>
      </c>
      <c r="Y48" s="2" t="s">
        <v>1627</v>
      </c>
      <c r="Z48" s="2" t="s">
        <v>1629</v>
      </c>
      <c r="AA48" s="2"/>
    </row>
    <row r="49" spans="1:27" x14ac:dyDescent="0.25">
      <c r="A49" s="145">
        <v>45</v>
      </c>
      <c r="B49" s="180" t="s">
        <v>1316</v>
      </c>
      <c r="C49" s="181" t="s">
        <v>1321</v>
      </c>
      <c r="D49" s="181" t="s">
        <v>1360</v>
      </c>
      <c r="E49" s="180" t="s">
        <v>1361</v>
      </c>
      <c r="F49" s="150">
        <v>569</v>
      </c>
      <c r="G49" s="150">
        <v>1074300</v>
      </c>
      <c r="H49" s="7">
        <v>616</v>
      </c>
      <c r="I49" s="7">
        <v>966590</v>
      </c>
      <c r="J49" s="24">
        <f t="shared" si="0"/>
        <v>1.0826010544815465</v>
      </c>
      <c r="K49" s="24">
        <f t="shared" si="0"/>
        <v>0.89973936516801634</v>
      </c>
      <c r="L49" s="24">
        <f t="shared" si="1"/>
        <v>0.3</v>
      </c>
      <c r="M49" s="24">
        <f t="shared" si="2"/>
        <v>0.62981755561761144</v>
      </c>
      <c r="N49" s="109">
        <f t="shared" si="3"/>
        <v>0.92981755561761137</v>
      </c>
      <c r="O49" s="148">
        <f>IF(N49&gt;=$O$1,N49*'DSR Fund'!$F$9,0)</f>
        <v>1341.6459603175138</v>
      </c>
      <c r="P49" s="7">
        <v>352440</v>
      </c>
      <c r="Q49" s="7">
        <v>569530</v>
      </c>
      <c r="R49" s="138">
        <f t="shared" si="4"/>
        <v>921970</v>
      </c>
      <c r="S49" s="144">
        <f t="shared" si="5"/>
        <v>0.38226840352722974</v>
      </c>
      <c r="T49" s="144">
        <f t="shared" si="6"/>
        <v>0.61773159647277032</v>
      </c>
      <c r="U49" s="138">
        <f t="shared" si="8"/>
        <v>512.86885934933298</v>
      </c>
      <c r="V49" s="138">
        <f t="shared" si="7"/>
        <v>828.77710096818078</v>
      </c>
      <c r="W49" s="2" t="s">
        <v>1337</v>
      </c>
      <c r="X49" s="2">
        <v>1925601078</v>
      </c>
      <c r="Y49" s="2" t="s">
        <v>1627</v>
      </c>
      <c r="Z49" s="2" t="s">
        <v>1629</v>
      </c>
      <c r="AA49" s="2"/>
    </row>
    <row r="50" spans="1:27" x14ac:dyDescent="0.25">
      <c r="A50" s="145">
        <v>46</v>
      </c>
      <c r="B50" s="180" t="s">
        <v>145</v>
      </c>
      <c r="C50" s="181" t="s">
        <v>1321</v>
      </c>
      <c r="D50" s="181" t="s">
        <v>316</v>
      </c>
      <c r="E50" s="180" t="s">
        <v>317</v>
      </c>
      <c r="F50" s="150">
        <v>900</v>
      </c>
      <c r="G50" s="150">
        <v>1550835</v>
      </c>
      <c r="H50" s="7">
        <v>829</v>
      </c>
      <c r="I50" s="7">
        <v>1577405</v>
      </c>
      <c r="J50" s="24">
        <f t="shared" si="0"/>
        <v>0.9211111111111111</v>
      </c>
      <c r="K50" s="24">
        <f t="shared" si="0"/>
        <v>1.0171327059293864</v>
      </c>
      <c r="L50" s="24">
        <f t="shared" si="1"/>
        <v>0.27633333333333332</v>
      </c>
      <c r="M50" s="24">
        <f t="shared" si="2"/>
        <v>0.7</v>
      </c>
      <c r="N50" s="109">
        <f t="shared" si="3"/>
        <v>0.97633333333333328</v>
      </c>
      <c r="O50" s="148">
        <f>IF(N50&gt;=$O$1,N50*'DSR Fund'!$F$9,0)</f>
        <v>1408.76418677633</v>
      </c>
      <c r="P50" s="7">
        <v>545355</v>
      </c>
      <c r="Q50" s="7">
        <v>991910</v>
      </c>
      <c r="R50" s="138">
        <f t="shared" si="4"/>
        <v>1537265</v>
      </c>
      <c r="S50" s="144">
        <f t="shared" si="5"/>
        <v>0.35475666199386574</v>
      </c>
      <c r="T50" s="144">
        <f t="shared" si="6"/>
        <v>0.64524333800613431</v>
      </c>
      <c r="U50" s="138">
        <f t="shared" si="8"/>
        <v>499.76848043727364</v>
      </c>
      <c r="V50" s="138">
        <f t="shared" si="7"/>
        <v>908.99570633905648</v>
      </c>
      <c r="W50" s="2" t="s">
        <v>1337</v>
      </c>
      <c r="X50" s="2">
        <v>1865991818</v>
      </c>
      <c r="Y50" s="2" t="s">
        <v>1627</v>
      </c>
      <c r="Z50" s="2" t="s">
        <v>1629</v>
      </c>
      <c r="AA50" s="2"/>
    </row>
    <row r="51" spans="1:27" x14ac:dyDescent="0.25">
      <c r="A51" s="145">
        <v>47</v>
      </c>
      <c r="B51" s="180" t="s">
        <v>145</v>
      </c>
      <c r="C51" s="181" t="s">
        <v>1321</v>
      </c>
      <c r="D51" s="181" t="s">
        <v>320</v>
      </c>
      <c r="E51" s="180" t="s">
        <v>1362</v>
      </c>
      <c r="F51" s="150">
        <v>980</v>
      </c>
      <c r="G51" s="150">
        <v>1868025</v>
      </c>
      <c r="H51" s="7">
        <v>1124</v>
      </c>
      <c r="I51" s="7">
        <v>1851435</v>
      </c>
      <c r="J51" s="24">
        <f t="shared" si="0"/>
        <v>1.1469387755102041</v>
      </c>
      <c r="K51" s="24">
        <f t="shared" si="0"/>
        <v>0.99111896254065124</v>
      </c>
      <c r="L51" s="24">
        <f t="shared" si="1"/>
        <v>0.3</v>
      </c>
      <c r="M51" s="24">
        <f t="shared" si="2"/>
        <v>0.69378327377845583</v>
      </c>
      <c r="N51" s="109">
        <f t="shared" si="3"/>
        <v>0.99378327377845577</v>
      </c>
      <c r="O51" s="148">
        <f>IF(N51&gt;=$O$1,N51*'DSR Fund'!$F$9,0)</f>
        <v>1433.9429349775608</v>
      </c>
      <c r="P51" s="7">
        <v>770075</v>
      </c>
      <c r="Q51" s="7">
        <v>1007030</v>
      </c>
      <c r="R51" s="138">
        <f t="shared" si="4"/>
        <v>1777105</v>
      </c>
      <c r="S51" s="144">
        <f t="shared" si="5"/>
        <v>0.43333117626701856</v>
      </c>
      <c r="T51" s="144">
        <f t="shared" si="6"/>
        <v>0.56666882373298144</v>
      </c>
      <c r="U51" s="138">
        <f t="shared" si="8"/>
        <v>621.37217871360735</v>
      </c>
      <c r="V51" s="138">
        <f t="shared" si="7"/>
        <v>812.5707562639534</v>
      </c>
      <c r="W51" s="2" t="s">
        <v>1337</v>
      </c>
      <c r="X51" s="2">
        <v>1772922550</v>
      </c>
      <c r="Y51" s="2" t="s">
        <v>1627</v>
      </c>
      <c r="Z51" s="2" t="s">
        <v>1629</v>
      </c>
      <c r="AA51" s="2"/>
    </row>
    <row r="52" spans="1:27" x14ac:dyDescent="0.25">
      <c r="A52" s="145">
        <v>48</v>
      </c>
      <c r="B52" s="180" t="s">
        <v>145</v>
      </c>
      <c r="C52" s="181" t="s">
        <v>1321</v>
      </c>
      <c r="D52" s="181" t="s">
        <v>324</v>
      </c>
      <c r="E52" s="180" t="s">
        <v>1363</v>
      </c>
      <c r="F52" s="150">
        <v>632</v>
      </c>
      <c r="G52" s="150">
        <v>1114565</v>
      </c>
      <c r="H52" s="7">
        <v>878</v>
      </c>
      <c r="I52" s="7">
        <v>1064855</v>
      </c>
      <c r="J52" s="24">
        <f t="shared" si="0"/>
        <v>1.389240506329114</v>
      </c>
      <c r="K52" s="24">
        <f t="shared" si="0"/>
        <v>0.9553996402183812</v>
      </c>
      <c r="L52" s="24">
        <f t="shared" si="1"/>
        <v>0.3</v>
      </c>
      <c r="M52" s="24">
        <f t="shared" si="2"/>
        <v>0.66877974815286678</v>
      </c>
      <c r="N52" s="109">
        <f t="shared" si="3"/>
        <v>0.96877974815286683</v>
      </c>
      <c r="O52" s="148">
        <f>IF(N52&gt;=$O$1,N52*'DSR Fund'!$F$9,0)</f>
        <v>1397.8650195342623</v>
      </c>
      <c r="P52" s="7">
        <v>623540</v>
      </c>
      <c r="Q52" s="7">
        <v>399610</v>
      </c>
      <c r="R52" s="138">
        <f t="shared" si="4"/>
        <v>1023150</v>
      </c>
      <c r="S52" s="144">
        <f t="shared" si="5"/>
        <v>0.6094316571372721</v>
      </c>
      <c r="T52" s="144">
        <f t="shared" si="6"/>
        <v>0.39056834286272785</v>
      </c>
      <c r="U52" s="138">
        <f t="shared" si="8"/>
        <v>851.90319530899069</v>
      </c>
      <c r="V52" s="138">
        <f t="shared" si="7"/>
        <v>545.96182422527147</v>
      </c>
      <c r="W52" s="2" t="s">
        <v>1337</v>
      </c>
      <c r="X52" s="2">
        <v>1876092990</v>
      </c>
      <c r="Y52" s="2" t="s">
        <v>1627</v>
      </c>
      <c r="Z52" s="2" t="s">
        <v>1629</v>
      </c>
      <c r="AA52" s="2"/>
    </row>
    <row r="53" spans="1:27" x14ac:dyDescent="0.25">
      <c r="A53" s="145">
        <v>49</v>
      </c>
      <c r="B53" s="180" t="s">
        <v>145</v>
      </c>
      <c r="C53" s="181" t="s">
        <v>1321</v>
      </c>
      <c r="D53" s="181" t="s">
        <v>326</v>
      </c>
      <c r="E53" s="180" t="s">
        <v>1151</v>
      </c>
      <c r="F53" s="150">
        <v>724</v>
      </c>
      <c r="G53" s="150">
        <v>1271090</v>
      </c>
      <c r="H53" s="7">
        <v>949</v>
      </c>
      <c r="I53" s="7">
        <v>1193195</v>
      </c>
      <c r="J53" s="24">
        <f t="shared" si="0"/>
        <v>1.3107734806629834</v>
      </c>
      <c r="K53" s="24">
        <f t="shared" si="0"/>
        <v>0.93871795073519582</v>
      </c>
      <c r="L53" s="24">
        <f t="shared" si="1"/>
        <v>0.3</v>
      </c>
      <c r="M53" s="24">
        <f t="shared" si="2"/>
        <v>0.65710256551463708</v>
      </c>
      <c r="N53" s="109">
        <f t="shared" si="3"/>
        <v>0.95710256551463702</v>
      </c>
      <c r="O53" s="148">
        <f>IF(N53&gt;=$O$1,N53*'DSR Fund'!$F$9,0)</f>
        <v>1381.0158593739502</v>
      </c>
      <c r="P53" s="7">
        <v>701400</v>
      </c>
      <c r="Q53" s="7">
        <v>449330</v>
      </c>
      <c r="R53" s="138">
        <f t="shared" si="4"/>
        <v>1150730</v>
      </c>
      <c r="S53" s="144">
        <f t="shared" si="5"/>
        <v>0.60952612689336338</v>
      </c>
      <c r="T53" s="144">
        <f t="shared" si="6"/>
        <v>0.39047387310663667</v>
      </c>
      <c r="U53" s="138">
        <f t="shared" si="8"/>
        <v>841.76524794251361</v>
      </c>
      <c r="V53" s="138">
        <f t="shared" si="7"/>
        <v>539.2506114314366</v>
      </c>
      <c r="W53" s="2" t="s">
        <v>1337</v>
      </c>
      <c r="X53" s="2">
        <v>1814188236</v>
      </c>
      <c r="Y53" s="2" t="s">
        <v>1627</v>
      </c>
      <c r="Z53" s="2" t="s">
        <v>1629</v>
      </c>
      <c r="AA53" s="2"/>
    </row>
    <row r="54" spans="1:27" x14ac:dyDescent="0.25">
      <c r="A54" s="145">
        <v>50</v>
      </c>
      <c r="B54" s="180" t="s">
        <v>145</v>
      </c>
      <c r="C54" s="181" t="s">
        <v>1321</v>
      </c>
      <c r="D54" s="181" t="s">
        <v>318</v>
      </c>
      <c r="E54" s="180" t="s">
        <v>1364</v>
      </c>
      <c r="F54" s="150">
        <v>677</v>
      </c>
      <c r="G54" s="150">
        <v>1172110</v>
      </c>
      <c r="H54" s="7">
        <v>818</v>
      </c>
      <c r="I54" s="7">
        <v>1125975</v>
      </c>
      <c r="J54" s="24">
        <f t="shared" si="0"/>
        <v>1.208271787296898</v>
      </c>
      <c r="K54" s="24">
        <f t="shared" si="0"/>
        <v>0.96063935978705073</v>
      </c>
      <c r="L54" s="24">
        <f t="shared" si="1"/>
        <v>0.3</v>
      </c>
      <c r="M54" s="24">
        <f t="shared" si="2"/>
        <v>0.67244755185093552</v>
      </c>
      <c r="N54" s="109">
        <f t="shared" si="3"/>
        <v>0.97244755185093545</v>
      </c>
      <c r="O54" s="148">
        <f>IF(N54&gt;=$O$1,N54*'DSR Fund'!$F$9,0)</f>
        <v>1403.1573416516724</v>
      </c>
      <c r="P54" s="7">
        <v>490505</v>
      </c>
      <c r="Q54" s="7">
        <v>601870</v>
      </c>
      <c r="R54" s="138">
        <f t="shared" si="4"/>
        <v>1092375</v>
      </c>
      <c r="S54" s="144">
        <f t="shared" si="5"/>
        <v>0.44902620437120955</v>
      </c>
      <c r="T54" s="144">
        <f t="shared" si="6"/>
        <v>0.55097379562879045</v>
      </c>
      <c r="U54" s="138">
        <f t="shared" si="8"/>
        <v>630.05441525744698</v>
      </c>
      <c r="V54" s="138">
        <f t="shared" si="7"/>
        <v>773.10292639422539</v>
      </c>
      <c r="W54" s="2" t="s">
        <v>1337</v>
      </c>
      <c r="X54" s="2">
        <v>1818129112</v>
      </c>
      <c r="Y54" s="2" t="s">
        <v>1627</v>
      </c>
      <c r="Z54" s="2" t="s">
        <v>1629</v>
      </c>
      <c r="AA54" s="2"/>
    </row>
    <row r="55" spans="1:27" x14ac:dyDescent="0.25">
      <c r="A55" s="145">
        <v>51</v>
      </c>
      <c r="B55" s="180" t="s">
        <v>145</v>
      </c>
      <c r="C55" s="181" t="s">
        <v>1321</v>
      </c>
      <c r="D55" s="181" t="s">
        <v>322</v>
      </c>
      <c r="E55" s="182" t="s">
        <v>1365</v>
      </c>
      <c r="F55" s="150">
        <v>634</v>
      </c>
      <c r="G55" s="150">
        <v>1127915</v>
      </c>
      <c r="H55" s="7">
        <v>770</v>
      </c>
      <c r="I55" s="7">
        <v>1066425</v>
      </c>
      <c r="J55" s="24">
        <f t="shared" si="0"/>
        <v>1.2145110410094637</v>
      </c>
      <c r="K55" s="24">
        <f t="shared" si="0"/>
        <v>0.94548348058142684</v>
      </c>
      <c r="L55" s="24">
        <f t="shared" si="1"/>
        <v>0.3</v>
      </c>
      <c r="M55" s="24">
        <f t="shared" si="2"/>
        <v>0.6618384364069988</v>
      </c>
      <c r="N55" s="109">
        <f t="shared" si="3"/>
        <v>0.96183843640699873</v>
      </c>
      <c r="O55" s="148">
        <f>IF(N55&gt;=$O$1,N55*'DSR Fund'!$F$9,0)</f>
        <v>1387.8493096706613</v>
      </c>
      <c r="P55" s="7">
        <v>526305</v>
      </c>
      <c r="Q55" s="7">
        <v>510930</v>
      </c>
      <c r="R55" s="138">
        <f t="shared" si="4"/>
        <v>1037235</v>
      </c>
      <c r="S55" s="144">
        <f t="shared" si="5"/>
        <v>0.50741153162012465</v>
      </c>
      <c r="T55" s="144">
        <f t="shared" si="6"/>
        <v>0.49258846837987535</v>
      </c>
      <c r="U55" s="138">
        <f t="shared" si="8"/>
        <v>704.21074387792294</v>
      </c>
      <c r="V55" s="138">
        <f t="shared" si="7"/>
        <v>683.6385657927384</v>
      </c>
      <c r="W55" s="2" t="s">
        <v>1337</v>
      </c>
      <c r="X55" s="2">
        <v>1609432320</v>
      </c>
      <c r="Y55" s="2" t="s">
        <v>1627</v>
      </c>
      <c r="Z55" s="2" t="s">
        <v>1629</v>
      </c>
      <c r="AA55" s="2"/>
    </row>
    <row r="56" spans="1:27" x14ac:dyDescent="0.25">
      <c r="A56" s="145">
        <v>52</v>
      </c>
      <c r="B56" s="179" t="s">
        <v>149</v>
      </c>
      <c r="C56" s="181" t="s">
        <v>1321</v>
      </c>
      <c r="D56" s="145" t="s">
        <v>1366</v>
      </c>
      <c r="E56" s="179" t="s">
        <v>1367</v>
      </c>
      <c r="F56" s="150">
        <v>1109</v>
      </c>
      <c r="G56" s="150">
        <v>1953955</v>
      </c>
      <c r="H56" s="7">
        <v>1004</v>
      </c>
      <c r="I56" s="7">
        <v>1765335</v>
      </c>
      <c r="J56" s="24">
        <f t="shared" si="0"/>
        <v>0.90532010820559061</v>
      </c>
      <c r="K56" s="24">
        <f t="shared" si="0"/>
        <v>0.90346758241617642</v>
      </c>
      <c r="L56" s="24">
        <f t="shared" si="1"/>
        <v>0.27159603246167718</v>
      </c>
      <c r="M56" s="24">
        <f t="shared" si="2"/>
        <v>0.63242730769132349</v>
      </c>
      <c r="N56" s="109">
        <f t="shared" si="3"/>
        <v>0.90402334015300068</v>
      </c>
      <c r="O56" s="148">
        <f>IF(N56&gt;=$O$1,N56*'DSR Fund'!$F$9,0)</f>
        <v>1304.4271481230423</v>
      </c>
      <c r="P56" s="7">
        <v>681155</v>
      </c>
      <c r="Q56" s="7">
        <v>1063150</v>
      </c>
      <c r="R56" s="138">
        <f t="shared" si="4"/>
        <v>1744305</v>
      </c>
      <c r="S56" s="144">
        <f t="shared" si="5"/>
        <v>0.39050223441427961</v>
      </c>
      <c r="T56" s="144">
        <f t="shared" si="6"/>
        <v>0.60949776558572044</v>
      </c>
      <c r="U56" s="138">
        <f t="shared" si="8"/>
        <v>509.38171597269451</v>
      </c>
      <c r="V56" s="138">
        <f t="shared" si="7"/>
        <v>795.04543215034789</v>
      </c>
      <c r="W56" s="2" t="s">
        <v>1337</v>
      </c>
      <c r="X56" s="2">
        <v>1889249539</v>
      </c>
      <c r="Y56" s="2" t="e">
        <v>#N/A</v>
      </c>
      <c r="Z56" s="2" t="s">
        <v>1630</v>
      </c>
      <c r="AA56" s="2"/>
    </row>
    <row r="57" spans="1:27" x14ac:dyDescent="0.25">
      <c r="A57" s="145">
        <v>53</v>
      </c>
      <c r="B57" s="179" t="s">
        <v>149</v>
      </c>
      <c r="C57" s="181" t="s">
        <v>1321</v>
      </c>
      <c r="D57" s="145" t="s">
        <v>1073</v>
      </c>
      <c r="E57" s="179" t="s">
        <v>341</v>
      </c>
      <c r="F57" s="150">
        <v>732</v>
      </c>
      <c r="G57" s="150">
        <v>1273465</v>
      </c>
      <c r="H57" s="7">
        <v>724</v>
      </c>
      <c r="I57" s="7">
        <v>1075955</v>
      </c>
      <c r="J57" s="24">
        <f t="shared" si="0"/>
        <v>0.98907103825136611</v>
      </c>
      <c r="K57" s="24">
        <f t="shared" si="0"/>
        <v>0.84490347202318083</v>
      </c>
      <c r="L57" s="24">
        <f t="shared" si="1"/>
        <v>0.29672131147540981</v>
      </c>
      <c r="M57" s="24">
        <f t="shared" si="2"/>
        <v>0.59143243041622651</v>
      </c>
      <c r="N57" s="109">
        <f t="shared" si="3"/>
        <v>0.88815374189163632</v>
      </c>
      <c r="O57" s="148">
        <f>IF(N57&gt;=$O$1,N57*'DSR Fund'!$F$9,0)</f>
        <v>1281.5286964100296</v>
      </c>
      <c r="P57" s="7">
        <v>511030</v>
      </c>
      <c r="Q57" s="7">
        <v>549600</v>
      </c>
      <c r="R57" s="138">
        <f t="shared" si="4"/>
        <v>1060630</v>
      </c>
      <c r="S57" s="144">
        <f t="shared" si="5"/>
        <v>0.48181741040702225</v>
      </c>
      <c r="T57" s="144">
        <f t="shared" si="6"/>
        <v>0.5181825895929778</v>
      </c>
      <c r="U57" s="138">
        <f t="shared" si="8"/>
        <v>617.4628378665675</v>
      </c>
      <c r="V57" s="138">
        <f t="shared" si="7"/>
        <v>664.06585854346224</v>
      </c>
      <c r="W57" s="2" t="s">
        <v>1337</v>
      </c>
      <c r="X57" s="2">
        <v>1745406423</v>
      </c>
      <c r="Y57" s="2" t="s">
        <v>1627</v>
      </c>
      <c r="Z57" s="2" t="s">
        <v>1629</v>
      </c>
      <c r="AA57" s="2"/>
    </row>
    <row r="58" spans="1:27" x14ac:dyDescent="0.25">
      <c r="A58" s="145">
        <v>54</v>
      </c>
      <c r="B58" s="179" t="s">
        <v>149</v>
      </c>
      <c r="C58" s="181" t="s">
        <v>1321</v>
      </c>
      <c r="D58" s="145" t="s">
        <v>1072</v>
      </c>
      <c r="E58" s="179" t="s">
        <v>1368</v>
      </c>
      <c r="F58" s="150">
        <v>803</v>
      </c>
      <c r="G58" s="150">
        <v>1478960</v>
      </c>
      <c r="H58" s="7">
        <v>710</v>
      </c>
      <c r="I58" s="7">
        <v>1273810</v>
      </c>
      <c r="J58" s="24">
        <f t="shared" si="0"/>
        <v>0.88418430884184307</v>
      </c>
      <c r="K58" s="24">
        <f t="shared" si="0"/>
        <v>0.86128766160004322</v>
      </c>
      <c r="L58" s="24">
        <f t="shared" si="1"/>
        <v>0.26525529265255293</v>
      </c>
      <c r="M58" s="24">
        <f t="shared" si="2"/>
        <v>0.60290136312003018</v>
      </c>
      <c r="N58" s="109">
        <f t="shared" si="3"/>
        <v>0.86815665577258305</v>
      </c>
      <c r="O58" s="148">
        <f>IF(N58&gt;=$O$1,N58*'DSR Fund'!$F$9,0)</f>
        <v>1252.674638269636</v>
      </c>
      <c r="P58" s="7">
        <v>433255</v>
      </c>
      <c r="Q58" s="7">
        <v>814970</v>
      </c>
      <c r="R58" s="138">
        <f t="shared" si="4"/>
        <v>1248225</v>
      </c>
      <c r="S58" s="144">
        <f t="shared" si="5"/>
        <v>0.34709687756614394</v>
      </c>
      <c r="T58" s="144">
        <f t="shared" si="6"/>
        <v>0.65290312243385606</v>
      </c>
      <c r="U58" s="138">
        <f t="shared" si="8"/>
        <v>434.79945554968953</v>
      </c>
      <c r="V58" s="138">
        <f t="shared" si="7"/>
        <v>817.87518271994657</v>
      </c>
      <c r="W58" s="2" t="s">
        <v>1337</v>
      </c>
      <c r="X58" s="2">
        <v>1720407994</v>
      </c>
      <c r="Y58" s="2" t="s">
        <v>1627</v>
      </c>
      <c r="Z58" s="2" t="s">
        <v>1629</v>
      </c>
      <c r="AA58" s="2"/>
    </row>
    <row r="59" spans="1:27" x14ac:dyDescent="0.25">
      <c r="A59" s="145">
        <v>55</v>
      </c>
      <c r="B59" s="179" t="s">
        <v>1075</v>
      </c>
      <c r="C59" s="181" t="s">
        <v>1321</v>
      </c>
      <c r="D59" s="145" t="s">
        <v>1369</v>
      </c>
      <c r="E59" s="179" t="s">
        <v>1370</v>
      </c>
      <c r="F59" s="150">
        <v>508</v>
      </c>
      <c r="G59" s="150">
        <v>849020</v>
      </c>
      <c r="H59" s="7">
        <v>462</v>
      </c>
      <c r="I59" s="7">
        <v>475750</v>
      </c>
      <c r="J59" s="24">
        <f t="shared" si="0"/>
        <v>0.90944881889763785</v>
      </c>
      <c r="K59" s="24">
        <f t="shared" si="0"/>
        <v>0.5603519351723163</v>
      </c>
      <c r="L59" s="24">
        <f t="shared" si="1"/>
        <v>0.27283464566929133</v>
      </c>
      <c r="M59" s="24">
        <f t="shared" si="2"/>
        <v>0.39224635462062141</v>
      </c>
      <c r="N59" s="109">
        <f t="shared" si="3"/>
        <v>0.66508100028991279</v>
      </c>
      <c r="O59" s="148">
        <f>IF(N59&gt;=$O$1,N59*'DSR Fund'!$F$9,0)</f>
        <v>0</v>
      </c>
      <c r="P59" s="7">
        <v>275760</v>
      </c>
      <c r="Q59" s="7">
        <v>197400</v>
      </c>
      <c r="R59" s="138">
        <f t="shared" si="4"/>
        <v>473160</v>
      </c>
      <c r="S59" s="144">
        <f t="shared" si="5"/>
        <v>0.58280497083439009</v>
      </c>
      <c r="T59" s="144">
        <f t="shared" si="6"/>
        <v>0.41719502916560997</v>
      </c>
      <c r="U59" s="138">
        <f t="shared" si="8"/>
        <v>0</v>
      </c>
      <c r="V59" s="138">
        <f t="shared" si="7"/>
        <v>0</v>
      </c>
      <c r="W59" s="2" t="s">
        <v>1337</v>
      </c>
      <c r="X59" s="2">
        <v>1402323575</v>
      </c>
      <c r="Y59" s="2" t="s">
        <v>1627</v>
      </c>
      <c r="Z59" s="2" t="s">
        <v>1629</v>
      </c>
      <c r="AA59" s="2"/>
    </row>
    <row r="60" spans="1:27" x14ac:dyDescent="0.25">
      <c r="A60" s="145">
        <v>56</v>
      </c>
      <c r="B60" s="179" t="s">
        <v>1075</v>
      </c>
      <c r="C60" s="181" t="s">
        <v>1321</v>
      </c>
      <c r="D60" s="145" t="s">
        <v>1371</v>
      </c>
      <c r="E60" s="179" t="s">
        <v>1372</v>
      </c>
      <c r="F60" s="150">
        <v>536</v>
      </c>
      <c r="G60" s="150">
        <v>1034260</v>
      </c>
      <c r="H60" s="7">
        <v>281</v>
      </c>
      <c r="I60" s="7">
        <v>1255100</v>
      </c>
      <c r="J60" s="24">
        <f t="shared" si="0"/>
        <v>0.52425373134328357</v>
      </c>
      <c r="K60" s="24">
        <f t="shared" si="0"/>
        <v>1.2135246456403612</v>
      </c>
      <c r="L60" s="24">
        <f t="shared" si="1"/>
        <v>0.15727611940298505</v>
      </c>
      <c r="M60" s="24">
        <f t="shared" si="2"/>
        <v>0.7</v>
      </c>
      <c r="N60" s="109">
        <f t="shared" si="3"/>
        <v>0.85727611940298498</v>
      </c>
      <c r="O60" s="148">
        <f>IF(N60&gt;=$O$1,N60*'DSR Fund'!$F$9,0)</f>
        <v>1236.9749694709944</v>
      </c>
      <c r="P60" s="7">
        <v>88030</v>
      </c>
      <c r="Q60" s="7">
        <v>1157020</v>
      </c>
      <c r="R60" s="138">
        <f t="shared" si="4"/>
        <v>1245050</v>
      </c>
      <c r="S60" s="144">
        <f t="shared" si="5"/>
        <v>7.070398779165496E-2</v>
      </c>
      <c r="T60" s="144">
        <f t="shared" si="6"/>
        <v>0.92929601220834501</v>
      </c>
      <c r="U60" s="138">
        <f t="shared" si="8"/>
        <v>87.459063140059953</v>
      </c>
      <c r="V60" s="138">
        <f t="shared" si="7"/>
        <v>1149.5159063309345</v>
      </c>
      <c r="W60" s="2" t="s">
        <v>1337</v>
      </c>
      <c r="X60" s="2">
        <v>1611716615</v>
      </c>
      <c r="Y60" s="2" t="s">
        <v>1627</v>
      </c>
      <c r="Z60" s="2" t="s">
        <v>1629</v>
      </c>
      <c r="AA60" s="2"/>
    </row>
    <row r="61" spans="1:27" x14ac:dyDescent="0.25">
      <c r="A61" s="145">
        <v>57</v>
      </c>
      <c r="B61" s="179" t="s">
        <v>1146</v>
      </c>
      <c r="C61" s="181" t="s">
        <v>1321</v>
      </c>
      <c r="D61" s="145" t="s">
        <v>271</v>
      </c>
      <c r="E61" s="179" t="s">
        <v>1373</v>
      </c>
      <c r="F61" s="150">
        <v>758</v>
      </c>
      <c r="G61" s="150">
        <v>1440995</v>
      </c>
      <c r="H61" s="7">
        <v>476</v>
      </c>
      <c r="I61" s="7">
        <v>970675</v>
      </c>
      <c r="J61" s="24">
        <f t="shared" si="0"/>
        <v>0.62796833773087068</v>
      </c>
      <c r="K61" s="24">
        <f t="shared" si="0"/>
        <v>0.6736144122637483</v>
      </c>
      <c r="L61" s="24">
        <f t="shared" si="1"/>
        <v>0.18839050131926119</v>
      </c>
      <c r="M61" s="24">
        <f t="shared" si="2"/>
        <v>0.47153008858462375</v>
      </c>
      <c r="N61" s="109">
        <f t="shared" si="3"/>
        <v>0.65992058990388491</v>
      </c>
      <c r="O61" s="148">
        <f>IF(N61&gt;=$O$1,N61*'DSR Fund'!$F$9,0)</f>
        <v>0</v>
      </c>
      <c r="P61" s="7">
        <v>291385</v>
      </c>
      <c r="Q61" s="7">
        <v>661970</v>
      </c>
      <c r="R61" s="138">
        <f t="shared" si="4"/>
        <v>953355</v>
      </c>
      <c r="S61" s="144">
        <f t="shared" si="5"/>
        <v>0.30564165499735146</v>
      </c>
      <c r="T61" s="144">
        <f t="shared" si="6"/>
        <v>0.69435834500264859</v>
      </c>
      <c r="U61" s="138">
        <f t="shared" si="8"/>
        <v>0</v>
      </c>
      <c r="V61" s="138">
        <f t="shared" si="7"/>
        <v>0</v>
      </c>
      <c r="W61" s="2" t="s">
        <v>1337</v>
      </c>
      <c r="X61" s="2">
        <v>1835993634</v>
      </c>
      <c r="Y61" s="2" t="s">
        <v>1627</v>
      </c>
      <c r="Z61" s="2" t="s">
        <v>1629</v>
      </c>
      <c r="AA61" s="2"/>
    </row>
    <row r="62" spans="1:27" x14ac:dyDescent="0.25">
      <c r="A62" s="145">
        <v>58</v>
      </c>
      <c r="B62" s="179" t="s">
        <v>1146</v>
      </c>
      <c r="C62" s="181" t="s">
        <v>1321</v>
      </c>
      <c r="D62" s="145" t="s">
        <v>272</v>
      </c>
      <c r="E62" s="179" t="s">
        <v>1374</v>
      </c>
      <c r="F62" s="150">
        <v>677</v>
      </c>
      <c r="G62" s="150">
        <v>1339095</v>
      </c>
      <c r="H62" s="7">
        <v>834</v>
      </c>
      <c r="I62" s="7">
        <v>1540665</v>
      </c>
      <c r="J62" s="24">
        <f t="shared" si="0"/>
        <v>1.2319054652880355</v>
      </c>
      <c r="K62" s="24">
        <f t="shared" si="0"/>
        <v>1.1505270350497911</v>
      </c>
      <c r="L62" s="24">
        <f t="shared" si="1"/>
        <v>0.3</v>
      </c>
      <c r="M62" s="24">
        <f t="shared" si="2"/>
        <v>0.7</v>
      </c>
      <c r="N62" s="109">
        <f t="shared" si="3"/>
        <v>1</v>
      </c>
      <c r="O62" s="148">
        <f>IF(N62&gt;=$O$1,N62*'DSR Fund'!$F$9,0)</f>
        <v>1442.9131308736737</v>
      </c>
      <c r="P62" s="7">
        <v>589755</v>
      </c>
      <c r="Q62" s="7">
        <v>950910</v>
      </c>
      <c r="R62" s="138">
        <f t="shared" si="4"/>
        <v>1540665</v>
      </c>
      <c r="S62" s="144">
        <f t="shared" si="5"/>
        <v>0.38279249544839405</v>
      </c>
      <c r="T62" s="144">
        <f t="shared" si="6"/>
        <v>0.617207504551606</v>
      </c>
      <c r="U62" s="138">
        <f t="shared" si="8"/>
        <v>552.33631808238874</v>
      </c>
      <c r="V62" s="138">
        <f t="shared" si="7"/>
        <v>890.57681279128508</v>
      </c>
      <c r="W62" s="2" t="s">
        <v>1337</v>
      </c>
      <c r="X62" s="2">
        <v>1795432632</v>
      </c>
      <c r="Y62" s="2" t="s">
        <v>1627</v>
      </c>
      <c r="Z62" s="2" t="s">
        <v>1629</v>
      </c>
      <c r="AA62" s="2"/>
    </row>
    <row r="63" spans="1:27" x14ac:dyDescent="0.25">
      <c r="A63" s="145">
        <v>59</v>
      </c>
      <c r="B63" s="179" t="s">
        <v>1146</v>
      </c>
      <c r="C63" s="181" t="s">
        <v>1321</v>
      </c>
      <c r="D63" s="145" t="s">
        <v>270</v>
      </c>
      <c r="E63" s="179" t="s">
        <v>1375</v>
      </c>
      <c r="F63" s="150">
        <v>584</v>
      </c>
      <c r="G63" s="150">
        <v>1031345</v>
      </c>
      <c r="H63" s="7">
        <v>719</v>
      </c>
      <c r="I63" s="7">
        <v>1298680</v>
      </c>
      <c r="J63" s="24">
        <f t="shared" si="0"/>
        <v>1.2311643835616439</v>
      </c>
      <c r="K63" s="24">
        <f t="shared" si="0"/>
        <v>1.2592100606489585</v>
      </c>
      <c r="L63" s="24">
        <f t="shared" si="1"/>
        <v>0.3</v>
      </c>
      <c r="M63" s="24">
        <f t="shared" si="2"/>
        <v>0.7</v>
      </c>
      <c r="N63" s="109">
        <f t="shared" si="3"/>
        <v>1</v>
      </c>
      <c r="O63" s="148">
        <f>IF(N63&gt;=$O$1,N63*'DSR Fund'!$F$9,0)</f>
        <v>1442.9131308736737</v>
      </c>
      <c r="P63" s="7">
        <v>457670</v>
      </c>
      <c r="Q63" s="7">
        <v>841010</v>
      </c>
      <c r="R63" s="138">
        <f t="shared" si="4"/>
        <v>1298680</v>
      </c>
      <c r="S63" s="144">
        <f t="shared" si="5"/>
        <v>0.35241167955154462</v>
      </c>
      <c r="T63" s="144">
        <f t="shared" si="6"/>
        <v>0.64758832044845538</v>
      </c>
      <c r="U63" s="138">
        <f t="shared" si="8"/>
        <v>508.49943989816904</v>
      </c>
      <c r="V63" s="138">
        <f t="shared" si="7"/>
        <v>934.41369097550466</v>
      </c>
      <c r="W63" s="2" t="s">
        <v>1337</v>
      </c>
      <c r="X63" s="2">
        <v>1646525790</v>
      </c>
      <c r="Y63" s="2" t="s">
        <v>1627</v>
      </c>
      <c r="Z63" s="2" t="s">
        <v>1629</v>
      </c>
      <c r="AA63" s="2"/>
    </row>
    <row r="64" spans="1:27" x14ac:dyDescent="0.25">
      <c r="A64" s="145">
        <v>60</v>
      </c>
      <c r="B64" s="179" t="s">
        <v>156</v>
      </c>
      <c r="C64" s="181" t="s">
        <v>1321</v>
      </c>
      <c r="D64" s="145" t="s">
        <v>264</v>
      </c>
      <c r="E64" s="179" t="s">
        <v>1376</v>
      </c>
      <c r="F64" s="150">
        <v>1321</v>
      </c>
      <c r="G64" s="150">
        <v>2469145</v>
      </c>
      <c r="H64" s="7">
        <v>1172</v>
      </c>
      <c r="I64" s="7">
        <v>1936375</v>
      </c>
      <c r="J64" s="24">
        <f t="shared" si="0"/>
        <v>0.88720666161998485</v>
      </c>
      <c r="K64" s="24">
        <f t="shared" si="0"/>
        <v>0.78422895374714729</v>
      </c>
      <c r="L64" s="24">
        <f t="shared" si="1"/>
        <v>0.26616199848599542</v>
      </c>
      <c r="M64" s="24">
        <f t="shared" si="2"/>
        <v>0.5489602676230031</v>
      </c>
      <c r="N64" s="109">
        <f t="shared" si="3"/>
        <v>0.81512226610899852</v>
      </c>
      <c r="O64" s="148">
        <f>IF(N64&gt;=$O$1,N64*'DSR Fund'!$F$9,0)</f>
        <v>1176.1506210361788</v>
      </c>
      <c r="P64" s="7">
        <v>812825</v>
      </c>
      <c r="Q64" s="7">
        <v>1118630</v>
      </c>
      <c r="R64" s="138">
        <f t="shared" si="4"/>
        <v>1931455</v>
      </c>
      <c r="S64" s="144">
        <f t="shared" si="5"/>
        <v>0.42083558767871887</v>
      </c>
      <c r="T64" s="144">
        <f t="shared" si="6"/>
        <v>0.57916441232128113</v>
      </c>
      <c r="U64" s="138">
        <f t="shared" si="8"/>
        <v>494.96603780245044</v>
      </c>
      <c r="V64" s="138">
        <f t="shared" si="7"/>
        <v>681.18458323372829</v>
      </c>
      <c r="W64" s="2" t="s">
        <v>1337</v>
      </c>
      <c r="X64" s="2">
        <v>1620625755</v>
      </c>
      <c r="Y64" s="2" t="s">
        <v>1627</v>
      </c>
      <c r="Z64" s="2" t="s">
        <v>1629</v>
      </c>
      <c r="AA64" s="2"/>
    </row>
    <row r="65" spans="1:27" x14ac:dyDescent="0.25">
      <c r="A65" s="145">
        <v>61</v>
      </c>
      <c r="B65" s="179" t="s">
        <v>156</v>
      </c>
      <c r="C65" s="181" t="s">
        <v>1321</v>
      </c>
      <c r="D65" s="145" t="s">
        <v>267</v>
      </c>
      <c r="E65" s="179" t="s">
        <v>1377</v>
      </c>
      <c r="F65" s="150">
        <v>731</v>
      </c>
      <c r="G65" s="150">
        <v>1273260</v>
      </c>
      <c r="H65" s="7">
        <v>643</v>
      </c>
      <c r="I65" s="7">
        <v>1266180</v>
      </c>
      <c r="J65" s="24">
        <f t="shared" si="0"/>
        <v>0.87961696306429549</v>
      </c>
      <c r="K65" s="24">
        <f t="shared" si="0"/>
        <v>0.9944394703359879</v>
      </c>
      <c r="L65" s="24">
        <f t="shared" si="1"/>
        <v>0.26388508891928864</v>
      </c>
      <c r="M65" s="24">
        <f t="shared" si="2"/>
        <v>0.69610762923519154</v>
      </c>
      <c r="N65" s="109">
        <f t="shared" si="3"/>
        <v>0.95999271815448017</v>
      </c>
      <c r="O65" s="148">
        <f>IF(N65&gt;=$O$1,N65*'DSR Fund'!$F$9,0)</f>
        <v>1385.1860985682092</v>
      </c>
      <c r="P65" s="7">
        <v>410460</v>
      </c>
      <c r="Q65" s="7">
        <v>847930</v>
      </c>
      <c r="R65" s="138">
        <f t="shared" si="4"/>
        <v>1258390</v>
      </c>
      <c r="S65" s="144">
        <f t="shared" si="5"/>
        <v>0.32617868864183602</v>
      </c>
      <c r="T65" s="144">
        <f t="shared" si="6"/>
        <v>0.67382131135816403</v>
      </c>
      <c r="U65" s="138">
        <f t="shared" si="8"/>
        <v>451.81818515587952</v>
      </c>
      <c r="V65" s="138">
        <f t="shared" si="7"/>
        <v>933.36791341232981</v>
      </c>
      <c r="W65" s="2" t="s">
        <v>1337</v>
      </c>
      <c r="X65" s="2">
        <v>1869827723</v>
      </c>
      <c r="Y65" s="2" t="s">
        <v>1627</v>
      </c>
      <c r="Z65" s="2" t="s">
        <v>1629</v>
      </c>
      <c r="AA65" s="2"/>
    </row>
    <row r="66" spans="1:27" x14ac:dyDescent="0.25">
      <c r="A66" s="145">
        <v>62</v>
      </c>
      <c r="B66" s="179" t="s">
        <v>156</v>
      </c>
      <c r="C66" s="181" t="s">
        <v>1321</v>
      </c>
      <c r="D66" s="145" t="s">
        <v>269</v>
      </c>
      <c r="E66" s="179" t="s">
        <v>1378</v>
      </c>
      <c r="F66" s="150">
        <v>663</v>
      </c>
      <c r="G66" s="150">
        <v>1163640</v>
      </c>
      <c r="H66" s="7">
        <v>549</v>
      </c>
      <c r="I66" s="7">
        <v>1051980</v>
      </c>
      <c r="J66" s="24">
        <f t="shared" si="0"/>
        <v>0.82805429864253388</v>
      </c>
      <c r="K66" s="24">
        <f t="shared" si="0"/>
        <v>0.90404248736722703</v>
      </c>
      <c r="L66" s="24">
        <f t="shared" si="1"/>
        <v>0.24841628959276016</v>
      </c>
      <c r="M66" s="24">
        <f t="shared" si="2"/>
        <v>0.63282974115705892</v>
      </c>
      <c r="N66" s="109">
        <f t="shared" si="3"/>
        <v>0.88124603074981911</v>
      </c>
      <c r="O66" s="148">
        <f>IF(N66&gt;=$O$1,N66*'DSR Fund'!$F$9,0)</f>
        <v>1271.5614692992192</v>
      </c>
      <c r="P66" s="7">
        <v>402885</v>
      </c>
      <c r="Q66" s="7">
        <v>638770</v>
      </c>
      <c r="R66" s="138">
        <f t="shared" si="4"/>
        <v>1041655</v>
      </c>
      <c r="S66" s="144">
        <f t="shared" si="5"/>
        <v>0.38677393186803694</v>
      </c>
      <c r="T66" s="144">
        <f t="shared" si="6"/>
        <v>0.61322606813196312</v>
      </c>
      <c r="U66" s="138">
        <f t="shared" si="8"/>
        <v>491.80682909275714</v>
      </c>
      <c r="V66" s="138">
        <f t="shared" si="7"/>
        <v>779.75464020646211</v>
      </c>
      <c r="W66" s="2" t="s">
        <v>1337</v>
      </c>
      <c r="X66" s="2">
        <v>1631107122</v>
      </c>
      <c r="Y66" s="2" t="s">
        <v>1627</v>
      </c>
      <c r="Z66" s="2" t="s">
        <v>1629</v>
      </c>
      <c r="AA66" s="2"/>
    </row>
    <row r="67" spans="1:27" x14ac:dyDescent="0.25">
      <c r="A67" s="145">
        <v>63</v>
      </c>
      <c r="B67" s="179" t="s">
        <v>156</v>
      </c>
      <c r="C67" s="181" t="s">
        <v>1321</v>
      </c>
      <c r="D67" s="145" t="s">
        <v>266</v>
      </c>
      <c r="E67" s="179" t="s">
        <v>1011</v>
      </c>
      <c r="F67" s="150">
        <v>717</v>
      </c>
      <c r="G67" s="150">
        <v>1270545</v>
      </c>
      <c r="H67" s="7">
        <v>343</v>
      </c>
      <c r="I67" s="7">
        <v>640045</v>
      </c>
      <c r="J67" s="24">
        <f t="shared" si="0"/>
        <v>0.47838214783821481</v>
      </c>
      <c r="K67" s="24">
        <f t="shared" si="0"/>
        <v>0.50375626207651047</v>
      </c>
      <c r="L67" s="24">
        <f t="shared" si="1"/>
        <v>0.14351464435146444</v>
      </c>
      <c r="M67" s="24">
        <f t="shared" si="2"/>
        <v>0.35262938345355732</v>
      </c>
      <c r="N67" s="109">
        <f t="shared" si="3"/>
        <v>0.49614402780502176</v>
      </c>
      <c r="O67" s="148">
        <f>IF(N67&gt;=$O$1,N67*'DSR Fund'!$F$9,0)</f>
        <v>0</v>
      </c>
      <c r="P67" s="7">
        <v>332965</v>
      </c>
      <c r="Q67" s="7">
        <v>298450</v>
      </c>
      <c r="R67" s="138">
        <f t="shared" si="4"/>
        <v>631415</v>
      </c>
      <c r="S67" s="144">
        <f t="shared" si="5"/>
        <v>0.527331469794034</v>
      </c>
      <c r="T67" s="144">
        <f t="shared" si="6"/>
        <v>0.47266853020596594</v>
      </c>
      <c r="U67" s="138">
        <f t="shared" si="8"/>
        <v>0</v>
      </c>
      <c r="V67" s="138">
        <f t="shared" si="7"/>
        <v>0</v>
      </c>
      <c r="W67" s="2" t="s">
        <v>1337</v>
      </c>
      <c r="X67" s="2">
        <v>1716838737</v>
      </c>
      <c r="Y67" s="2" t="s">
        <v>1627</v>
      </c>
      <c r="Z67" s="2" t="s">
        <v>1629</v>
      </c>
      <c r="AA67" s="2"/>
    </row>
    <row r="68" spans="1:27" x14ac:dyDescent="0.25">
      <c r="A68" s="145">
        <v>64</v>
      </c>
      <c r="B68" s="179" t="s">
        <v>151</v>
      </c>
      <c r="C68" s="181" t="s">
        <v>1321</v>
      </c>
      <c r="D68" s="145" t="s">
        <v>1379</v>
      </c>
      <c r="E68" s="179" t="s">
        <v>1380</v>
      </c>
      <c r="F68" s="150">
        <v>953</v>
      </c>
      <c r="G68" s="150">
        <v>1578355</v>
      </c>
      <c r="H68" s="7">
        <v>1098</v>
      </c>
      <c r="I68" s="7">
        <v>1527010</v>
      </c>
      <c r="J68" s="24">
        <f t="shared" si="0"/>
        <v>1.1521511017838406</v>
      </c>
      <c r="K68" s="24">
        <f t="shared" si="0"/>
        <v>0.96746929556405248</v>
      </c>
      <c r="L68" s="24">
        <f t="shared" si="1"/>
        <v>0.3</v>
      </c>
      <c r="M68" s="24">
        <f t="shared" si="2"/>
        <v>0.67722850689483671</v>
      </c>
      <c r="N68" s="109">
        <f t="shared" si="3"/>
        <v>0.97722850689483676</v>
      </c>
      <c r="O68" s="148">
        <f>IF(N68&gt;=$O$1,N68*'DSR Fund'!$F$9,0)</f>
        <v>1410.0558444626342</v>
      </c>
      <c r="P68" s="7">
        <v>840960</v>
      </c>
      <c r="Q68" s="7">
        <v>678260</v>
      </c>
      <c r="R68" s="138">
        <f t="shared" si="4"/>
        <v>1519220</v>
      </c>
      <c r="S68" s="144">
        <f t="shared" si="5"/>
        <v>0.55354721501823301</v>
      </c>
      <c r="T68" s="144">
        <f t="shared" si="6"/>
        <v>0.44645278498176694</v>
      </c>
      <c r="U68" s="138">
        <f t="shared" si="8"/>
        <v>780.53248572247389</v>
      </c>
      <c r="V68" s="138">
        <f t="shared" si="7"/>
        <v>629.52335874016023</v>
      </c>
      <c r="W68" s="2" t="s">
        <v>1337</v>
      </c>
      <c r="X68" s="2">
        <v>1716510167</v>
      </c>
      <c r="Y68" s="2" t="s">
        <v>1627</v>
      </c>
      <c r="Z68" s="2" t="s">
        <v>1629</v>
      </c>
      <c r="AA68" s="2"/>
    </row>
    <row r="69" spans="1:27" x14ac:dyDescent="0.25">
      <c r="A69" s="145">
        <v>65</v>
      </c>
      <c r="B69" s="179" t="s">
        <v>151</v>
      </c>
      <c r="C69" s="181" t="s">
        <v>1321</v>
      </c>
      <c r="D69" s="145" t="s">
        <v>1381</v>
      </c>
      <c r="E69" s="179" t="s">
        <v>1382</v>
      </c>
      <c r="F69" s="150">
        <v>1354</v>
      </c>
      <c r="G69" s="150">
        <v>2596125</v>
      </c>
      <c r="H69" s="7">
        <v>968</v>
      </c>
      <c r="I69" s="7">
        <v>1811215</v>
      </c>
      <c r="J69" s="24">
        <f t="shared" ref="J69:K132" si="9">IFERROR(H69/F69,0)</f>
        <v>0.71491875923190551</v>
      </c>
      <c r="K69" s="24">
        <f t="shared" si="9"/>
        <v>0.69766093697337372</v>
      </c>
      <c r="L69" s="24">
        <f t="shared" si="1"/>
        <v>0.21447562776957166</v>
      </c>
      <c r="M69" s="24">
        <f t="shared" si="2"/>
        <v>0.48836265588136157</v>
      </c>
      <c r="N69" s="109">
        <f t="shared" si="3"/>
        <v>0.70283828365093326</v>
      </c>
      <c r="O69" s="148">
        <f>IF(N69&gt;=$O$1,N69*'DSR Fund'!$F$9,0)</f>
        <v>0</v>
      </c>
      <c r="P69" s="7">
        <v>616805</v>
      </c>
      <c r="Q69" s="7">
        <v>1186620</v>
      </c>
      <c r="R69" s="138">
        <f t="shared" si="4"/>
        <v>1803425</v>
      </c>
      <c r="S69" s="144">
        <f t="shared" si="5"/>
        <v>0.34201865894062689</v>
      </c>
      <c r="T69" s="144">
        <f t="shared" si="6"/>
        <v>0.65798134105937311</v>
      </c>
      <c r="U69" s="138">
        <f t="shared" si="8"/>
        <v>0</v>
      </c>
      <c r="V69" s="138">
        <f t="shared" si="7"/>
        <v>0</v>
      </c>
      <c r="W69" s="2" t="s">
        <v>1337</v>
      </c>
      <c r="X69" s="2">
        <v>1316743500</v>
      </c>
      <c r="Y69" s="2" t="s">
        <v>1627</v>
      </c>
      <c r="Z69" s="2" t="s">
        <v>1629</v>
      </c>
      <c r="AA69" s="2"/>
    </row>
    <row r="70" spans="1:27" x14ac:dyDescent="0.25">
      <c r="A70" s="145">
        <v>66</v>
      </c>
      <c r="B70" s="179" t="s">
        <v>151</v>
      </c>
      <c r="C70" s="181" t="s">
        <v>1321</v>
      </c>
      <c r="D70" s="145" t="s">
        <v>1383</v>
      </c>
      <c r="E70" s="179" t="s">
        <v>1384</v>
      </c>
      <c r="F70" s="150">
        <v>1589</v>
      </c>
      <c r="G70" s="150">
        <v>2808720</v>
      </c>
      <c r="H70" s="7">
        <v>1879</v>
      </c>
      <c r="I70" s="7">
        <v>3284725</v>
      </c>
      <c r="J70" s="24">
        <f t="shared" si="9"/>
        <v>1.1825047199496539</v>
      </c>
      <c r="K70" s="24">
        <f t="shared" si="9"/>
        <v>1.1694739952718676</v>
      </c>
      <c r="L70" s="24">
        <f t="shared" ref="L70:L133" si="10">IF((J70*0.3)&gt;30%,30%,(J70*0.3))</f>
        <v>0.3</v>
      </c>
      <c r="M70" s="24">
        <f t="shared" ref="M70:M133" si="11">IF((K70*0.7)&gt;70%,70%,(K70*0.7))</f>
        <v>0.7</v>
      </c>
      <c r="N70" s="109">
        <f t="shared" ref="N70:N133" si="12">L70+M70</f>
        <v>1</v>
      </c>
      <c r="O70" s="148">
        <f>IF(N70&gt;=$O$1,N70*'DSR Fund'!$F$9,0)</f>
        <v>1442.9131308736737</v>
      </c>
      <c r="P70" s="7">
        <v>1240175</v>
      </c>
      <c r="Q70" s="7">
        <v>1749520</v>
      </c>
      <c r="R70" s="138">
        <f t="shared" ref="R70:R133" si="13">SUM(P70:Q70)</f>
        <v>2989695</v>
      </c>
      <c r="S70" s="144">
        <f t="shared" ref="S70:S133" si="14">IFERROR(P70/R70,0)</f>
        <v>0.4148165615556102</v>
      </c>
      <c r="T70" s="144">
        <f t="shared" ref="T70:T133" si="15">IFERROR(Q70/R70,0)</f>
        <v>0.5851834384443898</v>
      </c>
      <c r="U70" s="138">
        <f t="shared" ref="U70:U133" si="16">O70*S70</f>
        <v>598.54426357245745</v>
      </c>
      <c r="V70" s="138">
        <f t="shared" ref="V70:V133" si="17">O70*T70</f>
        <v>844.36886730121626</v>
      </c>
      <c r="W70" s="2" t="s">
        <v>1337</v>
      </c>
      <c r="X70" s="2">
        <v>1685104014</v>
      </c>
      <c r="Y70" s="2" t="s">
        <v>1627</v>
      </c>
      <c r="Z70" s="2" t="s">
        <v>1629</v>
      </c>
      <c r="AA70" s="2"/>
    </row>
    <row r="71" spans="1:27" x14ac:dyDescent="0.25">
      <c r="A71" s="145">
        <v>67</v>
      </c>
      <c r="B71" s="179" t="s">
        <v>141</v>
      </c>
      <c r="C71" s="181" t="s">
        <v>1321</v>
      </c>
      <c r="D71" s="145" t="s">
        <v>261</v>
      </c>
      <c r="E71" s="179" t="s">
        <v>1385</v>
      </c>
      <c r="F71" s="150">
        <v>582</v>
      </c>
      <c r="G71" s="150">
        <v>1067730</v>
      </c>
      <c r="H71" s="7">
        <v>647</v>
      </c>
      <c r="I71" s="7">
        <v>1251880</v>
      </c>
      <c r="J71" s="24">
        <f t="shared" si="9"/>
        <v>1.1116838487972509</v>
      </c>
      <c r="K71" s="24">
        <f t="shared" si="9"/>
        <v>1.1724686952694032</v>
      </c>
      <c r="L71" s="24">
        <f t="shared" si="10"/>
        <v>0.3</v>
      </c>
      <c r="M71" s="24">
        <f t="shared" si="11"/>
        <v>0.7</v>
      </c>
      <c r="N71" s="109">
        <f t="shared" si="12"/>
        <v>1</v>
      </c>
      <c r="O71" s="148">
        <f>IF(N71&gt;=$O$1,N71*'DSR Fund'!$F$9,0)</f>
        <v>1442.9131308736737</v>
      </c>
      <c r="P71" s="7">
        <v>349110</v>
      </c>
      <c r="Q71" s="7">
        <v>902770</v>
      </c>
      <c r="R71" s="138">
        <f t="shared" si="13"/>
        <v>1251880</v>
      </c>
      <c r="S71" s="144">
        <f t="shared" si="14"/>
        <v>0.27886858165319361</v>
      </c>
      <c r="T71" s="144">
        <f t="shared" si="15"/>
        <v>0.72113141834680639</v>
      </c>
      <c r="U71" s="138">
        <f t="shared" si="16"/>
        <v>402.38313825551035</v>
      </c>
      <c r="V71" s="138">
        <f t="shared" si="17"/>
        <v>1040.5299926181633</v>
      </c>
      <c r="W71" s="2" t="s">
        <v>1337</v>
      </c>
      <c r="X71" s="2">
        <v>1701291025</v>
      </c>
      <c r="Y71" s="2" t="e">
        <v>#N/A</v>
      </c>
      <c r="Z71" s="2" t="s">
        <v>1630</v>
      </c>
      <c r="AA71" s="2"/>
    </row>
    <row r="72" spans="1:27" x14ac:dyDescent="0.25">
      <c r="A72" s="145">
        <v>68</v>
      </c>
      <c r="B72" s="179" t="s">
        <v>141</v>
      </c>
      <c r="C72" s="181" t="s">
        <v>1321</v>
      </c>
      <c r="D72" s="145" t="s">
        <v>263</v>
      </c>
      <c r="E72" s="179" t="s">
        <v>1386</v>
      </c>
      <c r="F72" s="150">
        <v>553</v>
      </c>
      <c r="G72" s="150">
        <v>1053335</v>
      </c>
      <c r="H72" s="7">
        <v>580</v>
      </c>
      <c r="I72" s="7">
        <v>1023265</v>
      </c>
      <c r="J72" s="24">
        <f t="shared" si="9"/>
        <v>1.0488245931283906</v>
      </c>
      <c r="K72" s="24">
        <f t="shared" si="9"/>
        <v>0.97145257681554298</v>
      </c>
      <c r="L72" s="24">
        <f t="shared" si="10"/>
        <v>0.3</v>
      </c>
      <c r="M72" s="24">
        <f t="shared" si="11"/>
        <v>0.68001680377088003</v>
      </c>
      <c r="N72" s="109">
        <f t="shared" si="12"/>
        <v>0.98001680377088007</v>
      </c>
      <c r="O72" s="148">
        <f>IF(N72&gt;=$O$1,N72*'DSR Fund'!$F$9,0)</f>
        <v>1414.0791146378513</v>
      </c>
      <c r="P72" s="7">
        <v>349685</v>
      </c>
      <c r="Q72" s="7">
        <v>673580</v>
      </c>
      <c r="R72" s="138">
        <f t="shared" si="13"/>
        <v>1023265</v>
      </c>
      <c r="S72" s="144">
        <f t="shared" si="14"/>
        <v>0.34173454579214574</v>
      </c>
      <c r="T72" s="144">
        <f t="shared" si="15"/>
        <v>0.65826545420785432</v>
      </c>
      <c r="U72" s="138">
        <f t="shared" si="16"/>
        <v>483.23968395492568</v>
      </c>
      <c r="V72" s="138">
        <f t="shared" si="17"/>
        <v>930.83943068292569</v>
      </c>
      <c r="W72" s="2" t="s">
        <v>1337</v>
      </c>
      <c r="X72" s="2">
        <v>1701291023</v>
      </c>
      <c r="Y72" s="2" t="e">
        <v>#N/A</v>
      </c>
      <c r="Z72" s="2" t="s">
        <v>1630</v>
      </c>
      <c r="AA72" s="2"/>
    </row>
    <row r="73" spans="1:27" x14ac:dyDescent="0.25">
      <c r="A73" s="145">
        <v>69</v>
      </c>
      <c r="B73" s="179" t="s">
        <v>141</v>
      </c>
      <c r="C73" s="181" t="s">
        <v>1321</v>
      </c>
      <c r="D73" s="145" t="s">
        <v>262</v>
      </c>
      <c r="E73" s="179" t="s">
        <v>1387</v>
      </c>
      <c r="F73" s="150">
        <v>553</v>
      </c>
      <c r="G73" s="150">
        <v>1053335</v>
      </c>
      <c r="H73" s="7">
        <v>557</v>
      </c>
      <c r="I73" s="7">
        <v>1016665</v>
      </c>
      <c r="J73" s="24">
        <f t="shared" si="9"/>
        <v>1.0072332730560578</v>
      </c>
      <c r="K73" s="24">
        <f t="shared" si="9"/>
        <v>0.96518676394499381</v>
      </c>
      <c r="L73" s="24">
        <f t="shared" si="10"/>
        <v>0.3</v>
      </c>
      <c r="M73" s="24">
        <f t="shared" si="11"/>
        <v>0.6756307347614956</v>
      </c>
      <c r="N73" s="109">
        <f t="shared" si="12"/>
        <v>0.97563073476149564</v>
      </c>
      <c r="O73" s="148">
        <f>IF(N73&gt;=$O$1,N73*'DSR Fund'!$F$9,0)</f>
        <v>1407.7503980712925</v>
      </c>
      <c r="P73" s="7">
        <v>301145</v>
      </c>
      <c r="Q73" s="7">
        <v>715520</v>
      </c>
      <c r="R73" s="138">
        <f t="shared" si="13"/>
        <v>1016665</v>
      </c>
      <c r="S73" s="144">
        <f t="shared" si="14"/>
        <v>0.29620868230931524</v>
      </c>
      <c r="T73" s="144">
        <f t="shared" si="15"/>
        <v>0.7037913176906847</v>
      </c>
      <c r="U73" s="138">
        <f t="shared" si="16"/>
        <v>416.98789043311155</v>
      </c>
      <c r="V73" s="138">
        <f t="shared" si="17"/>
        <v>990.76250763818086</v>
      </c>
      <c r="W73" s="2" t="s">
        <v>1337</v>
      </c>
      <c r="X73" s="2">
        <v>1701291026</v>
      </c>
      <c r="Y73" s="2" t="e">
        <v>#N/A</v>
      </c>
      <c r="Z73" s="2" t="s">
        <v>1630</v>
      </c>
      <c r="AA73" s="2"/>
    </row>
    <row r="74" spans="1:27" x14ac:dyDescent="0.25">
      <c r="A74" s="145">
        <v>70</v>
      </c>
      <c r="B74" s="179" t="s">
        <v>141</v>
      </c>
      <c r="C74" s="181" t="s">
        <v>1321</v>
      </c>
      <c r="D74" s="145" t="s">
        <v>260</v>
      </c>
      <c r="E74" s="179" t="s">
        <v>1388</v>
      </c>
      <c r="F74" s="150">
        <v>876</v>
      </c>
      <c r="G74" s="150">
        <v>1675125</v>
      </c>
      <c r="H74" s="7">
        <v>936</v>
      </c>
      <c r="I74" s="7">
        <v>1792280</v>
      </c>
      <c r="J74" s="24">
        <f t="shared" si="9"/>
        <v>1.0684931506849316</v>
      </c>
      <c r="K74" s="24">
        <f t="shared" si="9"/>
        <v>1.0699380643235579</v>
      </c>
      <c r="L74" s="24">
        <f t="shared" si="10"/>
        <v>0.3</v>
      </c>
      <c r="M74" s="24">
        <f t="shared" si="11"/>
        <v>0.7</v>
      </c>
      <c r="N74" s="109">
        <f t="shared" si="12"/>
        <v>1</v>
      </c>
      <c r="O74" s="148">
        <f>IF(N74&gt;=$O$1,N74*'DSR Fund'!$F$9,0)</f>
        <v>1442.9131308736737</v>
      </c>
      <c r="P74" s="7">
        <v>587770</v>
      </c>
      <c r="Q74" s="7">
        <v>1204510</v>
      </c>
      <c r="R74" s="138">
        <f t="shared" si="13"/>
        <v>1792280</v>
      </c>
      <c r="S74" s="144">
        <f t="shared" si="14"/>
        <v>0.32794541031535251</v>
      </c>
      <c r="T74" s="144">
        <f t="shared" si="15"/>
        <v>0.67205458968464749</v>
      </c>
      <c r="U74" s="138">
        <f t="shared" si="16"/>
        <v>473.19673875377686</v>
      </c>
      <c r="V74" s="138">
        <f t="shared" si="17"/>
        <v>969.7163921198968</v>
      </c>
      <c r="W74" s="2" t="s">
        <v>1337</v>
      </c>
      <c r="X74" s="2">
        <v>1701291024</v>
      </c>
      <c r="Y74" s="2" t="e">
        <v>#N/A</v>
      </c>
      <c r="Z74" s="2" t="s">
        <v>1630</v>
      </c>
      <c r="AA74" s="2"/>
    </row>
    <row r="75" spans="1:27" x14ac:dyDescent="0.25">
      <c r="A75" s="145">
        <v>71</v>
      </c>
      <c r="B75" s="179" t="s">
        <v>127</v>
      </c>
      <c r="C75" s="181" t="s">
        <v>1321</v>
      </c>
      <c r="D75" s="145" t="s">
        <v>918</v>
      </c>
      <c r="E75" s="179" t="s">
        <v>1389</v>
      </c>
      <c r="F75" s="150">
        <v>647</v>
      </c>
      <c r="G75" s="150">
        <v>1123955</v>
      </c>
      <c r="H75" s="7">
        <v>597</v>
      </c>
      <c r="I75" s="7">
        <v>975030</v>
      </c>
      <c r="J75" s="24">
        <f t="shared" si="9"/>
        <v>0.92272024729520863</v>
      </c>
      <c r="K75" s="24">
        <f t="shared" si="9"/>
        <v>0.8674991436489895</v>
      </c>
      <c r="L75" s="24">
        <f t="shared" si="10"/>
        <v>0.27681607418856258</v>
      </c>
      <c r="M75" s="24">
        <f t="shared" si="11"/>
        <v>0.60724940055429266</v>
      </c>
      <c r="N75" s="109">
        <f t="shared" si="12"/>
        <v>0.88406547474285524</v>
      </c>
      <c r="O75" s="148">
        <f>IF(N75&gt;=$O$1,N75*'DSR Fund'!$F$9,0)</f>
        <v>1275.6296820585339</v>
      </c>
      <c r="P75" s="7">
        <v>401260</v>
      </c>
      <c r="Q75" s="7">
        <v>573770</v>
      </c>
      <c r="R75" s="138">
        <f t="shared" si="13"/>
        <v>975030</v>
      </c>
      <c r="S75" s="144">
        <f t="shared" si="14"/>
        <v>0.41153605530086251</v>
      </c>
      <c r="T75" s="144">
        <f t="shared" si="15"/>
        <v>0.58846394469913743</v>
      </c>
      <c r="U75" s="138">
        <f t="shared" si="16"/>
        <v>524.96760737906254</v>
      </c>
      <c r="V75" s="138">
        <f t="shared" si="17"/>
        <v>750.6620746794714</v>
      </c>
      <c r="W75" s="2" t="s">
        <v>1337</v>
      </c>
      <c r="X75" s="2">
        <v>1990260067</v>
      </c>
      <c r="Y75" s="2" t="s">
        <v>1627</v>
      </c>
      <c r="Z75" s="2" t="s">
        <v>1629</v>
      </c>
      <c r="AA75" s="2"/>
    </row>
    <row r="76" spans="1:27" x14ac:dyDescent="0.25">
      <c r="A76" s="145">
        <v>72</v>
      </c>
      <c r="B76" s="179" t="s">
        <v>127</v>
      </c>
      <c r="C76" s="181" t="s">
        <v>1321</v>
      </c>
      <c r="D76" s="145" t="s">
        <v>915</v>
      </c>
      <c r="E76" s="179" t="s">
        <v>1390</v>
      </c>
      <c r="F76" s="150">
        <v>523</v>
      </c>
      <c r="G76" s="150">
        <v>1334470</v>
      </c>
      <c r="H76" s="7">
        <v>683</v>
      </c>
      <c r="I76" s="7">
        <v>1137790</v>
      </c>
      <c r="J76" s="24">
        <f t="shared" si="9"/>
        <v>1.3059273422562141</v>
      </c>
      <c r="K76" s="24">
        <f t="shared" si="9"/>
        <v>0.85261564516249899</v>
      </c>
      <c r="L76" s="24">
        <f t="shared" si="10"/>
        <v>0.3</v>
      </c>
      <c r="M76" s="24">
        <f t="shared" si="11"/>
        <v>0.59683095161374922</v>
      </c>
      <c r="N76" s="109">
        <f t="shared" si="12"/>
        <v>0.89683095161374915</v>
      </c>
      <c r="O76" s="148">
        <f>IF(N76&gt;=$O$1,N76*'DSR Fund'!$F$9,0)</f>
        <v>1294.0491562574109</v>
      </c>
      <c r="P76" s="7">
        <v>491200</v>
      </c>
      <c r="Q76" s="7">
        <v>646590</v>
      </c>
      <c r="R76" s="138">
        <f t="shared" si="13"/>
        <v>1137790</v>
      </c>
      <c r="S76" s="144">
        <f t="shared" si="14"/>
        <v>0.43171411244605773</v>
      </c>
      <c r="T76" s="144">
        <f t="shared" si="15"/>
        <v>0.56828588755394227</v>
      </c>
      <c r="U76" s="138">
        <f t="shared" si="16"/>
        <v>558.65928295523804</v>
      </c>
      <c r="V76" s="138">
        <f t="shared" si="17"/>
        <v>735.38987330217287</v>
      </c>
      <c r="W76" s="2" t="s">
        <v>1337</v>
      </c>
      <c r="X76" s="2">
        <v>1940400939</v>
      </c>
      <c r="Y76" s="2" t="s">
        <v>1627</v>
      </c>
      <c r="Z76" s="2" t="s">
        <v>1629</v>
      </c>
      <c r="AA76" s="2"/>
    </row>
    <row r="77" spans="1:27" x14ac:dyDescent="0.25">
      <c r="A77" s="145">
        <v>73</v>
      </c>
      <c r="B77" s="179" t="s">
        <v>127</v>
      </c>
      <c r="C77" s="181" t="s">
        <v>1321</v>
      </c>
      <c r="D77" s="145" t="s">
        <v>916</v>
      </c>
      <c r="E77" s="179" t="s">
        <v>1206</v>
      </c>
      <c r="F77" s="150">
        <v>846</v>
      </c>
      <c r="G77" s="150">
        <v>1475135</v>
      </c>
      <c r="H77" s="7">
        <v>815</v>
      </c>
      <c r="I77" s="7">
        <v>1519155</v>
      </c>
      <c r="J77" s="24">
        <f t="shared" si="9"/>
        <v>0.96335697399527187</v>
      </c>
      <c r="K77" s="24">
        <f t="shared" si="9"/>
        <v>1.0298413365556374</v>
      </c>
      <c r="L77" s="24">
        <f t="shared" si="10"/>
        <v>0.28900709219858156</v>
      </c>
      <c r="M77" s="24">
        <f t="shared" si="11"/>
        <v>0.7</v>
      </c>
      <c r="N77" s="109">
        <f t="shared" si="12"/>
        <v>0.98900709219858152</v>
      </c>
      <c r="O77" s="148">
        <f>IF(N77&gt;=$O$1,N77*'DSR Fund'!$F$9,0)</f>
        <v>1427.0513198605233</v>
      </c>
      <c r="P77" s="7">
        <v>509175</v>
      </c>
      <c r="Q77" s="7">
        <v>1003790</v>
      </c>
      <c r="R77" s="138">
        <f t="shared" si="13"/>
        <v>1512965</v>
      </c>
      <c r="S77" s="144">
        <f t="shared" si="14"/>
        <v>0.33654116255167832</v>
      </c>
      <c r="T77" s="144">
        <f t="shared" si="15"/>
        <v>0.66345883744832168</v>
      </c>
      <c r="U77" s="138">
        <f t="shared" si="16"/>
        <v>480.26151020676747</v>
      </c>
      <c r="V77" s="138">
        <f t="shared" si="17"/>
        <v>946.78980965375581</v>
      </c>
      <c r="W77" s="2" t="s">
        <v>1337</v>
      </c>
      <c r="X77" s="2">
        <v>1690214977</v>
      </c>
      <c r="Y77" s="2" t="s">
        <v>1627</v>
      </c>
      <c r="Z77" s="2" t="s">
        <v>1629</v>
      </c>
      <c r="AA77" s="2"/>
    </row>
    <row r="78" spans="1:27" x14ac:dyDescent="0.25">
      <c r="A78" s="145">
        <v>74</v>
      </c>
      <c r="B78" s="179" t="s">
        <v>127</v>
      </c>
      <c r="C78" s="181" t="s">
        <v>1321</v>
      </c>
      <c r="D78" s="145" t="s">
        <v>917</v>
      </c>
      <c r="E78" s="179" t="s">
        <v>1391</v>
      </c>
      <c r="F78" s="150">
        <v>994</v>
      </c>
      <c r="G78" s="150">
        <v>1708635</v>
      </c>
      <c r="H78" s="7">
        <v>956</v>
      </c>
      <c r="I78" s="7">
        <v>1502220</v>
      </c>
      <c r="J78" s="24">
        <f t="shared" si="9"/>
        <v>0.9617706237424547</v>
      </c>
      <c r="K78" s="24">
        <f t="shared" si="9"/>
        <v>0.87919304005829213</v>
      </c>
      <c r="L78" s="24">
        <f t="shared" si="10"/>
        <v>0.2885311871227364</v>
      </c>
      <c r="M78" s="24">
        <f t="shared" si="11"/>
        <v>0.61543512804080447</v>
      </c>
      <c r="N78" s="109">
        <f t="shared" si="12"/>
        <v>0.90396631516354087</v>
      </c>
      <c r="O78" s="148">
        <f>IF(N78&gt;=$O$1,N78*'DSR Fund'!$F$9,0)</f>
        <v>1304.3448660169629</v>
      </c>
      <c r="P78" s="7">
        <v>669510</v>
      </c>
      <c r="Q78" s="7">
        <v>832710</v>
      </c>
      <c r="R78" s="138">
        <f t="shared" si="13"/>
        <v>1502220</v>
      </c>
      <c r="S78" s="144">
        <f t="shared" si="14"/>
        <v>0.44568039301833284</v>
      </c>
      <c r="T78" s="144">
        <f t="shared" si="15"/>
        <v>0.55431960698166716</v>
      </c>
      <c r="U78" s="138">
        <f t="shared" si="16"/>
        <v>581.32093251788467</v>
      </c>
      <c r="V78" s="138">
        <f t="shared" si="17"/>
        <v>723.02393349907823</v>
      </c>
      <c r="W78" s="2" t="s">
        <v>1337</v>
      </c>
      <c r="X78" s="2">
        <v>1641106305</v>
      </c>
      <c r="Y78" s="2" t="s">
        <v>1627</v>
      </c>
      <c r="Z78" s="2" t="s">
        <v>1629</v>
      </c>
      <c r="AA78" s="2"/>
    </row>
    <row r="79" spans="1:27" x14ac:dyDescent="0.25">
      <c r="A79" s="145">
        <v>75</v>
      </c>
      <c r="B79" s="179" t="s">
        <v>127</v>
      </c>
      <c r="C79" s="181" t="s">
        <v>1321</v>
      </c>
      <c r="D79" s="145" t="s">
        <v>1143</v>
      </c>
      <c r="E79" s="179" t="s">
        <v>1392</v>
      </c>
      <c r="F79" s="150">
        <v>846</v>
      </c>
      <c r="G79" s="150">
        <v>1475135</v>
      </c>
      <c r="H79" s="7">
        <v>1018</v>
      </c>
      <c r="I79" s="7">
        <v>1481425</v>
      </c>
      <c r="J79" s="24">
        <f t="shared" si="9"/>
        <v>1.2033096926713949</v>
      </c>
      <c r="K79" s="24">
        <f t="shared" si="9"/>
        <v>1.0042640165137429</v>
      </c>
      <c r="L79" s="24">
        <f t="shared" si="10"/>
        <v>0.3</v>
      </c>
      <c r="M79" s="24">
        <f t="shared" si="11"/>
        <v>0.7</v>
      </c>
      <c r="N79" s="109">
        <f t="shared" si="12"/>
        <v>1</v>
      </c>
      <c r="O79" s="148">
        <f>IF(N79&gt;=$O$1,N79*'DSR Fund'!$F$9,0)</f>
        <v>1442.9131308736737</v>
      </c>
      <c r="P79" s="7">
        <v>739735</v>
      </c>
      <c r="Q79" s="7">
        <v>741690</v>
      </c>
      <c r="R79" s="138">
        <f t="shared" si="13"/>
        <v>1481425</v>
      </c>
      <c r="S79" s="144">
        <f t="shared" si="14"/>
        <v>0.49934016234368933</v>
      </c>
      <c r="T79" s="144">
        <f t="shared" si="15"/>
        <v>0.50065983765631061</v>
      </c>
      <c r="U79" s="138">
        <f t="shared" si="16"/>
        <v>720.50447701830126</v>
      </c>
      <c r="V79" s="138">
        <f t="shared" si="17"/>
        <v>722.40865385537234</v>
      </c>
      <c r="W79" s="2" t="s">
        <v>1337</v>
      </c>
      <c r="X79" s="2">
        <v>1316712907</v>
      </c>
      <c r="Y79" s="2" t="s">
        <v>1627</v>
      </c>
      <c r="Z79" s="2" t="s">
        <v>1629</v>
      </c>
      <c r="AA79" s="2"/>
    </row>
    <row r="80" spans="1:27" s="111" customFormat="1" x14ac:dyDescent="0.25">
      <c r="A80" s="145">
        <v>76</v>
      </c>
      <c r="B80" s="179" t="s">
        <v>127</v>
      </c>
      <c r="C80" s="181" t="s">
        <v>1321</v>
      </c>
      <c r="D80" s="145" t="s">
        <v>920</v>
      </c>
      <c r="E80" s="183" t="s">
        <v>799</v>
      </c>
      <c r="F80" s="150">
        <v>618</v>
      </c>
      <c r="G80" s="150">
        <v>1194120</v>
      </c>
      <c r="H80" s="7">
        <v>843</v>
      </c>
      <c r="I80" s="7">
        <v>1410960</v>
      </c>
      <c r="J80" s="24">
        <f t="shared" si="9"/>
        <v>1.3640776699029127</v>
      </c>
      <c r="K80" s="24">
        <f t="shared" si="9"/>
        <v>1.1815897899708572</v>
      </c>
      <c r="L80" s="24">
        <f t="shared" si="10"/>
        <v>0.3</v>
      </c>
      <c r="M80" s="24">
        <f t="shared" si="11"/>
        <v>0.7</v>
      </c>
      <c r="N80" s="109">
        <f t="shared" si="12"/>
        <v>1</v>
      </c>
      <c r="O80" s="148">
        <f>IF(N80&gt;=$O$1,N80*'DSR Fund'!$F$9,0)</f>
        <v>1442.9131308736737</v>
      </c>
      <c r="P80" s="7">
        <v>565390</v>
      </c>
      <c r="Q80" s="7">
        <v>845570</v>
      </c>
      <c r="R80" s="138">
        <f t="shared" si="13"/>
        <v>1410960</v>
      </c>
      <c r="S80" s="144">
        <f t="shared" si="14"/>
        <v>0.4007129897374837</v>
      </c>
      <c r="T80" s="144">
        <f t="shared" si="15"/>
        <v>0.5992870102625163</v>
      </c>
      <c r="U80" s="138">
        <f t="shared" si="16"/>
        <v>578.19403460386286</v>
      </c>
      <c r="V80" s="138">
        <f t="shared" si="17"/>
        <v>864.71909626981085</v>
      </c>
      <c r="W80" s="2" t="s">
        <v>1337</v>
      </c>
      <c r="X80" s="2">
        <v>1816167635</v>
      </c>
      <c r="Y80" s="2" t="s">
        <v>1627</v>
      </c>
      <c r="Z80" s="2" t="s">
        <v>1629</v>
      </c>
      <c r="AA80" s="2"/>
    </row>
    <row r="81" spans="1:27" x14ac:dyDescent="0.25">
      <c r="A81" s="145">
        <v>77</v>
      </c>
      <c r="B81" s="179" t="s">
        <v>127</v>
      </c>
      <c r="C81" s="181" t="s">
        <v>1321</v>
      </c>
      <c r="D81" s="145" t="s">
        <v>921</v>
      </c>
      <c r="E81" s="183" t="s">
        <v>1205</v>
      </c>
      <c r="F81" s="150">
        <v>596</v>
      </c>
      <c r="G81" s="150">
        <v>1029830</v>
      </c>
      <c r="H81" s="7">
        <v>764</v>
      </c>
      <c r="I81" s="7">
        <v>819720</v>
      </c>
      <c r="J81" s="24">
        <f t="shared" si="9"/>
        <v>1.2818791946308725</v>
      </c>
      <c r="K81" s="24">
        <f t="shared" si="9"/>
        <v>0.79597603487954327</v>
      </c>
      <c r="L81" s="24">
        <f t="shared" si="10"/>
        <v>0.3</v>
      </c>
      <c r="M81" s="24">
        <f t="shared" si="11"/>
        <v>0.55718322441568024</v>
      </c>
      <c r="N81" s="109">
        <f t="shared" si="12"/>
        <v>0.85718322441568029</v>
      </c>
      <c r="O81" s="148">
        <f>IF(N81&gt;=$O$1,N81*'DSR Fund'!$F$9,0)</f>
        <v>1236.8409300740202</v>
      </c>
      <c r="P81" s="7">
        <v>621420</v>
      </c>
      <c r="Q81" s="7">
        <v>198300</v>
      </c>
      <c r="R81" s="138">
        <f t="shared" si="13"/>
        <v>819720</v>
      </c>
      <c r="S81" s="144">
        <f t="shared" si="14"/>
        <v>0.75808812765334499</v>
      </c>
      <c r="T81" s="144">
        <f t="shared" si="15"/>
        <v>0.24191187234665495</v>
      </c>
      <c r="U81" s="138">
        <f t="shared" si="16"/>
        <v>937.63442488483577</v>
      </c>
      <c r="V81" s="138">
        <f t="shared" si="17"/>
        <v>299.20650518918438</v>
      </c>
      <c r="W81" s="2" t="s">
        <v>1337</v>
      </c>
      <c r="X81" s="2">
        <v>1952063739</v>
      </c>
      <c r="Y81" s="2" t="s">
        <v>1627</v>
      </c>
      <c r="Z81" s="2" t="s">
        <v>1629</v>
      </c>
      <c r="AA81" s="2"/>
    </row>
    <row r="82" spans="1:27" x14ac:dyDescent="0.25">
      <c r="A82" s="145">
        <v>78</v>
      </c>
      <c r="B82" s="179" t="s">
        <v>123</v>
      </c>
      <c r="C82" s="181" t="s">
        <v>1321</v>
      </c>
      <c r="D82" s="145" t="s">
        <v>923</v>
      </c>
      <c r="E82" s="183" t="s">
        <v>924</v>
      </c>
      <c r="F82" s="150">
        <v>548</v>
      </c>
      <c r="G82" s="150">
        <v>873590</v>
      </c>
      <c r="H82" s="7">
        <v>349</v>
      </c>
      <c r="I82" s="7">
        <v>495830</v>
      </c>
      <c r="J82" s="24">
        <f t="shared" si="9"/>
        <v>0.63686131386861311</v>
      </c>
      <c r="K82" s="24">
        <f t="shared" si="9"/>
        <v>0.5675774676907932</v>
      </c>
      <c r="L82" s="24">
        <f t="shared" si="10"/>
        <v>0.19105839416058393</v>
      </c>
      <c r="M82" s="24">
        <f t="shared" si="11"/>
        <v>0.3973042273835552</v>
      </c>
      <c r="N82" s="109">
        <f t="shared" si="12"/>
        <v>0.5883626215441391</v>
      </c>
      <c r="O82" s="148">
        <f>IF(N82&gt;=$O$1,N82*'DSR Fund'!$F$9,0)</f>
        <v>0</v>
      </c>
      <c r="P82" s="7">
        <v>242950</v>
      </c>
      <c r="Q82" s="7">
        <v>252880</v>
      </c>
      <c r="R82" s="138">
        <f t="shared" si="13"/>
        <v>495830</v>
      </c>
      <c r="S82" s="144">
        <f t="shared" si="14"/>
        <v>0.48998648730411631</v>
      </c>
      <c r="T82" s="144">
        <f t="shared" si="15"/>
        <v>0.51001351269588369</v>
      </c>
      <c r="U82" s="138">
        <f t="shared" si="16"/>
        <v>0</v>
      </c>
      <c r="V82" s="138">
        <f t="shared" si="17"/>
        <v>0</v>
      </c>
      <c r="W82" s="2" t="s">
        <v>1337</v>
      </c>
      <c r="X82" s="2">
        <v>1740988822</v>
      </c>
      <c r="Y82" s="2" t="s">
        <v>1627</v>
      </c>
      <c r="Z82" s="2" t="s">
        <v>1629</v>
      </c>
      <c r="AA82" s="2"/>
    </row>
    <row r="83" spans="1:27" x14ac:dyDescent="0.25">
      <c r="A83" s="145">
        <v>79</v>
      </c>
      <c r="B83" s="179" t="s">
        <v>123</v>
      </c>
      <c r="C83" s="181" t="s">
        <v>1321</v>
      </c>
      <c r="D83" s="145" t="s">
        <v>927</v>
      </c>
      <c r="E83" s="183" t="s">
        <v>928</v>
      </c>
      <c r="F83" s="150">
        <v>1132</v>
      </c>
      <c r="G83" s="150">
        <v>1977880</v>
      </c>
      <c r="H83" s="7">
        <v>770</v>
      </c>
      <c r="I83" s="7">
        <v>2404375</v>
      </c>
      <c r="J83" s="24">
        <f t="shared" si="9"/>
        <v>0.68021201413427557</v>
      </c>
      <c r="K83" s="24">
        <f t="shared" si="9"/>
        <v>1.215632394280745</v>
      </c>
      <c r="L83" s="24">
        <f t="shared" si="10"/>
        <v>0.20406360424028266</v>
      </c>
      <c r="M83" s="24">
        <f t="shared" si="11"/>
        <v>0.7</v>
      </c>
      <c r="N83" s="109">
        <f t="shared" si="12"/>
        <v>0.90406360424028265</v>
      </c>
      <c r="O83" s="148">
        <f>IF(N83&gt;=$O$1,N83*'DSR Fund'!$F$9,0)</f>
        <v>1304.4852457032841</v>
      </c>
      <c r="P83" s="7">
        <v>734805</v>
      </c>
      <c r="Q83" s="7">
        <v>1669570</v>
      </c>
      <c r="R83" s="138">
        <f t="shared" si="13"/>
        <v>2404375</v>
      </c>
      <c r="S83" s="144">
        <f t="shared" si="14"/>
        <v>0.30561164543800362</v>
      </c>
      <c r="T83" s="144">
        <f t="shared" si="15"/>
        <v>0.69438835456199632</v>
      </c>
      <c r="U83" s="138">
        <f t="shared" si="16"/>
        <v>398.66588238897913</v>
      </c>
      <c r="V83" s="138">
        <f t="shared" si="17"/>
        <v>905.81936331430495</v>
      </c>
      <c r="W83" s="2" t="s">
        <v>1337</v>
      </c>
      <c r="X83" s="2">
        <v>1314624192</v>
      </c>
      <c r="Y83" s="2" t="s">
        <v>1627</v>
      </c>
      <c r="Z83" s="2" t="s">
        <v>1629</v>
      </c>
      <c r="AA83" s="2"/>
    </row>
    <row r="84" spans="1:27" x14ac:dyDescent="0.25">
      <c r="A84" s="145">
        <v>80</v>
      </c>
      <c r="B84" s="179" t="s">
        <v>123</v>
      </c>
      <c r="C84" s="181" t="s">
        <v>1321</v>
      </c>
      <c r="D84" s="145" t="s">
        <v>922</v>
      </c>
      <c r="E84" s="183" t="s">
        <v>1393</v>
      </c>
      <c r="F84" s="150">
        <v>492</v>
      </c>
      <c r="G84" s="150">
        <v>911355</v>
      </c>
      <c r="H84" s="7">
        <v>912</v>
      </c>
      <c r="I84" s="7">
        <v>1507700</v>
      </c>
      <c r="J84" s="24">
        <f t="shared" si="9"/>
        <v>1.8536585365853659</v>
      </c>
      <c r="K84" s="24">
        <f t="shared" si="9"/>
        <v>1.6543498417191984</v>
      </c>
      <c r="L84" s="24">
        <f t="shared" si="10"/>
        <v>0.3</v>
      </c>
      <c r="M84" s="24">
        <f t="shared" si="11"/>
        <v>0.7</v>
      </c>
      <c r="N84" s="109">
        <f t="shared" si="12"/>
        <v>1</v>
      </c>
      <c r="O84" s="148">
        <f>IF(N84&gt;=$O$1,N84*'DSR Fund'!$F$9,0)</f>
        <v>1442.9131308736737</v>
      </c>
      <c r="P84" s="7">
        <v>684555</v>
      </c>
      <c r="Q84" s="7">
        <v>822260</v>
      </c>
      <c r="R84" s="138">
        <f t="shared" si="13"/>
        <v>1506815</v>
      </c>
      <c r="S84" s="144">
        <f t="shared" si="14"/>
        <v>0.45430593669428565</v>
      </c>
      <c r="T84" s="144">
        <f t="shared" si="15"/>
        <v>0.54569406330571435</v>
      </c>
      <c r="U84" s="138">
        <f t="shared" si="16"/>
        <v>655.5240014900487</v>
      </c>
      <c r="V84" s="138">
        <f t="shared" si="17"/>
        <v>787.389129383625</v>
      </c>
      <c r="W84" s="2" t="s">
        <v>1337</v>
      </c>
      <c r="X84" s="2">
        <v>1943990516</v>
      </c>
      <c r="Y84" s="2" t="s">
        <v>1627</v>
      </c>
      <c r="Z84" s="2" t="s">
        <v>1629</v>
      </c>
      <c r="AA84" s="2"/>
    </row>
    <row r="85" spans="1:27" x14ac:dyDescent="0.25">
      <c r="A85" s="145">
        <v>81</v>
      </c>
      <c r="B85" s="179" t="s">
        <v>123</v>
      </c>
      <c r="C85" s="181" t="s">
        <v>1321</v>
      </c>
      <c r="D85" s="145" t="s">
        <v>926</v>
      </c>
      <c r="E85" s="179" t="s">
        <v>492</v>
      </c>
      <c r="F85" s="150">
        <v>504</v>
      </c>
      <c r="G85" s="150">
        <v>828410</v>
      </c>
      <c r="H85" s="7">
        <v>445</v>
      </c>
      <c r="I85" s="7">
        <v>639435</v>
      </c>
      <c r="J85" s="24">
        <f t="shared" si="9"/>
        <v>0.88293650793650791</v>
      </c>
      <c r="K85" s="24">
        <f t="shared" si="9"/>
        <v>0.77188228051327246</v>
      </c>
      <c r="L85" s="24">
        <f t="shared" si="10"/>
        <v>0.26488095238095238</v>
      </c>
      <c r="M85" s="24">
        <f t="shared" si="11"/>
        <v>0.54031759635929066</v>
      </c>
      <c r="N85" s="109">
        <f t="shared" si="12"/>
        <v>0.8051985487402431</v>
      </c>
      <c r="O85" s="148">
        <f>IF(N85&gt;=$O$1,N85*'DSR Fund'!$F$9,0)</f>
        <v>1161.8315589377225</v>
      </c>
      <c r="P85" s="7">
        <v>308765</v>
      </c>
      <c r="Q85" s="7">
        <v>330670</v>
      </c>
      <c r="R85" s="138">
        <f t="shared" si="13"/>
        <v>639435</v>
      </c>
      <c r="S85" s="144">
        <f t="shared" si="14"/>
        <v>0.48287159758224057</v>
      </c>
      <c r="T85" s="144">
        <f t="shared" si="15"/>
        <v>0.51712840241775948</v>
      </c>
      <c r="U85" s="138">
        <f t="shared" si="16"/>
        <v>561.01546098572317</v>
      </c>
      <c r="V85" s="138">
        <f t="shared" si="17"/>
        <v>600.81609795199938</v>
      </c>
      <c r="W85" s="2" t="s">
        <v>1337</v>
      </c>
      <c r="X85" s="2">
        <v>1307834747</v>
      </c>
      <c r="Y85" s="2" t="s">
        <v>1627</v>
      </c>
      <c r="Z85" s="2" t="s">
        <v>1629</v>
      </c>
      <c r="AA85" s="2"/>
    </row>
    <row r="86" spans="1:27" x14ac:dyDescent="0.25">
      <c r="A86" s="145">
        <v>82</v>
      </c>
      <c r="B86" s="179" t="s">
        <v>126</v>
      </c>
      <c r="C86" s="181" t="s">
        <v>1321</v>
      </c>
      <c r="D86" s="145" t="s">
        <v>909</v>
      </c>
      <c r="E86" s="179" t="s">
        <v>835</v>
      </c>
      <c r="F86" s="150">
        <v>837</v>
      </c>
      <c r="G86" s="150">
        <v>1750390</v>
      </c>
      <c r="H86" s="7">
        <v>1259</v>
      </c>
      <c r="I86" s="7">
        <v>2285965</v>
      </c>
      <c r="J86" s="24">
        <f t="shared" si="9"/>
        <v>1.5041816009557945</v>
      </c>
      <c r="K86" s="24">
        <f t="shared" si="9"/>
        <v>1.305974668502448</v>
      </c>
      <c r="L86" s="24">
        <f t="shared" si="10"/>
        <v>0.3</v>
      </c>
      <c r="M86" s="24">
        <f t="shared" si="11"/>
        <v>0.7</v>
      </c>
      <c r="N86" s="109">
        <f t="shared" si="12"/>
        <v>1</v>
      </c>
      <c r="O86" s="148">
        <f>IF(N86&gt;=$O$1,N86*'DSR Fund'!$F$9,0)</f>
        <v>1442.9131308736737</v>
      </c>
      <c r="P86" s="7">
        <v>801405</v>
      </c>
      <c r="Q86" s="7">
        <v>1482140</v>
      </c>
      <c r="R86" s="138">
        <f t="shared" si="13"/>
        <v>2283545</v>
      </c>
      <c r="S86" s="144">
        <f t="shared" si="14"/>
        <v>0.3509477588573906</v>
      </c>
      <c r="T86" s="144">
        <f t="shared" si="15"/>
        <v>0.6490522411426094</v>
      </c>
      <c r="U86" s="138">
        <f t="shared" si="16"/>
        <v>506.38712950601655</v>
      </c>
      <c r="V86" s="138">
        <f t="shared" si="17"/>
        <v>936.52600136765716</v>
      </c>
      <c r="W86" s="2" t="s">
        <v>1337</v>
      </c>
      <c r="X86" s="2">
        <v>1978827878</v>
      </c>
      <c r="Y86" s="2" t="s">
        <v>1627</v>
      </c>
      <c r="Z86" s="2" t="s">
        <v>1629</v>
      </c>
      <c r="AA86" s="2"/>
    </row>
    <row r="87" spans="1:27" x14ac:dyDescent="0.25">
      <c r="A87" s="145">
        <v>83</v>
      </c>
      <c r="B87" s="179" t="s">
        <v>126</v>
      </c>
      <c r="C87" s="181" t="s">
        <v>1321</v>
      </c>
      <c r="D87" s="145" t="s">
        <v>907</v>
      </c>
      <c r="E87" s="179" t="s">
        <v>908</v>
      </c>
      <c r="F87" s="150">
        <v>344</v>
      </c>
      <c r="G87" s="150">
        <v>683435</v>
      </c>
      <c r="H87" s="7">
        <v>438</v>
      </c>
      <c r="I87" s="7">
        <v>538795</v>
      </c>
      <c r="J87" s="24">
        <f t="shared" si="9"/>
        <v>1.2732558139534884</v>
      </c>
      <c r="K87" s="24">
        <f t="shared" si="9"/>
        <v>0.78836319474419658</v>
      </c>
      <c r="L87" s="24">
        <f t="shared" si="10"/>
        <v>0.3</v>
      </c>
      <c r="M87" s="24">
        <f t="shared" si="11"/>
        <v>0.55185423632093755</v>
      </c>
      <c r="N87" s="109">
        <f t="shared" si="12"/>
        <v>0.8518542363209376</v>
      </c>
      <c r="O87" s="148">
        <f>IF(N87&gt;=$O$1,N87*'DSR Fund'!$F$9,0)</f>
        <v>1229.1516631778463</v>
      </c>
      <c r="P87" s="7">
        <v>315295</v>
      </c>
      <c r="Q87" s="7">
        <v>223500</v>
      </c>
      <c r="R87" s="138">
        <f t="shared" si="13"/>
        <v>538795</v>
      </c>
      <c r="S87" s="144">
        <f t="shared" si="14"/>
        <v>0.58518546014718031</v>
      </c>
      <c r="T87" s="144">
        <f t="shared" si="15"/>
        <v>0.41481453985281974</v>
      </c>
      <c r="U87" s="138">
        <f t="shared" si="16"/>
        <v>719.28168160739995</v>
      </c>
      <c r="V87" s="138">
        <f t="shared" si="17"/>
        <v>509.86998157044638</v>
      </c>
      <c r="W87" s="2" t="s">
        <v>1337</v>
      </c>
      <c r="X87" s="2">
        <v>1781325555</v>
      </c>
      <c r="Y87" s="2" t="s">
        <v>1627</v>
      </c>
      <c r="Z87" s="2" t="s">
        <v>1629</v>
      </c>
      <c r="AA87" s="2"/>
    </row>
    <row r="88" spans="1:27" x14ac:dyDescent="0.25">
      <c r="A88" s="145">
        <v>84</v>
      </c>
      <c r="B88" s="179" t="s">
        <v>126</v>
      </c>
      <c r="C88" s="181" t="s">
        <v>1321</v>
      </c>
      <c r="D88" s="145" t="s">
        <v>1394</v>
      </c>
      <c r="E88" s="179" t="s">
        <v>1395</v>
      </c>
      <c r="F88" s="150">
        <v>419</v>
      </c>
      <c r="G88" s="150">
        <v>881955</v>
      </c>
      <c r="H88" s="7">
        <v>300</v>
      </c>
      <c r="I88" s="7">
        <v>440500</v>
      </c>
      <c r="J88" s="24">
        <f t="shared" si="9"/>
        <v>0.71599045346062051</v>
      </c>
      <c r="K88" s="24">
        <f t="shared" si="9"/>
        <v>0.49945858915704316</v>
      </c>
      <c r="L88" s="24">
        <f t="shared" si="10"/>
        <v>0.21479713603818615</v>
      </c>
      <c r="M88" s="24">
        <f t="shared" si="11"/>
        <v>0.34962101240993021</v>
      </c>
      <c r="N88" s="109">
        <f t="shared" si="12"/>
        <v>0.56441814844811633</v>
      </c>
      <c r="O88" s="148">
        <f>IF(N88&gt;=$O$1,N88*'DSR Fund'!$F$9,0)</f>
        <v>0</v>
      </c>
      <c r="P88" s="7">
        <v>221210</v>
      </c>
      <c r="Q88" s="7">
        <v>219290</v>
      </c>
      <c r="R88" s="138">
        <f t="shared" si="13"/>
        <v>440500</v>
      </c>
      <c r="S88" s="144">
        <f t="shared" si="14"/>
        <v>0.50217934165720768</v>
      </c>
      <c r="T88" s="144">
        <f t="shared" si="15"/>
        <v>0.49782065834279227</v>
      </c>
      <c r="U88" s="138">
        <f t="shared" si="16"/>
        <v>0</v>
      </c>
      <c r="V88" s="138">
        <f t="shared" si="17"/>
        <v>0</v>
      </c>
      <c r="W88" s="2" t="s">
        <v>1337</v>
      </c>
      <c r="X88" s="2">
        <v>1745841111</v>
      </c>
      <c r="Y88" s="2" t="s">
        <v>1627</v>
      </c>
      <c r="Z88" s="2" t="s">
        <v>1629</v>
      </c>
      <c r="AA88" s="2"/>
    </row>
    <row r="89" spans="1:27" x14ac:dyDescent="0.25">
      <c r="A89" s="145">
        <v>85</v>
      </c>
      <c r="B89" s="179" t="s">
        <v>72</v>
      </c>
      <c r="C89" s="181" t="s">
        <v>26</v>
      </c>
      <c r="D89" s="145" t="s">
        <v>647</v>
      </c>
      <c r="E89" s="179" t="s">
        <v>1265</v>
      </c>
      <c r="F89" s="150">
        <v>710</v>
      </c>
      <c r="G89" s="150">
        <v>1378135</v>
      </c>
      <c r="H89" s="7">
        <v>1140</v>
      </c>
      <c r="I89" s="7">
        <v>1559855</v>
      </c>
      <c r="J89" s="24">
        <f t="shared" si="9"/>
        <v>1.6056338028169015</v>
      </c>
      <c r="K89" s="24">
        <f t="shared" si="9"/>
        <v>1.1318593606577005</v>
      </c>
      <c r="L89" s="24">
        <f t="shared" si="10"/>
        <v>0.3</v>
      </c>
      <c r="M89" s="24">
        <f t="shared" si="11"/>
        <v>0.7</v>
      </c>
      <c r="N89" s="109">
        <f t="shared" si="12"/>
        <v>1</v>
      </c>
      <c r="O89" s="148">
        <f>IF(N89&gt;=$O$1,N89*'DSR Fund'!$F$9,0)</f>
        <v>1442.9131308736737</v>
      </c>
      <c r="P89" s="7">
        <v>818835</v>
      </c>
      <c r="Q89" s="7">
        <v>741020</v>
      </c>
      <c r="R89" s="138">
        <f t="shared" si="13"/>
        <v>1559855</v>
      </c>
      <c r="S89" s="144">
        <f t="shared" si="14"/>
        <v>0.5249430235502659</v>
      </c>
      <c r="T89" s="144">
        <f t="shared" si="15"/>
        <v>0.4750569764497341</v>
      </c>
      <c r="U89" s="138">
        <f t="shared" si="16"/>
        <v>757.44718164120684</v>
      </c>
      <c r="V89" s="138">
        <f t="shared" si="17"/>
        <v>685.46594923246687</v>
      </c>
      <c r="W89" s="2" t="s">
        <v>1337</v>
      </c>
      <c r="X89" s="2">
        <v>1745843839</v>
      </c>
      <c r="Y89" s="2" t="s">
        <v>1627</v>
      </c>
      <c r="Z89" s="2" t="s">
        <v>1629</v>
      </c>
      <c r="AA89" s="2"/>
    </row>
    <row r="90" spans="1:27" x14ac:dyDescent="0.25">
      <c r="A90" s="145">
        <v>86</v>
      </c>
      <c r="B90" s="179" t="s">
        <v>72</v>
      </c>
      <c r="C90" s="181" t="s">
        <v>26</v>
      </c>
      <c r="D90" s="145" t="s">
        <v>644</v>
      </c>
      <c r="E90" s="179" t="s">
        <v>1396</v>
      </c>
      <c r="F90" s="150">
        <v>649</v>
      </c>
      <c r="G90" s="150">
        <v>1311000</v>
      </c>
      <c r="H90" s="7">
        <v>1091</v>
      </c>
      <c r="I90" s="7">
        <v>1402985</v>
      </c>
      <c r="J90" s="24">
        <f t="shared" si="9"/>
        <v>1.6810477657935285</v>
      </c>
      <c r="K90" s="24">
        <f t="shared" si="9"/>
        <v>1.0701639969488941</v>
      </c>
      <c r="L90" s="24">
        <f t="shared" si="10"/>
        <v>0.3</v>
      </c>
      <c r="M90" s="24">
        <f t="shared" si="11"/>
        <v>0.7</v>
      </c>
      <c r="N90" s="109">
        <f t="shared" si="12"/>
        <v>1</v>
      </c>
      <c r="O90" s="148">
        <f>IF(N90&gt;=$O$1,N90*'DSR Fund'!$F$9,0)</f>
        <v>1442.9131308736737</v>
      </c>
      <c r="P90" s="7">
        <v>779845</v>
      </c>
      <c r="Q90" s="7">
        <v>623140</v>
      </c>
      <c r="R90" s="138">
        <f t="shared" si="13"/>
        <v>1402985</v>
      </c>
      <c r="S90" s="144">
        <f t="shared" si="14"/>
        <v>0.55584699765143608</v>
      </c>
      <c r="T90" s="144">
        <f t="shared" si="15"/>
        <v>0.44415300234856397</v>
      </c>
      <c r="U90" s="138">
        <f t="shared" si="16"/>
        <v>802.03893166796524</v>
      </c>
      <c r="V90" s="138">
        <f t="shared" si="17"/>
        <v>640.87419920570858</v>
      </c>
      <c r="W90" s="2" t="s">
        <v>1337</v>
      </c>
      <c r="X90" s="2">
        <v>1753079705</v>
      </c>
      <c r="Y90" s="2" t="s">
        <v>1627</v>
      </c>
      <c r="Z90" s="2" t="s">
        <v>1629</v>
      </c>
      <c r="AA90" s="2"/>
    </row>
    <row r="91" spans="1:27" x14ac:dyDescent="0.25">
      <c r="A91" s="145">
        <v>87</v>
      </c>
      <c r="B91" s="179" t="s">
        <v>72</v>
      </c>
      <c r="C91" s="181" t="s">
        <v>26</v>
      </c>
      <c r="D91" s="145" t="s">
        <v>634</v>
      </c>
      <c r="E91" s="179" t="s">
        <v>1397</v>
      </c>
      <c r="F91" s="150">
        <v>914</v>
      </c>
      <c r="G91" s="150">
        <v>1583640</v>
      </c>
      <c r="H91" s="7">
        <v>863</v>
      </c>
      <c r="I91" s="7">
        <v>1536665</v>
      </c>
      <c r="J91" s="24">
        <f t="shared" si="9"/>
        <v>0.94420131291028442</v>
      </c>
      <c r="K91" s="24">
        <f t="shared" si="9"/>
        <v>0.97033732413932461</v>
      </c>
      <c r="L91" s="24">
        <f t="shared" si="10"/>
        <v>0.28326039387308533</v>
      </c>
      <c r="M91" s="24">
        <f t="shared" si="11"/>
        <v>0.67923612689752721</v>
      </c>
      <c r="N91" s="109">
        <f t="shared" si="12"/>
        <v>0.96249652077061254</v>
      </c>
      <c r="O91" s="148">
        <f>IF(N91&gt;=$O$1,N91*'DSR Fund'!$F$9,0)</f>
        <v>1388.7988682401424</v>
      </c>
      <c r="P91" s="7">
        <v>616055</v>
      </c>
      <c r="Q91" s="7">
        <v>920610</v>
      </c>
      <c r="R91" s="138">
        <f t="shared" si="13"/>
        <v>1536665</v>
      </c>
      <c r="S91" s="144">
        <f t="shared" si="14"/>
        <v>0.40090390553568928</v>
      </c>
      <c r="T91" s="144">
        <f t="shared" si="15"/>
        <v>0.59909609446431067</v>
      </c>
      <c r="U91" s="138">
        <f t="shared" si="16"/>
        <v>556.7748902810182</v>
      </c>
      <c r="V91" s="138">
        <f t="shared" si="17"/>
        <v>832.02397795912407</v>
      </c>
      <c r="W91" s="2" t="s">
        <v>1337</v>
      </c>
      <c r="X91" s="2">
        <v>1785086515</v>
      </c>
      <c r="Y91" s="2" t="s">
        <v>1627</v>
      </c>
      <c r="Z91" s="2" t="s">
        <v>1629</v>
      </c>
      <c r="AA91" s="2"/>
    </row>
    <row r="92" spans="1:27" x14ac:dyDescent="0.25">
      <c r="A92" s="145">
        <v>88</v>
      </c>
      <c r="B92" s="179" t="s">
        <v>72</v>
      </c>
      <c r="C92" s="181" t="s">
        <v>26</v>
      </c>
      <c r="D92" s="145" t="s">
        <v>651</v>
      </c>
      <c r="E92" s="179" t="s">
        <v>652</v>
      </c>
      <c r="F92" s="150">
        <v>932</v>
      </c>
      <c r="G92" s="150">
        <v>1715090</v>
      </c>
      <c r="H92" s="7">
        <v>1108</v>
      </c>
      <c r="I92" s="7">
        <v>1799715</v>
      </c>
      <c r="J92" s="24">
        <f t="shared" si="9"/>
        <v>1.1888412017167382</v>
      </c>
      <c r="K92" s="24">
        <f t="shared" si="9"/>
        <v>1.0493414339772258</v>
      </c>
      <c r="L92" s="24">
        <f t="shared" si="10"/>
        <v>0.3</v>
      </c>
      <c r="M92" s="24">
        <f t="shared" si="11"/>
        <v>0.7</v>
      </c>
      <c r="N92" s="109">
        <f t="shared" si="12"/>
        <v>1</v>
      </c>
      <c r="O92" s="148">
        <f>IF(N92&gt;=$O$1,N92*'DSR Fund'!$F$9,0)</f>
        <v>1442.9131308736737</v>
      </c>
      <c r="P92" s="7">
        <v>728895</v>
      </c>
      <c r="Q92" s="7">
        <v>1070820</v>
      </c>
      <c r="R92" s="138">
        <f t="shared" si="13"/>
        <v>1799715</v>
      </c>
      <c r="S92" s="144">
        <f t="shared" si="14"/>
        <v>0.4050057925838258</v>
      </c>
      <c r="T92" s="144">
        <f t="shared" si="15"/>
        <v>0.59499420741617426</v>
      </c>
      <c r="U92" s="138">
        <f t="shared" si="16"/>
        <v>584.38817619910174</v>
      </c>
      <c r="V92" s="138">
        <f t="shared" si="17"/>
        <v>858.52495467457197</v>
      </c>
      <c r="W92" s="2" t="s">
        <v>1337</v>
      </c>
      <c r="X92" s="2">
        <v>1705623471</v>
      </c>
      <c r="Y92" s="2" t="s">
        <v>1627</v>
      </c>
      <c r="Z92" s="2" t="s">
        <v>1629</v>
      </c>
      <c r="AA92" s="2"/>
    </row>
    <row r="93" spans="1:27" x14ac:dyDescent="0.25">
      <c r="A93" s="145">
        <v>89</v>
      </c>
      <c r="B93" s="179" t="s">
        <v>72</v>
      </c>
      <c r="C93" s="181" t="s">
        <v>26</v>
      </c>
      <c r="D93" s="145" t="s">
        <v>641</v>
      </c>
      <c r="E93" s="179" t="s">
        <v>642</v>
      </c>
      <c r="F93" s="150">
        <v>661</v>
      </c>
      <c r="G93" s="150">
        <v>1329605</v>
      </c>
      <c r="H93" s="7">
        <v>1225</v>
      </c>
      <c r="I93" s="7">
        <v>1388120</v>
      </c>
      <c r="J93" s="24">
        <f t="shared" si="9"/>
        <v>1.853252647503782</v>
      </c>
      <c r="K93" s="24">
        <f t="shared" si="9"/>
        <v>1.0440093110359843</v>
      </c>
      <c r="L93" s="24">
        <f t="shared" si="10"/>
        <v>0.3</v>
      </c>
      <c r="M93" s="24">
        <f t="shared" si="11"/>
        <v>0.7</v>
      </c>
      <c r="N93" s="109">
        <f t="shared" si="12"/>
        <v>1</v>
      </c>
      <c r="O93" s="148">
        <f>IF(N93&gt;=$O$1,N93*'DSR Fund'!$F$9,0)</f>
        <v>1442.9131308736737</v>
      </c>
      <c r="P93" s="7">
        <v>886060</v>
      </c>
      <c r="Q93" s="7">
        <v>502060</v>
      </c>
      <c r="R93" s="138">
        <f t="shared" si="13"/>
        <v>1388120</v>
      </c>
      <c r="S93" s="144">
        <f t="shared" si="14"/>
        <v>0.63831657205428927</v>
      </c>
      <c r="T93" s="144">
        <f t="shared" si="15"/>
        <v>0.36168342794571073</v>
      </c>
      <c r="U93" s="138">
        <f t="shared" si="16"/>
        <v>921.0353634714055</v>
      </c>
      <c r="V93" s="138">
        <f t="shared" si="17"/>
        <v>521.8777674022682</v>
      </c>
      <c r="W93" s="2" t="s">
        <v>1337</v>
      </c>
      <c r="X93" s="2">
        <v>1750926040</v>
      </c>
      <c r="Y93" s="2" t="s">
        <v>1627</v>
      </c>
      <c r="Z93" s="2" t="s">
        <v>1629</v>
      </c>
      <c r="AA93" s="2"/>
    </row>
    <row r="94" spans="1:27" x14ac:dyDescent="0.25">
      <c r="A94" s="145">
        <v>90</v>
      </c>
      <c r="B94" s="179" t="s">
        <v>72</v>
      </c>
      <c r="C94" s="181" t="s">
        <v>26</v>
      </c>
      <c r="D94" s="145" t="s">
        <v>649</v>
      </c>
      <c r="E94" s="179" t="s">
        <v>650</v>
      </c>
      <c r="F94" s="150">
        <v>1828</v>
      </c>
      <c r="G94" s="150">
        <v>3697940</v>
      </c>
      <c r="H94" s="7">
        <v>3527</v>
      </c>
      <c r="I94" s="7">
        <v>5574635</v>
      </c>
      <c r="J94" s="24">
        <f t="shared" si="9"/>
        <v>1.9294310722100656</v>
      </c>
      <c r="K94" s="24">
        <f t="shared" si="9"/>
        <v>1.507497417481084</v>
      </c>
      <c r="L94" s="24">
        <f t="shared" si="10"/>
        <v>0.3</v>
      </c>
      <c r="M94" s="24">
        <f t="shared" si="11"/>
        <v>0.7</v>
      </c>
      <c r="N94" s="109">
        <f t="shared" si="12"/>
        <v>1</v>
      </c>
      <c r="O94" s="148">
        <f>IF(N94&gt;=$O$1,N94*'DSR Fund'!$F$9,0)</f>
        <v>1442.9131308736737</v>
      </c>
      <c r="P94" s="7">
        <v>2611925</v>
      </c>
      <c r="Q94" s="7">
        <v>2962710</v>
      </c>
      <c r="R94" s="138">
        <f t="shared" si="13"/>
        <v>5574635</v>
      </c>
      <c r="S94" s="144">
        <f t="shared" si="14"/>
        <v>0.46853740200031035</v>
      </c>
      <c r="T94" s="144">
        <f t="shared" si="15"/>
        <v>0.53146259799968965</v>
      </c>
      <c r="U94" s="138">
        <f t="shared" si="16"/>
        <v>676.05876965168488</v>
      </c>
      <c r="V94" s="138">
        <f t="shared" si="17"/>
        <v>766.85436122198882</v>
      </c>
      <c r="W94" s="2" t="s">
        <v>1337</v>
      </c>
      <c r="X94" s="2" t="s">
        <v>1626</v>
      </c>
      <c r="Y94" s="2" t="e">
        <v>#N/A</v>
      </c>
      <c r="Z94" s="2" t="s">
        <v>1630</v>
      </c>
      <c r="AA94" s="2"/>
    </row>
    <row r="95" spans="1:27" x14ac:dyDescent="0.25">
      <c r="A95" s="145">
        <v>91</v>
      </c>
      <c r="B95" s="179" t="s">
        <v>72</v>
      </c>
      <c r="C95" s="181" t="s">
        <v>26</v>
      </c>
      <c r="D95" s="145" t="s">
        <v>632</v>
      </c>
      <c r="E95" s="179" t="s">
        <v>633</v>
      </c>
      <c r="F95" s="150">
        <v>575</v>
      </c>
      <c r="G95" s="150">
        <v>1249370</v>
      </c>
      <c r="H95" s="7">
        <v>758</v>
      </c>
      <c r="I95" s="7">
        <v>1194310</v>
      </c>
      <c r="J95" s="24">
        <f t="shared" si="9"/>
        <v>1.3182608695652174</v>
      </c>
      <c r="K95" s="24">
        <f t="shared" si="9"/>
        <v>0.95592978861346123</v>
      </c>
      <c r="L95" s="24">
        <f t="shared" si="10"/>
        <v>0.3</v>
      </c>
      <c r="M95" s="24">
        <f t="shared" si="11"/>
        <v>0.66915085202942282</v>
      </c>
      <c r="N95" s="109">
        <f t="shared" si="12"/>
        <v>0.96915085202942275</v>
      </c>
      <c r="O95" s="148">
        <f>IF(N95&gt;=$O$1,N95*'DSR Fund'!$F$9,0)</f>
        <v>1398.4004901906628</v>
      </c>
      <c r="P95" s="7">
        <v>460370</v>
      </c>
      <c r="Q95" s="7">
        <v>727370</v>
      </c>
      <c r="R95" s="138">
        <f t="shared" si="13"/>
        <v>1187740</v>
      </c>
      <c r="S95" s="144">
        <f t="shared" si="14"/>
        <v>0.38760166366376481</v>
      </c>
      <c r="T95" s="144">
        <f t="shared" si="15"/>
        <v>0.61239833633623519</v>
      </c>
      <c r="U95" s="138">
        <f t="shared" si="16"/>
        <v>542.02235646612507</v>
      </c>
      <c r="V95" s="138">
        <f t="shared" si="17"/>
        <v>856.37813372453775</v>
      </c>
      <c r="W95" s="2" t="s">
        <v>1337</v>
      </c>
      <c r="X95" s="2">
        <v>1913229914</v>
      </c>
      <c r="Y95" s="2" t="s">
        <v>1627</v>
      </c>
      <c r="Z95" s="2" t="s">
        <v>1629</v>
      </c>
      <c r="AA95" s="2"/>
    </row>
    <row r="96" spans="1:27" x14ac:dyDescent="0.25">
      <c r="A96" s="145">
        <v>92</v>
      </c>
      <c r="B96" s="179" t="s">
        <v>72</v>
      </c>
      <c r="C96" s="181" t="s">
        <v>26</v>
      </c>
      <c r="D96" s="145" t="s">
        <v>648</v>
      </c>
      <c r="E96" s="179" t="s">
        <v>1266</v>
      </c>
      <c r="F96" s="150">
        <v>710</v>
      </c>
      <c r="G96" s="150">
        <v>1378135</v>
      </c>
      <c r="H96" s="7">
        <v>1054</v>
      </c>
      <c r="I96" s="7">
        <v>1786660</v>
      </c>
      <c r="J96" s="24">
        <f t="shared" si="9"/>
        <v>1.4845070422535211</v>
      </c>
      <c r="K96" s="24">
        <f t="shared" si="9"/>
        <v>1.2964332231602855</v>
      </c>
      <c r="L96" s="24">
        <f t="shared" si="10"/>
        <v>0.3</v>
      </c>
      <c r="M96" s="24">
        <f t="shared" si="11"/>
        <v>0.7</v>
      </c>
      <c r="N96" s="109">
        <f t="shared" si="12"/>
        <v>1</v>
      </c>
      <c r="O96" s="148">
        <f>IF(N96&gt;=$O$1,N96*'DSR Fund'!$F$9,0)</f>
        <v>1442.9131308736737</v>
      </c>
      <c r="P96" s="7">
        <v>723590</v>
      </c>
      <c r="Q96" s="7">
        <v>1063070</v>
      </c>
      <c r="R96" s="138">
        <f t="shared" si="13"/>
        <v>1786660</v>
      </c>
      <c r="S96" s="144">
        <f t="shared" si="14"/>
        <v>0.40499591416385883</v>
      </c>
      <c r="T96" s="144">
        <f t="shared" si="15"/>
        <v>0.59500408583614117</v>
      </c>
      <c r="U96" s="138">
        <f t="shared" si="16"/>
        <v>584.37392249721916</v>
      </c>
      <c r="V96" s="138">
        <f t="shared" si="17"/>
        <v>858.53920837645455</v>
      </c>
      <c r="W96" s="2" t="s">
        <v>1337</v>
      </c>
      <c r="X96" s="2">
        <v>1877376377</v>
      </c>
      <c r="Y96" s="2" t="s">
        <v>1627</v>
      </c>
      <c r="Z96" s="2" t="s">
        <v>1629</v>
      </c>
      <c r="AA96" s="2"/>
    </row>
    <row r="97" spans="1:27" x14ac:dyDescent="0.25">
      <c r="A97" s="145">
        <v>93</v>
      </c>
      <c r="B97" s="179" t="s">
        <v>72</v>
      </c>
      <c r="C97" s="181" t="s">
        <v>26</v>
      </c>
      <c r="D97" s="145" t="s">
        <v>646</v>
      </c>
      <c r="E97" s="179" t="s">
        <v>1267</v>
      </c>
      <c r="F97" s="150">
        <v>602</v>
      </c>
      <c r="G97" s="150">
        <v>1210470</v>
      </c>
      <c r="H97" s="7">
        <v>951</v>
      </c>
      <c r="I97" s="7">
        <v>1294350</v>
      </c>
      <c r="J97" s="24">
        <f t="shared" si="9"/>
        <v>1.5797342192691031</v>
      </c>
      <c r="K97" s="24">
        <f t="shared" si="9"/>
        <v>1.0692953976554562</v>
      </c>
      <c r="L97" s="24">
        <f t="shared" si="10"/>
        <v>0.3</v>
      </c>
      <c r="M97" s="24">
        <f t="shared" si="11"/>
        <v>0.7</v>
      </c>
      <c r="N97" s="109">
        <f t="shared" si="12"/>
        <v>1</v>
      </c>
      <c r="O97" s="148">
        <f>IF(N97&gt;=$O$1,N97*'DSR Fund'!$F$9,0)</f>
        <v>1442.9131308736737</v>
      </c>
      <c r="P97" s="7">
        <v>656120</v>
      </c>
      <c r="Q97" s="7">
        <v>638230</v>
      </c>
      <c r="R97" s="138">
        <f t="shared" si="13"/>
        <v>1294350</v>
      </c>
      <c r="S97" s="144">
        <f t="shared" si="14"/>
        <v>0.50691080465098315</v>
      </c>
      <c r="T97" s="144">
        <f t="shared" si="15"/>
        <v>0.49308919534901691</v>
      </c>
      <c r="U97" s="138">
        <f t="shared" si="16"/>
        <v>731.4282562126433</v>
      </c>
      <c r="V97" s="138">
        <f t="shared" si="17"/>
        <v>711.48487466103052</v>
      </c>
      <c r="W97" s="2" t="s">
        <v>1337</v>
      </c>
      <c r="X97" s="2">
        <v>1822360413</v>
      </c>
      <c r="Y97" s="2" t="s">
        <v>1627</v>
      </c>
      <c r="Z97" s="2" t="s">
        <v>1629</v>
      </c>
      <c r="AA97" s="2"/>
    </row>
    <row r="98" spans="1:27" x14ac:dyDescent="0.25">
      <c r="A98" s="145">
        <v>94</v>
      </c>
      <c r="B98" s="179" t="s">
        <v>72</v>
      </c>
      <c r="C98" s="181" t="s">
        <v>26</v>
      </c>
      <c r="D98" s="145" t="s">
        <v>635</v>
      </c>
      <c r="E98" s="179" t="s">
        <v>1398</v>
      </c>
      <c r="F98" s="150">
        <v>696</v>
      </c>
      <c r="G98" s="150">
        <v>1243425</v>
      </c>
      <c r="H98" s="7">
        <v>865</v>
      </c>
      <c r="I98" s="7">
        <v>1487020</v>
      </c>
      <c r="J98" s="24">
        <f t="shared" si="9"/>
        <v>1.242816091954023</v>
      </c>
      <c r="K98" s="24">
        <f t="shared" si="9"/>
        <v>1.1959064680217946</v>
      </c>
      <c r="L98" s="24">
        <f t="shared" si="10"/>
        <v>0.3</v>
      </c>
      <c r="M98" s="24">
        <f t="shared" si="11"/>
        <v>0.7</v>
      </c>
      <c r="N98" s="109">
        <f t="shared" si="12"/>
        <v>1</v>
      </c>
      <c r="O98" s="148">
        <f>IF(N98&gt;=$O$1,N98*'DSR Fund'!$F$9,0)</f>
        <v>1442.9131308736737</v>
      </c>
      <c r="P98" s="7">
        <v>576910</v>
      </c>
      <c r="Q98" s="7">
        <v>910110</v>
      </c>
      <c r="R98" s="138">
        <f t="shared" si="13"/>
        <v>1487020</v>
      </c>
      <c r="S98" s="144">
        <f t="shared" si="14"/>
        <v>0.38796384715740206</v>
      </c>
      <c r="T98" s="144">
        <f t="shared" si="15"/>
        <v>0.61203615284259794</v>
      </c>
      <c r="U98" s="138">
        <f t="shared" si="16"/>
        <v>559.79812936768246</v>
      </c>
      <c r="V98" s="138">
        <f t="shared" si="17"/>
        <v>883.11500150599124</v>
      </c>
      <c r="W98" s="2" t="s">
        <v>1337</v>
      </c>
      <c r="X98" s="2">
        <v>1303799329</v>
      </c>
      <c r="Y98" s="2" t="s">
        <v>1627</v>
      </c>
      <c r="Z98" s="2" t="s">
        <v>1629</v>
      </c>
      <c r="AA98" s="2"/>
    </row>
    <row r="99" spans="1:27" x14ac:dyDescent="0.25">
      <c r="A99" s="145">
        <v>95</v>
      </c>
      <c r="B99" s="179" t="s">
        <v>72</v>
      </c>
      <c r="C99" s="181" t="s">
        <v>26</v>
      </c>
      <c r="D99" s="145" t="s">
        <v>643</v>
      </c>
      <c r="E99" s="179" t="s">
        <v>645</v>
      </c>
      <c r="F99" s="150">
        <v>651</v>
      </c>
      <c r="G99" s="150">
        <v>1533360</v>
      </c>
      <c r="H99" s="7">
        <v>994</v>
      </c>
      <c r="I99" s="7">
        <v>1737090</v>
      </c>
      <c r="J99" s="24">
        <f t="shared" si="9"/>
        <v>1.5268817204301075</v>
      </c>
      <c r="K99" s="24">
        <f t="shared" si="9"/>
        <v>1.1328650806072937</v>
      </c>
      <c r="L99" s="24">
        <f t="shared" si="10"/>
        <v>0.3</v>
      </c>
      <c r="M99" s="24">
        <f t="shared" si="11"/>
        <v>0.7</v>
      </c>
      <c r="N99" s="109">
        <f t="shared" si="12"/>
        <v>1</v>
      </c>
      <c r="O99" s="148">
        <f>IF(N99&gt;=$O$1,N99*'DSR Fund'!$F$9,0)</f>
        <v>1442.9131308736737</v>
      </c>
      <c r="P99" s="7">
        <v>684230</v>
      </c>
      <c r="Q99" s="7">
        <v>1052860</v>
      </c>
      <c r="R99" s="138">
        <f t="shared" si="13"/>
        <v>1737090</v>
      </c>
      <c r="S99" s="144">
        <f t="shared" si="14"/>
        <v>0.39389438658906561</v>
      </c>
      <c r="T99" s="144">
        <f t="shared" si="15"/>
        <v>0.60610561341093439</v>
      </c>
      <c r="U99" s="138">
        <f t="shared" si="16"/>
        <v>568.35538258679389</v>
      </c>
      <c r="V99" s="138">
        <f t="shared" si="17"/>
        <v>874.55774828687981</v>
      </c>
      <c r="W99" s="2" t="s">
        <v>1337</v>
      </c>
      <c r="X99" s="2">
        <v>1871642437</v>
      </c>
      <c r="Y99" s="2" t="s">
        <v>1627</v>
      </c>
      <c r="Z99" s="2" t="s">
        <v>1629</v>
      </c>
      <c r="AA99" s="2"/>
    </row>
    <row r="100" spans="1:27" x14ac:dyDescent="0.25">
      <c r="A100" s="145">
        <v>96</v>
      </c>
      <c r="B100" s="179" t="s">
        <v>72</v>
      </c>
      <c r="C100" s="181" t="s">
        <v>26</v>
      </c>
      <c r="D100" s="145" t="s">
        <v>639</v>
      </c>
      <c r="E100" s="179" t="s">
        <v>492</v>
      </c>
      <c r="F100" s="150">
        <v>560</v>
      </c>
      <c r="G100" s="150">
        <v>885980</v>
      </c>
      <c r="H100" s="7">
        <v>838</v>
      </c>
      <c r="I100" s="7">
        <v>1001500</v>
      </c>
      <c r="J100" s="24">
        <f t="shared" si="9"/>
        <v>1.4964285714285714</v>
      </c>
      <c r="K100" s="24">
        <f t="shared" si="9"/>
        <v>1.1303866904444795</v>
      </c>
      <c r="L100" s="24">
        <f t="shared" si="10"/>
        <v>0.3</v>
      </c>
      <c r="M100" s="24">
        <f t="shared" si="11"/>
        <v>0.7</v>
      </c>
      <c r="N100" s="109">
        <f t="shared" si="12"/>
        <v>1</v>
      </c>
      <c r="O100" s="148">
        <f>IF(N100&gt;=$O$1,N100*'DSR Fund'!$F$9,0)</f>
        <v>1442.9131308736737</v>
      </c>
      <c r="P100" s="7">
        <v>637890</v>
      </c>
      <c r="Q100" s="7">
        <v>363610</v>
      </c>
      <c r="R100" s="138">
        <f t="shared" si="13"/>
        <v>1001500</v>
      </c>
      <c r="S100" s="144">
        <f t="shared" si="14"/>
        <v>0.63693459810284569</v>
      </c>
      <c r="T100" s="144">
        <f t="shared" si="15"/>
        <v>0.36306540189715425</v>
      </c>
      <c r="U100" s="138">
        <f t="shared" si="16"/>
        <v>919.04129511034216</v>
      </c>
      <c r="V100" s="138">
        <f t="shared" si="17"/>
        <v>523.87183576333143</v>
      </c>
      <c r="W100" s="2" t="s">
        <v>1337</v>
      </c>
      <c r="X100" s="2">
        <v>1745545257</v>
      </c>
      <c r="Y100" s="2" t="s">
        <v>1627</v>
      </c>
      <c r="Z100" s="2" t="s">
        <v>1629</v>
      </c>
      <c r="AA100" s="2"/>
    </row>
    <row r="101" spans="1:27" x14ac:dyDescent="0.25">
      <c r="A101" s="145">
        <v>97</v>
      </c>
      <c r="B101" s="179" t="s">
        <v>72</v>
      </c>
      <c r="C101" s="181" t="s">
        <v>26</v>
      </c>
      <c r="D101" s="145" t="s">
        <v>630</v>
      </c>
      <c r="E101" s="179" t="s">
        <v>1399</v>
      </c>
      <c r="F101" s="150">
        <v>799</v>
      </c>
      <c r="G101" s="150">
        <v>1407835</v>
      </c>
      <c r="H101" s="7">
        <v>1240</v>
      </c>
      <c r="I101" s="7">
        <v>1713405</v>
      </c>
      <c r="J101" s="24">
        <f t="shared" si="9"/>
        <v>1.5519399249061328</v>
      </c>
      <c r="K101" s="24">
        <f t="shared" si="9"/>
        <v>1.217049583225307</v>
      </c>
      <c r="L101" s="24">
        <f t="shared" si="10"/>
        <v>0.3</v>
      </c>
      <c r="M101" s="24">
        <f t="shared" si="11"/>
        <v>0.7</v>
      </c>
      <c r="N101" s="109">
        <f t="shared" si="12"/>
        <v>1</v>
      </c>
      <c r="O101" s="148">
        <f>IF(N101&gt;=$O$1,N101*'DSR Fund'!$F$9,0)</f>
        <v>1442.9131308736737</v>
      </c>
      <c r="P101" s="7">
        <v>803695</v>
      </c>
      <c r="Q101" s="7">
        <v>908870</v>
      </c>
      <c r="R101" s="138">
        <f t="shared" si="13"/>
        <v>1712565</v>
      </c>
      <c r="S101" s="144">
        <f t="shared" si="14"/>
        <v>0.46929313631891345</v>
      </c>
      <c r="T101" s="144">
        <f t="shared" si="15"/>
        <v>0.53070686368108655</v>
      </c>
      <c r="U101" s="138">
        <f t="shared" si="16"/>
        <v>677.14922862344918</v>
      </c>
      <c r="V101" s="138">
        <f t="shared" si="17"/>
        <v>765.76390225022453</v>
      </c>
      <c r="W101" s="2" t="s">
        <v>1337</v>
      </c>
      <c r="X101" s="2">
        <v>1631098878</v>
      </c>
      <c r="Y101" s="2" t="s">
        <v>1627</v>
      </c>
      <c r="Z101" s="2" t="s">
        <v>1629</v>
      </c>
      <c r="AA101" s="2"/>
    </row>
    <row r="102" spans="1:27" x14ac:dyDescent="0.25">
      <c r="A102" s="145">
        <v>98</v>
      </c>
      <c r="B102" s="179" t="s">
        <v>72</v>
      </c>
      <c r="C102" s="181" t="s">
        <v>26</v>
      </c>
      <c r="D102" s="145" t="s">
        <v>637</v>
      </c>
      <c r="E102" s="179" t="s">
        <v>638</v>
      </c>
      <c r="F102" s="150">
        <v>389</v>
      </c>
      <c r="G102" s="150">
        <v>622860</v>
      </c>
      <c r="H102" s="7">
        <v>533</v>
      </c>
      <c r="I102" s="7">
        <v>711775</v>
      </c>
      <c r="J102" s="24">
        <f t="shared" si="9"/>
        <v>1.3701799485861184</v>
      </c>
      <c r="K102" s="24">
        <f t="shared" si="9"/>
        <v>1.1427527855376811</v>
      </c>
      <c r="L102" s="24">
        <f t="shared" si="10"/>
        <v>0.3</v>
      </c>
      <c r="M102" s="24">
        <f t="shared" si="11"/>
        <v>0.7</v>
      </c>
      <c r="N102" s="109">
        <f t="shared" si="12"/>
        <v>1</v>
      </c>
      <c r="O102" s="148">
        <f>IF(N102&gt;=$O$1,N102*'DSR Fund'!$F$9,0)</f>
        <v>1442.9131308736737</v>
      </c>
      <c r="P102" s="7">
        <v>380155</v>
      </c>
      <c r="Q102" s="7">
        <v>331620</v>
      </c>
      <c r="R102" s="138">
        <f t="shared" si="13"/>
        <v>711775</v>
      </c>
      <c r="S102" s="144">
        <f t="shared" si="14"/>
        <v>0.53409434161076186</v>
      </c>
      <c r="T102" s="144">
        <f t="shared" si="15"/>
        <v>0.4659056583892382</v>
      </c>
      <c r="U102" s="138">
        <f t="shared" si="16"/>
        <v>770.65173863549785</v>
      </c>
      <c r="V102" s="138">
        <f t="shared" si="17"/>
        <v>672.26139223817597</v>
      </c>
      <c r="W102" s="2" t="s">
        <v>1337</v>
      </c>
      <c r="X102" s="2">
        <v>1306667420</v>
      </c>
      <c r="Y102" s="2" t="s">
        <v>1627</v>
      </c>
      <c r="Z102" s="2" t="s">
        <v>1629</v>
      </c>
      <c r="AA102" s="2"/>
    </row>
    <row r="103" spans="1:27" x14ac:dyDescent="0.25">
      <c r="A103" s="145">
        <v>99</v>
      </c>
      <c r="B103" s="179" t="s">
        <v>72</v>
      </c>
      <c r="C103" s="181" t="s">
        <v>26</v>
      </c>
      <c r="D103" s="145" t="s">
        <v>1400</v>
      </c>
      <c r="E103" s="179" t="s">
        <v>1401</v>
      </c>
      <c r="F103" s="150">
        <v>238</v>
      </c>
      <c r="G103" s="150">
        <v>471295</v>
      </c>
      <c r="H103" s="7">
        <v>372</v>
      </c>
      <c r="I103" s="7">
        <v>496670</v>
      </c>
      <c r="J103" s="24">
        <f t="shared" si="9"/>
        <v>1.5630252100840336</v>
      </c>
      <c r="K103" s="24">
        <f t="shared" si="9"/>
        <v>1.0538410125293076</v>
      </c>
      <c r="L103" s="24">
        <f t="shared" si="10"/>
        <v>0.3</v>
      </c>
      <c r="M103" s="24">
        <f t="shared" si="11"/>
        <v>0.7</v>
      </c>
      <c r="N103" s="109">
        <f t="shared" si="12"/>
        <v>1</v>
      </c>
      <c r="O103" s="148">
        <f>IF(N103&gt;=$O$1,N103*'DSR Fund'!$F$9,0)</f>
        <v>1442.9131308736737</v>
      </c>
      <c r="P103" s="7">
        <v>258640</v>
      </c>
      <c r="Q103" s="7">
        <v>238030</v>
      </c>
      <c r="R103" s="138">
        <f t="shared" si="13"/>
        <v>496670</v>
      </c>
      <c r="S103" s="144">
        <f t="shared" si="14"/>
        <v>0.52074818289810132</v>
      </c>
      <c r="T103" s="144">
        <f t="shared" si="15"/>
        <v>0.47925181710189863</v>
      </c>
      <c r="U103" s="138">
        <f t="shared" si="16"/>
        <v>751.39439098227581</v>
      </c>
      <c r="V103" s="138">
        <f t="shared" si="17"/>
        <v>691.51873989139779</v>
      </c>
      <c r="W103" s="2" t="s">
        <v>1337</v>
      </c>
      <c r="X103" s="2">
        <v>1784838650</v>
      </c>
      <c r="Y103" s="2" t="s">
        <v>1627</v>
      </c>
      <c r="Z103" s="2" t="s">
        <v>1629</v>
      </c>
      <c r="AA103" s="2"/>
    </row>
    <row r="104" spans="1:27" x14ac:dyDescent="0.25">
      <c r="A104" s="145">
        <v>100</v>
      </c>
      <c r="B104" s="179" t="s">
        <v>72</v>
      </c>
      <c r="C104" s="181" t="s">
        <v>26</v>
      </c>
      <c r="D104" s="145" t="s">
        <v>625</v>
      </c>
      <c r="E104" s="179" t="s">
        <v>1402</v>
      </c>
      <c r="F104" s="150">
        <v>700</v>
      </c>
      <c r="G104" s="150">
        <v>1308435</v>
      </c>
      <c r="H104" s="7">
        <v>662</v>
      </c>
      <c r="I104" s="7">
        <v>1545355</v>
      </c>
      <c r="J104" s="24">
        <f t="shared" si="9"/>
        <v>0.94571428571428573</v>
      </c>
      <c r="K104" s="24">
        <f t="shared" si="9"/>
        <v>1.1810712798113776</v>
      </c>
      <c r="L104" s="24">
        <f t="shared" si="10"/>
        <v>0.2837142857142857</v>
      </c>
      <c r="M104" s="24">
        <f t="shared" si="11"/>
        <v>0.7</v>
      </c>
      <c r="N104" s="109">
        <f t="shared" si="12"/>
        <v>0.98371428571428565</v>
      </c>
      <c r="O104" s="148">
        <f>IF(N104&gt;=$O$1,N104*'DSR Fund'!$F$9,0)</f>
        <v>1419.4142598851595</v>
      </c>
      <c r="P104" s="7">
        <v>374975</v>
      </c>
      <c r="Q104" s="7">
        <v>1170380</v>
      </c>
      <c r="R104" s="138">
        <f t="shared" si="13"/>
        <v>1545355</v>
      </c>
      <c r="S104" s="144">
        <f t="shared" si="14"/>
        <v>0.24264651164295584</v>
      </c>
      <c r="T104" s="144">
        <f t="shared" si="15"/>
        <v>0.75735348835704419</v>
      </c>
      <c r="U104" s="138">
        <f t="shared" si="16"/>
        <v>344.41591873740191</v>
      </c>
      <c r="V104" s="138">
        <f t="shared" si="17"/>
        <v>1074.9983411477576</v>
      </c>
      <c r="W104" s="2" t="s">
        <v>1337</v>
      </c>
      <c r="X104" s="2">
        <v>1743308388</v>
      </c>
      <c r="Y104" s="2" t="s">
        <v>1627</v>
      </c>
      <c r="Z104" s="2" t="s">
        <v>1629</v>
      </c>
      <c r="AA104" s="2"/>
    </row>
    <row r="105" spans="1:27" x14ac:dyDescent="0.25">
      <c r="A105" s="145">
        <v>101</v>
      </c>
      <c r="B105" s="179" t="s">
        <v>72</v>
      </c>
      <c r="C105" s="181" t="s">
        <v>26</v>
      </c>
      <c r="D105" s="145" t="s">
        <v>623</v>
      </c>
      <c r="E105" s="179" t="s">
        <v>1403</v>
      </c>
      <c r="F105" s="150">
        <v>256</v>
      </c>
      <c r="G105" s="150">
        <v>580745</v>
      </c>
      <c r="H105" s="7">
        <v>379</v>
      </c>
      <c r="I105" s="7">
        <v>583075</v>
      </c>
      <c r="J105" s="24">
        <f t="shared" si="9"/>
        <v>1.48046875</v>
      </c>
      <c r="K105" s="24">
        <f t="shared" si="9"/>
        <v>1.0040120879215491</v>
      </c>
      <c r="L105" s="24">
        <f t="shared" si="10"/>
        <v>0.3</v>
      </c>
      <c r="M105" s="24">
        <f t="shared" si="11"/>
        <v>0.7</v>
      </c>
      <c r="N105" s="109">
        <f t="shared" si="12"/>
        <v>1</v>
      </c>
      <c r="O105" s="148">
        <f>IF(N105&gt;=$O$1,N105*'DSR Fund'!$F$9,0)</f>
        <v>1442.9131308736737</v>
      </c>
      <c r="P105" s="7">
        <v>234885</v>
      </c>
      <c r="Q105" s="7">
        <v>348190</v>
      </c>
      <c r="R105" s="138">
        <f t="shared" si="13"/>
        <v>583075</v>
      </c>
      <c r="S105" s="144">
        <f t="shared" si="14"/>
        <v>0.4028383998627964</v>
      </c>
      <c r="T105" s="144">
        <f t="shared" si="15"/>
        <v>0.59716160013720365</v>
      </c>
      <c r="U105" s="138">
        <f t="shared" si="16"/>
        <v>581.26081678216849</v>
      </c>
      <c r="V105" s="138">
        <f t="shared" si="17"/>
        <v>861.65231409150533</v>
      </c>
      <c r="W105" s="2" t="s">
        <v>1337</v>
      </c>
      <c r="X105" s="2">
        <v>1785006623</v>
      </c>
      <c r="Y105" s="2" t="s">
        <v>1627</v>
      </c>
      <c r="Z105" s="2" t="s">
        <v>1629</v>
      </c>
      <c r="AA105" s="2"/>
    </row>
    <row r="106" spans="1:27" x14ac:dyDescent="0.25">
      <c r="A106" s="145">
        <v>102</v>
      </c>
      <c r="B106" s="179" t="s">
        <v>626</v>
      </c>
      <c r="C106" s="181" t="s">
        <v>26</v>
      </c>
      <c r="D106" s="145" t="s">
        <v>628</v>
      </c>
      <c r="E106" s="179" t="s">
        <v>629</v>
      </c>
      <c r="F106" s="150">
        <v>1380</v>
      </c>
      <c r="G106" s="150">
        <v>2656530</v>
      </c>
      <c r="H106" s="7">
        <v>2271</v>
      </c>
      <c r="I106" s="7">
        <v>3092245</v>
      </c>
      <c r="J106" s="24">
        <f t="shared" si="9"/>
        <v>1.6456521739130434</v>
      </c>
      <c r="K106" s="24">
        <f t="shared" si="9"/>
        <v>1.1640165930744242</v>
      </c>
      <c r="L106" s="24">
        <f t="shared" si="10"/>
        <v>0.3</v>
      </c>
      <c r="M106" s="24">
        <f t="shared" si="11"/>
        <v>0.7</v>
      </c>
      <c r="N106" s="109">
        <f t="shared" si="12"/>
        <v>1</v>
      </c>
      <c r="O106" s="148">
        <f>IF(N106&gt;=$O$1,N106*'DSR Fund'!$F$9,0)</f>
        <v>1442.9131308736737</v>
      </c>
      <c r="P106" s="7">
        <v>1518185</v>
      </c>
      <c r="Q106" s="7">
        <v>1524830</v>
      </c>
      <c r="R106" s="138">
        <f t="shared" si="13"/>
        <v>3043015</v>
      </c>
      <c r="S106" s="144">
        <f t="shared" si="14"/>
        <v>0.49890815523420029</v>
      </c>
      <c r="T106" s="144">
        <f t="shared" si="15"/>
        <v>0.50109184476579971</v>
      </c>
      <c r="U106" s="138">
        <f t="shared" si="16"/>
        <v>719.88112828738872</v>
      </c>
      <c r="V106" s="138">
        <f t="shared" si="17"/>
        <v>723.03200258628499</v>
      </c>
      <c r="W106" s="2" t="s">
        <v>1337</v>
      </c>
      <c r="X106" s="2">
        <v>1795271297</v>
      </c>
      <c r="Y106" s="2" t="s">
        <v>1627</v>
      </c>
      <c r="Z106" s="2" t="s">
        <v>1629</v>
      </c>
      <c r="AA106" s="2"/>
    </row>
    <row r="107" spans="1:27" x14ac:dyDescent="0.25">
      <c r="A107" s="145">
        <v>103</v>
      </c>
      <c r="B107" s="179" t="s">
        <v>626</v>
      </c>
      <c r="C107" s="181" t="s">
        <v>26</v>
      </c>
      <c r="D107" s="145" t="s">
        <v>627</v>
      </c>
      <c r="E107" s="179" t="s">
        <v>1264</v>
      </c>
      <c r="F107" s="150">
        <v>1066</v>
      </c>
      <c r="G107" s="150">
        <v>2105810</v>
      </c>
      <c r="H107" s="7">
        <v>1015</v>
      </c>
      <c r="I107" s="7">
        <v>1726325</v>
      </c>
      <c r="J107" s="24">
        <f t="shared" si="9"/>
        <v>0.9521575984990619</v>
      </c>
      <c r="K107" s="24">
        <f t="shared" si="9"/>
        <v>0.81979143417497302</v>
      </c>
      <c r="L107" s="24">
        <f t="shared" si="10"/>
        <v>0.28564727954971858</v>
      </c>
      <c r="M107" s="24">
        <f t="shared" si="11"/>
        <v>0.57385400392248109</v>
      </c>
      <c r="N107" s="109">
        <f t="shared" si="12"/>
        <v>0.85950128347219967</v>
      </c>
      <c r="O107" s="148">
        <f>IF(N107&gt;=$O$1,N107*'DSR Fund'!$F$9,0)</f>
        <v>1240.1856879248126</v>
      </c>
      <c r="P107" s="7">
        <v>636755</v>
      </c>
      <c r="Q107" s="7">
        <v>1088310</v>
      </c>
      <c r="R107" s="138">
        <f t="shared" si="13"/>
        <v>1725065</v>
      </c>
      <c r="S107" s="144">
        <f t="shared" si="14"/>
        <v>0.36911942448545415</v>
      </c>
      <c r="T107" s="144">
        <f t="shared" si="15"/>
        <v>0.63088057551454579</v>
      </c>
      <c r="U107" s="138">
        <f t="shared" si="16"/>
        <v>457.77662738190384</v>
      </c>
      <c r="V107" s="138">
        <f t="shared" si="17"/>
        <v>782.40906054290861</v>
      </c>
      <c r="W107" s="2" t="s">
        <v>1337</v>
      </c>
      <c r="X107" s="2">
        <v>1765018513</v>
      </c>
      <c r="Y107" s="2" t="s">
        <v>1627</v>
      </c>
      <c r="Z107" s="2" t="s">
        <v>1629</v>
      </c>
      <c r="AA107" s="2"/>
    </row>
    <row r="108" spans="1:27" x14ac:dyDescent="0.25">
      <c r="A108" s="145">
        <v>104</v>
      </c>
      <c r="B108" s="179" t="s">
        <v>84</v>
      </c>
      <c r="C108" s="181" t="s">
        <v>26</v>
      </c>
      <c r="D108" s="145" t="s">
        <v>696</v>
      </c>
      <c r="E108" s="179" t="s">
        <v>1404</v>
      </c>
      <c r="F108" s="150">
        <v>1090</v>
      </c>
      <c r="G108" s="150">
        <v>1463925</v>
      </c>
      <c r="H108" s="7">
        <v>1047</v>
      </c>
      <c r="I108" s="7">
        <v>1335195</v>
      </c>
      <c r="J108" s="24">
        <f t="shared" si="9"/>
        <v>0.9605504587155963</v>
      </c>
      <c r="K108" s="24">
        <f t="shared" si="9"/>
        <v>0.91206516727291354</v>
      </c>
      <c r="L108" s="24">
        <f t="shared" si="10"/>
        <v>0.28816513761467888</v>
      </c>
      <c r="M108" s="24">
        <f t="shared" si="11"/>
        <v>0.63844561709103942</v>
      </c>
      <c r="N108" s="109">
        <f t="shared" si="12"/>
        <v>0.9266107547057183</v>
      </c>
      <c r="O108" s="148">
        <f>IF(N108&gt;=$O$1,N108*'DSR Fund'!$F$9,0)</f>
        <v>1337.0188251736456</v>
      </c>
      <c r="P108" s="7">
        <v>582895</v>
      </c>
      <c r="Q108" s="7">
        <v>749090</v>
      </c>
      <c r="R108" s="138">
        <f t="shared" si="13"/>
        <v>1331985</v>
      </c>
      <c r="S108" s="144">
        <f t="shared" si="14"/>
        <v>0.43761378694204517</v>
      </c>
      <c r="T108" s="144">
        <f t="shared" si="15"/>
        <v>0.56238621305795489</v>
      </c>
      <c r="U108" s="138">
        <f t="shared" si="16"/>
        <v>585.0978712970433</v>
      </c>
      <c r="V108" s="138">
        <f t="shared" si="17"/>
        <v>751.92095387660243</v>
      </c>
      <c r="W108" s="2" t="s">
        <v>1337</v>
      </c>
      <c r="X108" s="2">
        <v>1300458571</v>
      </c>
      <c r="Y108" s="2" t="s">
        <v>1627</v>
      </c>
      <c r="Z108" s="2" t="s">
        <v>1629</v>
      </c>
      <c r="AA108" s="2"/>
    </row>
    <row r="109" spans="1:27" x14ac:dyDescent="0.25">
      <c r="A109" s="145">
        <v>105</v>
      </c>
      <c r="B109" s="179" t="s">
        <v>84</v>
      </c>
      <c r="C109" s="181" t="s">
        <v>26</v>
      </c>
      <c r="D109" s="145" t="s">
        <v>698</v>
      </c>
      <c r="E109" s="179" t="s">
        <v>1405</v>
      </c>
      <c r="F109" s="150">
        <v>513</v>
      </c>
      <c r="G109" s="150">
        <v>776220</v>
      </c>
      <c r="H109" s="7">
        <v>159</v>
      </c>
      <c r="I109" s="7">
        <v>199150</v>
      </c>
      <c r="J109" s="24">
        <f t="shared" si="9"/>
        <v>0.30994152046783624</v>
      </c>
      <c r="K109" s="24">
        <f t="shared" si="9"/>
        <v>0.25656386076112442</v>
      </c>
      <c r="L109" s="24">
        <f t="shared" si="10"/>
        <v>9.2982456140350875E-2</v>
      </c>
      <c r="M109" s="24">
        <f t="shared" si="11"/>
        <v>0.17959470253278709</v>
      </c>
      <c r="N109" s="109">
        <f t="shared" si="12"/>
        <v>0.27257715867313798</v>
      </c>
      <c r="O109" s="148">
        <f>IF(N109&gt;=$O$1,N109*'DSR Fund'!$F$9,0)</f>
        <v>0</v>
      </c>
      <c r="P109" s="7">
        <v>105600</v>
      </c>
      <c r="Q109" s="7">
        <v>93550</v>
      </c>
      <c r="R109" s="138">
        <f t="shared" si="13"/>
        <v>199150</v>
      </c>
      <c r="S109" s="144">
        <f t="shared" si="14"/>
        <v>0.53025357770524728</v>
      </c>
      <c r="T109" s="144">
        <f t="shared" si="15"/>
        <v>0.46974642229475272</v>
      </c>
      <c r="U109" s="138">
        <f t="shared" si="16"/>
        <v>0</v>
      </c>
      <c r="V109" s="138">
        <f t="shared" si="17"/>
        <v>0</v>
      </c>
      <c r="W109" s="2" t="s">
        <v>1337</v>
      </c>
      <c r="X109" s="2">
        <v>1978716476</v>
      </c>
      <c r="Y109" s="2" t="s">
        <v>1628</v>
      </c>
      <c r="Z109" s="2" t="s">
        <v>1630</v>
      </c>
      <c r="AA109" s="2"/>
    </row>
    <row r="110" spans="1:27" x14ac:dyDescent="0.25">
      <c r="A110" s="145">
        <v>106</v>
      </c>
      <c r="B110" s="179" t="s">
        <v>84</v>
      </c>
      <c r="C110" s="181" t="s">
        <v>26</v>
      </c>
      <c r="D110" s="145" t="s">
        <v>700</v>
      </c>
      <c r="E110" s="179" t="s">
        <v>1406</v>
      </c>
      <c r="F110" s="150">
        <v>1066</v>
      </c>
      <c r="G110" s="150">
        <v>2308495</v>
      </c>
      <c r="H110" s="7">
        <v>915</v>
      </c>
      <c r="I110" s="7">
        <v>1868690</v>
      </c>
      <c r="J110" s="24">
        <f t="shared" si="9"/>
        <v>0.85834896810506567</v>
      </c>
      <c r="K110" s="24">
        <f t="shared" si="9"/>
        <v>0.809484101113496</v>
      </c>
      <c r="L110" s="24">
        <f t="shared" si="10"/>
        <v>0.25750469043151969</v>
      </c>
      <c r="M110" s="24">
        <f t="shared" si="11"/>
        <v>0.56663887077944719</v>
      </c>
      <c r="N110" s="109">
        <f t="shared" si="12"/>
        <v>0.82414356121096688</v>
      </c>
      <c r="O110" s="148">
        <f>IF(N110&gt;=$O$1,N110*'DSR Fund'!$F$9,0)</f>
        <v>1189.1675661962954</v>
      </c>
      <c r="P110" s="7">
        <v>599010</v>
      </c>
      <c r="Q110" s="7">
        <v>1268470</v>
      </c>
      <c r="R110" s="138">
        <f t="shared" si="13"/>
        <v>1867480</v>
      </c>
      <c r="S110" s="144">
        <f t="shared" si="14"/>
        <v>0.32075845524450058</v>
      </c>
      <c r="T110" s="144">
        <f t="shared" si="15"/>
        <v>0.67924154475549936</v>
      </c>
      <c r="U110" s="138">
        <f t="shared" si="16"/>
        <v>381.4355515599861</v>
      </c>
      <c r="V110" s="138">
        <f t="shared" si="17"/>
        <v>807.73201463630926</v>
      </c>
      <c r="W110" s="2" t="s">
        <v>1337</v>
      </c>
      <c r="X110" s="2">
        <v>1740559966</v>
      </c>
      <c r="Y110" s="2" t="s">
        <v>1627</v>
      </c>
      <c r="Z110" s="2" t="s">
        <v>1629</v>
      </c>
      <c r="AA110" s="2"/>
    </row>
    <row r="111" spans="1:27" x14ac:dyDescent="0.25">
      <c r="A111" s="145">
        <v>107</v>
      </c>
      <c r="B111" s="179" t="s">
        <v>84</v>
      </c>
      <c r="C111" s="181" t="s">
        <v>26</v>
      </c>
      <c r="D111" s="145" t="s">
        <v>694</v>
      </c>
      <c r="E111" s="179" t="s">
        <v>1047</v>
      </c>
      <c r="F111" s="150">
        <v>1589</v>
      </c>
      <c r="G111" s="150">
        <v>4212115</v>
      </c>
      <c r="H111" s="7">
        <v>1323</v>
      </c>
      <c r="I111" s="7">
        <v>3559040</v>
      </c>
      <c r="J111" s="24">
        <f t="shared" si="9"/>
        <v>0.83259911894273131</v>
      </c>
      <c r="K111" s="24">
        <f t="shared" si="9"/>
        <v>0.84495318860002633</v>
      </c>
      <c r="L111" s="24">
        <f t="shared" si="10"/>
        <v>0.24977973568281939</v>
      </c>
      <c r="M111" s="24">
        <f t="shared" si="11"/>
        <v>0.59146723202001839</v>
      </c>
      <c r="N111" s="109">
        <f t="shared" si="12"/>
        <v>0.8412469677028378</v>
      </c>
      <c r="O111" s="148">
        <f>IF(N111&gt;=$O$1,N111*'DSR Fund'!$F$9,0)</f>
        <v>1213.846296006086</v>
      </c>
      <c r="P111" s="7">
        <v>714685</v>
      </c>
      <c r="Q111" s="7">
        <v>2842170</v>
      </c>
      <c r="R111" s="138">
        <f t="shared" si="13"/>
        <v>3556855</v>
      </c>
      <c r="S111" s="144">
        <f t="shared" si="14"/>
        <v>0.20093172198473089</v>
      </c>
      <c r="T111" s="144">
        <f t="shared" si="15"/>
        <v>0.79906827801526914</v>
      </c>
      <c r="U111" s="138">
        <f t="shared" si="16"/>
        <v>243.90022648129025</v>
      </c>
      <c r="V111" s="138">
        <f t="shared" si="17"/>
        <v>969.9460695247958</v>
      </c>
      <c r="W111" s="2" t="s">
        <v>1337</v>
      </c>
      <c r="X111" s="2">
        <v>1798497801</v>
      </c>
      <c r="Y111" s="2" t="s">
        <v>1627</v>
      </c>
      <c r="Z111" s="2" t="s">
        <v>1629</v>
      </c>
      <c r="AA111" s="2"/>
    </row>
    <row r="112" spans="1:27" x14ac:dyDescent="0.25">
      <c r="A112" s="145">
        <v>108</v>
      </c>
      <c r="B112" s="179" t="s">
        <v>84</v>
      </c>
      <c r="C112" s="181" t="s">
        <v>26</v>
      </c>
      <c r="D112" s="145" t="s">
        <v>695</v>
      </c>
      <c r="E112" s="179" t="s">
        <v>1048</v>
      </c>
      <c r="F112" s="150">
        <v>958</v>
      </c>
      <c r="G112" s="150">
        <v>2269205</v>
      </c>
      <c r="H112" s="7">
        <v>1029</v>
      </c>
      <c r="I112" s="7">
        <v>1798250</v>
      </c>
      <c r="J112" s="24">
        <f t="shared" si="9"/>
        <v>1.0741127348643007</v>
      </c>
      <c r="K112" s="24">
        <f t="shared" si="9"/>
        <v>0.79245815164341693</v>
      </c>
      <c r="L112" s="24">
        <f t="shared" si="10"/>
        <v>0.3</v>
      </c>
      <c r="M112" s="24">
        <f t="shared" si="11"/>
        <v>0.55472070615039182</v>
      </c>
      <c r="N112" s="109">
        <f t="shared" si="12"/>
        <v>0.85472070615039186</v>
      </c>
      <c r="O112" s="148">
        <f>IF(N112&gt;=$O$1,N112*'DSR Fund'!$F$9,0)</f>
        <v>1233.2877301340193</v>
      </c>
      <c r="P112" s="7">
        <v>679010</v>
      </c>
      <c r="Q112" s="7">
        <v>1118220</v>
      </c>
      <c r="R112" s="138">
        <f t="shared" si="13"/>
        <v>1797230</v>
      </c>
      <c r="S112" s="144">
        <f t="shared" si="14"/>
        <v>0.37780918413336079</v>
      </c>
      <c r="T112" s="144">
        <f t="shared" si="15"/>
        <v>0.62219081586663927</v>
      </c>
      <c r="U112" s="138">
        <f t="shared" si="16"/>
        <v>465.94743112361829</v>
      </c>
      <c r="V112" s="138">
        <f t="shared" si="17"/>
        <v>767.34029901040105</v>
      </c>
      <c r="W112" s="2" t="s">
        <v>1337</v>
      </c>
      <c r="X112" s="2">
        <v>1775134545</v>
      </c>
      <c r="Y112" s="2" t="s">
        <v>1628</v>
      </c>
      <c r="Z112" s="2" t="s">
        <v>1630</v>
      </c>
      <c r="AA112" s="2"/>
    </row>
    <row r="113" spans="1:27" x14ac:dyDescent="0.25">
      <c r="A113" s="145">
        <v>109</v>
      </c>
      <c r="B113" s="179" t="s">
        <v>84</v>
      </c>
      <c r="C113" s="181" t="s">
        <v>26</v>
      </c>
      <c r="D113" s="145" t="s">
        <v>701</v>
      </c>
      <c r="E113" s="179" t="s">
        <v>1407</v>
      </c>
      <c r="F113" s="150">
        <v>511</v>
      </c>
      <c r="G113" s="150">
        <v>756720</v>
      </c>
      <c r="H113" s="7">
        <v>483</v>
      </c>
      <c r="I113" s="7">
        <v>571335</v>
      </c>
      <c r="J113" s="24">
        <f t="shared" si="9"/>
        <v>0.9452054794520548</v>
      </c>
      <c r="K113" s="24">
        <f t="shared" si="9"/>
        <v>0.75501506501744375</v>
      </c>
      <c r="L113" s="24">
        <f t="shared" si="10"/>
        <v>0.28356164383561644</v>
      </c>
      <c r="M113" s="24">
        <f t="shared" si="11"/>
        <v>0.52851054551221055</v>
      </c>
      <c r="N113" s="109">
        <f t="shared" si="12"/>
        <v>0.81207218934782699</v>
      </c>
      <c r="O113" s="148">
        <f>IF(N113&gt;=$O$1,N113*'DSR Fund'!$F$9,0)</f>
        <v>1171.7496252273118</v>
      </c>
      <c r="P113" s="7">
        <v>320715</v>
      </c>
      <c r="Q113" s="7">
        <v>249410</v>
      </c>
      <c r="R113" s="138">
        <f t="shared" si="13"/>
        <v>570125</v>
      </c>
      <c r="S113" s="144">
        <f t="shared" si="14"/>
        <v>0.56253453190089897</v>
      </c>
      <c r="T113" s="144">
        <f t="shared" si="15"/>
        <v>0.43746546809910108</v>
      </c>
      <c r="U113" s="138">
        <f t="shared" si="16"/>
        <v>659.14962693229961</v>
      </c>
      <c r="V113" s="138">
        <f t="shared" si="17"/>
        <v>512.59999829501226</v>
      </c>
      <c r="W113" s="2" t="s">
        <v>1337</v>
      </c>
      <c r="X113" s="2">
        <v>1876349528</v>
      </c>
      <c r="Y113" s="2" t="s">
        <v>1627</v>
      </c>
      <c r="Z113" s="2" t="s">
        <v>1629</v>
      </c>
      <c r="AA113" s="2"/>
    </row>
    <row r="114" spans="1:27" x14ac:dyDescent="0.25">
      <c r="A114" s="145">
        <v>110</v>
      </c>
      <c r="B114" s="179" t="s">
        <v>84</v>
      </c>
      <c r="C114" s="181" t="s">
        <v>26</v>
      </c>
      <c r="D114" s="145" t="s">
        <v>1408</v>
      </c>
      <c r="E114" s="179" t="s">
        <v>1409</v>
      </c>
      <c r="F114" s="150">
        <v>887</v>
      </c>
      <c r="G114" s="150">
        <v>1625445</v>
      </c>
      <c r="H114" s="7">
        <v>546</v>
      </c>
      <c r="I114" s="7">
        <v>1608750</v>
      </c>
      <c r="J114" s="24">
        <f t="shared" si="9"/>
        <v>0.61555806087936871</v>
      </c>
      <c r="K114" s="24">
        <f t="shared" si="9"/>
        <v>0.98972896652916587</v>
      </c>
      <c r="L114" s="24">
        <f t="shared" si="10"/>
        <v>0.18466741826381061</v>
      </c>
      <c r="M114" s="24">
        <f t="shared" si="11"/>
        <v>0.69281027657041605</v>
      </c>
      <c r="N114" s="109">
        <f t="shared" si="12"/>
        <v>0.87747769483422666</v>
      </c>
      <c r="O114" s="148">
        <f>IF(N114&gt;=$O$1,N114*'DSR Fund'!$F$9,0)</f>
        <v>1266.1240879250681</v>
      </c>
      <c r="P114" s="7">
        <v>273220</v>
      </c>
      <c r="Q114" s="7">
        <v>1334460</v>
      </c>
      <c r="R114" s="138">
        <f t="shared" si="13"/>
        <v>1607680</v>
      </c>
      <c r="S114" s="144">
        <f t="shared" si="14"/>
        <v>0.1699467555732484</v>
      </c>
      <c r="T114" s="144">
        <f t="shared" si="15"/>
        <v>0.83005324442675155</v>
      </c>
      <c r="U114" s="138">
        <f t="shared" si="16"/>
        <v>215.17368089600362</v>
      </c>
      <c r="V114" s="138">
        <f t="shared" si="17"/>
        <v>1050.9504070290645</v>
      </c>
      <c r="W114" s="2" t="s">
        <v>1337</v>
      </c>
      <c r="X114" s="2">
        <v>1930715745</v>
      </c>
      <c r="Y114" s="2" t="s">
        <v>1627</v>
      </c>
      <c r="Z114" s="2" t="s">
        <v>1629</v>
      </c>
      <c r="AA114" s="2"/>
    </row>
    <row r="115" spans="1:27" x14ac:dyDescent="0.25">
      <c r="A115" s="145">
        <v>111</v>
      </c>
      <c r="B115" s="179" t="s">
        <v>84</v>
      </c>
      <c r="C115" s="181" t="s">
        <v>26</v>
      </c>
      <c r="D115" s="145" t="s">
        <v>299</v>
      </c>
      <c r="E115" s="179" t="s">
        <v>1410</v>
      </c>
      <c r="F115" s="150">
        <v>1109</v>
      </c>
      <c r="G115" s="150">
        <v>1606755</v>
      </c>
      <c r="H115" s="7">
        <v>836</v>
      </c>
      <c r="I115" s="7">
        <v>1356900</v>
      </c>
      <c r="J115" s="24">
        <f t="shared" si="9"/>
        <v>0.75383228133453561</v>
      </c>
      <c r="K115" s="24">
        <f t="shared" si="9"/>
        <v>0.84449713864279241</v>
      </c>
      <c r="L115" s="24">
        <f t="shared" si="10"/>
        <v>0.22614968440036068</v>
      </c>
      <c r="M115" s="24">
        <f t="shared" si="11"/>
        <v>0.59114799704995469</v>
      </c>
      <c r="N115" s="109">
        <f t="shared" si="12"/>
        <v>0.81729768145031534</v>
      </c>
      <c r="O115" s="148">
        <f>IF(N115&gt;=$O$1,N115*'DSR Fund'!$F$9,0)</f>
        <v>1179.2895563972691</v>
      </c>
      <c r="P115" s="7">
        <v>579780</v>
      </c>
      <c r="Q115" s="7">
        <v>777120</v>
      </c>
      <c r="R115" s="138">
        <f t="shared" si="13"/>
        <v>1356900</v>
      </c>
      <c r="S115" s="144">
        <f t="shared" si="14"/>
        <v>0.42728277691797478</v>
      </c>
      <c r="T115" s="144">
        <f t="shared" si="15"/>
        <v>0.57271722308202522</v>
      </c>
      <c r="U115" s="138">
        <f t="shared" si="16"/>
        <v>503.89011644779174</v>
      </c>
      <c r="V115" s="138">
        <f t="shared" si="17"/>
        <v>675.39943994947726</v>
      </c>
      <c r="W115" s="2" t="s">
        <v>1337</v>
      </c>
      <c r="X115" s="2">
        <v>1970103417</v>
      </c>
      <c r="Y115" s="2" t="s">
        <v>1627</v>
      </c>
      <c r="Z115" s="2" t="s">
        <v>1629</v>
      </c>
      <c r="AA115" s="2"/>
    </row>
    <row r="116" spans="1:27" x14ac:dyDescent="0.25">
      <c r="A116" s="145">
        <v>112</v>
      </c>
      <c r="B116" s="179" t="s">
        <v>84</v>
      </c>
      <c r="C116" s="181" t="s">
        <v>26</v>
      </c>
      <c r="D116" s="145" t="s">
        <v>1411</v>
      </c>
      <c r="E116" s="179" t="s">
        <v>1412</v>
      </c>
      <c r="F116" s="150">
        <v>410</v>
      </c>
      <c r="G116" s="150">
        <v>719855</v>
      </c>
      <c r="H116" s="7">
        <v>118</v>
      </c>
      <c r="I116" s="7">
        <v>146965</v>
      </c>
      <c r="J116" s="24">
        <f t="shared" si="9"/>
        <v>0.28780487804878047</v>
      </c>
      <c r="K116" s="24">
        <f t="shared" si="9"/>
        <v>0.20415917094414848</v>
      </c>
      <c r="L116" s="24">
        <f t="shared" si="10"/>
        <v>8.634146341463414E-2</v>
      </c>
      <c r="M116" s="24">
        <f t="shared" si="11"/>
        <v>0.14291141966090393</v>
      </c>
      <c r="N116" s="109">
        <f t="shared" si="12"/>
        <v>0.22925288307553807</v>
      </c>
      <c r="O116" s="148">
        <f>IF(N116&gt;=$O$1,N116*'DSR Fund'!$F$9,0)</f>
        <v>0</v>
      </c>
      <c r="P116" s="7">
        <v>75415</v>
      </c>
      <c r="Q116" s="7">
        <v>70460</v>
      </c>
      <c r="R116" s="138">
        <f t="shared" si="13"/>
        <v>145875</v>
      </c>
      <c r="S116" s="144">
        <f t="shared" si="14"/>
        <v>0.51698371893744643</v>
      </c>
      <c r="T116" s="144">
        <f t="shared" si="15"/>
        <v>0.48301628106255357</v>
      </c>
      <c r="U116" s="138">
        <f t="shared" si="16"/>
        <v>0</v>
      </c>
      <c r="V116" s="138">
        <f t="shared" si="17"/>
        <v>0</v>
      </c>
      <c r="W116" s="2" t="s">
        <v>1337</v>
      </c>
      <c r="X116" s="2">
        <v>1799417694</v>
      </c>
      <c r="Y116" s="2" t="s">
        <v>1627</v>
      </c>
      <c r="Z116" s="2" t="s">
        <v>1629</v>
      </c>
      <c r="AA116" s="2"/>
    </row>
    <row r="117" spans="1:27" x14ac:dyDescent="0.25">
      <c r="A117" s="145">
        <v>113</v>
      </c>
      <c r="B117" s="179" t="s">
        <v>80</v>
      </c>
      <c r="C117" s="181" t="s">
        <v>26</v>
      </c>
      <c r="D117" s="145" t="s">
        <v>710</v>
      </c>
      <c r="E117" s="179" t="s">
        <v>1413</v>
      </c>
      <c r="F117" s="150">
        <v>1553</v>
      </c>
      <c r="G117" s="150">
        <v>3301160</v>
      </c>
      <c r="H117" s="7">
        <v>941</v>
      </c>
      <c r="I117" s="7">
        <v>1850730</v>
      </c>
      <c r="J117" s="24">
        <f t="shared" si="9"/>
        <v>0.60592401802962004</v>
      </c>
      <c r="K117" s="24">
        <f t="shared" si="9"/>
        <v>0.56063020271662078</v>
      </c>
      <c r="L117" s="24">
        <f t="shared" si="10"/>
        <v>0.18177720540888601</v>
      </c>
      <c r="M117" s="24">
        <f t="shared" si="11"/>
        <v>0.39244114190163454</v>
      </c>
      <c r="N117" s="109">
        <f t="shared" si="12"/>
        <v>0.57421834731052057</v>
      </c>
      <c r="O117" s="148">
        <f>IF(N117&gt;=$O$1,N117*'DSR Fund'!$F$9,0)</f>
        <v>0</v>
      </c>
      <c r="P117" s="7">
        <v>550400</v>
      </c>
      <c r="Q117" s="7">
        <v>1295340</v>
      </c>
      <c r="R117" s="138">
        <f t="shared" si="13"/>
        <v>1845740</v>
      </c>
      <c r="S117" s="144">
        <f t="shared" si="14"/>
        <v>0.29820017987365499</v>
      </c>
      <c r="T117" s="144">
        <f t="shared" si="15"/>
        <v>0.70179982012634501</v>
      </c>
      <c r="U117" s="138">
        <f t="shared" si="16"/>
        <v>0</v>
      </c>
      <c r="V117" s="138">
        <f t="shared" si="17"/>
        <v>0</v>
      </c>
      <c r="W117" s="2" t="s">
        <v>1337</v>
      </c>
      <c r="X117" s="2">
        <v>1729899090</v>
      </c>
      <c r="Y117" s="2" t="s">
        <v>1627</v>
      </c>
      <c r="Z117" s="2" t="s">
        <v>1629</v>
      </c>
      <c r="AA117" s="2"/>
    </row>
    <row r="118" spans="1:27" x14ac:dyDescent="0.25">
      <c r="A118" s="145">
        <v>114</v>
      </c>
      <c r="B118" s="179" t="s">
        <v>80</v>
      </c>
      <c r="C118" s="181" t="s">
        <v>26</v>
      </c>
      <c r="D118" s="145" t="s">
        <v>711</v>
      </c>
      <c r="E118" s="179" t="s">
        <v>712</v>
      </c>
      <c r="F118" s="150">
        <v>658</v>
      </c>
      <c r="G118" s="150">
        <v>1256175</v>
      </c>
      <c r="H118" s="7">
        <v>488</v>
      </c>
      <c r="I118" s="7">
        <v>723625</v>
      </c>
      <c r="J118" s="24">
        <f t="shared" si="9"/>
        <v>0.74164133738601823</v>
      </c>
      <c r="K118" s="24">
        <f t="shared" si="9"/>
        <v>0.57605429179851531</v>
      </c>
      <c r="L118" s="24">
        <f t="shared" si="10"/>
        <v>0.22249240121580546</v>
      </c>
      <c r="M118" s="24">
        <f t="shared" si="11"/>
        <v>0.40323800425896067</v>
      </c>
      <c r="N118" s="109">
        <f t="shared" si="12"/>
        <v>0.6257304054747661</v>
      </c>
      <c r="O118" s="148">
        <f>IF(N118&gt;=$O$1,N118*'DSR Fund'!$F$9,0)</f>
        <v>0</v>
      </c>
      <c r="P118" s="7">
        <v>289195</v>
      </c>
      <c r="Q118" s="7">
        <v>434430</v>
      </c>
      <c r="R118" s="138">
        <f t="shared" si="13"/>
        <v>723625</v>
      </c>
      <c r="S118" s="144">
        <f t="shared" si="14"/>
        <v>0.39964760753152528</v>
      </c>
      <c r="T118" s="144">
        <f t="shared" si="15"/>
        <v>0.60035239246847472</v>
      </c>
      <c r="U118" s="138">
        <f t="shared" si="16"/>
        <v>0</v>
      </c>
      <c r="V118" s="138">
        <f t="shared" si="17"/>
        <v>0</v>
      </c>
      <c r="W118" s="2" t="s">
        <v>1337</v>
      </c>
      <c r="X118" s="2">
        <v>1921219429</v>
      </c>
      <c r="Y118" s="2" t="s">
        <v>1627</v>
      </c>
      <c r="Z118" s="2" t="s">
        <v>1629</v>
      </c>
      <c r="AA118" s="2"/>
    </row>
    <row r="119" spans="1:27" x14ac:dyDescent="0.25">
      <c r="A119" s="145">
        <v>115</v>
      </c>
      <c r="B119" s="179" t="s">
        <v>80</v>
      </c>
      <c r="C119" s="181" t="s">
        <v>26</v>
      </c>
      <c r="D119" s="145" t="s">
        <v>713</v>
      </c>
      <c r="E119" s="179" t="s">
        <v>714</v>
      </c>
      <c r="F119" s="150">
        <v>374</v>
      </c>
      <c r="G119" s="150">
        <v>640435</v>
      </c>
      <c r="H119" s="7">
        <v>305</v>
      </c>
      <c r="I119" s="7">
        <v>529065</v>
      </c>
      <c r="J119" s="24">
        <f t="shared" si="9"/>
        <v>0.81550802139037437</v>
      </c>
      <c r="K119" s="24">
        <f t="shared" si="9"/>
        <v>0.82610257090883543</v>
      </c>
      <c r="L119" s="24">
        <f t="shared" si="10"/>
        <v>0.24465240641711231</v>
      </c>
      <c r="M119" s="24">
        <f t="shared" si="11"/>
        <v>0.5782717996361848</v>
      </c>
      <c r="N119" s="109">
        <f t="shared" si="12"/>
        <v>0.82292420605329708</v>
      </c>
      <c r="O119" s="148">
        <f>IF(N119&gt;=$O$1,N119*'DSR Fund'!$F$9,0)</f>
        <v>1187.408142628095</v>
      </c>
      <c r="P119" s="7">
        <v>166815</v>
      </c>
      <c r="Q119" s="7">
        <v>362250</v>
      </c>
      <c r="R119" s="138">
        <f t="shared" si="13"/>
        <v>529065</v>
      </c>
      <c r="S119" s="144">
        <f t="shared" si="14"/>
        <v>0.3153015224972357</v>
      </c>
      <c r="T119" s="144">
        <f t="shared" si="15"/>
        <v>0.68469847750276436</v>
      </c>
      <c r="U119" s="138">
        <f t="shared" si="16"/>
        <v>374.39159519625315</v>
      </c>
      <c r="V119" s="138">
        <f t="shared" si="17"/>
        <v>813.0165474318419</v>
      </c>
      <c r="W119" s="2" t="s">
        <v>1337</v>
      </c>
      <c r="X119" s="2">
        <v>1921990660</v>
      </c>
      <c r="Y119" s="2" t="s">
        <v>1627</v>
      </c>
      <c r="Z119" s="2" t="s">
        <v>1629</v>
      </c>
      <c r="AA119" s="2"/>
    </row>
    <row r="120" spans="1:27" x14ac:dyDescent="0.25">
      <c r="A120" s="145">
        <v>116</v>
      </c>
      <c r="B120" s="180" t="s">
        <v>80</v>
      </c>
      <c r="C120" s="181" t="s">
        <v>26</v>
      </c>
      <c r="D120" s="184" t="s">
        <v>715</v>
      </c>
      <c r="E120" s="182" t="s">
        <v>716</v>
      </c>
      <c r="F120" s="150">
        <v>1164</v>
      </c>
      <c r="G120" s="150">
        <v>2115630</v>
      </c>
      <c r="H120" s="7">
        <v>496</v>
      </c>
      <c r="I120" s="7">
        <v>787795</v>
      </c>
      <c r="J120" s="24">
        <f t="shared" si="9"/>
        <v>0.42611683848797249</v>
      </c>
      <c r="K120" s="24">
        <f t="shared" si="9"/>
        <v>0.37236898701568799</v>
      </c>
      <c r="L120" s="24">
        <f t="shared" si="10"/>
        <v>0.12783505154639174</v>
      </c>
      <c r="M120" s="24">
        <f t="shared" si="11"/>
        <v>0.26065829091098158</v>
      </c>
      <c r="N120" s="109">
        <f t="shared" si="12"/>
        <v>0.38849334245737333</v>
      </c>
      <c r="O120" s="148">
        <f>IF(N120&gt;=$O$1,N120*'DSR Fund'!$F$9,0)</f>
        <v>0</v>
      </c>
      <c r="P120" s="7">
        <v>248445</v>
      </c>
      <c r="Q120" s="7">
        <v>535490</v>
      </c>
      <c r="R120" s="138">
        <f t="shared" si="13"/>
        <v>783935</v>
      </c>
      <c r="S120" s="144">
        <f t="shared" si="14"/>
        <v>0.31692040794198501</v>
      </c>
      <c r="T120" s="144">
        <f t="shared" si="15"/>
        <v>0.68307959205801505</v>
      </c>
      <c r="U120" s="138">
        <f t="shared" si="16"/>
        <v>0</v>
      </c>
      <c r="V120" s="138">
        <f t="shared" si="17"/>
        <v>0</v>
      </c>
      <c r="W120" s="2" t="s">
        <v>1337</v>
      </c>
      <c r="X120" s="2">
        <v>1989933832</v>
      </c>
      <c r="Y120" s="2" t="s">
        <v>1627</v>
      </c>
      <c r="Z120" s="2" t="s">
        <v>1629</v>
      </c>
      <c r="AA120" s="2"/>
    </row>
    <row r="121" spans="1:27" x14ac:dyDescent="0.25">
      <c r="A121" s="145">
        <v>117</v>
      </c>
      <c r="B121" s="180" t="s">
        <v>85</v>
      </c>
      <c r="C121" s="181" t="s">
        <v>26</v>
      </c>
      <c r="D121" s="184" t="s">
        <v>706</v>
      </c>
      <c r="E121" s="182" t="s">
        <v>1414</v>
      </c>
      <c r="F121" s="150">
        <v>816</v>
      </c>
      <c r="G121" s="150">
        <v>1565675</v>
      </c>
      <c r="H121" s="7">
        <v>863</v>
      </c>
      <c r="I121" s="7">
        <v>1473605</v>
      </c>
      <c r="J121" s="24">
        <f t="shared" si="9"/>
        <v>1.0575980392156863</v>
      </c>
      <c r="K121" s="24">
        <f t="shared" si="9"/>
        <v>0.94119469238507358</v>
      </c>
      <c r="L121" s="24">
        <f t="shared" si="10"/>
        <v>0.3</v>
      </c>
      <c r="M121" s="24">
        <f t="shared" si="11"/>
        <v>0.65883628466955146</v>
      </c>
      <c r="N121" s="109">
        <f t="shared" si="12"/>
        <v>0.95883628466955151</v>
      </c>
      <c r="O121" s="148">
        <f>IF(N121&gt;=$O$1,N121*'DSR Fund'!$F$9,0)</f>
        <v>1383.5174655078235</v>
      </c>
      <c r="P121" s="7">
        <v>488685</v>
      </c>
      <c r="Q121" s="7">
        <v>980870</v>
      </c>
      <c r="R121" s="138">
        <f t="shared" si="13"/>
        <v>1469555</v>
      </c>
      <c r="S121" s="144">
        <f t="shared" si="14"/>
        <v>0.33253944221209825</v>
      </c>
      <c r="T121" s="144">
        <f t="shared" si="15"/>
        <v>0.66746055778790181</v>
      </c>
      <c r="U121" s="138">
        <f t="shared" si="16"/>
        <v>460.07412627066753</v>
      </c>
      <c r="V121" s="138">
        <f t="shared" si="17"/>
        <v>923.44333923715612</v>
      </c>
      <c r="W121" s="2" t="s">
        <v>1337</v>
      </c>
      <c r="X121" s="2">
        <v>1627150727</v>
      </c>
      <c r="Y121" s="2" t="s">
        <v>1627</v>
      </c>
      <c r="Z121" s="2" t="s">
        <v>1629</v>
      </c>
      <c r="AA121" s="2"/>
    </row>
    <row r="122" spans="1:27" x14ac:dyDescent="0.25">
      <c r="A122" s="145">
        <v>118</v>
      </c>
      <c r="B122" s="180" t="s">
        <v>85</v>
      </c>
      <c r="C122" s="181" t="s">
        <v>26</v>
      </c>
      <c r="D122" s="184" t="s">
        <v>708</v>
      </c>
      <c r="E122" s="182" t="s">
        <v>1415</v>
      </c>
      <c r="F122" s="150">
        <v>724</v>
      </c>
      <c r="G122" s="150">
        <v>1441540</v>
      </c>
      <c r="H122" s="7">
        <v>831</v>
      </c>
      <c r="I122" s="7">
        <v>1190025</v>
      </c>
      <c r="J122" s="24">
        <f t="shared" si="9"/>
        <v>1.1477900552486189</v>
      </c>
      <c r="K122" s="24">
        <f t="shared" si="9"/>
        <v>0.82552339858762158</v>
      </c>
      <c r="L122" s="24">
        <f t="shared" si="10"/>
        <v>0.3</v>
      </c>
      <c r="M122" s="24">
        <f t="shared" si="11"/>
        <v>0.57786637901133509</v>
      </c>
      <c r="N122" s="109">
        <f t="shared" si="12"/>
        <v>0.87786637901133502</v>
      </c>
      <c r="O122" s="148">
        <f>IF(N122&gt;=$O$1,N122*'DSR Fund'!$F$9,0)</f>
        <v>1266.6849254279805</v>
      </c>
      <c r="P122" s="7">
        <v>493285</v>
      </c>
      <c r="Q122" s="7">
        <v>692690</v>
      </c>
      <c r="R122" s="138">
        <f t="shared" si="13"/>
        <v>1185975</v>
      </c>
      <c r="S122" s="144">
        <f t="shared" si="14"/>
        <v>0.41593203903960874</v>
      </c>
      <c r="T122" s="144">
        <f t="shared" si="15"/>
        <v>0.58406796096039126</v>
      </c>
      <c r="U122" s="138">
        <f t="shared" si="16"/>
        <v>526.85484385399468</v>
      </c>
      <c r="V122" s="138">
        <f t="shared" si="17"/>
        <v>739.83008157398581</v>
      </c>
      <c r="W122" s="2" t="s">
        <v>1337</v>
      </c>
      <c r="X122" s="2">
        <v>1728907524</v>
      </c>
      <c r="Y122" s="2" t="s">
        <v>1627</v>
      </c>
      <c r="Z122" s="2" t="s">
        <v>1629</v>
      </c>
      <c r="AA122" s="2"/>
    </row>
    <row r="123" spans="1:27" x14ac:dyDescent="0.25">
      <c r="A123" s="145">
        <v>119</v>
      </c>
      <c r="B123" s="180" t="s">
        <v>85</v>
      </c>
      <c r="C123" s="181" t="s">
        <v>26</v>
      </c>
      <c r="D123" s="184" t="s">
        <v>707</v>
      </c>
      <c r="E123" s="182" t="s">
        <v>1084</v>
      </c>
      <c r="F123" s="150">
        <v>967</v>
      </c>
      <c r="G123" s="150">
        <v>1893350</v>
      </c>
      <c r="H123" s="7">
        <v>1044</v>
      </c>
      <c r="I123" s="7">
        <v>1544695</v>
      </c>
      <c r="J123" s="24">
        <f t="shared" si="9"/>
        <v>1.079627714581179</v>
      </c>
      <c r="K123" s="24">
        <f t="shared" si="9"/>
        <v>0.81585285340798053</v>
      </c>
      <c r="L123" s="24">
        <f t="shared" si="10"/>
        <v>0.3</v>
      </c>
      <c r="M123" s="24">
        <f t="shared" si="11"/>
        <v>0.57109699738558628</v>
      </c>
      <c r="N123" s="109">
        <f t="shared" si="12"/>
        <v>0.87109699738558621</v>
      </c>
      <c r="O123" s="148">
        <f>IF(N123&gt;=$O$1,N123*'DSR Fund'!$F$9,0)</f>
        <v>1256.9172957922926</v>
      </c>
      <c r="P123" s="7">
        <v>683165</v>
      </c>
      <c r="Q123" s="7">
        <v>861530</v>
      </c>
      <c r="R123" s="138">
        <f t="shared" si="13"/>
        <v>1544695</v>
      </c>
      <c r="S123" s="144">
        <f t="shared" si="14"/>
        <v>0.44226530156438648</v>
      </c>
      <c r="T123" s="144">
        <f t="shared" si="15"/>
        <v>0.55773469843561352</v>
      </c>
      <c r="U123" s="138">
        <f t="shared" si="16"/>
        <v>555.89090686507143</v>
      </c>
      <c r="V123" s="138">
        <f t="shared" si="17"/>
        <v>701.02638892722121</v>
      </c>
      <c r="W123" s="2" t="s">
        <v>1337</v>
      </c>
      <c r="X123" s="2">
        <v>1798335945</v>
      </c>
      <c r="Y123" s="2" t="s">
        <v>1627</v>
      </c>
      <c r="Z123" s="2" t="s">
        <v>1629</v>
      </c>
      <c r="AA123" s="2"/>
    </row>
    <row r="124" spans="1:27" x14ac:dyDescent="0.25">
      <c r="A124" s="145">
        <v>120</v>
      </c>
      <c r="B124" s="180" t="s">
        <v>85</v>
      </c>
      <c r="C124" s="181" t="s">
        <v>26</v>
      </c>
      <c r="D124" s="184" t="s">
        <v>704</v>
      </c>
      <c r="E124" s="182" t="s">
        <v>1416</v>
      </c>
      <c r="F124" s="150">
        <v>1011</v>
      </c>
      <c r="G124" s="150">
        <v>1956910</v>
      </c>
      <c r="H124" s="7">
        <v>1116</v>
      </c>
      <c r="I124" s="7">
        <v>1391350</v>
      </c>
      <c r="J124" s="24">
        <f t="shared" si="9"/>
        <v>1.1038575667655786</v>
      </c>
      <c r="K124" s="24">
        <f t="shared" si="9"/>
        <v>0.71099335176375</v>
      </c>
      <c r="L124" s="24">
        <f t="shared" si="10"/>
        <v>0.3</v>
      </c>
      <c r="M124" s="24">
        <f t="shared" si="11"/>
        <v>0.49769534623462497</v>
      </c>
      <c r="N124" s="109">
        <f t="shared" si="12"/>
        <v>0.79769534623462501</v>
      </c>
      <c r="O124" s="148">
        <f>IF(N124&gt;=$O$1,N124*'DSR Fund'!$F$9,0)</f>
        <v>1151.0050895187619</v>
      </c>
      <c r="P124" s="7">
        <v>685380</v>
      </c>
      <c r="Q124" s="7">
        <v>705970</v>
      </c>
      <c r="R124" s="138">
        <f t="shared" si="13"/>
        <v>1391350</v>
      </c>
      <c r="S124" s="144">
        <f t="shared" si="14"/>
        <v>0.49260071153915264</v>
      </c>
      <c r="T124" s="144">
        <f t="shared" si="15"/>
        <v>0.50739928846084736</v>
      </c>
      <c r="U124" s="138">
        <f t="shared" si="16"/>
        <v>566.98592608212823</v>
      </c>
      <c r="V124" s="138">
        <f t="shared" si="17"/>
        <v>584.01916343663368</v>
      </c>
      <c r="W124" s="2" t="s">
        <v>1337</v>
      </c>
      <c r="X124" s="2">
        <v>1647686004</v>
      </c>
      <c r="Y124" s="2" t="s">
        <v>1627</v>
      </c>
      <c r="Z124" s="2" t="s">
        <v>1629</v>
      </c>
      <c r="AA124" s="2"/>
    </row>
    <row r="125" spans="1:27" x14ac:dyDescent="0.25">
      <c r="A125" s="145">
        <v>121</v>
      </c>
      <c r="B125" s="180" t="s">
        <v>85</v>
      </c>
      <c r="C125" s="181" t="s">
        <v>26</v>
      </c>
      <c r="D125" s="184" t="s">
        <v>709</v>
      </c>
      <c r="E125" s="182" t="s">
        <v>1085</v>
      </c>
      <c r="F125" s="150">
        <v>1348</v>
      </c>
      <c r="G125" s="150">
        <v>2593330</v>
      </c>
      <c r="H125" s="7">
        <v>1097</v>
      </c>
      <c r="I125" s="7">
        <v>2145455</v>
      </c>
      <c r="J125" s="24">
        <f t="shared" si="9"/>
        <v>0.81379821958456977</v>
      </c>
      <c r="K125" s="24">
        <f t="shared" si="9"/>
        <v>0.82729733585775822</v>
      </c>
      <c r="L125" s="24">
        <f t="shared" si="10"/>
        <v>0.24413946587537091</v>
      </c>
      <c r="M125" s="24">
        <f t="shared" si="11"/>
        <v>0.57910813510043069</v>
      </c>
      <c r="N125" s="109">
        <f t="shared" si="12"/>
        <v>0.82324760097580163</v>
      </c>
      <c r="O125" s="148">
        <f>IF(N125&gt;=$O$1,N125*'DSR Fund'!$F$9,0)</f>
        <v>1187.8747734082347</v>
      </c>
      <c r="P125" s="7">
        <v>597015</v>
      </c>
      <c r="Q125" s="7">
        <v>1548440</v>
      </c>
      <c r="R125" s="138">
        <f t="shared" si="13"/>
        <v>2145455</v>
      </c>
      <c r="S125" s="144">
        <f t="shared" si="14"/>
        <v>0.27826964443439739</v>
      </c>
      <c r="T125" s="144">
        <f t="shared" si="15"/>
        <v>0.72173035556560261</v>
      </c>
      <c r="U125" s="138">
        <f t="shared" si="16"/>
        <v>330.54949082889982</v>
      </c>
      <c r="V125" s="138">
        <f t="shared" si="17"/>
        <v>857.32528257933484</v>
      </c>
      <c r="W125" s="2" t="s">
        <v>1337</v>
      </c>
      <c r="X125" s="2">
        <v>1711072601</v>
      </c>
      <c r="Y125" s="2" t="s">
        <v>1627</v>
      </c>
      <c r="Z125" s="2" t="s">
        <v>1629</v>
      </c>
      <c r="AA125" s="2"/>
    </row>
    <row r="126" spans="1:27" x14ac:dyDescent="0.25">
      <c r="A126" s="145">
        <v>122</v>
      </c>
      <c r="B126" s="180" t="s">
        <v>73</v>
      </c>
      <c r="C126" s="181" t="s">
        <v>26</v>
      </c>
      <c r="D126" s="184" t="s">
        <v>620</v>
      </c>
      <c r="E126" s="182" t="s">
        <v>1417</v>
      </c>
      <c r="F126" s="150">
        <v>1293</v>
      </c>
      <c r="G126" s="150">
        <v>2486990</v>
      </c>
      <c r="H126" s="7">
        <v>837</v>
      </c>
      <c r="I126" s="7">
        <v>2224075</v>
      </c>
      <c r="J126" s="24">
        <f t="shared" si="9"/>
        <v>0.64733178654292345</v>
      </c>
      <c r="K126" s="24">
        <f t="shared" si="9"/>
        <v>0.89428385317190662</v>
      </c>
      <c r="L126" s="24">
        <f t="shared" si="10"/>
        <v>0.19419953596287703</v>
      </c>
      <c r="M126" s="24">
        <f t="shared" si="11"/>
        <v>0.62599869722033463</v>
      </c>
      <c r="N126" s="109">
        <f t="shared" si="12"/>
        <v>0.82019823318321161</v>
      </c>
      <c r="O126" s="148">
        <f>IF(N126&gt;=$O$1,N126*'DSR Fund'!$F$9,0)</f>
        <v>1183.4748005794434</v>
      </c>
      <c r="P126" s="7">
        <v>914315</v>
      </c>
      <c r="Q126" s="7">
        <v>1296380</v>
      </c>
      <c r="R126" s="138">
        <f t="shared" si="13"/>
        <v>2210695</v>
      </c>
      <c r="S126" s="144">
        <f t="shared" si="14"/>
        <v>0.41358712983925872</v>
      </c>
      <c r="T126" s="144">
        <f t="shared" si="15"/>
        <v>0.58641287016074128</v>
      </c>
      <c r="U126" s="138">
        <f t="shared" si="16"/>
        <v>489.46994600874103</v>
      </c>
      <c r="V126" s="138">
        <f t="shared" si="17"/>
        <v>694.00485457070226</v>
      </c>
      <c r="W126" s="2" t="s">
        <v>1337</v>
      </c>
      <c r="X126" s="2">
        <v>1718725049</v>
      </c>
      <c r="Y126" s="2" t="s">
        <v>1627</v>
      </c>
      <c r="Z126" s="2" t="s">
        <v>1629</v>
      </c>
      <c r="AA126" s="2"/>
    </row>
    <row r="127" spans="1:27" x14ac:dyDescent="0.25">
      <c r="A127" s="145">
        <v>123</v>
      </c>
      <c r="B127" s="180" t="s">
        <v>73</v>
      </c>
      <c r="C127" s="181" t="s">
        <v>26</v>
      </c>
      <c r="D127" s="184" t="s">
        <v>621</v>
      </c>
      <c r="E127" s="182" t="s">
        <v>622</v>
      </c>
      <c r="F127" s="150">
        <v>1605</v>
      </c>
      <c r="G127" s="150">
        <v>3224110</v>
      </c>
      <c r="H127" s="7">
        <v>1935</v>
      </c>
      <c r="I127" s="7">
        <v>2837125</v>
      </c>
      <c r="J127" s="24">
        <f t="shared" si="9"/>
        <v>1.205607476635514</v>
      </c>
      <c r="K127" s="24">
        <f t="shared" si="9"/>
        <v>0.87997152702606296</v>
      </c>
      <c r="L127" s="24">
        <f t="shared" si="10"/>
        <v>0.3</v>
      </c>
      <c r="M127" s="24">
        <f t="shared" si="11"/>
        <v>0.61598006891824408</v>
      </c>
      <c r="N127" s="109">
        <f t="shared" si="12"/>
        <v>0.91598006891824402</v>
      </c>
      <c r="O127" s="148">
        <f>IF(N127&gt;=$O$1,N127*'DSR Fund'!$F$9,0)</f>
        <v>1321.6796690607068</v>
      </c>
      <c r="P127" s="7">
        <v>1570995</v>
      </c>
      <c r="Q127" s="7">
        <v>1204280</v>
      </c>
      <c r="R127" s="138">
        <f t="shared" si="13"/>
        <v>2775275</v>
      </c>
      <c r="S127" s="144">
        <f t="shared" si="14"/>
        <v>0.56606822747295316</v>
      </c>
      <c r="T127" s="144">
        <f t="shared" si="15"/>
        <v>0.43393177252704684</v>
      </c>
      <c r="U127" s="138">
        <f t="shared" si="16"/>
        <v>748.16086755223364</v>
      </c>
      <c r="V127" s="138">
        <f t="shared" si="17"/>
        <v>573.51880150847319</v>
      </c>
      <c r="W127" s="2" t="s">
        <v>1337</v>
      </c>
      <c r="X127" s="2">
        <v>1686786939</v>
      </c>
      <c r="Y127" s="2" t="s">
        <v>1627</v>
      </c>
      <c r="Z127" s="2" t="s">
        <v>1629</v>
      </c>
      <c r="AA127" s="2"/>
    </row>
    <row r="128" spans="1:27" x14ac:dyDescent="0.25">
      <c r="A128" s="145">
        <v>124</v>
      </c>
      <c r="B128" s="180" t="s">
        <v>73</v>
      </c>
      <c r="C128" s="181" t="s">
        <v>26</v>
      </c>
      <c r="D128" s="184" t="s">
        <v>617</v>
      </c>
      <c r="E128" s="182" t="s">
        <v>618</v>
      </c>
      <c r="F128" s="150">
        <v>610</v>
      </c>
      <c r="G128" s="150">
        <v>1185015</v>
      </c>
      <c r="H128" s="7">
        <v>675</v>
      </c>
      <c r="I128" s="7">
        <v>1053480</v>
      </c>
      <c r="J128" s="24">
        <f t="shared" si="9"/>
        <v>1.1065573770491803</v>
      </c>
      <c r="K128" s="24">
        <f t="shared" si="9"/>
        <v>0.88900140504550573</v>
      </c>
      <c r="L128" s="24">
        <f t="shared" si="10"/>
        <v>0.3</v>
      </c>
      <c r="M128" s="24">
        <f t="shared" si="11"/>
        <v>0.62230098353185392</v>
      </c>
      <c r="N128" s="109">
        <f t="shared" si="12"/>
        <v>0.92230098353185386</v>
      </c>
      <c r="O128" s="148">
        <f>IF(N128&gt;=$O$1,N128*'DSR Fund'!$F$9,0)</f>
        <v>1330.8001997558158</v>
      </c>
      <c r="P128" s="7">
        <v>531520</v>
      </c>
      <c r="Q128" s="7">
        <v>502130</v>
      </c>
      <c r="R128" s="138">
        <f t="shared" si="13"/>
        <v>1033650</v>
      </c>
      <c r="S128" s="144">
        <f t="shared" si="14"/>
        <v>0.51421661103855265</v>
      </c>
      <c r="T128" s="144">
        <f t="shared" si="15"/>
        <v>0.48578338896144729</v>
      </c>
      <c r="U128" s="138">
        <f t="shared" si="16"/>
        <v>684.31956868786449</v>
      </c>
      <c r="V128" s="138">
        <f t="shared" si="17"/>
        <v>646.48063106795121</v>
      </c>
      <c r="W128" s="2" t="s">
        <v>1337</v>
      </c>
      <c r="X128" s="2">
        <v>1408659092</v>
      </c>
      <c r="Y128" s="2" t="s">
        <v>1627</v>
      </c>
      <c r="Z128" s="2" t="s">
        <v>1629</v>
      </c>
      <c r="AA128" s="2"/>
    </row>
    <row r="129" spans="1:27" x14ac:dyDescent="0.25">
      <c r="A129" s="145">
        <v>125</v>
      </c>
      <c r="B129" s="180" t="s">
        <v>73</v>
      </c>
      <c r="C129" s="181" t="s">
        <v>26</v>
      </c>
      <c r="D129" s="184" t="s">
        <v>619</v>
      </c>
      <c r="E129" s="182" t="s">
        <v>1418</v>
      </c>
      <c r="F129" s="150">
        <v>509</v>
      </c>
      <c r="G129" s="150">
        <v>867195</v>
      </c>
      <c r="H129" s="7">
        <v>648</v>
      </c>
      <c r="I129" s="7">
        <v>912180</v>
      </c>
      <c r="J129" s="24">
        <f t="shared" si="9"/>
        <v>1.2730844793713163</v>
      </c>
      <c r="K129" s="24">
        <f t="shared" si="9"/>
        <v>1.0518741459533323</v>
      </c>
      <c r="L129" s="24">
        <f t="shared" si="10"/>
        <v>0.3</v>
      </c>
      <c r="M129" s="24">
        <f t="shared" si="11"/>
        <v>0.7</v>
      </c>
      <c r="N129" s="109">
        <f t="shared" si="12"/>
        <v>1</v>
      </c>
      <c r="O129" s="148">
        <f>IF(N129&gt;=$O$1,N129*'DSR Fund'!$F$9,0)</f>
        <v>1442.9131308736737</v>
      </c>
      <c r="P129" s="7">
        <v>467070</v>
      </c>
      <c r="Q129" s="7">
        <v>437420</v>
      </c>
      <c r="R129" s="138">
        <f t="shared" si="13"/>
        <v>904490</v>
      </c>
      <c r="S129" s="144">
        <f t="shared" si="14"/>
        <v>0.51639045207796663</v>
      </c>
      <c r="T129" s="144">
        <f t="shared" si="15"/>
        <v>0.48360954792203342</v>
      </c>
      <c r="U129" s="138">
        <f t="shared" si="16"/>
        <v>745.10656396109061</v>
      </c>
      <c r="V129" s="138">
        <f t="shared" si="17"/>
        <v>697.80656691258321</v>
      </c>
      <c r="W129" s="2" t="s">
        <v>1337</v>
      </c>
      <c r="X129" s="2">
        <v>1721498166</v>
      </c>
      <c r="Y129" s="2" t="s">
        <v>1627</v>
      </c>
      <c r="Z129" s="2" t="s">
        <v>1629</v>
      </c>
      <c r="AA129" s="2"/>
    </row>
    <row r="130" spans="1:27" x14ac:dyDescent="0.25">
      <c r="A130" s="145">
        <v>126</v>
      </c>
      <c r="B130" s="180" t="s">
        <v>73</v>
      </c>
      <c r="C130" s="181" t="s">
        <v>26</v>
      </c>
      <c r="D130" s="184" t="s">
        <v>1419</v>
      </c>
      <c r="E130" s="182" t="s">
        <v>1420</v>
      </c>
      <c r="F130" s="150">
        <v>860</v>
      </c>
      <c r="G130" s="150">
        <v>1712740</v>
      </c>
      <c r="H130" s="7">
        <v>881</v>
      </c>
      <c r="I130" s="7">
        <v>1623995</v>
      </c>
      <c r="J130" s="24">
        <f t="shared" si="9"/>
        <v>1.0244186046511627</v>
      </c>
      <c r="K130" s="24">
        <f t="shared" si="9"/>
        <v>0.94818536380302909</v>
      </c>
      <c r="L130" s="24">
        <f t="shared" si="10"/>
        <v>0.3</v>
      </c>
      <c r="M130" s="24">
        <f t="shared" si="11"/>
        <v>0.66372975466212036</v>
      </c>
      <c r="N130" s="109">
        <f t="shared" si="12"/>
        <v>0.96372975466212041</v>
      </c>
      <c r="O130" s="148">
        <f>IF(N130&gt;=$O$1,N130*'DSR Fund'!$F$9,0)</f>
        <v>1390.5783176156376</v>
      </c>
      <c r="P130" s="7">
        <v>792740</v>
      </c>
      <c r="Q130" s="7">
        <v>820130</v>
      </c>
      <c r="R130" s="138">
        <f t="shared" si="13"/>
        <v>1612870</v>
      </c>
      <c r="S130" s="144">
        <f t="shared" si="14"/>
        <v>0.49150892508385674</v>
      </c>
      <c r="T130" s="144">
        <f t="shared" si="15"/>
        <v>0.50849107491614332</v>
      </c>
      <c r="U130" s="138">
        <f t="shared" si="16"/>
        <v>683.48165413617994</v>
      </c>
      <c r="V130" s="138">
        <f t="shared" si="17"/>
        <v>707.09666347945767</v>
      </c>
      <c r="W130" s="2" t="s">
        <v>1337</v>
      </c>
      <c r="X130" s="2">
        <v>1884671643</v>
      </c>
      <c r="Y130" s="2" t="s">
        <v>1627</v>
      </c>
      <c r="Z130" s="2" t="s">
        <v>1629</v>
      </c>
      <c r="AA130" s="2"/>
    </row>
    <row r="131" spans="1:27" x14ac:dyDescent="0.25">
      <c r="A131" s="145">
        <v>127</v>
      </c>
      <c r="B131" s="180" t="s">
        <v>78</v>
      </c>
      <c r="C131" s="181" t="s">
        <v>26</v>
      </c>
      <c r="D131" s="184" t="s">
        <v>689</v>
      </c>
      <c r="E131" s="182" t="s">
        <v>1421</v>
      </c>
      <c r="F131" s="150">
        <v>1054</v>
      </c>
      <c r="G131" s="150">
        <v>2017840</v>
      </c>
      <c r="H131" s="7">
        <v>1320</v>
      </c>
      <c r="I131" s="7">
        <v>2027475</v>
      </c>
      <c r="J131" s="24">
        <f t="shared" si="9"/>
        <v>1.252371916508539</v>
      </c>
      <c r="K131" s="24">
        <f t="shared" si="9"/>
        <v>1.0047749078222257</v>
      </c>
      <c r="L131" s="24">
        <f t="shared" si="10"/>
        <v>0.3</v>
      </c>
      <c r="M131" s="24">
        <f t="shared" si="11"/>
        <v>0.7</v>
      </c>
      <c r="N131" s="109">
        <f t="shared" si="12"/>
        <v>1</v>
      </c>
      <c r="O131" s="148">
        <f>IF(N131&gt;=$O$1,N131*'DSR Fund'!$F$9,0)</f>
        <v>1442.9131308736737</v>
      </c>
      <c r="P131" s="7">
        <v>953890</v>
      </c>
      <c r="Q131" s="7">
        <v>1064240</v>
      </c>
      <c r="R131" s="138">
        <f t="shared" si="13"/>
        <v>2018130</v>
      </c>
      <c r="S131" s="144">
        <f t="shared" si="14"/>
        <v>0.4726603340716406</v>
      </c>
      <c r="T131" s="144">
        <f t="shared" si="15"/>
        <v>0.52733966592835946</v>
      </c>
      <c r="U131" s="138">
        <f t="shared" si="16"/>
        <v>682.0078024751075</v>
      </c>
      <c r="V131" s="138">
        <f t="shared" si="17"/>
        <v>760.90532839856633</v>
      </c>
      <c r="W131" s="2" t="s">
        <v>1337</v>
      </c>
      <c r="X131" s="2">
        <v>1917010202</v>
      </c>
      <c r="Y131" s="2" t="s">
        <v>1627</v>
      </c>
      <c r="Z131" s="2" t="s">
        <v>1629</v>
      </c>
      <c r="AA131" s="2"/>
    </row>
    <row r="132" spans="1:27" x14ac:dyDescent="0.25">
      <c r="A132" s="145">
        <v>128</v>
      </c>
      <c r="B132" s="180" t="s">
        <v>78</v>
      </c>
      <c r="C132" s="181" t="s">
        <v>26</v>
      </c>
      <c r="D132" s="184" t="s">
        <v>687</v>
      </c>
      <c r="E132" s="182" t="s">
        <v>688</v>
      </c>
      <c r="F132" s="150">
        <v>302</v>
      </c>
      <c r="G132" s="150">
        <v>563860</v>
      </c>
      <c r="H132" s="7">
        <v>429</v>
      </c>
      <c r="I132" s="7">
        <v>533555</v>
      </c>
      <c r="J132" s="24">
        <f t="shared" si="9"/>
        <v>1.4205298013245033</v>
      </c>
      <c r="K132" s="24">
        <f t="shared" si="9"/>
        <v>0.94625438938743656</v>
      </c>
      <c r="L132" s="24">
        <f t="shared" si="10"/>
        <v>0.3</v>
      </c>
      <c r="M132" s="24">
        <f t="shared" si="11"/>
        <v>0.66237807257120551</v>
      </c>
      <c r="N132" s="109">
        <f t="shared" si="12"/>
        <v>0.96237807257120545</v>
      </c>
      <c r="O132" s="148">
        <f>IF(N132&gt;=$O$1,N132*'DSR Fund'!$F$9,0)</f>
        <v>1388.6279577778896</v>
      </c>
      <c r="P132" s="7">
        <v>304935</v>
      </c>
      <c r="Q132" s="7">
        <v>221270</v>
      </c>
      <c r="R132" s="138">
        <f t="shared" si="13"/>
        <v>526205</v>
      </c>
      <c r="S132" s="144">
        <f t="shared" si="14"/>
        <v>0.57949848443097274</v>
      </c>
      <c r="T132" s="144">
        <f t="shared" si="15"/>
        <v>0.42050151556902726</v>
      </c>
      <c r="U132" s="138">
        <f t="shared" si="16"/>
        <v>804.70779697076387</v>
      </c>
      <c r="V132" s="138">
        <f t="shared" si="17"/>
        <v>583.92016080712574</v>
      </c>
      <c r="W132" s="2" t="s">
        <v>1337</v>
      </c>
      <c r="X132" s="2">
        <v>1923873233</v>
      </c>
      <c r="Y132" s="2" t="s">
        <v>1627</v>
      </c>
      <c r="Z132" s="2" t="s">
        <v>1629</v>
      </c>
      <c r="AA132" s="2"/>
    </row>
    <row r="133" spans="1:27" x14ac:dyDescent="0.25">
      <c r="A133" s="145">
        <v>129</v>
      </c>
      <c r="B133" s="180" t="s">
        <v>78</v>
      </c>
      <c r="C133" s="181" t="s">
        <v>26</v>
      </c>
      <c r="D133" s="184" t="s">
        <v>683</v>
      </c>
      <c r="E133" s="182" t="s">
        <v>684</v>
      </c>
      <c r="F133" s="150">
        <v>887</v>
      </c>
      <c r="G133" s="150">
        <v>1789635</v>
      </c>
      <c r="H133" s="7">
        <v>1179</v>
      </c>
      <c r="I133" s="7">
        <v>1919920</v>
      </c>
      <c r="J133" s="24">
        <f t="shared" ref="J133:K196" si="18">IFERROR(H133/F133,0)</f>
        <v>1.3291995490417137</v>
      </c>
      <c r="K133" s="24">
        <f t="shared" si="18"/>
        <v>1.0727997608450885</v>
      </c>
      <c r="L133" s="24">
        <f t="shared" si="10"/>
        <v>0.3</v>
      </c>
      <c r="M133" s="24">
        <f t="shared" si="11"/>
        <v>0.7</v>
      </c>
      <c r="N133" s="109">
        <f t="shared" si="12"/>
        <v>1</v>
      </c>
      <c r="O133" s="148">
        <f>IF(N133&gt;=$O$1,N133*'DSR Fund'!$F$9,0)</f>
        <v>1442.9131308736737</v>
      </c>
      <c r="P133" s="7">
        <v>749080</v>
      </c>
      <c r="Q133" s="7">
        <v>1145850</v>
      </c>
      <c r="R133" s="138">
        <f t="shared" si="13"/>
        <v>1894930</v>
      </c>
      <c r="S133" s="144">
        <f t="shared" si="14"/>
        <v>0.39530747837650992</v>
      </c>
      <c r="T133" s="144">
        <f t="shared" si="15"/>
        <v>0.60469252162349008</v>
      </c>
      <c r="U133" s="138">
        <f t="shared" si="16"/>
        <v>570.39435128202706</v>
      </c>
      <c r="V133" s="138">
        <f t="shared" si="17"/>
        <v>872.51877959164665</v>
      </c>
      <c r="W133" s="2" t="s">
        <v>1337</v>
      </c>
      <c r="X133" s="2">
        <v>1742798301</v>
      </c>
      <c r="Y133" s="2" t="s">
        <v>1627</v>
      </c>
      <c r="Z133" s="2" t="s">
        <v>1629</v>
      </c>
      <c r="AA133" s="2"/>
    </row>
    <row r="134" spans="1:27" x14ac:dyDescent="0.25">
      <c r="A134" s="145">
        <v>130</v>
      </c>
      <c r="B134" s="182" t="s">
        <v>78</v>
      </c>
      <c r="C134" s="181" t="s">
        <v>26</v>
      </c>
      <c r="D134" s="181" t="s">
        <v>681</v>
      </c>
      <c r="E134" s="180" t="s">
        <v>1422</v>
      </c>
      <c r="F134" s="150">
        <v>611</v>
      </c>
      <c r="G134" s="150">
        <v>1198875</v>
      </c>
      <c r="H134" s="7">
        <v>855</v>
      </c>
      <c r="I134" s="7">
        <v>930735</v>
      </c>
      <c r="J134" s="24">
        <f t="shared" si="18"/>
        <v>1.3993453355155483</v>
      </c>
      <c r="K134" s="24">
        <f t="shared" si="18"/>
        <v>0.7763403190491085</v>
      </c>
      <c r="L134" s="24">
        <f t="shared" ref="L134:L197" si="19">IF((J134*0.3)&gt;30%,30%,(J134*0.3))</f>
        <v>0.3</v>
      </c>
      <c r="M134" s="24">
        <f t="shared" ref="M134:M197" si="20">IF((K134*0.7)&gt;70%,70%,(K134*0.7))</f>
        <v>0.54343822333437586</v>
      </c>
      <c r="N134" s="109">
        <f t="shared" ref="N134:N197" si="21">L134+M134</f>
        <v>0.84343822333437579</v>
      </c>
      <c r="O134" s="148">
        <f>IF(N134&gt;=$O$1,N134*'DSR Fund'!$F$9,0)</f>
        <v>1217.0080875299329</v>
      </c>
      <c r="P134" s="7">
        <v>583335</v>
      </c>
      <c r="Q134" s="7">
        <v>322110</v>
      </c>
      <c r="R134" s="138">
        <f t="shared" ref="R134:R197" si="22">SUM(P134:Q134)</f>
        <v>905445</v>
      </c>
      <c r="S134" s="144">
        <f t="shared" ref="S134:S197" si="23">IFERROR(P134/R134,0)</f>
        <v>0.64425227374384975</v>
      </c>
      <c r="T134" s="144">
        <f t="shared" ref="T134:T197" si="24">IFERROR(Q134/R134,0)</f>
        <v>0.35574772625615031</v>
      </c>
      <c r="U134" s="138">
        <f t="shared" ref="U134:U197" si="25">O134*S134</f>
        <v>784.06022755581341</v>
      </c>
      <c r="V134" s="138">
        <f t="shared" ref="V134:V197" si="26">O134*T134</f>
        <v>432.94785997411958</v>
      </c>
      <c r="W134" s="2" t="s">
        <v>1337</v>
      </c>
      <c r="X134" s="2">
        <v>1798020611</v>
      </c>
      <c r="Y134" s="2" t="s">
        <v>1627</v>
      </c>
      <c r="Z134" s="2" t="s">
        <v>1629</v>
      </c>
      <c r="AA134" s="2"/>
    </row>
    <row r="135" spans="1:27" x14ac:dyDescent="0.25">
      <c r="A135" s="145">
        <v>131</v>
      </c>
      <c r="B135" s="182" t="s">
        <v>78</v>
      </c>
      <c r="C135" s="181" t="s">
        <v>26</v>
      </c>
      <c r="D135" s="181" t="s">
        <v>691</v>
      </c>
      <c r="E135" s="180" t="s">
        <v>1423</v>
      </c>
      <c r="F135" s="150">
        <v>536</v>
      </c>
      <c r="G135" s="150">
        <v>1038895</v>
      </c>
      <c r="H135" s="7">
        <v>758</v>
      </c>
      <c r="I135" s="7">
        <v>1055320</v>
      </c>
      <c r="J135" s="24">
        <f t="shared" si="18"/>
        <v>1.414179104477612</v>
      </c>
      <c r="K135" s="24">
        <f t="shared" si="18"/>
        <v>1.0158100674274109</v>
      </c>
      <c r="L135" s="24">
        <f t="shared" si="19"/>
        <v>0.3</v>
      </c>
      <c r="M135" s="24">
        <f t="shared" si="20"/>
        <v>0.7</v>
      </c>
      <c r="N135" s="109">
        <f t="shared" si="21"/>
        <v>1</v>
      </c>
      <c r="O135" s="148">
        <f>IF(N135&gt;=$O$1,N135*'DSR Fund'!$F$9,0)</f>
        <v>1442.9131308736737</v>
      </c>
      <c r="P135" s="7">
        <v>535170</v>
      </c>
      <c r="Q135" s="7">
        <v>494330</v>
      </c>
      <c r="R135" s="138">
        <f t="shared" si="22"/>
        <v>1029500</v>
      </c>
      <c r="S135" s="144">
        <f t="shared" si="23"/>
        <v>0.51983487129674599</v>
      </c>
      <c r="T135" s="144">
        <f t="shared" si="24"/>
        <v>0.48016512870325401</v>
      </c>
      <c r="U135" s="138">
        <f t="shared" si="25"/>
        <v>750.07656168010101</v>
      </c>
      <c r="V135" s="138">
        <f t="shared" si="26"/>
        <v>692.8365691935727</v>
      </c>
      <c r="W135" s="2" t="s">
        <v>1337</v>
      </c>
      <c r="X135" s="2">
        <v>1743655898</v>
      </c>
      <c r="Y135" s="2" t="s">
        <v>1627</v>
      </c>
      <c r="Z135" s="2" t="s">
        <v>1629</v>
      </c>
      <c r="AA135" s="2"/>
    </row>
    <row r="136" spans="1:27" x14ac:dyDescent="0.25">
      <c r="A136" s="145">
        <v>132</v>
      </c>
      <c r="B136" s="182" t="s">
        <v>78</v>
      </c>
      <c r="C136" s="181" t="s">
        <v>26</v>
      </c>
      <c r="D136" s="181" t="s">
        <v>685</v>
      </c>
      <c r="E136" s="180" t="s">
        <v>686</v>
      </c>
      <c r="F136" s="150">
        <v>417</v>
      </c>
      <c r="G136" s="150">
        <v>773190</v>
      </c>
      <c r="H136" s="7">
        <v>666</v>
      </c>
      <c r="I136" s="7">
        <v>886425</v>
      </c>
      <c r="J136" s="24">
        <f t="shared" si="18"/>
        <v>1.5971223021582734</v>
      </c>
      <c r="K136" s="24">
        <f t="shared" si="18"/>
        <v>1.146451713033019</v>
      </c>
      <c r="L136" s="24">
        <f t="shared" si="19"/>
        <v>0.3</v>
      </c>
      <c r="M136" s="24">
        <f t="shared" si="20"/>
        <v>0.7</v>
      </c>
      <c r="N136" s="109">
        <f t="shared" si="21"/>
        <v>1</v>
      </c>
      <c r="O136" s="148">
        <f>IF(N136&gt;=$O$1,N136*'DSR Fund'!$F$9,0)</f>
        <v>1442.9131308736737</v>
      </c>
      <c r="P136" s="7">
        <v>461455</v>
      </c>
      <c r="Q136" s="7">
        <v>412980</v>
      </c>
      <c r="R136" s="138">
        <f t="shared" si="22"/>
        <v>874435</v>
      </c>
      <c r="S136" s="144">
        <f t="shared" si="23"/>
        <v>0.52771789784260692</v>
      </c>
      <c r="T136" s="144">
        <f t="shared" si="24"/>
        <v>0.47228210215739308</v>
      </c>
      <c r="U136" s="138">
        <f t="shared" si="25"/>
        <v>761.45108419414942</v>
      </c>
      <c r="V136" s="138">
        <f t="shared" si="26"/>
        <v>681.46204667952429</v>
      </c>
      <c r="W136" s="2" t="s">
        <v>1337</v>
      </c>
      <c r="X136" s="2">
        <v>1951213251</v>
      </c>
      <c r="Y136" s="2" t="s">
        <v>1627</v>
      </c>
      <c r="Z136" s="2" t="s">
        <v>1629</v>
      </c>
      <c r="AA136" s="2"/>
    </row>
    <row r="137" spans="1:27" x14ac:dyDescent="0.25">
      <c r="A137" s="145">
        <v>133</v>
      </c>
      <c r="B137" s="182" t="s">
        <v>83</v>
      </c>
      <c r="C137" s="181" t="s">
        <v>26</v>
      </c>
      <c r="D137" s="181" t="s">
        <v>723</v>
      </c>
      <c r="E137" s="180" t="s">
        <v>1424</v>
      </c>
      <c r="F137" s="150">
        <v>1675</v>
      </c>
      <c r="G137" s="150">
        <v>3254450</v>
      </c>
      <c r="H137" s="7">
        <v>1270</v>
      </c>
      <c r="I137" s="7">
        <v>3156320</v>
      </c>
      <c r="J137" s="24">
        <f t="shared" si="18"/>
        <v>0.75820895522388054</v>
      </c>
      <c r="K137" s="24">
        <f t="shared" si="18"/>
        <v>0.96984743965954312</v>
      </c>
      <c r="L137" s="24">
        <f t="shared" si="19"/>
        <v>0.22746268656716415</v>
      </c>
      <c r="M137" s="24">
        <f t="shared" si="20"/>
        <v>0.67889320776168016</v>
      </c>
      <c r="N137" s="109">
        <f t="shared" si="21"/>
        <v>0.90635589432884434</v>
      </c>
      <c r="O137" s="148">
        <f>IF(N137&gt;=$O$1,N137*'DSR Fund'!$F$9,0)</f>
        <v>1307.7928211718413</v>
      </c>
      <c r="P137" s="7">
        <v>631330</v>
      </c>
      <c r="Q137" s="7">
        <v>2513950</v>
      </c>
      <c r="R137" s="138">
        <f t="shared" si="22"/>
        <v>3145280</v>
      </c>
      <c r="S137" s="144">
        <f t="shared" si="23"/>
        <v>0.20072298809644928</v>
      </c>
      <c r="T137" s="144">
        <f t="shared" si="24"/>
        <v>0.79927701190355072</v>
      </c>
      <c r="U137" s="138">
        <f t="shared" si="25"/>
        <v>262.50408287669734</v>
      </c>
      <c r="V137" s="138">
        <f t="shared" si="26"/>
        <v>1045.288738295144</v>
      </c>
      <c r="W137" s="2" t="s">
        <v>1337</v>
      </c>
      <c r="X137" s="2" t="s">
        <v>1626</v>
      </c>
      <c r="Y137" s="2" t="e">
        <v>#N/A</v>
      </c>
      <c r="Z137" s="2" t="s">
        <v>1630</v>
      </c>
      <c r="AA137" s="2"/>
    </row>
    <row r="138" spans="1:27" x14ac:dyDescent="0.25">
      <c r="A138" s="145">
        <v>134</v>
      </c>
      <c r="B138" s="182" t="s">
        <v>83</v>
      </c>
      <c r="C138" s="181" t="s">
        <v>26</v>
      </c>
      <c r="D138" s="181" t="s">
        <v>720</v>
      </c>
      <c r="E138" s="180" t="s">
        <v>1425</v>
      </c>
      <c r="F138" s="150">
        <v>769</v>
      </c>
      <c r="G138" s="150">
        <v>1483265</v>
      </c>
      <c r="H138" s="7">
        <v>892</v>
      </c>
      <c r="I138" s="7">
        <v>1031305</v>
      </c>
      <c r="J138" s="24">
        <f t="shared" si="18"/>
        <v>1.1599479843953187</v>
      </c>
      <c r="K138" s="24">
        <f t="shared" si="18"/>
        <v>0.69529382814264473</v>
      </c>
      <c r="L138" s="24">
        <f t="shared" si="19"/>
        <v>0.3</v>
      </c>
      <c r="M138" s="24">
        <f t="shared" si="20"/>
        <v>0.48670567969985129</v>
      </c>
      <c r="N138" s="109">
        <f t="shared" si="21"/>
        <v>0.78670567969985128</v>
      </c>
      <c r="O138" s="148">
        <f>IF(N138&gt;=$O$1,N138*'DSR Fund'!$F$9,0)</f>
        <v>0</v>
      </c>
      <c r="P138" s="7">
        <v>599835</v>
      </c>
      <c r="Q138" s="7">
        <v>414700</v>
      </c>
      <c r="R138" s="138">
        <f t="shared" si="22"/>
        <v>1014535</v>
      </c>
      <c r="S138" s="144">
        <f t="shared" si="23"/>
        <v>0.59124130759411953</v>
      </c>
      <c r="T138" s="144">
        <f t="shared" si="24"/>
        <v>0.40875869240588053</v>
      </c>
      <c r="U138" s="138">
        <f t="shared" si="25"/>
        <v>0</v>
      </c>
      <c r="V138" s="138">
        <f t="shared" si="26"/>
        <v>0</v>
      </c>
      <c r="W138" s="2" t="s">
        <v>1337</v>
      </c>
      <c r="X138" s="2">
        <v>1745189347</v>
      </c>
      <c r="Y138" s="2" t="s">
        <v>1627</v>
      </c>
      <c r="Z138" s="2" t="s">
        <v>1629</v>
      </c>
      <c r="AA138" s="2"/>
    </row>
    <row r="139" spans="1:27" x14ac:dyDescent="0.25">
      <c r="A139" s="145">
        <v>135</v>
      </c>
      <c r="B139" s="182" t="s">
        <v>83</v>
      </c>
      <c r="C139" s="181" t="s">
        <v>26</v>
      </c>
      <c r="D139" s="181" t="s">
        <v>721</v>
      </c>
      <c r="E139" s="180" t="s">
        <v>1426</v>
      </c>
      <c r="F139" s="150">
        <v>850</v>
      </c>
      <c r="G139" s="150">
        <v>1658545</v>
      </c>
      <c r="H139" s="7">
        <v>1005</v>
      </c>
      <c r="I139" s="7">
        <v>1448405</v>
      </c>
      <c r="J139" s="24">
        <f t="shared" si="18"/>
        <v>1.1823529411764706</v>
      </c>
      <c r="K139" s="24">
        <f t="shared" si="18"/>
        <v>0.87329858399983118</v>
      </c>
      <c r="L139" s="24">
        <f t="shared" si="19"/>
        <v>0.3</v>
      </c>
      <c r="M139" s="24">
        <f t="shared" si="20"/>
        <v>0.61130900879988181</v>
      </c>
      <c r="N139" s="109">
        <f t="shared" si="21"/>
        <v>0.91130900879988186</v>
      </c>
      <c r="O139" s="148">
        <f>IF(N139&gt;=$O$1,N139*'DSR Fund'!$F$9,0)</f>
        <v>1314.9397350808217</v>
      </c>
      <c r="P139" s="7">
        <v>582795</v>
      </c>
      <c r="Q139" s="7">
        <v>851480</v>
      </c>
      <c r="R139" s="138">
        <f t="shared" si="22"/>
        <v>1434275</v>
      </c>
      <c r="S139" s="144">
        <f t="shared" si="23"/>
        <v>0.40633421066392428</v>
      </c>
      <c r="T139" s="144">
        <f t="shared" si="24"/>
        <v>0.59366578933607572</v>
      </c>
      <c r="U139" s="138">
        <f t="shared" si="25"/>
        <v>534.30499932469536</v>
      </c>
      <c r="V139" s="138">
        <f t="shared" si="26"/>
        <v>780.63473575612636</v>
      </c>
      <c r="W139" s="2" t="s">
        <v>1337</v>
      </c>
      <c r="X139" s="2">
        <v>1727986301</v>
      </c>
      <c r="Y139" s="2" t="s">
        <v>1627</v>
      </c>
      <c r="Z139" s="2" t="s">
        <v>1629</v>
      </c>
      <c r="AA139" s="2"/>
    </row>
    <row r="140" spans="1:27" x14ac:dyDescent="0.25">
      <c r="A140" s="145">
        <v>136</v>
      </c>
      <c r="B140" s="182" t="s">
        <v>83</v>
      </c>
      <c r="C140" s="181" t="s">
        <v>26</v>
      </c>
      <c r="D140" s="181" t="s">
        <v>719</v>
      </c>
      <c r="E140" s="180" t="s">
        <v>1427</v>
      </c>
      <c r="F140" s="150">
        <v>769</v>
      </c>
      <c r="G140" s="150">
        <v>1483265</v>
      </c>
      <c r="H140" s="7">
        <v>1070</v>
      </c>
      <c r="I140" s="7">
        <v>1408680</v>
      </c>
      <c r="J140" s="24">
        <f t="shared" si="18"/>
        <v>1.3914174252275682</v>
      </c>
      <c r="K140" s="24">
        <f t="shared" si="18"/>
        <v>0.9497156610585431</v>
      </c>
      <c r="L140" s="24">
        <f t="shared" si="19"/>
        <v>0.3</v>
      </c>
      <c r="M140" s="24">
        <f t="shared" si="20"/>
        <v>0.66480096274098011</v>
      </c>
      <c r="N140" s="109">
        <f t="shared" si="21"/>
        <v>0.96480096274098015</v>
      </c>
      <c r="O140" s="148">
        <f>IF(N140&gt;=$O$1,N140*'DSR Fund'!$F$9,0)</f>
        <v>1392.1239778185222</v>
      </c>
      <c r="P140" s="7">
        <v>675030</v>
      </c>
      <c r="Q140" s="7">
        <v>714090</v>
      </c>
      <c r="R140" s="138">
        <f t="shared" si="22"/>
        <v>1389120</v>
      </c>
      <c r="S140" s="144">
        <f t="shared" si="23"/>
        <v>0.48594073946095367</v>
      </c>
      <c r="T140" s="144">
        <f t="shared" si="24"/>
        <v>0.51405926053904627</v>
      </c>
      <c r="U140" s="138">
        <f t="shared" si="25"/>
        <v>676.48975520245699</v>
      </c>
      <c r="V140" s="138">
        <f t="shared" si="26"/>
        <v>715.63422261606524</v>
      </c>
      <c r="W140" s="2" t="s">
        <v>1337</v>
      </c>
      <c r="X140" s="2">
        <v>1714226522</v>
      </c>
      <c r="Y140" s="2" t="s">
        <v>1627</v>
      </c>
      <c r="Z140" s="2" t="s">
        <v>1629</v>
      </c>
      <c r="AA140" s="2"/>
    </row>
    <row r="141" spans="1:27" x14ac:dyDescent="0.25">
      <c r="A141" s="145">
        <v>137</v>
      </c>
      <c r="B141" s="182" t="s">
        <v>81</v>
      </c>
      <c r="C141" s="181" t="s">
        <v>26</v>
      </c>
      <c r="D141" s="145" t="s">
        <v>718</v>
      </c>
      <c r="E141" s="180" t="s">
        <v>1428</v>
      </c>
      <c r="F141" s="150">
        <v>1532</v>
      </c>
      <c r="G141" s="150">
        <v>2954370</v>
      </c>
      <c r="H141" s="7">
        <v>1451</v>
      </c>
      <c r="I141" s="7">
        <v>3039910</v>
      </c>
      <c r="J141" s="24">
        <f t="shared" si="18"/>
        <v>0.94712793733681466</v>
      </c>
      <c r="K141" s="24">
        <f t="shared" si="18"/>
        <v>1.0289537194054907</v>
      </c>
      <c r="L141" s="24">
        <f t="shared" si="19"/>
        <v>0.2841383812010444</v>
      </c>
      <c r="M141" s="24">
        <f t="shared" si="20"/>
        <v>0.7</v>
      </c>
      <c r="N141" s="109">
        <f t="shared" si="21"/>
        <v>0.98413838120104435</v>
      </c>
      <c r="O141" s="148">
        <f>IF(N141&gt;=$O$1,N141*'DSR Fund'!$F$9,0)</f>
        <v>1420.0261928317479</v>
      </c>
      <c r="P141" s="7">
        <v>740160</v>
      </c>
      <c r="Q141" s="7">
        <v>2299750</v>
      </c>
      <c r="R141" s="138">
        <f t="shared" si="22"/>
        <v>3039910</v>
      </c>
      <c r="S141" s="144">
        <f t="shared" si="23"/>
        <v>0.24348089252642349</v>
      </c>
      <c r="T141" s="144">
        <f t="shared" si="24"/>
        <v>0.75651910747357654</v>
      </c>
      <c r="U141" s="138">
        <f t="shared" si="25"/>
        <v>345.74924484157316</v>
      </c>
      <c r="V141" s="138">
        <f t="shared" si="26"/>
        <v>1074.2769479901749</v>
      </c>
      <c r="W141" s="2" t="s">
        <v>1337</v>
      </c>
      <c r="X141" s="2">
        <v>1780039086</v>
      </c>
      <c r="Y141" s="2" t="s">
        <v>1627</v>
      </c>
      <c r="Z141" s="2" t="s">
        <v>1629</v>
      </c>
      <c r="AA141" s="2"/>
    </row>
    <row r="142" spans="1:27" x14ac:dyDescent="0.25">
      <c r="A142" s="145">
        <v>138</v>
      </c>
      <c r="B142" s="182" t="s">
        <v>81</v>
      </c>
      <c r="C142" s="181" t="s">
        <v>26</v>
      </c>
      <c r="D142" s="145" t="s">
        <v>717</v>
      </c>
      <c r="E142" s="180" t="s">
        <v>1429</v>
      </c>
      <c r="F142" s="150">
        <v>654</v>
      </c>
      <c r="G142" s="150">
        <v>1277945</v>
      </c>
      <c r="H142" s="7">
        <v>1045</v>
      </c>
      <c r="I142" s="7">
        <v>1584340</v>
      </c>
      <c r="J142" s="24">
        <f t="shared" si="18"/>
        <v>1.5978593272171253</v>
      </c>
      <c r="K142" s="24">
        <f t="shared" si="18"/>
        <v>1.2397560145389668</v>
      </c>
      <c r="L142" s="24">
        <f t="shared" si="19"/>
        <v>0.3</v>
      </c>
      <c r="M142" s="24">
        <f t="shared" si="20"/>
        <v>0.7</v>
      </c>
      <c r="N142" s="109">
        <f t="shared" si="21"/>
        <v>1</v>
      </c>
      <c r="O142" s="148">
        <f>IF(N142&gt;=$O$1,N142*'DSR Fund'!$F$9,0)</f>
        <v>1442.9131308736737</v>
      </c>
      <c r="P142" s="7">
        <v>571820</v>
      </c>
      <c r="Q142" s="7">
        <v>1008100</v>
      </c>
      <c r="R142" s="138">
        <f t="shared" si="22"/>
        <v>1579920</v>
      </c>
      <c r="S142" s="144">
        <f t="shared" si="23"/>
        <v>0.36192971796040307</v>
      </c>
      <c r="T142" s="144">
        <f t="shared" si="24"/>
        <v>0.63807028203959693</v>
      </c>
      <c r="U142" s="138">
        <f t="shared" si="25"/>
        <v>522.2331424984709</v>
      </c>
      <c r="V142" s="138">
        <f t="shared" si="26"/>
        <v>920.67998837520281</v>
      </c>
      <c r="W142" s="2" t="s">
        <v>1337</v>
      </c>
      <c r="X142" s="2">
        <v>1735113030</v>
      </c>
      <c r="Y142" s="2" t="s">
        <v>1627</v>
      </c>
      <c r="Z142" s="2" t="s">
        <v>1629</v>
      </c>
      <c r="AA142" s="2"/>
    </row>
    <row r="143" spans="1:27" x14ac:dyDescent="0.25">
      <c r="A143" s="145">
        <v>139</v>
      </c>
      <c r="B143" s="182" t="s">
        <v>74</v>
      </c>
      <c r="C143" s="181" t="s">
        <v>26</v>
      </c>
      <c r="D143" s="145" t="s">
        <v>667</v>
      </c>
      <c r="E143" s="180" t="s">
        <v>673</v>
      </c>
      <c r="F143" s="150">
        <v>907</v>
      </c>
      <c r="G143" s="150">
        <v>1741820</v>
      </c>
      <c r="H143" s="7">
        <v>868</v>
      </c>
      <c r="I143" s="7">
        <v>1810020</v>
      </c>
      <c r="J143" s="24">
        <f t="shared" si="18"/>
        <v>0.95700110253583237</v>
      </c>
      <c r="K143" s="24">
        <f t="shared" si="18"/>
        <v>1.0391544476467143</v>
      </c>
      <c r="L143" s="24">
        <f t="shared" si="19"/>
        <v>0.2871003307607497</v>
      </c>
      <c r="M143" s="24">
        <f t="shared" si="20"/>
        <v>0.7</v>
      </c>
      <c r="N143" s="109">
        <f t="shared" si="21"/>
        <v>0.98710033076074966</v>
      </c>
      <c r="O143" s="148">
        <f>IF(N143&gt;=$O$1,N143*'DSR Fund'!$F$9,0)</f>
        <v>1424.3000287444322</v>
      </c>
      <c r="P143" s="7">
        <v>445905</v>
      </c>
      <c r="Q143" s="7">
        <v>1356130</v>
      </c>
      <c r="R143" s="138">
        <f t="shared" si="22"/>
        <v>1802035</v>
      </c>
      <c r="S143" s="144">
        <f t="shared" si="23"/>
        <v>0.24744524939859658</v>
      </c>
      <c r="T143" s="144">
        <f t="shared" si="24"/>
        <v>0.75255475060140342</v>
      </c>
      <c r="U143" s="138">
        <f t="shared" si="25"/>
        <v>352.43627583109429</v>
      </c>
      <c r="V143" s="138">
        <f t="shared" si="26"/>
        <v>1071.863752913338</v>
      </c>
      <c r="W143" s="2" t="s">
        <v>1337</v>
      </c>
      <c r="X143" s="2">
        <v>1934055517</v>
      </c>
      <c r="Y143" s="2" t="s">
        <v>1627</v>
      </c>
      <c r="Z143" s="2" t="s">
        <v>1629</v>
      </c>
      <c r="AA143" s="2"/>
    </row>
    <row r="144" spans="1:27" x14ac:dyDescent="0.25">
      <c r="A144" s="145">
        <v>140</v>
      </c>
      <c r="B144" s="182" t="s">
        <v>74</v>
      </c>
      <c r="C144" s="181" t="s">
        <v>26</v>
      </c>
      <c r="D144" s="184" t="s">
        <v>665</v>
      </c>
      <c r="E144" s="182" t="s">
        <v>1081</v>
      </c>
      <c r="F144" s="150">
        <v>882</v>
      </c>
      <c r="G144" s="150">
        <v>1866355</v>
      </c>
      <c r="H144" s="7">
        <v>1075</v>
      </c>
      <c r="I144" s="7">
        <v>1904120</v>
      </c>
      <c r="J144" s="24">
        <f t="shared" si="18"/>
        <v>1.2188208616780045</v>
      </c>
      <c r="K144" s="24">
        <f t="shared" si="18"/>
        <v>1.0202346284602877</v>
      </c>
      <c r="L144" s="24">
        <f t="shared" si="19"/>
        <v>0.3</v>
      </c>
      <c r="M144" s="24">
        <f t="shared" si="20"/>
        <v>0.7</v>
      </c>
      <c r="N144" s="109">
        <f t="shared" si="21"/>
        <v>1</v>
      </c>
      <c r="O144" s="148">
        <f>IF(N144&gt;=$O$1,N144*'DSR Fund'!$F$9,0)</f>
        <v>1442.9131308736737</v>
      </c>
      <c r="P144" s="7">
        <v>575780</v>
      </c>
      <c r="Q144" s="7">
        <v>1309780</v>
      </c>
      <c r="R144" s="138">
        <f t="shared" si="22"/>
        <v>1885560</v>
      </c>
      <c r="S144" s="144">
        <f t="shared" si="23"/>
        <v>0.30536286302212606</v>
      </c>
      <c r="T144" s="144">
        <f t="shared" si="24"/>
        <v>0.69463713697787399</v>
      </c>
      <c r="U144" s="138">
        <f t="shared" si="25"/>
        <v>440.61208473580467</v>
      </c>
      <c r="V144" s="138">
        <f t="shared" si="26"/>
        <v>1002.3010461378691</v>
      </c>
      <c r="W144" s="2" t="s">
        <v>1337</v>
      </c>
      <c r="X144" s="2">
        <v>1704634363</v>
      </c>
      <c r="Y144" s="2" t="s">
        <v>1627</v>
      </c>
      <c r="Z144" s="2" t="s">
        <v>1629</v>
      </c>
      <c r="AA144" s="2"/>
    </row>
    <row r="145" spans="1:27" x14ac:dyDescent="0.25">
      <c r="A145" s="145">
        <v>141</v>
      </c>
      <c r="B145" s="182" t="s">
        <v>74</v>
      </c>
      <c r="C145" s="181" t="s">
        <v>26</v>
      </c>
      <c r="D145" s="184" t="s">
        <v>661</v>
      </c>
      <c r="E145" s="182" t="s">
        <v>1430</v>
      </c>
      <c r="F145" s="150">
        <v>736</v>
      </c>
      <c r="G145" s="150">
        <v>1172430</v>
      </c>
      <c r="H145" s="7">
        <v>1040</v>
      </c>
      <c r="I145" s="7">
        <v>1723915</v>
      </c>
      <c r="J145" s="24">
        <f t="shared" si="18"/>
        <v>1.4130434782608696</v>
      </c>
      <c r="K145" s="24">
        <f t="shared" si="18"/>
        <v>1.4703777624250489</v>
      </c>
      <c r="L145" s="24">
        <f t="shared" si="19"/>
        <v>0.3</v>
      </c>
      <c r="M145" s="24">
        <f t="shared" si="20"/>
        <v>0.7</v>
      </c>
      <c r="N145" s="109">
        <f t="shared" si="21"/>
        <v>1</v>
      </c>
      <c r="O145" s="148">
        <f>IF(N145&gt;=$O$1,N145*'DSR Fund'!$F$9,0)</f>
        <v>1442.9131308736737</v>
      </c>
      <c r="P145" s="7">
        <v>538075</v>
      </c>
      <c r="Q145" s="7">
        <v>1181840</v>
      </c>
      <c r="R145" s="138">
        <f t="shared" si="22"/>
        <v>1719915</v>
      </c>
      <c r="S145" s="144">
        <f t="shared" si="23"/>
        <v>0.31284976292433059</v>
      </c>
      <c r="T145" s="144">
        <f t="shared" si="24"/>
        <v>0.68715023707566947</v>
      </c>
      <c r="U145" s="138">
        <f t="shared" si="25"/>
        <v>451.41503091423243</v>
      </c>
      <c r="V145" s="138">
        <f t="shared" si="26"/>
        <v>991.49809995944133</v>
      </c>
      <c r="W145" s="2" t="s">
        <v>1337</v>
      </c>
      <c r="X145" s="2">
        <v>1881738762</v>
      </c>
      <c r="Y145" s="2" t="s">
        <v>1627</v>
      </c>
      <c r="Z145" s="2" t="s">
        <v>1629</v>
      </c>
      <c r="AA145" s="2"/>
    </row>
    <row r="146" spans="1:27" x14ac:dyDescent="0.25">
      <c r="A146" s="145">
        <v>142</v>
      </c>
      <c r="B146" s="182" t="s">
        <v>74</v>
      </c>
      <c r="C146" s="181" t="s">
        <v>26</v>
      </c>
      <c r="D146" s="184" t="s">
        <v>672</v>
      </c>
      <c r="E146" s="182" t="s">
        <v>1136</v>
      </c>
      <c r="F146" s="150">
        <v>760</v>
      </c>
      <c r="G146" s="150">
        <v>1183040</v>
      </c>
      <c r="H146" s="7">
        <v>927</v>
      </c>
      <c r="I146" s="7">
        <v>1257525</v>
      </c>
      <c r="J146" s="24">
        <f t="shared" si="18"/>
        <v>1.2197368421052632</v>
      </c>
      <c r="K146" s="24">
        <f t="shared" si="18"/>
        <v>1.0629606775764133</v>
      </c>
      <c r="L146" s="24">
        <f t="shared" si="19"/>
        <v>0.3</v>
      </c>
      <c r="M146" s="24">
        <f t="shared" si="20"/>
        <v>0.7</v>
      </c>
      <c r="N146" s="109">
        <f t="shared" si="21"/>
        <v>1</v>
      </c>
      <c r="O146" s="148">
        <f>IF(N146&gt;=$O$1,N146*'DSR Fund'!$F$9,0)</f>
        <v>1442.9131308736737</v>
      </c>
      <c r="P146" s="7">
        <v>574525</v>
      </c>
      <c r="Q146" s="7">
        <v>674370</v>
      </c>
      <c r="R146" s="138">
        <f t="shared" si="22"/>
        <v>1248895</v>
      </c>
      <c r="S146" s="144">
        <f t="shared" si="23"/>
        <v>0.46002666357059641</v>
      </c>
      <c r="T146" s="144">
        <f t="shared" si="24"/>
        <v>0.53997333642940359</v>
      </c>
      <c r="U146" s="138">
        <f t="shared" si="25"/>
        <v>663.77851341801943</v>
      </c>
      <c r="V146" s="138">
        <f t="shared" si="26"/>
        <v>779.13461745565428</v>
      </c>
      <c r="W146" s="2" t="s">
        <v>1337</v>
      </c>
      <c r="X146" s="2">
        <v>1728351800</v>
      </c>
      <c r="Y146" s="2" t="s">
        <v>1627</v>
      </c>
      <c r="Z146" s="2" t="s">
        <v>1629</v>
      </c>
      <c r="AA146" s="2"/>
    </row>
    <row r="147" spans="1:27" x14ac:dyDescent="0.25">
      <c r="A147" s="145">
        <v>143</v>
      </c>
      <c r="B147" s="182" t="s">
        <v>74</v>
      </c>
      <c r="C147" s="181" t="s">
        <v>26</v>
      </c>
      <c r="D147" s="184" t="s">
        <v>668</v>
      </c>
      <c r="E147" s="182" t="s">
        <v>1431</v>
      </c>
      <c r="F147" s="150">
        <v>834</v>
      </c>
      <c r="G147" s="150">
        <v>1255330</v>
      </c>
      <c r="H147" s="7">
        <v>1308</v>
      </c>
      <c r="I147" s="7">
        <v>1798710</v>
      </c>
      <c r="J147" s="24">
        <f t="shared" si="18"/>
        <v>1.5683453237410072</v>
      </c>
      <c r="K147" s="24">
        <f t="shared" si="18"/>
        <v>1.4328582922418807</v>
      </c>
      <c r="L147" s="24">
        <f t="shared" si="19"/>
        <v>0.3</v>
      </c>
      <c r="M147" s="24">
        <f t="shared" si="20"/>
        <v>0.7</v>
      </c>
      <c r="N147" s="109">
        <f t="shared" si="21"/>
        <v>1</v>
      </c>
      <c r="O147" s="148">
        <f>IF(N147&gt;=$O$1,N147*'DSR Fund'!$F$9,0)</f>
        <v>1442.9131308736737</v>
      </c>
      <c r="P147" s="7">
        <v>787660</v>
      </c>
      <c r="Q147" s="7">
        <v>1004580</v>
      </c>
      <c r="R147" s="138">
        <f t="shared" si="22"/>
        <v>1792240</v>
      </c>
      <c r="S147" s="144">
        <f t="shared" si="23"/>
        <v>0.43948355131009242</v>
      </c>
      <c r="T147" s="144">
        <f t="shared" si="24"/>
        <v>0.56051644868990758</v>
      </c>
      <c r="U147" s="138">
        <f t="shared" si="25"/>
        <v>634.13658698832626</v>
      </c>
      <c r="V147" s="138">
        <f t="shared" si="26"/>
        <v>808.77654388534745</v>
      </c>
      <c r="W147" s="2" t="s">
        <v>1337</v>
      </c>
      <c r="X147" s="2">
        <v>1403406614</v>
      </c>
      <c r="Y147" s="2" t="s">
        <v>1627</v>
      </c>
      <c r="Z147" s="2" t="s">
        <v>1629</v>
      </c>
      <c r="AA147" s="2"/>
    </row>
    <row r="148" spans="1:27" x14ac:dyDescent="0.25">
      <c r="A148" s="145">
        <v>144</v>
      </c>
      <c r="B148" s="182" t="s">
        <v>74</v>
      </c>
      <c r="C148" s="181" t="s">
        <v>26</v>
      </c>
      <c r="D148" s="181" t="s">
        <v>670</v>
      </c>
      <c r="E148" s="179" t="s">
        <v>666</v>
      </c>
      <c r="F148" s="150">
        <v>936</v>
      </c>
      <c r="G148" s="150">
        <v>1757500</v>
      </c>
      <c r="H148" s="7">
        <v>791</v>
      </c>
      <c r="I148" s="7">
        <v>1561795</v>
      </c>
      <c r="J148" s="24">
        <f t="shared" si="18"/>
        <v>0.84508547008547008</v>
      </c>
      <c r="K148" s="24">
        <f t="shared" si="18"/>
        <v>0.88864580369843527</v>
      </c>
      <c r="L148" s="24">
        <f t="shared" si="19"/>
        <v>0.25352564102564101</v>
      </c>
      <c r="M148" s="24">
        <f t="shared" si="20"/>
        <v>0.62205206258890466</v>
      </c>
      <c r="N148" s="109">
        <f t="shared" si="21"/>
        <v>0.87557770361454568</v>
      </c>
      <c r="O148" s="148">
        <f>IF(N148&gt;=$O$1,N148*'DSR Fund'!$F$9,0)</f>
        <v>1263.3825656456456</v>
      </c>
      <c r="P148" s="7">
        <v>441085</v>
      </c>
      <c r="Q148" s="7">
        <v>1108320</v>
      </c>
      <c r="R148" s="138">
        <f t="shared" si="22"/>
        <v>1549405</v>
      </c>
      <c r="S148" s="144">
        <f t="shared" si="23"/>
        <v>0.28468024822431837</v>
      </c>
      <c r="T148" s="144">
        <f t="shared" si="24"/>
        <v>0.71531975177568163</v>
      </c>
      <c r="U148" s="138">
        <f t="shared" si="25"/>
        <v>359.6600623902786</v>
      </c>
      <c r="V148" s="138">
        <f t="shared" si="26"/>
        <v>903.72250325536709</v>
      </c>
      <c r="W148" s="2" t="s">
        <v>1337</v>
      </c>
      <c r="X148" s="2">
        <v>1916098541</v>
      </c>
      <c r="Y148" s="2" t="s">
        <v>1627</v>
      </c>
      <c r="Z148" s="2" t="s">
        <v>1629</v>
      </c>
      <c r="AA148" s="2"/>
    </row>
    <row r="149" spans="1:27" x14ac:dyDescent="0.25">
      <c r="A149" s="145">
        <v>145</v>
      </c>
      <c r="B149" s="182" t="s">
        <v>74</v>
      </c>
      <c r="C149" s="181" t="s">
        <v>26</v>
      </c>
      <c r="D149" s="181" t="s">
        <v>1432</v>
      </c>
      <c r="E149" s="179" t="s">
        <v>1095</v>
      </c>
      <c r="F149" s="150">
        <v>293</v>
      </c>
      <c r="G149" s="150">
        <v>616225</v>
      </c>
      <c r="H149" s="7">
        <v>139</v>
      </c>
      <c r="I149" s="7">
        <v>172805</v>
      </c>
      <c r="J149" s="24">
        <f t="shared" si="18"/>
        <v>0.47440273037542663</v>
      </c>
      <c r="K149" s="24">
        <f t="shared" si="18"/>
        <v>0.28042516937806805</v>
      </c>
      <c r="L149" s="24">
        <f t="shared" si="19"/>
        <v>0.14232081911262798</v>
      </c>
      <c r="M149" s="24">
        <f t="shared" si="20"/>
        <v>0.19629761856464761</v>
      </c>
      <c r="N149" s="109">
        <f t="shared" si="21"/>
        <v>0.33861843767727562</v>
      </c>
      <c r="O149" s="148">
        <f>IF(N149&gt;=$O$1,N149*'DSR Fund'!$F$9,0)</f>
        <v>0</v>
      </c>
      <c r="P149" s="7">
        <v>83215</v>
      </c>
      <c r="Q149" s="7">
        <v>88500</v>
      </c>
      <c r="R149" s="138">
        <f t="shared" si="22"/>
        <v>171715</v>
      </c>
      <c r="S149" s="144">
        <f t="shared" si="23"/>
        <v>0.48461112890545383</v>
      </c>
      <c r="T149" s="144">
        <f t="shared" si="24"/>
        <v>0.51538887109454623</v>
      </c>
      <c r="U149" s="138">
        <f t="shared" si="25"/>
        <v>0</v>
      </c>
      <c r="V149" s="138">
        <f t="shared" si="26"/>
        <v>0</v>
      </c>
      <c r="W149" s="2" t="s">
        <v>1337</v>
      </c>
      <c r="X149" s="2">
        <v>1953419006</v>
      </c>
      <c r="Y149" s="2" t="s">
        <v>1627</v>
      </c>
      <c r="Z149" s="2" t="s">
        <v>1629</v>
      </c>
      <c r="AA149" s="2"/>
    </row>
    <row r="150" spans="1:27" x14ac:dyDescent="0.25">
      <c r="A150" s="145">
        <v>146</v>
      </c>
      <c r="B150" s="182" t="s">
        <v>74</v>
      </c>
      <c r="C150" s="181" t="s">
        <v>26</v>
      </c>
      <c r="D150" s="181" t="s">
        <v>663</v>
      </c>
      <c r="E150" s="179" t="s">
        <v>664</v>
      </c>
      <c r="F150" s="150">
        <v>1126</v>
      </c>
      <c r="G150" s="150">
        <v>1870960</v>
      </c>
      <c r="H150" s="7">
        <v>1187</v>
      </c>
      <c r="I150" s="7">
        <v>1945385</v>
      </c>
      <c r="J150" s="24">
        <f t="shared" si="18"/>
        <v>1.0541740674955595</v>
      </c>
      <c r="K150" s="24">
        <f t="shared" si="18"/>
        <v>1.0397790439132852</v>
      </c>
      <c r="L150" s="24">
        <f t="shared" si="19"/>
        <v>0.3</v>
      </c>
      <c r="M150" s="24">
        <f t="shared" si="20"/>
        <v>0.7</v>
      </c>
      <c r="N150" s="109">
        <f t="shared" si="21"/>
        <v>1</v>
      </c>
      <c r="O150" s="148">
        <f>IF(N150&gt;=$O$1,N150*'DSR Fund'!$F$9,0)</f>
        <v>1442.9131308736737</v>
      </c>
      <c r="P150" s="7">
        <v>689250</v>
      </c>
      <c r="Q150" s="7">
        <v>1229670</v>
      </c>
      <c r="R150" s="138">
        <f t="shared" si="22"/>
        <v>1918920</v>
      </c>
      <c r="S150" s="144">
        <f t="shared" si="23"/>
        <v>0.35918641735976486</v>
      </c>
      <c r="T150" s="144">
        <f t="shared" si="24"/>
        <v>0.64081358264023514</v>
      </c>
      <c r="U150" s="138">
        <f t="shared" si="25"/>
        <v>518.27479803987637</v>
      </c>
      <c r="V150" s="138">
        <f t="shared" si="26"/>
        <v>924.63833283379734</v>
      </c>
      <c r="W150" s="2" t="s">
        <v>1337</v>
      </c>
      <c r="X150" s="2">
        <v>1989822150</v>
      </c>
      <c r="Y150" s="2" t="s">
        <v>1627</v>
      </c>
      <c r="Z150" s="2" t="s">
        <v>1629</v>
      </c>
      <c r="AA150" s="2"/>
    </row>
    <row r="151" spans="1:27" x14ac:dyDescent="0.25">
      <c r="A151" s="145">
        <v>147</v>
      </c>
      <c r="B151" s="182" t="s">
        <v>74</v>
      </c>
      <c r="C151" s="181" t="s">
        <v>26</v>
      </c>
      <c r="D151" s="184" t="s">
        <v>671</v>
      </c>
      <c r="E151" s="182" t="s">
        <v>1433</v>
      </c>
      <c r="F151" s="150">
        <v>1079</v>
      </c>
      <c r="G151" s="150">
        <v>3182500</v>
      </c>
      <c r="H151" s="7">
        <v>838</v>
      </c>
      <c r="I151" s="7">
        <v>1514785</v>
      </c>
      <c r="J151" s="24">
        <f t="shared" si="18"/>
        <v>0.7766450417052827</v>
      </c>
      <c r="K151" s="24">
        <f t="shared" si="18"/>
        <v>0.47597329143754907</v>
      </c>
      <c r="L151" s="24">
        <f t="shared" si="19"/>
        <v>0.23299351251158479</v>
      </c>
      <c r="M151" s="24">
        <f t="shared" si="20"/>
        <v>0.33318130400628432</v>
      </c>
      <c r="N151" s="109">
        <f t="shared" si="21"/>
        <v>0.56617481651786905</v>
      </c>
      <c r="O151" s="148">
        <f>IF(N151&gt;=$O$1,N151*'DSR Fund'!$F$9,0)</f>
        <v>0</v>
      </c>
      <c r="P151" s="7">
        <v>526335</v>
      </c>
      <c r="Q151" s="7">
        <v>957610</v>
      </c>
      <c r="R151" s="138">
        <f t="shared" si="22"/>
        <v>1483945</v>
      </c>
      <c r="S151" s="144">
        <f t="shared" si="23"/>
        <v>0.35468632597569316</v>
      </c>
      <c r="T151" s="144">
        <f t="shared" si="24"/>
        <v>0.64531367402430684</v>
      </c>
      <c r="U151" s="138">
        <f t="shared" si="25"/>
        <v>0</v>
      </c>
      <c r="V151" s="138">
        <f t="shared" si="26"/>
        <v>0</v>
      </c>
      <c r="W151" s="2" t="s">
        <v>1337</v>
      </c>
      <c r="X151" s="2">
        <v>1812414742</v>
      </c>
      <c r="Y151" s="2" t="s">
        <v>1627</v>
      </c>
      <c r="Z151" s="2" t="s">
        <v>1629</v>
      </c>
      <c r="AA151" s="2"/>
    </row>
    <row r="152" spans="1:27" x14ac:dyDescent="0.25">
      <c r="A152" s="145">
        <v>148</v>
      </c>
      <c r="B152" s="182" t="s">
        <v>76</v>
      </c>
      <c r="C152" s="181" t="s">
        <v>26</v>
      </c>
      <c r="D152" s="184" t="s">
        <v>676</v>
      </c>
      <c r="E152" s="182" t="s">
        <v>1434</v>
      </c>
      <c r="F152" s="150">
        <v>1727</v>
      </c>
      <c r="G152" s="150">
        <v>2777890</v>
      </c>
      <c r="H152" s="7">
        <v>1449</v>
      </c>
      <c r="I152" s="7">
        <v>2165900</v>
      </c>
      <c r="J152" s="24">
        <f t="shared" si="18"/>
        <v>0.83902721482339315</v>
      </c>
      <c r="K152" s="24">
        <f t="shared" si="18"/>
        <v>0.77969250042298288</v>
      </c>
      <c r="L152" s="24">
        <f t="shared" si="19"/>
        <v>0.25170816444701793</v>
      </c>
      <c r="M152" s="24">
        <f t="shared" si="20"/>
        <v>0.54578475029608797</v>
      </c>
      <c r="N152" s="109">
        <f t="shared" si="21"/>
        <v>0.79749291474310591</v>
      </c>
      <c r="O152" s="148">
        <f>IF(N152&gt;=$O$1,N152*'DSR Fund'!$F$9,0)</f>
        <v>1150.7129984615467</v>
      </c>
      <c r="P152" s="7">
        <v>955510</v>
      </c>
      <c r="Q152" s="7">
        <v>1114380</v>
      </c>
      <c r="R152" s="138">
        <f t="shared" si="22"/>
        <v>2069890</v>
      </c>
      <c r="S152" s="144">
        <f t="shared" si="23"/>
        <v>0.46162356453724596</v>
      </c>
      <c r="T152" s="144">
        <f t="shared" si="24"/>
        <v>0.53837643546275404</v>
      </c>
      <c r="U152" s="138">
        <f t="shared" si="25"/>
        <v>531.19623610916165</v>
      </c>
      <c r="V152" s="138">
        <f t="shared" si="26"/>
        <v>619.51676235238506</v>
      </c>
      <c r="W152" s="2" t="s">
        <v>1337</v>
      </c>
      <c r="X152" s="2">
        <v>1983636407</v>
      </c>
      <c r="Y152" s="2" t="s">
        <v>1627</v>
      </c>
      <c r="Z152" s="2" t="s">
        <v>1629</v>
      </c>
      <c r="AA152" s="2"/>
    </row>
    <row r="153" spans="1:27" x14ac:dyDescent="0.25">
      <c r="A153" s="145">
        <v>149</v>
      </c>
      <c r="B153" s="182" t="s">
        <v>76</v>
      </c>
      <c r="C153" s="181" t="s">
        <v>26</v>
      </c>
      <c r="D153" s="184" t="s">
        <v>674</v>
      </c>
      <c r="E153" s="182" t="s">
        <v>675</v>
      </c>
      <c r="F153" s="150">
        <v>894</v>
      </c>
      <c r="G153" s="150">
        <v>2464690</v>
      </c>
      <c r="H153" s="7">
        <v>1353</v>
      </c>
      <c r="I153" s="7">
        <v>1894995</v>
      </c>
      <c r="J153" s="24">
        <f t="shared" si="18"/>
        <v>1.5134228187919463</v>
      </c>
      <c r="K153" s="24">
        <f t="shared" si="18"/>
        <v>0.76885734108549153</v>
      </c>
      <c r="L153" s="24">
        <f t="shared" si="19"/>
        <v>0.3</v>
      </c>
      <c r="M153" s="24">
        <f t="shared" si="20"/>
        <v>0.53820013875984407</v>
      </c>
      <c r="N153" s="109">
        <f t="shared" si="21"/>
        <v>0.83820013875984412</v>
      </c>
      <c r="O153" s="148">
        <f>IF(N153&gt;=$O$1,N153*'DSR Fund'!$F$9,0)</f>
        <v>1209.4499865167145</v>
      </c>
      <c r="P153" s="7">
        <v>789440</v>
      </c>
      <c r="Q153" s="7">
        <v>1006610</v>
      </c>
      <c r="R153" s="138">
        <f t="shared" si="22"/>
        <v>1796050</v>
      </c>
      <c r="S153" s="144">
        <f t="shared" si="23"/>
        <v>0.43954232899974943</v>
      </c>
      <c r="T153" s="144">
        <f t="shared" si="24"/>
        <v>0.56045767100025057</v>
      </c>
      <c r="U153" s="138">
        <f t="shared" si="25"/>
        <v>531.60446388227228</v>
      </c>
      <c r="V153" s="138">
        <f t="shared" si="26"/>
        <v>677.8455226344422</v>
      </c>
      <c r="W153" s="2" t="s">
        <v>1337</v>
      </c>
      <c r="X153" s="2">
        <v>1937584506</v>
      </c>
      <c r="Y153" s="2" t="s">
        <v>1627</v>
      </c>
      <c r="Z153" s="2" t="s">
        <v>1629</v>
      </c>
      <c r="AA153" s="2"/>
    </row>
    <row r="154" spans="1:27" x14ac:dyDescent="0.25">
      <c r="A154" s="145">
        <v>150</v>
      </c>
      <c r="B154" s="182" t="s">
        <v>76</v>
      </c>
      <c r="C154" s="181" t="s">
        <v>26</v>
      </c>
      <c r="D154" s="184" t="s">
        <v>1094</v>
      </c>
      <c r="E154" s="182" t="s">
        <v>1435</v>
      </c>
      <c r="F154" s="150">
        <v>663</v>
      </c>
      <c r="G154" s="150">
        <v>1151360</v>
      </c>
      <c r="H154" s="7">
        <v>1926</v>
      </c>
      <c r="I154" s="7">
        <v>2256540</v>
      </c>
      <c r="J154" s="24">
        <f t="shared" si="18"/>
        <v>2.9049773755656108</v>
      </c>
      <c r="K154" s="24">
        <f t="shared" si="18"/>
        <v>1.9598909116175653</v>
      </c>
      <c r="L154" s="24">
        <f t="shared" si="19"/>
        <v>0.3</v>
      </c>
      <c r="M154" s="24">
        <f t="shared" si="20"/>
        <v>0.7</v>
      </c>
      <c r="N154" s="109">
        <f t="shared" si="21"/>
        <v>1</v>
      </c>
      <c r="O154" s="148">
        <f>IF(N154&gt;=$O$1,N154*'DSR Fund'!$F$9,0)</f>
        <v>1442.9131308736737</v>
      </c>
      <c r="P154" s="7">
        <v>1205500</v>
      </c>
      <c r="Q154" s="7">
        <v>837870</v>
      </c>
      <c r="R154" s="138">
        <f t="shared" si="22"/>
        <v>2043370</v>
      </c>
      <c r="S154" s="144">
        <f t="shared" si="23"/>
        <v>0.58995678707233634</v>
      </c>
      <c r="T154" s="144">
        <f t="shared" si="24"/>
        <v>0.4100432129276636</v>
      </c>
      <c r="U154" s="138">
        <f t="shared" si="25"/>
        <v>851.25639471471811</v>
      </c>
      <c r="V154" s="138">
        <f t="shared" si="26"/>
        <v>591.65673615895548</v>
      </c>
      <c r="W154" s="2" t="s">
        <v>1337</v>
      </c>
      <c r="X154" s="2">
        <v>1735366377</v>
      </c>
      <c r="Y154" s="2" t="s">
        <v>1627</v>
      </c>
      <c r="Z154" s="2" t="s">
        <v>1629</v>
      </c>
      <c r="AA154" s="2"/>
    </row>
    <row r="155" spans="1:27" x14ac:dyDescent="0.25">
      <c r="A155" s="145">
        <v>151</v>
      </c>
      <c r="B155" s="182" t="s">
        <v>79</v>
      </c>
      <c r="C155" s="181" t="s">
        <v>26</v>
      </c>
      <c r="D155" s="184" t="s">
        <v>657</v>
      </c>
      <c r="E155" s="182" t="s">
        <v>1436</v>
      </c>
      <c r="F155" s="150">
        <v>612</v>
      </c>
      <c r="G155" s="150">
        <v>1208010</v>
      </c>
      <c r="H155" s="7">
        <v>918</v>
      </c>
      <c r="I155" s="7">
        <v>1482720</v>
      </c>
      <c r="J155" s="24">
        <f t="shared" si="18"/>
        <v>1.5</v>
      </c>
      <c r="K155" s="24">
        <f t="shared" si="18"/>
        <v>1.2274070578885936</v>
      </c>
      <c r="L155" s="24">
        <f t="shared" si="19"/>
        <v>0.3</v>
      </c>
      <c r="M155" s="24">
        <f t="shared" si="20"/>
        <v>0.7</v>
      </c>
      <c r="N155" s="109">
        <f t="shared" si="21"/>
        <v>1</v>
      </c>
      <c r="O155" s="148">
        <f>IF(N155&gt;=$O$1,N155*'DSR Fund'!$F$9,0)</f>
        <v>1442.9131308736737</v>
      </c>
      <c r="P155" s="7">
        <v>515340</v>
      </c>
      <c r="Q155" s="7">
        <v>958800</v>
      </c>
      <c r="R155" s="138">
        <f t="shared" si="22"/>
        <v>1474140</v>
      </c>
      <c r="S155" s="144">
        <f t="shared" si="23"/>
        <v>0.34958687777280312</v>
      </c>
      <c r="T155" s="144">
        <f t="shared" si="24"/>
        <v>0.65041312222719683</v>
      </c>
      <c r="U155" s="138">
        <f t="shared" si="25"/>
        <v>504.42349631950765</v>
      </c>
      <c r="V155" s="138">
        <f t="shared" si="26"/>
        <v>938.48963455416595</v>
      </c>
      <c r="W155" s="2" t="s">
        <v>1337</v>
      </c>
      <c r="X155" s="2">
        <v>1866822668</v>
      </c>
      <c r="Y155" s="2" t="s">
        <v>1627</v>
      </c>
      <c r="Z155" s="2" t="s">
        <v>1629</v>
      </c>
      <c r="AA155" s="2"/>
    </row>
    <row r="156" spans="1:27" x14ac:dyDescent="0.25">
      <c r="A156" s="145">
        <v>152</v>
      </c>
      <c r="B156" s="182" t="s">
        <v>79</v>
      </c>
      <c r="C156" s="181" t="s">
        <v>26</v>
      </c>
      <c r="D156" s="184" t="s">
        <v>656</v>
      </c>
      <c r="E156" s="182" t="s">
        <v>1437</v>
      </c>
      <c r="F156" s="150">
        <v>613</v>
      </c>
      <c r="G156" s="150">
        <v>1193050</v>
      </c>
      <c r="H156" s="7">
        <v>599</v>
      </c>
      <c r="I156" s="7">
        <v>884430</v>
      </c>
      <c r="J156" s="24">
        <f t="shared" si="18"/>
        <v>0.97716150081566067</v>
      </c>
      <c r="K156" s="24">
        <f t="shared" si="18"/>
        <v>0.74131846946900803</v>
      </c>
      <c r="L156" s="24">
        <f t="shared" si="19"/>
        <v>0.29314845024469821</v>
      </c>
      <c r="M156" s="24">
        <f t="shared" si="20"/>
        <v>0.51892292862830558</v>
      </c>
      <c r="N156" s="109">
        <f t="shared" si="21"/>
        <v>0.81207137887300385</v>
      </c>
      <c r="O156" s="148">
        <f>IF(N156&gt;=$O$1,N156*'DSR Fund'!$F$9,0)</f>
        <v>1171.7484557825474</v>
      </c>
      <c r="P156" s="7">
        <v>354210</v>
      </c>
      <c r="Q156" s="7">
        <v>529390</v>
      </c>
      <c r="R156" s="138">
        <f t="shared" si="22"/>
        <v>883600</v>
      </c>
      <c r="S156" s="144">
        <f t="shared" si="23"/>
        <v>0.40087143503847894</v>
      </c>
      <c r="T156" s="144">
        <f t="shared" si="24"/>
        <v>0.599128564961521</v>
      </c>
      <c r="U156" s="138">
        <f t="shared" si="25"/>
        <v>469.72048497367143</v>
      </c>
      <c r="V156" s="138">
        <f t="shared" si="26"/>
        <v>702.02797080887581</v>
      </c>
      <c r="W156" s="2" t="s">
        <v>1337</v>
      </c>
      <c r="X156" s="2">
        <v>1988028007</v>
      </c>
      <c r="Y156" s="2" t="s">
        <v>1627</v>
      </c>
      <c r="Z156" s="2" t="s">
        <v>1629</v>
      </c>
      <c r="AA156" s="2"/>
    </row>
    <row r="157" spans="1:27" x14ac:dyDescent="0.25">
      <c r="A157" s="145">
        <v>153</v>
      </c>
      <c r="B157" s="182" t="s">
        <v>79</v>
      </c>
      <c r="C157" s="181" t="s">
        <v>26</v>
      </c>
      <c r="D157" s="184" t="s">
        <v>653</v>
      </c>
      <c r="E157" s="182" t="s">
        <v>662</v>
      </c>
      <c r="F157" s="150">
        <v>615</v>
      </c>
      <c r="G157" s="150">
        <v>1179515</v>
      </c>
      <c r="H157" s="7">
        <v>932</v>
      </c>
      <c r="I157" s="7">
        <v>1503090</v>
      </c>
      <c r="J157" s="24">
        <f t="shared" si="18"/>
        <v>1.5154471544715447</v>
      </c>
      <c r="K157" s="24">
        <f t="shared" si="18"/>
        <v>1.2743288555041692</v>
      </c>
      <c r="L157" s="24">
        <f t="shared" si="19"/>
        <v>0.3</v>
      </c>
      <c r="M157" s="24">
        <f t="shared" si="20"/>
        <v>0.7</v>
      </c>
      <c r="N157" s="109">
        <f t="shared" si="21"/>
        <v>1</v>
      </c>
      <c r="O157" s="148">
        <f>IF(N157&gt;=$O$1,N157*'DSR Fund'!$F$9,0)</f>
        <v>1442.9131308736737</v>
      </c>
      <c r="P157" s="7">
        <v>536940</v>
      </c>
      <c r="Q157" s="7">
        <v>671430</v>
      </c>
      <c r="R157" s="138">
        <f t="shared" si="22"/>
        <v>1208370</v>
      </c>
      <c r="S157" s="144">
        <f t="shared" si="23"/>
        <v>0.44435065418704534</v>
      </c>
      <c r="T157" s="144">
        <f t="shared" si="24"/>
        <v>0.55564934581295466</v>
      </c>
      <c r="U157" s="138">
        <f t="shared" si="25"/>
        <v>641.15939363879465</v>
      </c>
      <c r="V157" s="138">
        <f t="shared" si="26"/>
        <v>801.75373723487905</v>
      </c>
      <c r="W157" s="2" t="s">
        <v>1337</v>
      </c>
      <c r="X157" s="2">
        <v>1929835815</v>
      </c>
      <c r="Y157" s="2" t="s">
        <v>1627</v>
      </c>
      <c r="Z157" s="2" t="s">
        <v>1629</v>
      </c>
      <c r="AA157" s="2"/>
    </row>
    <row r="158" spans="1:27" x14ac:dyDescent="0.25">
      <c r="A158" s="145">
        <v>154</v>
      </c>
      <c r="B158" s="182" t="s">
        <v>79</v>
      </c>
      <c r="C158" s="181" t="s">
        <v>26</v>
      </c>
      <c r="D158" s="181" t="s">
        <v>654</v>
      </c>
      <c r="E158" s="179" t="s">
        <v>1438</v>
      </c>
      <c r="F158" s="150">
        <v>398</v>
      </c>
      <c r="G158" s="150">
        <v>693390</v>
      </c>
      <c r="H158" s="7">
        <v>587</v>
      </c>
      <c r="I158" s="7">
        <v>840345</v>
      </c>
      <c r="J158" s="24">
        <f t="shared" si="18"/>
        <v>1.4748743718592965</v>
      </c>
      <c r="K158" s="24">
        <f t="shared" si="18"/>
        <v>1.2119370051486176</v>
      </c>
      <c r="L158" s="24">
        <f t="shared" si="19"/>
        <v>0.3</v>
      </c>
      <c r="M158" s="24">
        <f t="shared" si="20"/>
        <v>0.7</v>
      </c>
      <c r="N158" s="109">
        <f t="shared" si="21"/>
        <v>1</v>
      </c>
      <c r="O158" s="148">
        <f>IF(N158&gt;=$O$1,N158*'DSR Fund'!$F$9,0)</f>
        <v>1442.9131308736737</v>
      </c>
      <c r="P158" s="7">
        <v>358775</v>
      </c>
      <c r="Q158" s="7">
        <v>459280</v>
      </c>
      <c r="R158" s="138">
        <f t="shared" si="22"/>
        <v>818055</v>
      </c>
      <c r="S158" s="144">
        <f t="shared" si="23"/>
        <v>0.43857075624499575</v>
      </c>
      <c r="T158" s="144">
        <f t="shared" si="24"/>
        <v>0.56142924375500425</v>
      </c>
      <c r="U158" s="138">
        <f t="shared" si="25"/>
        <v>632.81950300310166</v>
      </c>
      <c r="V158" s="138">
        <f t="shared" si="26"/>
        <v>810.09362787057205</v>
      </c>
      <c r="W158" s="2" t="s">
        <v>1337</v>
      </c>
      <c r="X158" s="2">
        <v>1725712277</v>
      </c>
      <c r="Y158" s="2" t="s">
        <v>1627</v>
      </c>
      <c r="Z158" s="2" t="s">
        <v>1629</v>
      </c>
      <c r="AA158" s="2"/>
    </row>
    <row r="159" spans="1:27" x14ac:dyDescent="0.25">
      <c r="A159" s="145">
        <v>155</v>
      </c>
      <c r="B159" s="182" t="s">
        <v>79</v>
      </c>
      <c r="C159" s="181" t="s">
        <v>26</v>
      </c>
      <c r="D159" s="181" t="s">
        <v>659</v>
      </c>
      <c r="E159" s="179" t="s">
        <v>1439</v>
      </c>
      <c r="F159" s="150">
        <v>586</v>
      </c>
      <c r="G159" s="150">
        <v>1207155</v>
      </c>
      <c r="H159" s="7">
        <v>744</v>
      </c>
      <c r="I159" s="7">
        <v>964630</v>
      </c>
      <c r="J159" s="24">
        <f t="shared" si="18"/>
        <v>1.2696245733788396</v>
      </c>
      <c r="K159" s="24">
        <f t="shared" si="18"/>
        <v>0.79909373692690666</v>
      </c>
      <c r="L159" s="24">
        <f t="shared" si="19"/>
        <v>0.3</v>
      </c>
      <c r="M159" s="24">
        <f t="shared" si="20"/>
        <v>0.5593656158488346</v>
      </c>
      <c r="N159" s="109">
        <f t="shared" si="21"/>
        <v>0.85936561584883453</v>
      </c>
      <c r="O159" s="148">
        <f>IF(N159&gt;=$O$1,N159*'DSR Fund'!$F$9,0)</f>
        <v>1239.9899313296246</v>
      </c>
      <c r="P159" s="7">
        <v>548060</v>
      </c>
      <c r="Q159" s="7">
        <v>403610</v>
      </c>
      <c r="R159" s="138">
        <f t="shared" si="22"/>
        <v>951670</v>
      </c>
      <c r="S159" s="144">
        <f t="shared" si="23"/>
        <v>0.57589290405287552</v>
      </c>
      <c r="T159" s="144">
        <f t="shared" si="24"/>
        <v>0.42410709594712453</v>
      </c>
      <c r="U159" s="138">
        <f t="shared" si="25"/>
        <v>714.10140254974317</v>
      </c>
      <c r="V159" s="138">
        <f t="shared" si="26"/>
        <v>525.88852877988143</v>
      </c>
      <c r="W159" s="2" t="s">
        <v>1337</v>
      </c>
      <c r="X159" s="2">
        <v>1914561720</v>
      </c>
      <c r="Y159" s="2" t="s">
        <v>1627</v>
      </c>
      <c r="Z159" s="2" t="s">
        <v>1629</v>
      </c>
      <c r="AA159" s="2"/>
    </row>
    <row r="160" spans="1:27" x14ac:dyDescent="0.25">
      <c r="A160" s="145">
        <v>156</v>
      </c>
      <c r="B160" s="182" t="s">
        <v>30</v>
      </c>
      <c r="C160" s="181" t="s">
        <v>26</v>
      </c>
      <c r="D160" s="181" t="s">
        <v>388</v>
      </c>
      <c r="E160" s="179" t="s">
        <v>341</v>
      </c>
      <c r="F160" s="150">
        <v>1742</v>
      </c>
      <c r="G160" s="150">
        <v>3334240</v>
      </c>
      <c r="H160" s="7">
        <v>3256</v>
      </c>
      <c r="I160" s="7">
        <v>4427880</v>
      </c>
      <c r="J160" s="24">
        <f t="shared" si="18"/>
        <v>1.8691159586681976</v>
      </c>
      <c r="K160" s="24">
        <f t="shared" si="18"/>
        <v>1.328002783242958</v>
      </c>
      <c r="L160" s="24">
        <f t="shared" si="19"/>
        <v>0.3</v>
      </c>
      <c r="M160" s="24">
        <f t="shared" si="20"/>
        <v>0.7</v>
      </c>
      <c r="N160" s="109">
        <f t="shared" si="21"/>
        <v>1</v>
      </c>
      <c r="O160" s="148">
        <f>IF(N160&gt;=$O$1,N160*'DSR Fund'!$F$9,0)</f>
        <v>1442.9131308736737</v>
      </c>
      <c r="P160" s="7">
        <v>2254845</v>
      </c>
      <c r="Q160" s="7">
        <v>1973090</v>
      </c>
      <c r="R160" s="138">
        <f t="shared" si="22"/>
        <v>4227935</v>
      </c>
      <c r="S160" s="144">
        <f t="shared" si="23"/>
        <v>0.53332063998145662</v>
      </c>
      <c r="T160" s="144">
        <f t="shared" si="24"/>
        <v>0.46667936001854332</v>
      </c>
      <c r="U160" s="138">
        <f t="shared" si="25"/>
        <v>769.53535439519499</v>
      </c>
      <c r="V160" s="138">
        <f t="shared" si="26"/>
        <v>673.37777647847872</v>
      </c>
      <c r="W160" s="2" t="s">
        <v>1337</v>
      </c>
      <c r="X160" s="2">
        <v>1928099153</v>
      </c>
      <c r="Y160" s="2" t="s">
        <v>1627</v>
      </c>
      <c r="Z160" s="2" t="s">
        <v>1629</v>
      </c>
      <c r="AA160" s="2"/>
    </row>
    <row r="161" spans="1:27" x14ac:dyDescent="0.25">
      <c r="A161" s="145">
        <v>157</v>
      </c>
      <c r="B161" s="182" t="s">
        <v>30</v>
      </c>
      <c r="C161" s="181" t="s">
        <v>26</v>
      </c>
      <c r="D161" s="181" t="s">
        <v>389</v>
      </c>
      <c r="E161" s="179" t="s">
        <v>1440</v>
      </c>
      <c r="F161" s="150">
        <v>978</v>
      </c>
      <c r="G161" s="150">
        <v>1915605</v>
      </c>
      <c r="H161" s="7">
        <v>1579</v>
      </c>
      <c r="I161" s="7">
        <v>2440145</v>
      </c>
      <c r="J161" s="24">
        <f t="shared" si="18"/>
        <v>1.6145194274028629</v>
      </c>
      <c r="K161" s="24">
        <f t="shared" si="18"/>
        <v>1.2738247185614988</v>
      </c>
      <c r="L161" s="24">
        <f t="shared" si="19"/>
        <v>0.3</v>
      </c>
      <c r="M161" s="24">
        <f t="shared" si="20"/>
        <v>0.7</v>
      </c>
      <c r="N161" s="109">
        <f t="shared" si="21"/>
        <v>1</v>
      </c>
      <c r="O161" s="148">
        <f>IF(N161&gt;=$O$1,N161*'DSR Fund'!$F$9,0)</f>
        <v>1442.9131308736737</v>
      </c>
      <c r="P161" s="7">
        <v>1108075</v>
      </c>
      <c r="Q161" s="7">
        <v>1328430</v>
      </c>
      <c r="R161" s="138">
        <f t="shared" si="22"/>
        <v>2436505</v>
      </c>
      <c r="S161" s="144">
        <f t="shared" si="23"/>
        <v>0.45478051553352034</v>
      </c>
      <c r="T161" s="144">
        <f t="shared" si="24"/>
        <v>0.54521948446647961</v>
      </c>
      <c r="U161" s="138">
        <f t="shared" si="25"/>
        <v>656.20877752881518</v>
      </c>
      <c r="V161" s="138">
        <f t="shared" si="26"/>
        <v>786.70435334485842</v>
      </c>
      <c r="W161" s="2" t="s">
        <v>1337</v>
      </c>
      <c r="X161" s="2">
        <v>1791939165</v>
      </c>
      <c r="Y161" s="2" t="s">
        <v>1627</v>
      </c>
      <c r="Z161" s="2" t="s">
        <v>1629</v>
      </c>
      <c r="AA161" s="2"/>
    </row>
    <row r="162" spans="1:27" x14ac:dyDescent="0.25">
      <c r="A162" s="145">
        <v>158</v>
      </c>
      <c r="B162" s="182" t="s">
        <v>30</v>
      </c>
      <c r="C162" s="181" t="s">
        <v>26</v>
      </c>
      <c r="D162" s="181" t="s">
        <v>392</v>
      </c>
      <c r="E162" s="179" t="s">
        <v>393</v>
      </c>
      <c r="F162" s="150">
        <v>1046</v>
      </c>
      <c r="G162" s="150">
        <v>2024670</v>
      </c>
      <c r="H162" s="7">
        <v>1341</v>
      </c>
      <c r="I162" s="7">
        <v>2843645</v>
      </c>
      <c r="J162" s="24">
        <f t="shared" si="18"/>
        <v>1.2820267686424474</v>
      </c>
      <c r="K162" s="24">
        <f t="shared" si="18"/>
        <v>1.4044980169607886</v>
      </c>
      <c r="L162" s="24">
        <f t="shared" si="19"/>
        <v>0.3</v>
      </c>
      <c r="M162" s="24">
        <f t="shared" si="20"/>
        <v>0.7</v>
      </c>
      <c r="N162" s="109">
        <f t="shared" si="21"/>
        <v>1</v>
      </c>
      <c r="O162" s="148">
        <f>IF(N162&gt;=$O$1,N162*'DSR Fund'!$F$9,0)</f>
        <v>1442.9131308736737</v>
      </c>
      <c r="P162" s="7">
        <v>890885</v>
      </c>
      <c r="Q162" s="7">
        <v>1946780</v>
      </c>
      <c r="R162" s="138">
        <f t="shared" si="22"/>
        <v>2837665</v>
      </c>
      <c r="S162" s="144">
        <f t="shared" si="23"/>
        <v>0.31395002581347692</v>
      </c>
      <c r="T162" s="144">
        <f t="shared" si="24"/>
        <v>0.68604997418652303</v>
      </c>
      <c r="U162" s="138">
        <f t="shared" si="25"/>
        <v>453.00261468439464</v>
      </c>
      <c r="V162" s="138">
        <f t="shared" si="26"/>
        <v>989.91051618927895</v>
      </c>
      <c r="W162" s="2" t="s">
        <v>1337</v>
      </c>
      <c r="X162" s="2">
        <v>1912794430</v>
      </c>
      <c r="Y162" s="2" t="s">
        <v>1627</v>
      </c>
      <c r="Z162" s="2" t="s">
        <v>1629</v>
      </c>
      <c r="AA162" s="2"/>
    </row>
    <row r="163" spans="1:27" x14ac:dyDescent="0.25">
      <c r="A163" s="145">
        <v>159</v>
      </c>
      <c r="B163" s="182" t="s">
        <v>30</v>
      </c>
      <c r="C163" s="181" t="s">
        <v>26</v>
      </c>
      <c r="D163" s="181" t="s">
        <v>391</v>
      </c>
      <c r="E163" s="179" t="s">
        <v>1441</v>
      </c>
      <c r="F163" s="150">
        <v>801</v>
      </c>
      <c r="G163" s="150">
        <v>1582190</v>
      </c>
      <c r="H163" s="7">
        <v>1329</v>
      </c>
      <c r="I163" s="7">
        <v>1611025</v>
      </c>
      <c r="J163" s="24">
        <f t="shared" si="18"/>
        <v>1.6591760299625469</v>
      </c>
      <c r="K163" s="24">
        <f t="shared" si="18"/>
        <v>1.018224739127412</v>
      </c>
      <c r="L163" s="24">
        <f t="shared" si="19"/>
        <v>0.3</v>
      </c>
      <c r="M163" s="24">
        <f t="shared" si="20"/>
        <v>0.7</v>
      </c>
      <c r="N163" s="109">
        <f t="shared" si="21"/>
        <v>1</v>
      </c>
      <c r="O163" s="148">
        <f>IF(N163&gt;=$O$1,N163*'DSR Fund'!$F$9,0)</f>
        <v>1442.9131308736737</v>
      </c>
      <c r="P163" s="7">
        <v>937055</v>
      </c>
      <c r="Q163" s="7">
        <v>672640</v>
      </c>
      <c r="R163" s="138">
        <f t="shared" si="22"/>
        <v>1609695</v>
      </c>
      <c r="S163" s="144">
        <f t="shared" si="23"/>
        <v>0.58213201879859233</v>
      </c>
      <c r="T163" s="144">
        <f t="shared" si="24"/>
        <v>0.41786798120140772</v>
      </c>
      <c r="U163" s="138">
        <f t="shared" si="25"/>
        <v>839.96593382648916</v>
      </c>
      <c r="V163" s="138">
        <f t="shared" si="26"/>
        <v>602.94719704718466</v>
      </c>
      <c r="W163" s="2" t="s">
        <v>1337</v>
      </c>
      <c r="X163" s="2">
        <v>1716032199</v>
      </c>
      <c r="Y163" s="2" t="s">
        <v>1627</v>
      </c>
      <c r="Z163" s="2" t="s">
        <v>1629</v>
      </c>
      <c r="AA163" s="2"/>
    </row>
    <row r="164" spans="1:27" x14ac:dyDescent="0.25">
      <c r="A164" s="145">
        <v>160</v>
      </c>
      <c r="B164" s="182" t="s">
        <v>30</v>
      </c>
      <c r="C164" s="181" t="s">
        <v>26</v>
      </c>
      <c r="D164" s="181" t="s">
        <v>387</v>
      </c>
      <c r="E164" s="179" t="s">
        <v>1442</v>
      </c>
      <c r="F164" s="150">
        <v>1100</v>
      </c>
      <c r="G164" s="150">
        <v>2116395</v>
      </c>
      <c r="H164" s="7">
        <v>583</v>
      </c>
      <c r="I164" s="7">
        <v>1089100</v>
      </c>
      <c r="J164" s="24">
        <f t="shared" si="18"/>
        <v>0.53</v>
      </c>
      <c r="K164" s="24">
        <f t="shared" si="18"/>
        <v>0.51460148034747766</v>
      </c>
      <c r="L164" s="24">
        <f t="shared" si="19"/>
        <v>0.159</v>
      </c>
      <c r="M164" s="24">
        <f t="shared" si="20"/>
        <v>0.36022103624323432</v>
      </c>
      <c r="N164" s="109">
        <f t="shared" si="21"/>
        <v>0.51922103624323435</v>
      </c>
      <c r="O164" s="148">
        <f>IF(N164&gt;=$O$1,N164*'DSR Fund'!$F$9,0)</f>
        <v>0</v>
      </c>
      <c r="P164" s="7">
        <v>356170</v>
      </c>
      <c r="Q164" s="7">
        <v>732930</v>
      </c>
      <c r="R164" s="138">
        <f t="shared" si="22"/>
        <v>1089100</v>
      </c>
      <c r="S164" s="144">
        <f t="shared" si="23"/>
        <v>0.32703149389404096</v>
      </c>
      <c r="T164" s="144">
        <f t="shared" si="24"/>
        <v>0.67296850610595904</v>
      </c>
      <c r="U164" s="138">
        <f t="shared" si="25"/>
        <v>0</v>
      </c>
      <c r="V164" s="138">
        <f t="shared" si="26"/>
        <v>0</v>
      </c>
      <c r="W164" s="2" t="s">
        <v>1337</v>
      </c>
      <c r="X164" s="2">
        <v>1712294727</v>
      </c>
      <c r="Y164" s="2" t="s">
        <v>1627</v>
      </c>
      <c r="Z164" s="2" t="s">
        <v>1629</v>
      </c>
      <c r="AA164" s="2"/>
    </row>
    <row r="165" spans="1:27" x14ac:dyDescent="0.25">
      <c r="A165" s="145">
        <v>161</v>
      </c>
      <c r="B165" s="182" t="s">
        <v>30</v>
      </c>
      <c r="C165" s="181" t="s">
        <v>26</v>
      </c>
      <c r="D165" s="181" t="s">
        <v>394</v>
      </c>
      <c r="E165" s="179" t="s">
        <v>395</v>
      </c>
      <c r="F165" s="150">
        <v>976</v>
      </c>
      <c r="G165" s="150">
        <v>1913675</v>
      </c>
      <c r="H165" s="7">
        <v>1551</v>
      </c>
      <c r="I165" s="7">
        <v>2701135</v>
      </c>
      <c r="J165" s="24">
        <f t="shared" si="18"/>
        <v>1.589139344262295</v>
      </c>
      <c r="K165" s="24">
        <f t="shared" si="18"/>
        <v>1.4114909793982782</v>
      </c>
      <c r="L165" s="24">
        <f t="shared" si="19"/>
        <v>0.3</v>
      </c>
      <c r="M165" s="24">
        <f t="shared" si="20"/>
        <v>0.7</v>
      </c>
      <c r="N165" s="109">
        <f t="shared" si="21"/>
        <v>1</v>
      </c>
      <c r="O165" s="148">
        <f>IF(N165&gt;=$O$1,N165*'DSR Fund'!$F$9,0)</f>
        <v>1442.9131308736737</v>
      </c>
      <c r="P165" s="7">
        <v>966215</v>
      </c>
      <c r="Q165" s="7">
        <v>1732650</v>
      </c>
      <c r="R165" s="138">
        <f t="shared" si="22"/>
        <v>2698865</v>
      </c>
      <c r="S165" s="144">
        <f t="shared" si="23"/>
        <v>0.35800790332232252</v>
      </c>
      <c r="T165" s="144">
        <f t="shared" si="24"/>
        <v>0.64199209667767743</v>
      </c>
      <c r="U165" s="138">
        <f t="shared" si="25"/>
        <v>516.5743046603319</v>
      </c>
      <c r="V165" s="138">
        <f t="shared" si="26"/>
        <v>926.3388262133418</v>
      </c>
      <c r="W165" s="2" t="s">
        <v>1337</v>
      </c>
      <c r="X165" s="2">
        <v>1771800564</v>
      </c>
      <c r="Y165" s="2" t="s">
        <v>1627</v>
      </c>
      <c r="Z165" s="2" t="s">
        <v>1629</v>
      </c>
      <c r="AA165" s="2"/>
    </row>
    <row r="166" spans="1:27" x14ac:dyDescent="0.25">
      <c r="A166" s="145">
        <v>162</v>
      </c>
      <c r="B166" s="182" t="s">
        <v>30</v>
      </c>
      <c r="C166" s="181" t="s">
        <v>26</v>
      </c>
      <c r="D166" s="181" t="s">
        <v>385</v>
      </c>
      <c r="E166" s="179" t="s">
        <v>386</v>
      </c>
      <c r="F166" s="150">
        <v>976</v>
      </c>
      <c r="G166" s="150">
        <v>1913675</v>
      </c>
      <c r="H166" s="7">
        <v>724</v>
      </c>
      <c r="I166" s="7">
        <v>1066700</v>
      </c>
      <c r="J166" s="24">
        <f t="shared" si="18"/>
        <v>0.74180327868852458</v>
      </c>
      <c r="K166" s="24">
        <f t="shared" si="18"/>
        <v>0.5574091734489921</v>
      </c>
      <c r="L166" s="24">
        <f t="shared" si="19"/>
        <v>0.22254098360655736</v>
      </c>
      <c r="M166" s="24">
        <f t="shared" si="20"/>
        <v>0.39018642141429444</v>
      </c>
      <c r="N166" s="109">
        <f t="shared" si="21"/>
        <v>0.61272740502085177</v>
      </c>
      <c r="O166" s="148">
        <f>IF(N166&gt;=$O$1,N166*'DSR Fund'!$F$9,0)</f>
        <v>0</v>
      </c>
      <c r="P166" s="7">
        <v>507910</v>
      </c>
      <c r="Q166" s="7">
        <v>557460</v>
      </c>
      <c r="R166" s="138">
        <f t="shared" si="22"/>
        <v>1065370</v>
      </c>
      <c r="S166" s="144">
        <f t="shared" si="23"/>
        <v>0.4767451683452697</v>
      </c>
      <c r="T166" s="144">
        <f t="shared" si="24"/>
        <v>0.5232548316547303</v>
      </c>
      <c r="U166" s="138">
        <f t="shared" si="25"/>
        <v>0</v>
      </c>
      <c r="V166" s="138">
        <f t="shared" si="26"/>
        <v>0</v>
      </c>
      <c r="W166" s="2" t="s">
        <v>1337</v>
      </c>
      <c r="X166" s="2">
        <v>1913223230</v>
      </c>
      <c r="Y166" s="2" t="s">
        <v>1627</v>
      </c>
      <c r="Z166" s="2" t="s">
        <v>1629</v>
      </c>
      <c r="AA166" s="2"/>
    </row>
    <row r="167" spans="1:27" x14ac:dyDescent="0.25">
      <c r="A167" s="145">
        <v>163</v>
      </c>
      <c r="B167" s="182" t="s">
        <v>25</v>
      </c>
      <c r="C167" s="181" t="s">
        <v>26</v>
      </c>
      <c r="D167" s="181" t="s">
        <v>359</v>
      </c>
      <c r="E167" s="179" t="s">
        <v>1443</v>
      </c>
      <c r="F167" s="150">
        <v>1382</v>
      </c>
      <c r="G167" s="150">
        <v>2921060</v>
      </c>
      <c r="H167" s="7">
        <v>1369</v>
      </c>
      <c r="I167" s="7">
        <v>3025110</v>
      </c>
      <c r="J167" s="24">
        <f t="shared" si="18"/>
        <v>0.99059334298118673</v>
      </c>
      <c r="K167" s="24">
        <f t="shared" si="18"/>
        <v>1.0356206308668772</v>
      </c>
      <c r="L167" s="24">
        <f t="shared" si="19"/>
        <v>0.29717800289435603</v>
      </c>
      <c r="M167" s="24">
        <f t="shared" si="20"/>
        <v>0.7</v>
      </c>
      <c r="N167" s="109">
        <f t="shared" si="21"/>
        <v>0.99717800289435599</v>
      </c>
      <c r="O167" s="148">
        <f>IF(N167&gt;=$O$1,N167*'DSR Fund'!$F$9,0)</f>
        <v>1438.8412341946525</v>
      </c>
      <c r="P167" s="7">
        <v>824825</v>
      </c>
      <c r="Q167" s="7">
        <v>2188820</v>
      </c>
      <c r="R167" s="138">
        <f t="shared" si="22"/>
        <v>3013645</v>
      </c>
      <c r="S167" s="144">
        <f t="shared" si="23"/>
        <v>0.27369680237718774</v>
      </c>
      <c r="T167" s="144">
        <f t="shared" si="24"/>
        <v>0.72630319762281226</v>
      </c>
      <c r="U167" s="138">
        <f t="shared" si="25"/>
        <v>393.8062449275227</v>
      </c>
      <c r="V167" s="138">
        <f t="shared" si="26"/>
        <v>1045.0349892671297</v>
      </c>
      <c r="W167" s="2" t="s">
        <v>1337</v>
      </c>
      <c r="X167" s="2">
        <v>1867363292</v>
      </c>
      <c r="Y167" s="2" t="s">
        <v>1627</v>
      </c>
      <c r="Z167" s="2" t="s">
        <v>1629</v>
      </c>
      <c r="AA167" s="2"/>
    </row>
    <row r="168" spans="1:27" x14ac:dyDescent="0.25">
      <c r="A168" s="145">
        <v>164</v>
      </c>
      <c r="B168" s="179" t="s">
        <v>25</v>
      </c>
      <c r="C168" s="181" t="s">
        <v>26</v>
      </c>
      <c r="D168" s="145" t="s">
        <v>361</v>
      </c>
      <c r="E168" s="179" t="s">
        <v>1444</v>
      </c>
      <c r="F168" s="150">
        <v>1931</v>
      </c>
      <c r="G168" s="150">
        <v>4367785</v>
      </c>
      <c r="H168" s="7">
        <v>1388</v>
      </c>
      <c r="I168" s="7">
        <v>3814180</v>
      </c>
      <c r="J168" s="24">
        <f t="shared" si="18"/>
        <v>0.71879854997410664</v>
      </c>
      <c r="K168" s="24">
        <f t="shared" si="18"/>
        <v>0.8732526898645423</v>
      </c>
      <c r="L168" s="24">
        <f t="shared" si="19"/>
        <v>0.215639564992232</v>
      </c>
      <c r="M168" s="24">
        <f t="shared" si="20"/>
        <v>0.61127688290517956</v>
      </c>
      <c r="N168" s="109">
        <f t="shared" si="21"/>
        <v>0.82691644789741159</v>
      </c>
      <c r="O168" s="148">
        <f>IF(N168&gt;=$O$1,N168*'DSR Fund'!$F$9,0)</f>
        <v>1193.1686008065913</v>
      </c>
      <c r="P168" s="7">
        <v>737905</v>
      </c>
      <c r="Q168" s="7">
        <v>3006260</v>
      </c>
      <c r="R168" s="138">
        <f t="shared" si="22"/>
        <v>3744165</v>
      </c>
      <c r="S168" s="144">
        <f t="shared" si="23"/>
        <v>0.1970813252086914</v>
      </c>
      <c r="T168" s="144">
        <f t="shared" si="24"/>
        <v>0.80291867479130863</v>
      </c>
      <c r="U168" s="138">
        <f t="shared" si="25"/>
        <v>235.15124904436311</v>
      </c>
      <c r="V168" s="138">
        <f t="shared" si="26"/>
        <v>958.01735176222815</v>
      </c>
      <c r="W168" s="2" t="s">
        <v>1337</v>
      </c>
      <c r="X168" s="2">
        <v>1716947589</v>
      </c>
      <c r="Y168" s="2" t="s">
        <v>1627</v>
      </c>
      <c r="Z168" s="2" t="s">
        <v>1629</v>
      </c>
      <c r="AA168" s="2"/>
    </row>
    <row r="169" spans="1:27" x14ac:dyDescent="0.25">
      <c r="A169" s="145">
        <v>165</v>
      </c>
      <c r="B169" s="179" t="s">
        <v>25</v>
      </c>
      <c r="C169" s="181" t="s">
        <v>26</v>
      </c>
      <c r="D169" s="145" t="s">
        <v>360</v>
      </c>
      <c r="E169" s="179" t="s">
        <v>1445</v>
      </c>
      <c r="F169" s="150">
        <v>1151</v>
      </c>
      <c r="G169" s="150">
        <v>1788525</v>
      </c>
      <c r="H169" s="7">
        <v>1030</v>
      </c>
      <c r="I169" s="7">
        <v>1512705</v>
      </c>
      <c r="J169" s="24">
        <f t="shared" si="18"/>
        <v>0.89487402258905302</v>
      </c>
      <c r="K169" s="24">
        <f t="shared" si="18"/>
        <v>0.84578353671321338</v>
      </c>
      <c r="L169" s="24">
        <f t="shared" si="19"/>
        <v>0.26846220677671589</v>
      </c>
      <c r="M169" s="24">
        <f t="shared" si="20"/>
        <v>0.59204847569924934</v>
      </c>
      <c r="N169" s="109">
        <f t="shared" si="21"/>
        <v>0.86051068247596518</v>
      </c>
      <c r="O169" s="148">
        <f>IF(N169&gt;=$O$1,N169*'DSR Fund'!$F$9,0)</f>
        <v>1241.6421630016366</v>
      </c>
      <c r="P169" s="7">
        <v>722805</v>
      </c>
      <c r="Q169" s="7">
        <v>767630</v>
      </c>
      <c r="R169" s="138">
        <f t="shared" si="22"/>
        <v>1490435</v>
      </c>
      <c r="S169" s="144">
        <f t="shared" si="23"/>
        <v>0.48496244385028531</v>
      </c>
      <c r="T169" s="144">
        <f t="shared" si="24"/>
        <v>0.51503755614971469</v>
      </c>
      <c r="U169" s="138">
        <f t="shared" si="25"/>
        <v>602.14981775682804</v>
      </c>
      <c r="V169" s="138">
        <f t="shared" si="26"/>
        <v>639.49234524480858</v>
      </c>
      <c r="W169" s="2" t="s">
        <v>1337</v>
      </c>
      <c r="X169" s="2">
        <v>1757359521</v>
      </c>
      <c r="Y169" s="2" t="s">
        <v>1627</v>
      </c>
      <c r="Z169" s="2" t="s">
        <v>1629</v>
      </c>
      <c r="AA169" s="2"/>
    </row>
    <row r="170" spans="1:27" x14ac:dyDescent="0.25">
      <c r="A170" s="145">
        <v>166</v>
      </c>
      <c r="B170" s="179" t="s">
        <v>25</v>
      </c>
      <c r="C170" s="181" t="s">
        <v>26</v>
      </c>
      <c r="D170" s="145" t="s">
        <v>362</v>
      </c>
      <c r="E170" s="179" t="s">
        <v>1446</v>
      </c>
      <c r="F170" s="150">
        <v>1207</v>
      </c>
      <c r="G170" s="150">
        <v>1925050</v>
      </c>
      <c r="H170" s="7">
        <v>1052</v>
      </c>
      <c r="I170" s="7">
        <v>2002125</v>
      </c>
      <c r="J170" s="24">
        <f t="shared" si="18"/>
        <v>0.87158243579121786</v>
      </c>
      <c r="K170" s="24">
        <f t="shared" si="18"/>
        <v>1.0400379210929587</v>
      </c>
      <c r="L170" s="24">
        <f t="shared" si="19"/>
        <v>0.26147473073736532</v>
      </c>
      <c r="M170" s="24">
        <f t="shared" si="20"/>
        <v>0.7</v>
      </c>
      <c r="N170" s="109">
        <f t="shared" si="21"/>
        <v>0.96147473073736522</v>
      </c>
      <c r="O170" s="148">
        <f>IF(N170&gt;=$O$1,N170*'DSR Fund'!$F$9,0)</f>
        <v>1387.324513984174</v>
      </c>
      <c r="P170" s="7">
        <v>664855</v>
      </c>
      <c r="Q170" s="7">
        <v>1325790</v>
      </c>
      <c r="R170" s="138">
        <f t="shared" si="22"/>
        <v>1990645</v>
      </c>
      <c r="S170" s="144">
        <f t="shared" si="23"/>
        <v>0.33398973699479312</v>
      </c>
      <c r="T170" s="144">
        <f t="shared" si="24"/>
        <v>0.66601026300520683</v>
      </c>
      <c r="U170" s="138">
        <f t="shared" si="25"/>
        <v>463.35214955200348</v>
      </c>
      <c r="V170" s="138">
        <f t="shared" si="26"/>
        <v>923.97236443217048</v>
      </c>
      <c r="W170" s="2" t="s">
        <v>1337</v>
      </c>
      <c r="X170" s="2">
        <v>1774470555</v>
      </c>
      <c r="Y170" s="2" t="s">
        <v>1627</v>
      </c>
      <c r="Z170" s="2" t="s">
        <v>1629</v>
      </c>
      <c r="AA170" s="2"/>
    </row>
    <row r="171" spans="1:27" x14ac:dyDescent="0.25">
      <c r="A171" s="145">
        <v>167</v>
      </c>
      <c r="B171" s="179" t="s">
        <v>36</v>
      </c>
      <c r="C171" s="181" t="s">
        <v>26</v>
      </c>
      <c r="D171" s="145" t="s">
        <v>426</v>
      </c>
      <c r="E171" s="179" t="s">
        <v>1020</v>
      </c>
      <c r="F171" s="150">
        <v>1045</v>
      </c>
      <c r="G171" s="150">
        <v>2595990</v>
      </c>
      <c r="H171" s="7">
        <v>1019</v>
      </c>
      <c r="I171" s="7">
        <v>2565470</v>
      </c>
      <c r="J171" s="24">
        <f t="shared" si="18"/>
        <v>0.97511961722488039</v>
      </c>
      <c r="K171" s="24">
        <f t="shared" si="18"/>
        <v>0.98824340617644901</v>
      </c>
      <c r="L171" s="24">
        <f t="shared" si="19"/>
        <v>0.29253588516746409</v>
      </c>
      <c r="M171" s="24">
        <f t="shared" si="20"/>
        <v>0.69177038432351423</v>
      </c>
      <c r="N171" s="109">
        <f t="shared" si="21"/>
        <v>0.98430626949097833</v>
      </c>
      <c r="O171" s="148">
        <f>IF(N171&gt;=$O$1,N171*'DSR Fund'!$F$9,0)</f>
        <v>1420.2684410498136</v>
      </c>
      <c r="P171" s="7">
        <v>500865</v>
      </c>
      <c r="Q171" s="7">
        <v>2061950</v>
      </c>
      <c r="R171" s="138">
        <f t="shared" si="22"/>
        <v>2562815</v>
      </c>
      <c r="S171" s="144">
        <f t="shared" si="23"/>
        <v>0.19543548793026419</v>
      </c>
      <c r="T171" s="144">
        <f t="shared" si="24"/>
        <v>0.80456451206973578</v>
      </c>
      <c r="U171" s="138">
        <f t="shared" si="25"/>
        <v>277.57085576852597</v>
      </c>
      <c r="V171" s="138">
        <f t="shared" si="26"/>
        <v>1142.6975852812875</v>
      </c>
      <c r="W171" s="2" t="s">
        <v>1337</v>
      </c>
      <c r="X171" s="2">
        <v>1644335366</v>
      </c>
      <c r="Y171" s="2" t="s">
        <v>1627</v>
      </c>
      <c r="Z171" s="2" t="s">
        <v>1629</v>
      </c>
      <c r="AA171" s="2"/>
    </row>
    <row r="172" spans="1:27" x14ac:dyDescent="0.25">
      <c r="A172" s="145">
        <v>168</v>
      </c>
      <c r="B172" s="179" t="s">
        <v>36</v>
      </c>
      <c r="C172" s="181" t="s">
        <v>26</v>
      </c>
      <c r="D172" s="145" t="s">
        <v>429</v>
      </c>
      <c r="E172" s="179" t="s">
        <v>1447</v>
      </c>
      <c r="F172" s="150">
        <v>1511</v>
      </c>
      <c r="G172" s="150">
        <v>2181990</v>
      </c>
      <c r="H172" s="7">
        <v>1390</v>
      </c>
      <c r="I172" s="7">
        <v>2458740</v>
      </c>
      <c r="J172" s="24">
        <f t="shared" si="18"/>
        <v>0.91992058239576435</v>
      </c>
      <c r="K172" s="24">
        <f t="shared" si="18"/>
        <v>1.1268337618412549</v>
      </c>
      <c r="L172" s="24">
        <f t="shared" si="19"/>
        <v>0.27597617471872932</v>
      </c>
      <c r="M172" s="24">
        <f t="shared" si="20"/>
        <v>0.7</v>
      </c>
      <c r="N172" s="109">
        <f t="shared" si="21"/>
        <v>0.97597617471872922</v>
      </c>
      <c r="O172" s="148">
        <f>IF(N172&gt;=$O$1,N172*'DSR Fund'!$F$9,0)</f>
        <v>1408.2488379215131</v>
      </c>
      <c r="P172" s="7">
        <v>877070</v>
      </c>
      <c r="Q172" s="7">
        <v>1569830</v>
      </c>
      <c r="R172" s="138">
        <f t="shared" si="22"/>
        <v>2446900</v>
      </c>
      <c r="S172" s="144">
        <f t="shared" si="23"/>
        <v>0.35844129306469408</v>
      </c>
      <c r="T172" s="144">
        <f t="shared" si="24"/>
        <v>0.64155870693530592</v>
      </c>
      <c r="U172" s="138">
        <f t="shared" si="25"/>
        <v>504.77453442143997</v>
      </c>
      <c r="V172" s="138">
        <f t="shared" si="26"/>
        <v>903.47430350007312</v>
      </c>
      <c r="W172" s="2" t="s">
        <v>1337</v>
      </c>
      <c r="X172" s="2">
        <v>1644336949</v>
      </c>
      <c r="Y172" s="2" t="s">
        <v>1627</v>
      </c>
      <c r="Z172" s="2" t="s">
        <v>1629</v>
      </c>
      <c r="AA172" s="2"/>
    </row>
    <row r="173" spans="1:27" x14ac:dyDescent="0.25">
      <c r="A173" s="145">
        <v>169</v>
      </c>
      <c r="B173" s="179" t="s">
        <v>36</v>
      </c>
      <c r="C173" s="181" t="s">
        <v>26</v>
      </c>
      <c r="D173" s="145" t="s">
        <v>425</v>
      </c>
      <c r="E173" s="179" t="s">
        <v>1448</v>
      </c>
      <c r="F173" s="150">
        <v>870</v>
      </c>
      <c r="G173" s="150">
        <v>992745</v>
      </c>
      <c r="H173" s="7">
        <v>945</v>
      </c>
      <c r="I173" s="7">
        <v>1242210</v>
      </c>
      <c r="J173" s="24">
        <f t="shared" si="18"/>
        <v>1.0862068965517242</v>
      </c>
      <c r="K173" s="24">
        <f t="shared" si="18"/>
        <v>1.2512880951301695</v>
      </c>
      <c r="L173" s="24">
        <f t="shared" si="19"/>
        <v>0.3</v>
      </c>
      <c r="M173" s="24">
        <f t="shared" si="20"/>
        <v>0.7</v>
      </c>
      <c r="N173" s="109">
        <f t="shared" si="21"/>
        <v>1</v>
      </c>
      <c r="O173" s="148">
        <f>IF(N173&gt;=$O$1,N173*'DSR Fund'!$F$9,0)</f>
        <v>1442.9131308736737</v>
      </c>
      <c r="P173" s="7">
        <v>645155</v>
      </c>
      <c r="Q173" s="7">
        <v>574410</v>
      </c>
      <c r="R173" s="138">
        <f t="shared" si="22"/>
        <v>1219565</v>
      </c>
      <c r="S173" s="144">
        <f t="shared" si="23"/>
        <v>0.52900419411839472</v>
      </c>
      <c r="T173" s="144">
        <f t="shared" si="24"/>
        <v>0.47099580588160533</v>
      </c>
      <c r="U173" s="138">
        <f t="shared" si="25"/>
        <v>763.30709798067755</v>
      </c>
      <c r="V173" s="138">
        <f t="shared" si="26"/>
        <v>679.60603289299627</v>
      </c>
      <c r="W173" s="2" t="s">
        <v>1337</v>
      </c>
      <c r="X173" s="2">
        <v>1625324898</v>
      </c>
      <c r="Y173" s="2" t="s">
        <v>1627</v>
      </c>
      <c r="Z173" s="2" t="s">
        <v>1629</v>
      </c>
      <c r="AA173" s="2"/>
    </row>
    <row r="174" spans="1:27" x14ac:dyDescent="0.25">
      <c r="A174" s="145">
        <v>170</v>
      </c>
      <c r="B174" s="179" t="s">
        <v>36</v>
      </c>
      <c r="C174" s="181" t="s">
        <v>26</v>
      </c>
      <c r="D174" s="145" t="s">
        <v>435</v>
      </c>
      <c r="E174" s="179" t="s">
        <v>1449</v>
      </c>
      <c r="F174" s="150">
        <v>1035</v>
      </c>
      <c r="G174" s="150">
        <v>3139190</v>
      </c>
      <c r="H174" s="7">
        <v>613</v>
      </c>
      <c r="I174" s="7">
        <v>2582135</v>
      </c>
      <c r="J174" s="24">
        <f t="shared" si="18"/>
        <v>0.59227053140096619</v>
      </c>
      <c r="K174" s="24">
        <f t="shared" si="18"/>
        <v>0.82254817325488427</v>
      </c>
      <c r="L174" s="24">
        <f t="shared" si="19"/>
        <v>0.17768115942028986</v>
      </c>
      <c r="M174" s="24">
        <f t="shared" si="20"/>
        <v>0.57578372127841893</v>
      </c>
      <c r="N174" s="109">
        <f t="shared" si="21"/>
        <v>0.75346488069870876</v>
      </c>
      <c r="O174" s="148">
        <f>IF(N174&gt;=$O$1,N174*'DSR Fund'!$F$9,0)</f>
        <v>0</v>
      </c>
      <c r="P174" s="7">
        <v>240545</v>
      </c>
      <c r="Q174" s="7">
        <v>2341590</v>
      </c>
      <c r="R174" s="138">
        <f t="shared" si="22"/>
        <v>2582135</v>
      </c>
      <c r="S174" s="144">
        <f t="shared" si="23"/>
        <v>9.31574065647226E-2</v>
      </c>
      <c r="T174" s="144">
        <f t="shared" si="24"/>
        <v>0.9068425934352774</v>
      </c>
      <c r="U174" s="138">
        <f t="shared" si="25"/>
        <v>0</v>
      </c>
      <c r="V174" s="138">
        <f t="shared" si="26"/>
        <v>0</v>
      </c>
      <c r="W174" s="2" t="s">
        <v>1337</v>
      </c>
      <c r="X174" s="2">
        <v>1718928968</v>
      </c>
      <c r="Y174" s="2" t="s">
        <v>1627</v>
      </c>
      <c r="Z174" s="2" t="s">
        <v>1629</v>
      </c>
      <c r="AA174" s="2"/>
    </row>
    <row r="175" spans="1:27" x14ac:dyDescent="0.25">
      <c r="A175" s="145">
        <v>171</v>
      </c>
      <c r="B175" s="179" t="s">
        <v>36</v>
      </c>
      <c r="C175" s="181" t="s">
        <v>26</v>
      </c>
      <c r="D175" s="145" t="s">
        <v>427</v>
      </c>
      <c r="E175" s="179" t="s">
        <v>428</v>
      </c>
      <c r="F175" s="150">
        <v>607</v>
      </c>
      <c r="G175" s="150">
        <v>694030</v>
      </c>
      <c r="H175" s="7">
        <v>721</v>
      </c>
      <c r="I175" s="7">
        <v>842655</v>
      </c>
      <c r="J175" s="24">
        <f t="shared" si="18"/>
        <v>1.187808896210873</v>
      </c>
      <c r="K175" s="24">
        <f t="shared" si="18"/>
        <v>1.2141478034090745</v>
      </c>
      <c r="L175" s="24">
        <f t="shared" si="19"/>
        <v>0.3</v>
      </c>
      <c r="M175" s="24">
        <f t="shared" si="20"/>
        <v>0.7</v>
      </c>
      <c r="N175" s="109">
        <f t="shared" si="21"/>
        <v>1</v>
      </c>
      <c r="O175" s="148">
        <f>IF(N175&gt;=$O$1,N175*'DSR Fund'!$F$9,0)</f>
        <v>1442.9131308736737</v>
      </c>
      <c r="P175" s="7">
        <v>509315</v>
      </c>
      <c r="Q175" s="7">
        <v>331160</v>
      </c>
      <c r="R175" s="138">
        <f t="shared" si="22"/>
        <v>840475</v>
      </c>
      <c r="S175" s="144">
        <f t="shared" si="23"/>
        <v>0.60598471102650286</v>
      </c>
      <c r="T175" s="144">
        <f t="shared" si="24"/>
        <v>0.39401528897349714</v>
      </c>
      <c r="U175" s="138">
        <f t="shared" si="25"/>
        <v>874.38329664882963</v>
      </c>
      <c r="V175" s="138">
        <f t="shared" si="26"/>
        <v>568.52983422484408</v>
      </c>
      <c r="W175" s="2" t="s">
        <v>1337</v>
      </c>
      <c r="X175" s="2">
        <v>1959102453</v>
      </c>
      <c r="Y175" s="2" t="s">
        <v>1627</v>
      </c>
      <c r="Z175" s="2" t="s">
        <v>1629</v>
      </c>
      <c r="AA175" s="2"/>
    </row>
    <row r="176" spans="1:27" x14ac:dyDescent="0.25">
      <c r="A176" s="145">
        <v>172</v>
      </c>
      <c r="B176" s="179" t="s">
        <v>36</v>
      </c>
      <c r="C176" s="181" t="s">
        <v>26</v>
      </c>
      <c r="D176" s="145" t="s">
        <v>431</v>
      </c>
      <c r="E176" s="179" t="s">
        <v>1450</v>
      </c>
      <c r="F176" s="150">
        <v>859</v>
      </c>
      <c r="G176" s="150">
        <v>1903765</v>
      </c>
      <c r="H176" s="7">
        <v>973</v>
      </c>
      <c r="I176" s="7">
        <v>2108210</v>
      </c>
      <c r="J176" s="24">
        <f t="shared" si="18"/>
        <v>1.1327124563445867</v>
      </c>
      <c r="K176" s="24">
        <f t="shared" si="18"/>
        <v>1.1073898301523559</v>
      </c>
      <c r="L176" s="24">
        <f t="shared" si="19"/>
        <v>0.3</v>
      </c>
      <c r="M176" s="24">
        <f t="shared" si="20"/>
        <v>0.7</v>
      </c>
      <c r="N176" s="109">
        <f t="shared" si="21"/>
        <v>1</v>
      </c>
      <c r="O176" s="148">
        <f>IF(N176&gt;=$O$1,N176*'DSR Fund'!$F$9,0)</f>
        <v>1442.9131308736737</v>
      </c>
      <c r="P176" s="7">
        <v>577140</v>
      </c>
      <c r="Q176" s="7">
        <v>1504170</v>
      </c>
      <c r="R176" s="138">
        <f t="shared" si="22"/>
        <v>2081310</v>
      </c>
      <c r="S176" s="144">
        <f t="shared" si="23"/>
        <v>0.27729651037087222</v>
      </c>
      <c r="T176" s="144">
        <f t="shared" si="24"/>
        <v>0.72270348962912778</v>
      </c>
      <c r="U176" s="138">
        <f t="shared" si="25"/>
        <v>400.11477595957939</v>
      </c>
      <c r="V176" s="138">
        <f t="shared" si="26"/>
        <v>1042.7983549140943</v>
      </c>
      <c r="W176" s="2" t="s">
        <v>1337</v>
      </c>
      <c r="X176" s="2">
        <v>1629001268</v>
      </c>
      <c r="Y176" s="2" t="s">
        <v>1627</v>
      </c>
      <c r="Z176" s="2" t="s">
        <v>1629</v>
      </c>
      <c r="AA176" s="2"/>
    </row>
    <row r="177" spans="1:27" x14ac:dyDescent="0.25">
      <c r="A177" s="145">
        <v>173</v>
      </c>
      <c r="B177" s="179" t="s">
        <v>39</v>
      </c>
      <c r="C177" s="181" t="s">
        <v>26</v>
      </c>
      <c r="D177" s="145" t="s">
        <v>367</v>
      </c>
      <c r="E177" s="179" t="s">
        <v>1451</v>
      </c>
      <c r="F177" s="150">
        <v>845</v>
      </c>
      <c r="G177" s="150">
        <v>1644715</v>
      </c>
      <c r="H177" s="7">
        <v>207</v>
      </c>
      <c r="I177" s="7">
        <v>538810</v>
      </c>
      <c r="J177" s="24">
        <f t="shared" si="18"/>
        <v>0.24497041420118343</v>
      </c>
      <c r="K177" s="24">
        <f t="shared" si="18"/>
        <v>0.32760083053902955</v>
      </c>
      <c r="L177" s="24">
        <f t="shared" si="19"/>
        <v>7.349112426035502E-2</v>
      </c>
      <c r="M177" s="24">
        <f t="shared" si="20"/>
        <v>0.22932058137732067</v>
      </c>
      <c r="N177" s="109">
        <f t="shared" si="21"/>
        <v>0.30281170563767568</v>
      </c>
      <c r="O177" s="148">
        <f>IF(N177&gt;=$O$1,N177*'DSR Fund'!$F$9,0)</f>
        <v>0</v>
      </c>
      <c r="P177" s="7">
        <v>114830</v>
      </c>
      <c r="Q177" s="7">
        <v>353420</v>
      </c>
      <c r="R177" s="138">
        <f t="shared" si="22"/>
        <v>468250</v>
      </c>
      <c r="S177" s="144">
        <f t="shared" si="23"/>
        <v>0.24523224773091298</v>
      </c>
      <c r="T177" s="144">
        <f t="shared" si="24"/>
        <v>0.75476775226908699</v>
      </c>
      <c r="U177" s="138">
        <f t="shared" si="25"/>
        <v>0</v>
      </c>
      <c r="V177" s="138">
        <f t="shared" si="26"/>
        <v>0</v>
      </c>
      <c r="W177" s="2" t="s">
        <v>1337</v>
      </c>
      <c r="X177" s="2">
        <v>1625907245</v>
      </c>
      <c r="Y177" s="2" t="s">
        <v>1627</v>
      </c>
      <c r="Z177" s="2" t="s">
        <v>1629</v>
      </c>
      <c r="AA177" s="2"/>
    </row>
    <row r="178" spans="1:27" x14ac:dyDescent="0.25">
      <c r="A178" s="145">
        <v>174</v>
      </c>
      <c r="B178" s="179" t="s">
        <v>39</v>
      </c>
      <c r="C178" s="181" t="s">
        <v>26</v>
      </c>
      <c r="D178" s="145" t="s">
        <v>365</v>
      </c>
      <c r="E178" s="179" t="s">
        <v>1452</v>
      </c>
      <c r="F178" s="150">
        <v>403</v>
      </c>
      <c r="G178" s="150">
        <v>782815</v>
      </c>
      <c r="H178" s="7">
        <v>423</v>
      </c>
      <c r="I178" s="7">
        <v>597470</v>
      </c>
      <c r="J178" s="24">
        <f t="shared" si="18"/>
        <v>1.0496277915632755</v>
      </c>
      <c r="K178" s="24">
        <f t="shared" si="18"/>
        <v>0.76323269227084301</v>
      </c>
      <c r="L178" s="24">
        <f t="shared" si="19"/>
        <v>0.3</v>
      </c>
      <c r="M178" s="24">
        <f t="shared" si="20"/>
        <v>0.53426288458959004</v>
      </c>
      <c r="N178" s="109">
        <f t="shared" si="21"/>
        <v>0.83426288458959008</v>
      </c>
      <c r="O178" s="148">
        <f>IF(N178&gt;=$O$1,N178*'DSR Fund'!$F$9,0)</f>
        <v>1203.7688707748678</v>
      </c>
      <c r="P178" s="7">
        <v>323720</v>
      </c>
      <c r="Q178" s="7">
        <v>246020</v>
      </c>
      <c r="R178" s="138">
        <f t="shared" si="22"/>
        <v>569740</v>
      </c>
      <c r="S178" s="144">
        <f t="shared" si="23"/>
        <v>0.5681889984905395</v>
      </c>
      <c r="T178" s="144">
        <f t="shared" si="24"/>
        <v>0.43181100150946045</v>
      </c>
      <c r="U178" s="138">
        <f t="shared" si="25"/>
        <v>683.96822909965977</v>
      </c>
      <c r="V178" s="138">
        <f t="shared" si="26"/>
        <v>519.80064167520788</v>
      </c>
      <c r="W178" s="2" t="s">
        <v>1337</v>
      </c>
      <c r="X178" s="2">
        <v>1961962276</v>
      </c>
      <c r="Y178" s="2" t="s">
        <v>1627</v>
      </c>
      <c r="Z178" s="2" t="s">
        <v>1629</v>
      </c>
      <c r="AA178" s="2"/>
    </row>
    <row r="179" spans="1:27" x14ac:dyDescent="0.25">
      <c r="A179" s="145">
        <v>175</v>
      </c>
      <c r="B179" s="179" t="s">
        <v>39</v>
      </c>
      <c r="C179" s="181" t="s">
        <v>26</v>
      </c>
      <c r="D179" s="145" t="s">
        <v>363</v>
      </c>
      <c r="E179" s="179" t="s">
        <v>364</v>
      </c>
      <c r="F179" s="150">
        <v>1159</v>
      </c>
      <c r="G179" s="150">
        <v>2249745</v>
      </c>
      <c r="H179" s="7">
        <v>547</v>
      </c>
      <c r="I179" s="7">
        <v>1092100</v>
      </c>
      <c r="J179" s="24">
        <f t="shared" si="18"/>
        <v>0.47195858498705778</v>
      </c>
      <c r="K179" s="24">
        <f t="shared" si="18"/>
        <v>0.48543279349437379</v>
      </c>
      <c r="L179" s="24">
        <f t="shared" si="19"/>
        <v>0.14158757549611733</v>
      </c>
      <c r="M179" s="24">
        <f t="shared" si="20"/>
        <v>0.33980295544606165</v>
      </c>
      <c r="N179" s="109">
        <f t="shared" si="21"/>
        <v>0.48139053094217898</v>
      </c>
      <c r="O179" s="148">
        <f>IF(N179&gt;=$O$1,N179*'DSR Fund'!$F$9,0)</f>
        <v>0</v>
      </c>
      <c r="P179" s="7">
        <v>395310</v>
      </c>
      <c r="Q179" s="7">
        <v>667370</v>
      </c>
      <c r="R179" s="138">
        <f t="shared" si="22"/>
        <v>1062680</v>
      </c>
      <c r="S179" s="144">
        <f t="shared" si="23"/>
        <v>0.37199345052132343</v>
      </c>
      <c r="T179" s="144">
        <f t="shared" si="24"/>
        <v>0.62800654947867651</v>
      </c>
      <c r="U179" s="138">
        <f t="shared" si="25"/>
        <v>0</v>
      </c>
      <c r="V179" s="138">
        <f t="shared" si="26"/>
        <v>0</v>
      </c>
      <c r="W179" s="2" t="s">
        <v>1337</v>
      </c>
      <c r="X179" s="2">
        <v>1735584450</v>
      </c>
      <c r="Y179" s="2" t="s">
        <v>1627</v>
      </c>
      <c r="Z179" s="2" t="s">
        <v>1629</v>
      </c>
      <c r="AA179" s="2"/>
    </row>
    <row r="180" spans="1:27" x14ac:dyDescent="0.25">
      <c r="A180" s="145">
        <v>176</v>
      </c>
      <c r="B180" s="179" t="s">
        <v>39</v>
      </c>
      <c r="C180" s="181" t="s">
        <v>26</v>
      </c>
      <c r="D180" s="145" t="s">
        <v>369</v>
      </c>
      <c r="E180" s="179" t="s">
        <v>370</v>
      </c>
      <c r="F180" s="150">
        <v>925</v>
      </c>
      <c r="G180" s="150">
        <v>1782370</v>
      </c>
      <c r="H180" s="7">
        <v>1154</v>
      </c>
      <c r="I180" s="7">
        <v>1668270</v>
      </c>
      <c r="J180" s="24">
        <f t="shared" si="18"/>
        <v>1.2475675675675675</v>
      </c>
      <c r="K180" s="24">
        <f t="shared" si="18"/>
        <v>0.93598411104316159</v>
      </c>
      <c r="L180" s="24">
        <f t="shared" si="19"/>
        <v>0.3</v>
      </c>
      <c r="M180" s="24">
        <f t="shared" si="20"/>
        <v>0.65518887773021306</v>
      </c>
      <c r="N180" s="109">
        <f t="shared" si="21"/>
        <v>0.9551888777302131</v>
      </c>
      <c r="O180" s="148">
        <f>IF(N180&gt;=$O$1,N180*'DSR Fund'!$F$9,0)</f>
        <v>1378.2545741414126</v>
      </c>
      <c r="P180" s="7">
        <v>994900</v>
      </c>
      <c r="Q180" s="7">
        <v>500860</v>
      </c>
      <c r="R180" s="138">
        <f t="shared" si="22"/>
        <v>1495760</v>
      </c>
      <c r="S180" s="144">
        <f t="shared" si="23"/>
        <v>0.6651468149970583</v>
      </c>
      <c r="T180" s="144">
        <f t="shared" si="24"/>
        <v>0.33485318500294164</v>
      </c>
      <c r="U180" s="138">
        <f t="shared" si="25"/>
        <v>916.7416402452875</v>
      </c>
      <c r="V180" s="138">
        <f t="shared" si="26"/>
        <v>461.51293389612499</v>
      </c>
      <c r="W180" s="2" t="s">
        <v>1337</v>
      </c>
      <c r="X180" s="2">
        <v>1715627400</v>
      </c>
      <c r="Y180" s="2" t="s">
        <v>1627</v>
      </c>
      <c r="Z180" s="2" t="s">
        <v>1629</v>
      </c>
      <c r="AA180" s="2"/>
    </row>
    <row r="181" spans="1:27" x14ac:dyDescent="0.25">
      <c r="A181" s="145">
        <v>177</v>
      </c>
      <c r="B181" s="179" t="s">
        <v>39</v>
      </c>
      <c r="C181" s="181" t="s">
        <v>26</v>
      </c>
      <c r="D181" s="145" t="s">
        <v>693</v>
      </c>
      <c r="E181" s="179" t="s">
        <v>1453</v>
      </c>
      <c r="F181" s="150">
        <v>678</v>
      </c>
      <c r="G181" s="150">
        <v>1295770</v>
      </c>
      <c r="H181" s="7">
        <v>653</v>
      </c>
      <c r="I181" s="7">
        <v>1216465</v>
      </c>
      <c r="J181" s="24">
        <f t="shared" si="18"/>
        <v>0.96312684365781709</v>
      </c>
      <c r="K181" s="24">
        <f t="shared" si="18"/>
        <v>0.93879700872840088</v>
      </c>
      <c r="L181" s="24">
        <f t="shared" si="19"/>
        <v>0.2889380530973451</v>
      </c>
      <c r="M181" s="24">
        <f t="shared" si="20"/>
        <v>0.65715790610988056</v>
      </c>
      <c r="N181" s="109">
        <f t="shared" si="21"/>
        <v>0.94609595920722567</v>
      </c>
      <c r="O181" s="148">
        <f>IF(N181&gt;=$O$1,N181*'DSR Fund'!$F$9,0)</f>
        <v>1365.1342826066295</v>
      </c>
      <c r="P181" s="7">
        <v>472530</v>
      </c>
      <c r="Q181" s="7">
        <v>682260</v>
      </c>
      <c r="R181" s="138">
        <f t="shared" si="22"/>
        <v>1154790</v>
      </c>
      <c r="S181" s="144">
        <f t="shared" si="23"/>
        <v>0.40919128153170709</v>
      </c>
      <c r="T181" s="144">
        <f t="shared" si="24"/>
        <v>0.59080871846829297</v>
      </c>
      <c r="U181" s="138">
        <f t="shared" si="25"/>
        <v>558.60104656267436</v>
      </c>
      <c r="V181" s="138">
        <f t="shared" si="26"/>
        <v>806.5332360439553</v>
      </c>
      <c r="W181" s="2" t="s">
        <v>1337</v>
      </c>
      <c r="X181" s="2">
        <v>1851302460</v>
      </c>
      <c r="Y181" s="2" t="s">
        <v>1627</v>
      </c>
      <c r="Z181" s="2" t="s">
        <v>1629</v>
      </c>
      <c r="AA181" s="2"/>
    </row>
    <row r="182" spans="1:27" x14ac:dyDescent="0.25">
      <c r="A182" s="145">
        <v>178</v>
      </c>
      <c r="B182" s="179" t="s">
        <v>38</v>
      </c>
      <c r="C182" s="181" t="s">
        <v>26</v>
      </c>
      <c r="D182" s="145" t="s">
        <v>411</v>
      </c>
      <c r="E182" s="179" t="s">
        <v>412</v>
      </c>
      <c r="F182" s="150">
        <v>1122</v>
      </c>
      <c r="G182" s="150">
        <v>2203450</v>
      </c>
      <c r="H182" s="7">
        <v>1257</v>
      </c>
      <c r="I182" s="7">
        <v>1923900</v>
      </c>
      <c r="J182" s="24">
        <f t="shared" si="18"/>
        <v>1.1203208556149733</v>
      </c>
      <c r="K182" s="24">
        <f t="shared" si="18"/>
        <v>0.87313077219814383</v>
      </c>
      <c r="L182" s="24">
        <f t="shared" si="19"/>
        <v>0.3</v>
      </c>
      <c r="M182" s="24">
        <f t="shared" si="20"/>
        <v>0.61119154053870062</v>
      </c>
      <c r="N182" s="109">
        <f t="shared" si="21"/>
        <v>0.91119154053870055</v>
      </c>
      <c r="O182" s="148">
        <f>IF(N182&gt;=$O$1,N182*'DSR Fund'!$F$9,0)</f>
        <v>1314.7702385843024</v>
      </c>
      <c r="P182" s="7">
        <v>841340</v>
      </c>
      <c r="Q182" s="7">
        <v>1082560</v>
      </c>
      <c r="R182" s="138">
        <f t="shared" si="22"/>
        <v>1923900</v>
      </c>
      <c r="S182" s="144">
        <f t="shared" si="23"/>
        <v>0.43730963147772756</v>
      </c>
      <c r="T182" s="144">
        <f t="shared" si="24"/>
        <v>0.5626903685222725</v>
      </c>
      <c r="U182" s="138">
        <f t="shared" si="25"/>
        <v>574.96168851318521</v>
      </c>
      <c r="V182" s="138">
        <f t="shared" si="26"/>
        <v>739.80855007111722</v>
      </c>
      <c r="W182" s="2" t="s">
        <v>1337</v>
      </c>
      <c r="X182" s="2">
        <v>1955458947</v>
      </c>
      <c r="Y182" s="2" t="s">
        <v>1627</v>
      </c>
      <c r="Z182" s="2" t="s">
        <v>1629</v>
      </c>
      <c r="AA182" s="2"/>
    </row>
    <row r="183" spans="1:27" x14ac:dyDescent="0.25">
      <c r="A183" s="145">
        <v>179</v>
      </c>
      <c r="B183" s="179" t="s">
        <v>38</v>
      </c>
      <c r="C183" s="181" t="s">
        <v>26</v>
      </c>
      <c r="D183" s="145" t="s">
        <v>409</v>
      </c>
      <c r="E183" s="179" t="s">
        <v>410</v>
      </c>
      <c r="F183" s="150">
        <v>721</v>
      </c>
      <c r="G183" s="150">
        <v>1390945</v>
      </c>
      <c r="H183" s="7">
        <v>893</v>
      </c>
      <c r="I183" s="7">
        <v>1269345</v>
      </c>
      <c r="J183" s="24">
        <f t="shared" si="18"/>
        <v>1.2385575589459084</v>
      </c>
      <c r="K183" s="24">
        <f t="shared" si="18"/>
        <v>0.91257742038685929</v>
      </c>
      <c r="L183" s="24">
        <f t="shared" si="19"/>
        <v>0.3</v>
      </c>
      <c r="M183" s="24">
        <f t="shared" si="20"/>
        <v>0.63880419427080148</v>
      </c>
      <c r="N183" s="109">
        <f t="shared" si="21"/>
        <v>0.93880419427080142</v>
      </c>
      <c r="O183" s="148">
        <f>IF(N183&gt;=$O$1,N183*'DSR Fund'!$F$9,0)</f>
        <v>1354.6128992326187</v>
      </c>
      <c r="P183" s="7">
        <v>578805</v>
      </c>
      <c r="Q183" s="7">
        <v>688550</v>
      </c>
      <c r="R183" s="138">
        <f t="shared" si="22"/>
        <v>1267355</v>
      </c>
      <c r="S183" s="144">
        <f t="shared" si="23"/>
        <v>0.45670313369182275</v>
      </c>
      <c r="T183" s="144">
        <f t="shared" si="24"/>
        <v>0.54329686630817731</v>
      </c>
      <c r="U183" s="138">
        <f t="shared" si="25"/>
        <v>618.65595601890232</v>
      </c>
      <c r="V183" s="138">
        <f t="shared" si="26"/>
        <v>735.9569432137165</v>
      </c>
      <c r="W183" s="2" t="s">
        <v>1337</v>
      </c>
      <c r="X183" s="2">
        <v>1683671243</v>
      </c>
      <c r="Y183" s="2" t="s">
        <v>1627</v>
      </c>
      <c r="Z183" s="2" t="s">
        <v>1629</v>
      </c>
      <c r="AA183" s="2"/>
    </row>
    <row r="184" spans="1:27" x14ac:dyDescent="0.25">
      <c r="A184" s="145">
        <v>180</v>
      </c>
      <c r="B184" s="179" t="s">
        <v>38</v>
      </c>
      <c r="C184" s="181" t="s">
        <v>26</v>
      </c>
      <c r="D184" s="145" t="s">
        <v>407</v>
      </c>
      <c r="E184" s="179" t="s">
        <v>408</v>
      </c>
      <c r="F184" s="150">
        <v>749</v>
      </c>
      <c r="G184" s="150">
        <v>1430280</v>
      </c>
      <c r="H184" s="7">
        <v>963</v>
      </c>
      <c r="I184" s="7">
        <v>1498780</v>
      </c>
      <c r="J184" s="24">
        <f t="shared" si="18"/>
        <v>1.2857142857142858</v>
      </c>
      <c r="K184" s="24">
        <f t="shared" si="18"/>
        <v>1.0478927203065134</v>
      </c>
      <c r="L184" s="24">
        <f t="shared" si="19"/>
        <v>0.3</v>
      </c>
      <c r="M184" s="24">
        <f t="shared" si="20"/>
        <v>0.7</v>
      </c>
      <c r="N184" s="109">
        <f t="shared" si="21"/>
        <v>1</v>
      </c>
      <c r="O184" s="148">
        <f>IF(N184&gt;=$O$1,N184*'DSR Fund'!$F$9,0)</f>
        <v>1442.9131308736737</v>
      </c>
      <c r="P184" s="7">
        <v>619730</v>
      </c>
      <c r="Q184" s="7">
        <v>879050</v>
      </c>
      <c r="R184" s="138">
        <f t="shared" si="22"/>
        <v>1498780</v>
      </c>
      <c r="S184" s="144">
        <f t="shared" si="23"/>
        <v>0.41348963823910112</v>
      </c>
      <c r="T184" s="144">
        <f t="shared" si="24"/>
        <v>0.58651036176089888</v>
      </c>
      <c r="U184" s="138">
        <f t="shared" si="25"/>
        <v>596.62962849540406</v>
      </c>
      <c r="V184" s="138">
        <f t="shared" si="26"/>
        <v>846.28350237826965</v>
      </c>
      <c r="W184" s="2" t="s">
        <v>1337</v>
      </c>
      <c r="X184" s="2">
        <v>1768040485</v>
      </c>
      <c r="Y184" s="2" t="s">
        <v>1627</v>
      </c>
      <c r="Z184" s="2" t="s">
        <v>1629</v>
      </c>
      <c r="AA184" s="2"/>
    </row>
    <row r="185" spans="1:27" x14ac:dyDescent="0.25">
      <c r="A185" s="145">
        <v>181</v>
      </c>
      <c r="B185" s="179" t="s">
        <v>38</v>
      </c>
      <c r="C185" s="181" t="s">
        <v>26</v>
      </c>
      <c r="D185" s="145" t="s">
        <v>1454</v>
      </c>
      <c r="E185" s="179" t="s">
        <v>1455</v>
      </c>
      <c r="F185" s="150">
        <v>612</v>
      </c>
      <c r="G185" s="150">
        <v>1193625</v>
      </c>
      <c r="H185" s="7">
        <v>835</v>
      </c>
      <c r="I185" s="7">
        <v>1056165</v>
      </c>
      <c r="J185" s="24">
        <f t="shared" si="18"/>
        <v>1.3643790849673203</v>
      </c>
      <c r="K185" s="24">
        <f t="shared" si="18"/>
        <v>0.88483820295318882</v>
      </c>
      <c r="L185" s="24">
        <f t="shared" si="19"/>
        <v>0.3</v>
      </c>
      <c r="M185" s="24">
        <f t="shared" si="20"/>
        <v>0.6193867420672321</v>
      </c>
      <c r="N185" s="109">
        <f t="shared" si="21"/>
        <v>0.91938674206723214</v>
      </c>
      <c r="O185" s="148">
        <f>IF(N185&gt;=$O$1,N185*'DSR Fund'!$F$9,0)</f>
        <v>1326.5952024799767</v>
      </c>
      <c r="P185" s="7">
        <v>574830</v>
      </c>
      <c r="Q185" s="7">
        <v>465960</v>
      </c>
      <c r="R185" s="138">
        <f t="shared" si="22"/>
        <v>1040790</v>
      </c>
      <c r="S185" s="144">
        <f t="shared" si="23"/>
        <v>0.55230161704090164</v>
      </c>
      <c r="T185" s="144">
        <f t="shared" si="24"/>
        <v>0.44769838295909836</v>
      </c>
      <c r="U185" s="138">
        <f t="shared" si="25"/>
        <v>732.68067548839349</v>
      </c>
      <c r="V185" s="138">
        <f t="shared" si="26"/>
        <v>593.91452699158322</v>
      </c>
      <c r="W185" s="2" t="s">
        <v>1337</v>
      </c>
      <c r="X185" s="2">
        <v>1745780261</v>
      </c>
      <c r="Y185" s="2" t="s">
        <v>1627</v>
      </c>
      <c r="Z185" s="2" t="s">
        <v>1629</v>
      </c>
      <c r="AA185" s="2"/>
    </row>
    <row r="186" spans="1:27" x14ac:dyDescent="0.25">
      <c r="A186" s="145">
        <v>182</v>
      </c>
      <c r="B186" s="179" t="s">
        <v>34</v>
      </c>
      <c r="C186" s="181" t="s">
        <v>26</v>
      </c>
      <c r="D186" s="145" t="s">
        <v>415</v>
      </c>
      <c r="E186" s="179" t="s">
        <v>416</v>
      </c>
      <c r="F186" s="150">
        <v>1165</v>
      </c>
      <c r="G186" s="150">
        <v>2114220</v>
      </c>
      <c r="H186" s="7">
        <v>613</v>
      </c>
      <c r="I186" s="7">
        <v>1791780</v>
      </c>
      <c r="J186" s="24">
        <f t="shared" si="18"/>
        <v>0.52618025751072961</v>
      </c>
      <c r="K186" s="24">
        <f t="shared" si="18"/>
        <v>0.84748985441439395</v>
      </c>
      <c r="L186" s="24">
        <f t="shared" si="19"/>
        <v>0.15785407725321887</v>
      </c>
      <c r="M186" s="24">
        <f t="shared" si="20"/>
        <v>0.59324289809007569</v>
      </c>
      <c r="N186" s="109">
        <f t="shared" si="21"/>
        <v>0.75109697534329456</v>
      </c>
      <c r="O186" s="148">
        <f>IF(N186&gt;=$O$1,N186*'DSR Fund'!$F$9,0)</f>
        <v>0</v>
      </c>
      <c r="P186" s="7">
        <v>277000</v>
      </c>
      <c r="Q186" s="7">
        <v>1341480</v>
      </c>
      <c r="R186" s="138">
        <f t="shared" si="22"/>
        <v>1618480</v>
      </c>
      <c r="S186" s="144">
        <f t="shared" si="23"/>
        <v>0.17114823785280014</v>
      </c>
      <c r="T186" s="144">
        <f t="shared" si="24"/>
        <v>0.8288517621471998</v>
      </c>
      <c r="U186" s="138">
        <f t="shared" si="25"/>
        <v>0</v>
      </c>
      <c r="V186" s="138">
        <f t="shared" si="26"/>
        <v>0</v>
      </c>
      <c r="W186" s="2" t="s">
        <v>1337</v>
      </c>
      <c r="X186" s="2">
        <v>1723255042</v>
      </c>
      <c r="Y186" s="2" t="s">
        <v>1627</v>
      </c>
      <c r="Z186" s="2" t="s">
        <v>1629</v>
      </c>
      <c r="AA186" s="2"/>
    </row>
    <row r="187" spans="1:27" x14ac:dyDescent="0.25">
      <c r="A187" s="145">
        <v>183</v>
      </c>
      <c r="B187" s="179" t="s">
        <v>34</v>
      </c>
      <c r="C187" s="181" t="s">
        <v>26</v>
      </c>
      <c r="D187" s="145" t="s">
        <v>421</v>
      </c>
      <c r="E187" s="179" t="s">
        <v>1456</v>
      </c>
      <c r="F187" s="150">
        <v>1262</v>
      </c>
      <c r="G187" s="150">
        <v>2266315</v>
      </c>
      <c r="H187" s="7">
        <v>934</v>
      </c>
      <c r="I187" s="7">
        <v>1249700</v>
      </c>
      <c r="J187" s="24">
        <f t="shared" si="18"/>
        <v>0.74009508716323291</v>
      </c>
      <c r="K187" s="24">
        <f t="shared" si="18"/>
        <v>0.55142378707284734</v>
      </c>
      <c r="L187" s="24">
        <f t="shared" si="19"/>
        <v>0.22202852614896987</v>
      </c>
      <c r="M187" s="24">
        <f t="shared" si="20"/>
        <v>0.38599665095099311</v>
      </c>
      <c r="N187" s="109">
        <f t="shared" si="21"/>
        <v>0.60802517709996295</v>
      </c>
      <c r="O187" s="148">
        <f>IF(N187&gt;=$O$1,N187*'DSR Fund'!$F$9,0)</f>
        <v>0</v>
      </c>
      <c r="P187" s="7">
        <v>625440</v>
      </c>
      <c r="Q187" s="7">
        <v>559450</v>
      </c>
      <c r="R187" s="138">
        <f t="shared" si="22"/>
        <v>1184890</v>
      </c>
      <c r="S187" s="144">
        <f t="shared" si="23"/>
        <v>0.52784646676062752</v>
      </c>
      <c r="T187" s="144">
        <f t="shared" si="24"/>
        <v>0.47215353323937242</v>
      </c>
      <c r="U187" s="138">
        <f t="shared" si="25"/>
        <v>0</v>
      </c>
      <c r="V187" s="138">
        <f t="shared" si="26"/>
        <v>0</v>
      </c>
      <c r="W187" s="2" t="s">
        <v>1337</v>
      </c>
      <c r="X187" s="2">
        <v>1303875252</v>
      </c>
      <c r="Y187" s="2" t="s">
        <v>1627</v>
      </c>
      <c r="Z187" s="2" t="s">
        <v>1629</v>
      </c>
      <c r="AA187" s="2"/>
    </row>
    <row r="188" spans="1:27" x14ac:dyDescent="0.25">
      <c r="A188" s="145">
        <v>184</v>
      </c>
      <c r="B188" s="179" t="s">
        <v>34</v>
      </c>
      <c r="C188" s="181" t="s">
        <v>26</v>
      </c>
      <c r="D188" s="145" t="s">
        <v>413</v>
      </c>
      <c r="E188" s="179" t="s">
        <v>414</v>
      </c>
      <c r="F188" s="150">
        <v>716</v>
      </c>
      <c r="G188" s="150">
        <v>1319475</v>
      </c>
      <c r="H188" s="7">
        <v>2085</v>
      </c>
      <c r="I188" s="7">
        <v>2701830</v>
      </c>
      <c r="J188" s="24">
        <f t="shared" si="18"/>
        <v>2.9120111731843576</v>
      </c>
      <c r="K188" s="24">
        <f t="shared" si="18"/>
        <v>2.0476553174558063</v>
      </c>
      <c r="L188" s="24">
        <f t="shared" si="19"/>
        <v>0.3</v>
      </c>
      <c r="M188" s="24">
        <f t="shared" si="20"/>
        <v>0.7</v>
      </c>
      <c r="N188" s="109">
        <f t="shared" si="21"/>
        <v>1</v>
      </c>
      <c r="O188" s="148">
        <f>IF(N188&gt;=$O$1,N188*'DSR Fund'!$F$9,0)</f>
        <v>1442.9131308736737</v>
      </c>
      <c r="P188" s="7">
        <v>1498675</v>
      </c>
      <c r="Q188" s="7">
        <v>1152770</v>
      </c>
      <c r="R188" s="138">
        <f t="shared" si="22"/>
        <v>2651445</v>
      </c>
      <c r="S188" s="144">
        <f t="shared" si="23"/>
        <v>0.56522952578688224</v>
      </c>
      <c r="T188" s="144">
        <f t="shared" si="24"/>
        <v>0.43477047421311776</v>
      </c>
      <c r="U188" s="138">
        <f t="shared" si="25"/>
        <v>815.57710471539212</v>
      </c>
      <c r="V188" s="138">
        <f t="shared" si="26"/>
        <v>627.33602615828158</v>
      </c>
      <c r="W188" s="2" t="s">
        <v>1337</v>
      </c>
      <c r="X188" s="2">
        <v>1676822452</v>
      </c>
      <c r="Y188" s="2" t="s">
        <v>1627</v>
      </c>
      <c r="Z188" s="2" t="s">
        <v>1629</v>
      </c>
      <c r="AA188" s="2"/>
    </row>
    <row r="189" spans="1:27" x14ac:dyDescent="0.25">
      <c r="A189" s="145">
        <v>185</v>
      </c>
      <c r="B189" s="179" t="s">
        <v>34</v>
      </c>
      <c r="C189" s="181" t="s">
        <v>26</v>
      </c>
      <c r="D189" s="145" t="s">
        <v>417</v>
      </c>
      <c r="E189" s="179" t="s">
        <v>418</v>
      </c>
      <c r="F189" s="150">
        <v>480</v>
      </c>
      <c r="G189" s="150">
        <v>984000</v>
      </c>
      <c r="H189" s="7">
        <v>862</v>
      </c>
      <c r="I189" s="7">
        <v>1172800</v>
      </c>
      <c r="J189" s="24">
        <f t="shared" si="18"/>
        <v>1.7958333333333334</v>
      </c>
      <c r="K189" s="24">
        <f t="shared" si="18"/>
        <v>1.191869918699187</v>
      </c>
      <c r="L189" s="24">
        <f t="shared" si="19"/>
        <v>0.3</v>
      </c>
      <c r="M189" s="24">
        <f t="shared" si="20"/>
        <v>0.7</v>
      </c>
      <c r="N189" s="109">
        <f t="shared" si="21"/>
        <v>1</v>
      </c>
      <c r="O189" s="148">
        <f>IF(N189&gt;=$O$1,N189*'DSR Fund'!$F$9,0)</f>
        <v>1442.9131308736737</v>
      </c>
      <c r="P189" s="7">
        <v>579465</v>
      </c>
      <c r="Q189" s="7">
        <v>531530</v>
      </c>
      <c r="R189" s="138">
        <f t="shared" si="22"/>
        <v>1110995</v>
      </c>
      <c r="S189" s="144">
        <f t="shared" si="23"/>
        <v>0.52157300437895759</v>
      </c>
      <c r="T189" s="144">
        <f t="shared" si="24"/>
        <v>0.47842699562104241</v>
      </c>
      <c r="U189" s="138">
        <f t="shared" si="25"/>
        <v>752.58453672763005</v>
      </c>
      <c r="V189" s="138">
        <f t="shared" si="26"/>
        <v>690.32859414604366</v>
      </c>
      <c r="W189" s="2" t="s">
        <v>1337</v>
      </c>
      <c r="X189" s="2">
        <v>1680230020</v>
      </c>
      <c r="Y189" s="2" t="s">
        <v>1627</v>
      </c>
      <c r="Z189" s="2" t="s">
        <v>1629</v>
      </c>
      <c r="AA189" s="2"/>
    </row>
    <row r="190" spans="1:27" x14ac:dyDescent="0.25">
      <c r="A190" s="145">
        <v>186</v>
      </c>
      <c r="B190" s="179" t="s">
        <v>34</v>
      </c>
      <c r="C190" s="181" t="s">
        <v>26</v>
      </c>
      <c r="D190" s="145" t="s">
        <v>423</v>
      </c>
      <c r="E190" s="179" t="s">
        <v>424</v>
      </c>
      <c r="F190" s="150">
        <v>485</v>
      </c>
      <c r="G190" s="150">
        <v>1009960</v>
      </c>
      <c r="H190" s="7">
        <v>823</v>
      </c>
      <c r="I190" s="7">
        <v>980925</v>
      </c>
      <c r="J190" s="24">
        <f t="shared" si="18"/>
        <v>1.6969072164948453</v>
      </c>
      <c r="K190" s="24">
        <f t="shared" si="18"/>
        <v>0.97125133668660146</v>
      </c>
      <c r="L190" s="24">
        <f t="shared" si="19"/>
        <v>0.3</v>
      </c>
      <c r="M190" s="24">
        <f t="shared" si="20"/>
        <v>0.67987593568062099</v>
      </c>
      <c r="N190" s="109">
        <f t="shared" si="21"/>
        <v>0.97987593568062104</v>
      </c>
      <c r="O190" s="148">
        <f>IF(N190&gt;=$O$1,N190*'DSR Fund'!$F$9,0)</f>
        <v>1413.8758542206954</v>
      </c>
      <c r="P190" s="7">
        <v>571670</v>
      </c>
      <c r="Q190" s="7">
        <v>361210</v>
      </c>
      <c r="R190" s="138">
        <f t="shared" si="22"/>
        <v>932880</v>
      </c>
      <c r="S190" s="144">
        <f t="shared" si="23"/>
        <v>0.61280121773432805</v>
      </c>
      <c r="T190" s="144">
        <f t="shared" si="24"/>
        <v>0.38719878226567189</v>
      </c>
      <c r="U190" s="138">
        <f t="shared" si="25"/>
        <v>866.42484519160541</v>
      </c>
      <c r="V190" s="138">
        <f t="shared" si="26"/>
        <v>547.45100902908985</v>
      </c>
      <c r="W190" s="2" t="s">
        <v>1337</v>
      </c>
      <c r="X190" s="2">
        <v>1777177175</v>
      </c>
      <c r="Y190" s="2" t="s">
        <v>1627</v>
      </c>
      <c r="Z190" s="2" t="s">
        <v>1629</v>
      </c>
      <c r="AA190" s="2"/>
    </row>
    <row r="191" spans="1:27" x14ac:dyDescent="0.25">
      <c r="A191" s="145">
        <v>187</v>
      </c>
      <c r="B191" s="179" t="s">
        <v>34</v>
      </c>
      <c r="C191" s="181" t="s">
        <v>26</v>
      </c>
      <c r="D191" s="145" t="s">
        <v>419</v>
      </c>
      <c r="E191" s="179" t="s">
        <v>1457</v>
      </c>
      <c r="F191" s="150">
        <v>457</v>
      </c>
      <c r="G191" s="150">
        <v>878735</v>
      </c>
      <c r="H191" s="7">
        <v>621</v>
      </c>
      <c r="I191" s="7">
        <v>956660</v>
      </c>
      <c r="J191" s="24">
        <f t="shared" si="18"/>
        <v>1.3588621444201312</v>
      </c>
      <c r="K191" s="24">
        <f t="shared" si="18"/>
        <v>1.0886786118681968</v>
      </c>
      <c r="L191" s="24">
        <f t="shared" si="19"/>
        <v>0.3</v>
      </c>
      <c r="M191" s="24">
        <f t="shared" si="20"/>
        <v>0.7</v>
      </c>
      <c r="N191" s="109">
        <f t="shared" si="21"/>
        <v>1</v>
      </c>
      <c r="O191" s="148">
        <f>IF(N191&gt;=$O$1,N191*'DSR Fund'!$F$9,0)</f>
        <v>1442.9131308736737</v>
      </c>
      <c r="P191" s="7">
        <v>441060</v>
      </c>
      <c r="Q191" s="7">
        <v>505440</v>
      </c>
      <c r="R191" s="138">
        <f t="shared" si="22"/>
        <v>946500</v>
      </c>
      <c r="S191" s="144">
        <f t="shared" si="23"/>
        <v>0.4659904912836767</v>
      </c>
      <c r="T191" s="144">
        <f t="shared" si="24"/>
        <v>0.53400950871632324</v>
      </c>
      <c r="U191" s="138">
        <f t="shared" si="25"/>
        <v>672.38379873549127</v>
      </c>
      <c r="V191" s="138">
        <f t="shared" si="26"/>
        <v>770.52933213818233</v>
      </c>
      <c r="W191" s="2" t="s">
        <v>1337</v>
      </c>
      <c r="X191" s="2">
        <v>1311701233</v>
      </c>
      <c r="Y191" s="2" t="s">
        <v>1628</v>
      </c>
      <c r="Z191" s="2" t="s">
        <v>1630</v>
      </c>
      <c r="AA191" s="2"/>
    </row>
    <row r="192" spans="1:27" x14ac:dyDescent="0.25">
      <c r="A192" s="145">
        <v>188</v>
      </c>
      <c r="B192" s="179" t="s">
        <v>34</v>
      </c>
      <c r="C192" s="181" t="s">
        <v>26</v>
      </c>
      <c r="D192" s="145" t="s">
        <v>1458</v>
      </c>
      <c r="E192" s="179" t="s">
        <v>1459</v>
      </c>
      <c r="F192" s="150">
        <v>492</v>
      </c>
      <c r="G192" s="150">
        <v>1199910</v>
      </c>
      <c r="H192" s="7">
        <v>754</v>
      </c>
      <c r="I192" s="7">
        <v>817125</v>
      </c>
      <c r="J192" s="24">
        <f t="shared" si="18"/>
        <v>1.532520325203252</v>
      </c>
      <c r="K192" s="24">
        <f t="shared" si="18"/>
        <v>0.68098857414306069</v>
      </c>
      <c r="L192" s="24">
        <f t="shared" si="19"/>
        <v>0.3</v>
      </c>
      <c r="M192" s="24">
        <f t="shared" si="20"/>
        <v>0.47669200190014244</v>
      </c>
      <c r="N192" s="109">
        <f t="shared" si="21"/>
        <v>0.77669200190014243</v>
      </c>
      <c r="O192" s="148">
        <f>IF(N192&gt;=$O$1,N192*'DSR Fund'!$F$9,0)</f>
        <v>0</v>
      </c>
      <c r="P192" s="7">
        <v>588385</v>
      </c>
      <c r="Q192" s="7">
        <v>220620</v>
      </c>
      <c r="R192" s="138">
        <f t="shared" si="22"/>
        <v>809005</v>
      </c>
      <c r="S192" s="144">
        <f t="shared" si="23"/>
        <v>0.72729463971174468</v>
      </c>
      <c r="T192" s="144">
        <f t="shared" si="24"/>
        <v>0.27270536028825532</v>
      </c>
      <c r="U192" s="138">
        <f t="shared" si="25"/>
        <v>0</v>
      </c>
      <c r="V192" s="138">
        <f t="shared" si="26"/>
        <v>0</v>
      </c>
      <c r="W192" s="2" t="s">
        <v>1337</v>
      </c>
      <c r="X192" s="2">
        <v>1921891464</v>
      </c>
      <c r="Y192" s="2" t="s">
        <v>1627</v>
      </c>
      <c r="Z192" s="2" t="s">
        <v>1629</v>
      </c>
      <c r="AA192" s="2"/>
    </row>
    <row r="193" spans="1:27" x14ac:dyDescent="0.25">
      <c r="A193" s="145">
        <v>189</v>
      </c>
      <c r="B193" s="179" t="s">
        <v>32</v>
      </c>
      <c r="C193" s="181" t="s">
        <v>26</v>
      </c>
      <c r="D193" s="145" t="s">
        <v>401</v>
      </c>
      <c r="E193" s="179" t="s">
        <v>1076</v>
      </c>
      <c r="F193" s="150">
        <v>1526</v>
      </c>
      <c r="G193" s="150">
        <v>3966720</v>
      </c>
      <c r="H193" s="7">
        <v>983</v>
      </c>
      <c r="I193" s="7">
        <v>3600085</v>
      </c>
      <c r="J193" s="24">
        <f t="shared" si="18"/>
        <v>0.64416775884665789</v>
      </c>
      <c r="K193" s="24">
        <f t="shared" si="18"/>
        <v>0.90757225112939655</v>
      </c>
      <c r="L193" s="24">
        <f t="shared" si="19"/>
        <v>0.19325032765399736</v>
      </c>
      <c r="M193" s="24">
        <f t="shared" si="20"/>
        <v>0.63530057579057753</v>
      </c>
      <c r="N193" s="109">
        <f t="shared" si="21"/>
        <v>0.82855090344457483</v>
      </c>
      <c r="O193" s="148">
        <f>IF(N193&gt;=$O$1,N193*'DSR Fund'!$F$9,0)</f>
        <v>1195.5269781774223</v>
      </c>
      <c r="P193" s="7">
        <v>437015</v>
      </c>
      <c r="Q193" s="7">
        <v>3161980</v>
      </c>
      <c r="R193" s="138">
        <f t="shared" si="22"/>
        <v>3598995</v>
      </c>
      <c r="S193" s="144">
        <f t="shared" si="23"/>
        <v>0.12142695391352308</v>
      </c>
      <c r="T193" s="144">
        <f t="shared" si="24"/>
        <v>0.87857304608647691</v>
      </c>
      <c r="U193" s="138">
        <f t="shared" si="25"/>
        <v>145.16919928152336</v>
      </c>
      <c r="V193" s="138">
        <f t="shared" si="26"/>
        <v>1050.3577788958989</v>
      </c>
      <c r="W193" s="2" t="s">
        <v>1337</v>
      </c>
      <c r="X193" s="2">
        <v>1819596272</v>
      </c>
      <c r="Y193" s="2" t="s">
        <v>1627</v>
      </c>
      <c r="Z193" s="2" t="s">
        <v>1629</v>
      </c>
      <c r="AA193" s="2"/>
    </row>
    <row r="194" spans="1:27" x14ac:dyDescent="0.25">
      <c r="A194" s="145">
        <v>190</v>
      </c>
      <c r="B194" s="179" t="s">
        <v>32</v>
      </c>
      <c r="C194" s="181" t="s">
        <v>26</v>
      </c>
      <c r="D194" s="145" t="s">
        <v>399</v>
      </c>
      <c r="E194" s="179" t="s">
        <v>1078</v>
      </c>
      <c r="F194" s="150">
        <v>1695</v>
      </c>
      <c r="G194" s="150">
        <v>4256905</v>
      </c>
      <c r="H194" s="7">
        <v>1527</v>
      </c>
      <c r="I194" s="7">
        <v>4299410</v>
      </c>
      <c r="J194" s="24">
        <f t="shared" si="18"/>
        <v>0.90088495575221239</v>
      </c>
      <c r="K194" s="24">
        <f t="shared" si="18"/>
        <v>1.0099849538573211</v>
      </c>
      <c r="L194" s="24">
        <f t="shared" si="19"/>
        <v>0.2702654867256637</v>
      </c>
      <c r="M194" s="24">
        <f t="shared" si="20"/>
        <v>0.7</v>
      </c>
      <c r="N194" s="109">
        <f t="shared" si="21"/>
        <v>0.97026548672566371</v>
      </c>
      <c r="O194" s="148">
        <f>IF(N194&gt;=$O$1,N194*'DSR Fund'!$F$9,0)</f>
        <v>1400.0088112299964</v>
      </c>
      <c r="P194" s="7">
        <v>794800</v>
      </c>
      <c r="Q194" s="7">
        <v>3492270</v>
      </c>
      <c r="R194" s="138">
        <f t="shared" si="22"/>
        <v>4287070</v>
      </c>
      <c r="S194" s="144">
        <f t="shared" si="23"/>
        <v>0.18539468681407115</v>
      </c>
      <c r="T194" s="144">
        <f t="shared" si="24"/>
        <v>0.81460531318592888</v>
      </c>
      <c r="U194" s="138">
        <f t="shared" si="25"/>
        <v>259.55419509492521</v>
      </c>
      <c r="V194" s="138">
        <f t="shared" si="26"/>
        <v>1140.4546161350711</v>
      </c>
      <c r="W194" s="2" t="s">
        <v>1337</v>
      </c>
      <c r="X194" s="2">
        <v>1865247184</v>
      </c>
      <c r="Y194" s="2" t="s">
        <v>1627</v>
      </c>
      <c r="Z194" s="2" t="s">
        <v>1629</v>
      </c>
      <c r="AA194" s="2"/>
    </row>
    <row r="195" spans="1:27" x14ac:dyDescent="0.25">
      <c r="A195" s="145">
        <v>191</v>
      </c>
      <c r="B195" s="179" t="s">
        <v>32</v>
      </c>
      <c r="C195" s="181" t="s">
        <v>26</v>
      </c>
      <c r="D195" s="145" t="s">
        <v>403</v>
      </c>
      <c r="E195" s="179" t="s">
        <v>1077</v>
      </c>
      <c r="F195" s="150">
        <v>1252</v>
      </c>
      <c r="G195" s="150">
        <v>2417290</v>
      </c>
      <c r="H195" s="7">
        <v>1437</v>
      </c>
      <c r="I195" s="7">
        <v>2465710</v>
      </c>
      <c r="J195" s="24">
        <f t="shared" si="18"/>
        <v>1.1477635782747604</v>
      </c>
      <c r="K195" s="24">
        <f t="shared" si="18"/>
        <v>1.0200306955309457</v>
      </c>
      <c r="L195" s="24">
        <f t="shared" si="19"/>
        <v>0.3</v>
      </c>
      <c r="M195" s="24">
        <f t="shared" si="20"/>
        <v>0.7</v>
      </c>
      <c r="N195" s="109">
        <f t="shared" si="21"/>
        <v>1</v>
      </c>
      <c r="O195" s="148">
        <f>IF(N195&gt;=$O$1,N195*'DSR Fund'!$F$9,0)</f>
        <v>1442.9131308736737</v>
      </c>
      <c r="P195" s="7">
        <v>892560</v>
      </c>
      <c r="Q195" s="7">
        <v>1562260</v>
      </c>
      <c r="R195" s="138">
        <f t="shared" si="22"/>
        <v>2454820</v>
      </c>
      <c r="S195" s="144">
        <f t="shared" si="23"/>
        <v>0.36359488679414376</v>
      </c>
      <c r="T195" s="144">
        <f t="shared" si="24"/>
        <v>0.63640511320585624</v>
      </c>
      <c r="U195" s="138">
        <f t="shared" si="25"/>
        <v>524.63583647379687</v>
      </c>
      <c r="V195" s="138">
        <f t="shared" si="26"/>
        <v>918.27729439987684</v>
      </c>
      <c r="W195" s="2" t="s">
        <v>1337</v>
      </c>
      <c r="X195" s="2">
        <v>1317235540</v>
      </c>
      <c r="Y195" s="2" t="s">
        <v>1627</v>
      </c>
      <c r="Z195" s="2" t="s">
        <v>1629</v>
      </c>
      <c r="AA195" s="2"/>
    </row>
    <row r="196" spans="1:27" x14ac:dyDescent="0.25">
      <c r="A196" s="145">
        <v>192</v>
      </c>
      <c r="B196" s="179" t="s">
        <v>32</v>
      </c>
      <c r="C196" s="181" t="s">
        <v>26</v>
      </c>
      <c r="D196" s="145" t="s">
        <v>397</v>
      </c>
      <c r="E196" s="179" t="s">
        <v>398</v>
      </c>
      <c r="F196" s="150">
        <v>871</v>
      </c>
      <c r="G196" s="150">
        <v>1526440</v>
      </c>
      <c r="H196" s="7">
        <v>1018</v>
      </c>
      <c r="I196" s="7">
        <v>1902825</v>
      </c>
      <c r="J196" s="24">
        <f t="shared" si="18"/>
        <v>1.1687715269804821</v>
      </c>
      <c r="K196" s="24">
        <f t="shared" si="18"/>
        <v>1.2465770026990908</v>
      </c>
      <c r="L196" s="24">
        <f t="shared" si="19"/>
        <v>0.3</v>
      </c>
      <c r="M196" s="24">
        <f t="shared" si="20"/>
        <v>0.7</v>
      </c>
      <c r="N196" s="109">
        <f t="shared" si="21"/>
        <v>1</v>
      </c>
      <c r="O196" s="148">
        <f>IF(N196&gt;=$O$1,N196*'DSR Fund'!$F$9,0)</f>
        <v>1442.9131308736737</v>
      </c>
      <c r="P196" s="7">
        <v>631095</v>
      </c>
      <c r="Q196" s="7">
        <v>1271730</v>
      </c>
      <c r="R196" s="138">
        <f t="shared" si="22"/>
        <v>1902825</v>
      </c>
      <c r="S196" s="144">
        <f t="shared" si="23"/>
        <v>0.33166213393244254</v>
      </c>
      <c r="T196" s="144">
        <f t="shared" si="24"/>
        <v>0.66833786606755741</v>
      </c>
      <c r="U196" s="138">
        <f t="shared" si="25"/>
        <v>478.55964806470433</v>
      </c>
      <c r="V196" s="138">
        <f t="shared" si="26"/>
        <v>964.35348280896926</v>
      </c>
      <c r="W196" s="2" t="s">
        <v>1337</v>
      </c>
      <c r="X196" s="2">
        <v>1820227130</v>
      </c>
      <c r="Y196" s="2" t="s">
        <v>1627</v>
      </c>
      <c r="Z196" s="2" t="s">
        <v>1629</v>
      </c>
      <c r="AA196" s="2"/>
    </row>
    <row r="197" spans="1:27" x14ac:dyDescent="0.25">
      <c r="A197" s="145">
        <v>193</v>
      </c>
      <c r="B197" s="179" t="s">
        <v>32</v>
      </c>
      <c r="C197" s="181" t="s">
        <v>26</v>
      </c>
      <c r="D197" s="145" t="s">
        <v>402</v>
      </c>
      <c r="E197" s="179" t="s">
        <v>1258</v>
      </c>
      <c r="F197" s="150">
        <v>1142</v>
      </c>
      <c r="G197" s="150">
        <v>1792915</v>
      </c>
      <c r="H197" s="7">
        <v>1342</v>
      </c>
      <c r="I197" s="7">
        <v>1851650</v>
      </c>
      <c r="J197" s="24">
        <f t="shared" ref="J197:K260" si="27">IFERROR(H197/F197,0)</f>
        <v>1.1751313485113835</v>
      </c>
      <c r="K197" s="24">
        <f t="shared" si="27"/>
        <v>1.0327595005898216</v>
      </c>
      <c r="L197" s="24">
        <f t="shared" si="19"/>
        <v>0.3</v>
      </c>
      <c r="M197" s="24">
        <f t="shared" si="20"/>
        <v>0.7</v>
      </c>
      <c r="N197" s="109">
        <f t="shared" si="21"/>
        <v>1</v>
      </c>
      <c r="O197" s="148">
        <f>IF(N197&gt;=$O$1,N197*'DSR Fund'!$F$9,0)</f>
        <v>1442.9131308736737</v>
      </c>
      <c r="P197" s="7">
        <v>890710</v>
      </c>
      <c r="Q197" s="7">
        <v>935530</v>
      </c>
      <c r="R197" s="138">
        <f t="shared" si="22"/>
        <v>1826240</v>
      </c>
      <c r="S197" s="144">
        <f t="shared" si="23"/>
        <v>0.48772888557911337</v>
      </c>
      <c r="T197" s="144">
        <f t="shared" si="24"/>
        <v>0.51227111442088658</v>
      </c>
      <c r="U197" s="138">
        <f t="shared" si="25"/>
        <v>703.75041330848626</v>
      </c>
      <c r="V197" s="138">
        <f t="shared" si="26"/>
        <v>739.16271756518734</v>
      </c>
      <c r="W197" s="2" t="s">
        <v>1337</v>
      </c>
      <c r="X197" s="2">
        <v>1864912664</v>
      </c>
      <c r="Y197" s="2" t="s">
        <v>1627</v>
      </c>
      <c r="Z197" s="2" t="s">
        <v>1629</v>
      </c>
      <c r="AA197" s="2"/>
    </row>
    <row r="198" spans="1:27" x14ac:dyDescent="0.25">
      <c r="A198" s="145">
        <v>194</v>
      </c>
      <c r="B198" s="179" t="s">
        <v>32</v>
      </c>
      <c r="C198" s="181" t="s">
        <v>26</v>
      </c>
      <c r="D198" s="145" t="s">
        <v>396</v>
      </c>
      <c r="E198" s="179" t="s">
        <v>1090</v>
      </c>
      <c r="F198" s="150">
        <v>1006</v>
      </c>
      <c r="G198" s="150">
        <v>1319050</v>
      </c>
      <c r="H198" s="7">
        <v>1228</v>
      </c>
      <c r="I198" s="7">
        <v>1435420</v>
      </c>
      <c r="J198" s="24">
        <f t="shared" si="27"/>
        <v>1.2206759443339961</v>
      </c>
      <c r="K198" s="24">
        <f t="shared" si="27"/>
        <v>1.0882225844357682</v>
      </c>
      <c r="L198" s="24">
        <f t="shared" ref="L198:L261" si="28">IF((J198*0.3)&gt;30%,30%,(J198*0.3))</f>
        <v>0.3</v>
      </c>
      <c r="M198" s="24">
        <f t="shared" ref="M198:M261" si="29">IF((K198*0.7)&gt;70%,70%,(K198*0.7))</f>
        <v>0.7</v>
      </c>
      <c r="N198" s="109">
        <f t="shared" ref="N198:N261" si="30">L198+M198</f>
        <v>1</v>
      </c>
      <c r="O198" s="148">
        <f>IF(N198&gt;=$O$1,N198*'DSR Fund'!$F$9,0)</f>
        <v>1442.9131308736737</v>
      </c>
      <c r="P198" s="7">
        <v>800350</v>
      </c>
      <c r="Q198" s="7">
        <v>621310</v>
      </c>
      <c r="R198" s="138">
        <f t="shared" ref="R198:R261" si="31">SUM(P198:Q198)</f>
        <v>1421660</v>
      </c>
      <c r="S198" s="144">
        <f t="shared" ref="S198:S261" si="32">IFERROR(P198/R198,0)</f>
        <v>0.56296864229140586</v>
      </c>
      <c r="T198" s="144">
        <f t="shared" ref="T198:T261" si="33">IFERROR(Q198/R198,0)</f>
        <v>0.43703135770859419</v>
      </c>
      <c r="U198" s="138">
        <f t="shared" ref="U198:U261" si="34">O198*S198</f>
        <v>812.31484623239373</v>
      </c>
      <c r="V198" s="138">
        <f t="shared" ref="V198:V261" si="35">O198*T198</f>
        <v>630.59828464128009</v>
      </c>
      <c r="W198" s="2" t="s">
        <v>1337</v>
      </c>
      <c r="X198" s="2">
        <v>1824839167</v>
      </c>
      <c r="Y198" s="2" t="s">
        <v>1627</v>
      </c>
      <c r="Z198" s="2" t="s">
        <v>1629</v>
      </c>
      <c r="AA198" s="2"/>
    </row>
    <row r="199" spans="1:27" x14ac:dyDescent="0.25">
      <c r="A199" s="145">
        <v>195</v>
      </c>
      <c r="B199" s="179" t="s">
        <v>32</v>
      </c>
      <c r="C199" s="181" t="s">
        <v>26</v>
      </c>
      <c r="D199" s="145" t="s">
        <v>406</v>
      </c>
      <c r="E199" s="179" t="s">
        <v>1091</v>
      </c>
      <c r="F199" s="150">
        <v>641</v>
      </c>
      <c r="G199" s="150">
        <v>1120450</v>
      </c>
      <c r="H199" s="7">
        <v>417</v>
      </c>
      <c r="I199" s="7">
        <v>1386970</v>
      </c>
      <c r="J199" s="24">
        <f t="shared" si="27"/>
        <v>0.65054602184087362</v>
      </c>
      <c r="K199" s="24">
        <f t="shared" si="27"/>
        <v>1.2378687134633406</v>
      </c>
      <c r="L199" s="24">
        <f t="shared" si="28"/>
        <v>0.19516380655226209</v>
      </c>
      <c r="M199" s="24">
        <f t="shared" si="29"/>
        <v>0.7</v>
      </c>
      <c r="N199" s="109">
        <f t="shared" si="30"/>
        <v>0.89516380655226202</v>
      </c>
      <c r="O199" s="148">
        <f>IF(N199&gt;=$O$1,N199*'DSR Fund'!$F$9,0)</f>
        <v>1291.6436107571201</v>
      </c>
      <c r="P199" s="7">
        <v>174160</v>
      </c>
      <c r="Q199" s="7">
        <v>1212810</v>
      </c>
      <c r="R199" s="138">
        <f t="shared" si="31"/>
        <v>1386970</v>
      </c>
      <c r="S199" s="144">
        <f t="shared" si="32"/>
        <v>0.12556868569615781</v>
      </c>
      <c r="T199" s="144">
        <f t="shared" si="33"/>
        <v>0.87443131430384213</v>
      </c>
      <c r="U199" s="138">
        <f t="shared" si="34"/>
        <v>162.18999059061122</v>
      </c>
      <c r="V199" s="138">
        <f t="shared" si="35"/>
        <v>1129.4536201665087</v>
      </c>
      <c r="W199" s="2" t="s">
        <v>1337</v>
      </c>
      <c r="X199" s="2">
        <v>1824183138</v>
      </c>
      <c r="Y199" s="2" t="s">
        <v>1627</v>
      </c>
      <c r="Z199" s="2" t="s">
        <v>1629</v>
      </c>
      <c r="AA199" s="2"/>
    </row>
    <row r="200" spans="1:27" x14ac:dyDescent="0.25">
      <c r="A200" s="145">
        <v>196</v>
      </c>
      <c r="B200" s="179" t="s">
        <v>32</v>
      </c>
      <c r="C200" s="181" t="s">
        <v>26</v>
      </c>
      <c r="D200" s="145" t="s">
        <v>404</v>
      </c>
      <c r="E200" s="179" t="s">
        <v>1460</v>
      </c>
      <c r="F200" s="150">
        <v>995</v>
      </c>
      <c r="G200" s="150">
        <v>1571120</v>
      </c>
      <c r="H200" s="7">
        <v>1033</v>
      </c>
      <c r="I200" s="7">
        <v>1711345</v>
      </c>
      <c r="J200" s="24">
        <f t="shared" si="27"/>
        <v>1.0381909547738692</v>
      </c>
      <c r="K200" s="24">
        <f t="shared" si="27"/>
        <v>1.0892516166810937</v>
      </c>
      <c r="L200" s="24">
        <f t="shared" si="28"/>
        <v>0.3</v>
      </c>
      <c r="M200" s="24">
        <f t="shared" si="29"/>
        <v>0.7</v>
      </c>
      <c r="N200" s="109">
        <f t="shared" si="30"/>
        <v>1</v>
      </c>
      <c r="O200" s="148">
        <f>IF(N200&gt;=$O$1,N200*'DSR Fund'!$F$9,0)</f>
        <v>1442.9131308736737</v>
      </c>
      <c r="P200" s="7">
        <v>711490</v>
      </c>
      <c r="Q200" s="7">
        <v>998130</v>
      </c>
      <c r="R200" s="138">
        <f t="shared" si="31"/>
        <v>1709620</v>
      </c>
      <c r="S200" s="144">
        <f t="shared" si="32"/>
        <v>0.41616850528187549</v>
      </c>
      <c r="T200" s="144">
        <f t="shared" si="33"/>
        <v>0.58383149471812446</v>
      </c>
      <c r="U200" s="138">
        <f t="shared" si="34"/>
        <v>600.49500092728795</v>
      </c>
      <c r="V200" s="138">
        <f t="shared" si="35"/>
        <v>842.41812994638565</v>
      </c>
      <c r="W200" s="2" t="s">
        <v>1337</v>
      </c>
      <c r="X200" s="2">
        <v>1857535825</v>
      </c>
      <c r="Y200" s="2" t="s">
        <v>1627</v>
      </c>
      <c r="Z200" s="2" t="s">
        <v>1629</v>
      </c>
      <c r="AA200" s="2"/>
    </row>
    <row r="201" spans="1:27" x14ac:dyDescent="0.25">
      <c r="A201" s="145">
        <v>197</v>
      </c>
      <c r="B201" s="179" t="s">
        <v>32</v>
      </c>
      <c r="C201" s="181" t="s">
        <v>26</v>
      </c>
      <c r="D201" s="145" t="s">
        <v>400</v>
      </c>
      <c r="E201" s="179" t="s">
        <v>1080</v>
      </c>
      <c r="F201" s="150">
        <v>646</v>
      </c>
      <c r="G201" s="150">
        <v>916330</v>
      </c>
      <c r="H201" s="7">
        <v>857</v>
      </c>
      <c r="I201" s="7">
        <v>979465</v>
      </c>
      <c r="J201" s="24">
        <f t="shared" si="27"/>
        <v>1.326625386996904</v>
      </c>
      <c r="K201" s="24">
        <f t="shared" si="27"/>
        <v>1.0688998504905438</v>
      </c>
      <c r="L201" s="24">
        <f t="shared" si="28"/>
        <v>0.3</v>
      </c>
      <c r="M201" s="24">
        <f t="shared" si="29"/>
        <v>0.7</v>
      </c>
      <c r="N201" s="109">
        <f t="shared" si="30"/>
        <v>1</v>
      </c>
      <c r="O201" s="148">
        <f>IF(N201&gt;=$O$1,N201*'DSR Fund'!$F$9,0)</f>
        <v>1442.9131308736737</v>
      </c>
      <c r="P201" s="7">
        <v>627775</v>
      </c>
      <c r="Q201" s="7">
        <v>351690</v>
      </c>
      <c r="R201" s="138">
        <f t="shared" si="31"/>
        <v>979465</v>
      </c>
      <c r="S201" s="144">
        <f t="shared" si="32"/>
        <v>0.64093663377456056</v>
      </c>
      <c r="T201" s="144">
        <f t="shared" si="33"/>
        <v>0.35906336622543938</v>
      </c>
      <c r="U201" s="138">
        <f t="shared" si="34"/>
        <v>924.81588493128436</v>
      </c>
      <c r="V201" s="138">
        <f t="shared" si="35"/>
        <v>518.09724594238924</v>
      </c>
      <c r="W201" s="2" t="s">
        <v>1337</v>
      </c>
      <c r="X201" s="2">
        <v>1812759331</v>
      </c>
      <c r="Y201" s="2" t="s">
        <v>1627</v>
      </c>
      <c r="Z201" s="2" t="s">
        <v>1629</v>
      </c>
      <c r="AA201" s="2"/>
    </row>
    <row r="202" spans="1:27" x14ac:dyDescent="0.25">
      <c r="A202" s="145">
        <v>198</v>
      </c>
      <c r="B202" s="179" t="s">
        <v>1089</v>
      </c>
      <c r="C202" s="181" t="s">
        <v>26</v>
      </c>
      <c r="D202" s="145" t="s">
        <v>375</v>
      </c>
      <c r="E202" s="179" t="s">
        <v>376</v>
      </c>
      <c r="F202" s="150">
        <v>705</v>
      </c>
      <c r="G202" s="150">
        <v>1463640</v>
      </c>
      <c r="H202" s="7">
        <v>1086</v>
      </c>
      <c r="I202" s="7">
        <v>1183070</v>
      </c>
      <c r="J202" s="24">
        <f t="shared" si="27"/>
        <v>1.5404255319148936</v>
      </c>
      <c r="K202" s="24">
        <f t="shared" si="27"/>
        <v>0.80830668743680145</v>
      </c>
      <c r="L202" s="24">
        <f t="shared" si="28"/>
        <v>0.3</v>
      </c>
      <c r="M202" s="24">
        <f t="shared" si="29"/>
        <v>0.56581468120576095</v>
      </c>
      <c r="N202" s="109">
        <f t="shared" si="30"/>
        <v>0.86581468120576099</v>
      </c>
      <c r="O202" s="148">
        <f>IF(N202&gt;=$O$1,N202*'DSR Fund'!$F$9,0)</f>
        <v>1249.2953724149963</v>
      </c>
      <c r="P202" s="7">
        <v>825580</v>
      </c>
      <c r="Q202" s="7">
        <v>357490</v>
      </c>
      <c r="R202" s="138">
        <f t="shared" si="31"/>
        <v>1183070</v>
      </c>
      <c r="S202" s="144">
        <f t="shared" si="32"/>
        <v>0.69782853085616237</v>
      </c>
      <c r="T202" s="144">
        <f t="shared" si="33"/>
        <v>0.30217146914383763</v>
      </c>
      <c r="U202" s="138">
        <f t="shared" si="34"/>
        <v>871.79395433775915</v>
      </c>
      <c r="V202" s="138">
        <f t="shared" si="35"/>
        <v>377.50141807723719</v>
      </c>
      <c r="W202" s="2" t="s">
        <v>1337</v>
      </c>
      <c r="X202" s="2">
        <v>1866778833</v>
      </c>
      <c r="Y202" s="2" t="s">
        <v>1627</v>
      </c>
      <c r="Z202" s="2" t="s">
        <v>1629</v>
      </c>
      <c r="AA202" s="2"/>
    </row>
    <row r="203" spans="1:27" x14ac:dyDescent="0.25">
      <c r="A203" s="145">
        <v>199</v>
      </c>
      <c r="B203" s="179" t="s">
        <v>1089</v>
      </c>
      <c r="C203" s="181" t="s">
        <v>26</v>
      </c>
      <c r="D203" s="145" t="s">
        <v>380</v>
      </c>
      <c r="E203" s="179" t="s">
        <v>381</v>
      </c>
      <c r="F203" s="150">
        <v>724</v>
      </c>
      <c r="G203" s="150">
        <v>1386835</v>
      </c>
      <c r="H203" s="7">
        <v>828</v>
      </c>
      <c r="I203" s="7">
        <v>1153830</v>
      </c>
      <c r="J203" s="24">
        <f t="shared" si="27"/>
        <v>1.1436464088397791</v>
      </c>
      <c r="K203" s="24">
        <f t="shared" si="27"/>
        <v>0.83198794377124896</v>
      </c>
      <c r="L203" s="24">
        <f t="shared" si="28"/>
        <v>0.3</v>
      </c>
      <c r="M203" s="24">
        <f t="shared" si="29"/>
        <v>0.58239156063987418</v>
      </c>
      <c r="N203" s="109">
        <f t="shared" si="30"/>
        <v>0.88239156063987423</v>
      </c>
      <c r="O203" s="148">
        <f>IF(N203&gt;=$O$1,N203*'DSR Fund'!$F$9,0)</f>
        <v>1273.214369419388</v>
      </c>
      <c r="P203" s="7">
        <v>558290</v>
      </c>
      <c r="Q203" s="7">
        <v>595540</v>
      </c>
      <c r="R203" s="138">
        <f t="shared" si="31"/>
        <v>1153830</v>
      </c>
      <c r="S203" s="144">
        <f t="shared" si="32"/>
        <v>0.48385810734683621</v>
      </c>
      <c r="T203" s="144">
        <f t="shared" si="33"/>
        <v>0.51614189265316379</v>
      </c>
      <c r="U203" s="138">
        <f t="shared" si="34"/>
        <v>616.05509503406063</v>
      </c>
      <c r="V203" s="138">
        <f t="shared" si="35"/>
        <v>657.15927438532742</v>
      </c>
      <c r="W203" s="2" t="s">
        <v>1337</v>
      </c>
      <c r="X203" s="2">
        <v>1741283635</v>
      </c>
      <c r="Y203" s="2" t="s">
        <v>1627</v>
      </c>
      <c r="Z203" s="2" t="s">
        <v>1629</v>
      </c>
      <c r="AA203" s="2"/>
    </row>
    <row r="204" spans="1:27" x14ac:dyDescent="0.25">
      <c r="A204" s="145">
        <v>200</v>
      </c>
      <c r="B204" s="179" t="s">
        <v>1089</v>
      </c>
      <c r="C204" s="181" t="s">
        <v>26</v>
      </c>
      <c r="D204" s="145" t="s">
        <v>382</v>
      </c>
      <c r="E204" s="179" t="s">
        <v>506</v>
      </c>
      <c r="F204" s="150">
        <v>725</v>
      </c>
      <c r="G204" s="150">
        <v>1407885</v>
      </c>
      <c r="H204" s="7">
        <v>756</v>
      </c>
      <c r="I204" s="7">
        <v>1331300</v>
      </c>
      <c r="J204" s="24">
        <f t="shared" si="27"/>
        <v>1.0427586206896551</v>
      </c>
      <c r="K204" s="24">
        <f t="shared" si="27"/>
        <v>0.94560280136516828</v>
      </c>
      <c r="L204" s="24">
        <f t="shared" si="28"/>
        <v>0.3</v>
      </c>
      <c r="M204" s="24">
        <f t="shared" si="29"/>
        <v>0.66192196095561773</v>
      </c>
      <c r="N204" s="109">
        <f t="shared" si="30"/>
        <v>0.96192196095561777</v>
      </c>
      <c r="O204" s="148">
        <f>IF(N204&gt;=$O$1,N204*'DSR Fund'!$F$9,0)</f>
        <v>1387.9698283386142</v>
      </c>
      <c r="P204" s="7">
        <v>477710</v>
      </c>
      <c r="Q204" s="7">
        <v>853590</v>
      </c>
      <c r="R204" s="138">
        <f t="shared" si="31"/>
        <v>1331300</v>
      </c>
      <c r="S204" s="144">
        <f t="shared" si="32"/>
        <v>0.35882971531585667</v>
      </c>
      <c r="T204" s="144">
        <f t="shared" si="33"/>
        <v>0.64117028468414328</v>
      </c>
      <c r="U204" s="138">
        <f t="shared" si="34"/>
        <v>498.04481836974338</v>
      </c>
      <c r="V204" s="138">
        <f t="shared" si="35"/>
        <v>889.92500996887077</v>
      </c>
      <c r="W204" s="2" t="s">
        <v>1337</v>
      </c>
      <c r="X204" s="2">
        <v>1911663357</v>
      </c>
      <c r="Y204" s="2" t="s">
        <v>1627</v>
      </c>
      <c r="Z204" s="2" t="s">
        <v>1629</v>
      </c>
      <c r="AA204" s="2"/>
    </row>
    <row r="205" spans="1:27" x14ac:dyDescent="0.25">
      <c r="A205" s="145">
        <v>201</v>
      </c>
      <c r="B205" s="179" t="s">
        <v>1089</v>
      </c>
      <c r="C205" s="181" t="s">
        <v>26</v>
      </c>
      <c r="D205" s="145" t="s">
        <v>379</v>
      </c>
      <c r="E205" s="179" t="s">
        <v>1019</v>
      </c>
      <c r="F205" s="150">
        <v>535</v>
      </c>
      <c r="G205" s="150">
        <v>952530</v>
      </c>
      <c r="H205" s="7">
        <v>609</v>
      </c>
      <c r="I205" s="7">
        <v>872815</v>
      </c>
      <c r="J205" s="24">
        <f t="shared" si="27"/>
        <v>1.1383177570093459</v>
      </c>
      <c r="K205" s="24">
        <f t="shared" si="27"/>
        <v>0.91631234711767606</v>
      </c>
      <c r="L205" s="24">
        <f t="shared" si="28"/>
        <v>0.3</v>
      </c>
      <c r="M205" s="24">
        <f t="shared" si="29"/>
        <v>0.64141864298237317</v>
      </c>
      <c r="N205" s="109">
        <f t="shared" si="30"/>
        <v>0.94141864298237321</v>
      </c>
      <c r="O205" s="148">
        <f>IF(N205&gt;=$O$1,N205*'DSR Fund'!$F$9,0)</f>
        <v>1358.3853216085413</v>
      </c>
      <c r="P205" s="7">
        <v>390835</v>
      </c>
      <c r="Q205" s="7">
        <v>474000</v>
      </c>
      <c r="R205" s="138">
        <f t="shared" si="31"/>
        <v>864835</v>
      </c>
      <c r="S205" s="144">
        <f t="shared" si="32"/>
        <v>0.45191857406326064</v>
      </c>
      <c r="T205" s="144">
        <f t="shared" si="33"/>
        <v>0.54808142593673936</v>
      </c>
      <c r="U205" s="138">
        <f t="shared" si="34"/>
        <v>613.87955756979568</v>
      </c>
      <c r="V205" s="138">
        <f t="shared" si="35"/>
        <v>744.50576403874561</v>
      </c>
      <c r="W205" s="2" t="s">
        <v>1337</v>
      </c>
      <c r="X205" s="2">
        <v>1875220099</v>
      </c>
      <c r="Y205" s="2" t="s">
        <v>1628</v>
      </c>
      <c r="Z205" s="2" t="s">
        <v>1630</v>
      </c>
      <c r="AA205" s="2"/>
    </row>
    <row r="206" spans="1:27" x14ac:dyDescent="0.25">
      <c r="A206" s="145">
        <v>202</v>
      </c>
      <c r="B206" s="179" t="s">
        <v>27</v>
      </c>
      <c r="C206" s="181" t="s">
        <v>41</v>
      </c>
      <c r="D206" s="145" t="s">
        <v>1176</v>
      </c>
      <c r="E206" s="179" t="s">
        <v>1461</v>
      </c>
      <c r="F206" s="150">
        <v>1801</v>
      </c>
      <c r="G206" s="150">
        <v>2928600</v>
      </c>
      <c r="H206" s="7">
        <v>1726</v>
      </c>
      <c r="I206" s="7">
        <v>2674605</v>
      </c>
      <c r="J206" s="24">
        <f t="shared" si="27"/>
        <v>0.95835646862853974</v>
      </c>
      <c r="K206" s="24">
        <f t="shared" si="27"/>
        <v>0.91327084613808651</v>
      </c>
      <c r="L206" s="24">
        <f t="shared" si="28"/>
        <v>0.28750694058856191</v>
      </c>
      <c r="M206" s="24">
        <f t="shared" si="29"/>
        <v>0.63928959229666049</v>
      </c>
      <c r="N206" s="109">
        <f t="shared" si="30"/>
        <v>0.92679653288522235</v>
      </c>
      <c r="O206" s="148">
        <f>IF(N206&gt;=$O$1,N206*'DSR Fund'!$F$9,0)</f>
        <v>1337.2868869482818</v>
      </c>
      <c r="P206" s="7">
        <v>709645</v>
      </c>
      <c r="Q206" s="7">
        <v>1964960</v>
      </c>
      <c r="R206" s="138">
        <f t="shared" si="31"/>
        <v>2674605</v>
      </c>
      <c r="S206" s="144">
        <f t="shared" si="32"/>
        <v>0.2653270295987632</v>
      </c>
      <c r="T206" s="144">
        <f t="shared" si="33"/>
        <v>0.7346729704012368</v>
      </c>
      <c r="U206" s="138">
        <f t="shared" si="34"/>
        <v>354.81835743536465</v>
      </c>
      <c r="V206" s="138">
        <f t="shared" si="35"/>
        <v>982.46852951291714</v>
      </c>
      <c r="W206" s="2" t="s">
        <v>1337</v>
      </c>
      <c r="X206" s="2">
        <v>1679543360</v>
      </c>
      <c r="Y206" s="2" t="s">
        <v>1627</v>
      </c>
      <c r="Z206" s="2" t="s">
        <v>1629</v>
      </c>
      <c r="AA206" s="2"/>
    </row>
    <row r="207" spans="1:27" x14ac:dyDescent="0.25">
      <c r="A207" s="145">
        <v>203</v>
      </c>
      <c r="B207" s="179" t="s">
        <v>27</v>
      </c>
      <c r="C207" s="181" t="s">
        <v>41</v>
      </c>
      <c r="D207" s="145" t="s">
        <v>372</v>
      </c>
      <c r="E207" s="179" t="s">
        <v>1462</v>
      </c>
      <c r="F207" s="150">
        <v>1454</v>
      </c>
      <c r="G207" s="150">
        <v>3699260</v>
      </c>
      <c r="H207" s="7">
        <v>1032</v>
      </c>
      <c r="I207" s="7">
        <v>3588120</v>
      </c>
      <c r="J207" s="24">
        <f t="shared" si="27"/>
        <v>0.70976616231086653</v>
      </c>
      <c r="K207" s="24">
        <f t="shared" si="27"/>
        <v>0.96995615339284069</v>
      </c>
      <c r="L207" s="24">
        <f t="shared" si="28"/>
        <v>0.21292984869325995</v>
      </c>
      <c r="M207" s="24">
        <f t="shared" si="29"/>
        <v>0.6789693073749884</v>
      </c>
      <c r="N207" s="109">
        <f t="shared" si="30"/>
        <v>0.89189915606824832</v>
      </c>
      <c r="O207" s="148">
        <f>IF(N207&gt;=$O$1,N207*'DSR Fund'!$F$9,0)</f>
        <v>1286.9330037060236</v>
      </c>
      <c r="P207" s="7">
        <v>448700</v>
      </c>
      <c r="Q207" s="7">
        <v>3139420</v>
      </c>
      <c r="R207" s="138">
        <f t="shared" si="31"/>
        <v>3588120</v>
      </c>
      <c r="S207" s="144">
        <f t="shared" si="32"/>
        <v>0.1250515590337001</v>
      </c>
      <c r="T207" s="144">
        <f t="shared" si="33"/>
        <v>0.87494844096629987</v>
      </c>
      <c r="U207" s="138">
        <f t="shared" si="34"/>
        <v>160.93297848536079</v>
      </c>
      <c r="V207" s="138">
        <f t="shared" si="35"/>
        <v>1126.0000252206628</v>
      </c>
      <c r="W207" s="2" t="s">
        <v>1337</v>
      </c>
      <c r="X207" s="2">
        <v>1911737373</v>
      </c>
      <c r="Y207" s="2" t="s">
        <v>1627</v>
      </c>
      <c r="Z207" s="2" t="s">
        <v>1629</v>
      </c>
      <c r="AA207" s="2"/>
    </row>
    <row r="208" spans="1:27" x14ac:dyDescent="0.25">
      <c r="A208" s="145">
        <v>204</v>
      </c>
      <c r="B208" s="179" t="s">
        <v>27</v>
      </c>
      <c r="C208" s="181" t="s">
        <v>41</v>
      </c>
      <c r="D208" s="145" t="s">
        <v>374</v>
      </c>
      <c r="E208" s="179" t="s">
        <v>1463</v>
      </c>
      <c r="F208" s="150">
        <v>1527</v>
      </c>
      <c r="G208" s="150">
        <v>2556830</v>
      </c>
      <c r="H208" s="7">
        <v>1387</v>
      </c>
      <c r="I208" s="7">
        <v>2240130</v>
      </c>
      <c r="J208" s="24">
        <f t="shared" si="27"/>
        <v>0.90831696136214801</v>
      </c>
      <c r="K208" s="24">
        <f t="shared" si="27"/>
        <v>0.87613568363950678</v>
      </c>
      <c r="L208" s="24">
        <f t="shared" si="28"/>
        <v>0.27249508840864439</v>
      </c>
      <c r="M208" s="24">
        <f t="shared" si="29"/>
        <v>0.61329497854765469</v>
      </c>
      <c r="N208" s="109">
        <f t="shared" si="30"/>
        <v>0.88579006695629903</v>
      </c>
      <c r="O208" s="148">
        <f>IF(N208&gt;=$O$1,N208*'DSR Fund'!$F$9,0)</f>
        <v>1278.1181188087146</v>
      </c>
      <c r="P208" s="7">
        <v>736680</v>
      </c>
      <c r="Q208" s="7">
        <v>1503450</v>
      </c>
      <c r="R208" s="138">
        <f t="shared" si="31"/>
        <v>2240130</v>
      </c>
      <c r="S208" s="144">
        <f t="shared" si="32"/>
        <v>0.3288559146120984</v>
      </c>
      <c r="T208" s="144">
        <f t="shared" si="33"/>
        <v>0.6711440853879016</v>
      </c>
      <c r="U208" s="138">
        <f t="shared" si="34"/>
        <v>420.31670294313449</v>
      </c>
      <c r="V208" s="138">
        <f t="shared" si="35"/>
        <v>857.80141586558011</v>
      </c>
      <c r="W208" s="2" t="s">
        <v>1337</v>
      </c>
      <c r="X208" s="2">
        <v>1771798657</v>
      </c>
      <c r="Y208" s="2" t="s">
        <v>1627</v>
      </c>
      <c r="Z208" s="2" t="s">
        <v>1629</v>
      </c>
      <c r="AA208" s="2"/>
    </row>
    <row r="209" spans="1:27" x14ac:dyDescent="0.25">
      <c r="A209" s="145">
        <v>205</v>
      </c>
      <c r="B209" s="179" t="s">
        <v>1341</v>
      </c>
      <c r="C209" s="181" t="s">
        <v>41</v>
      </c>
      <c r="D209" s="145" t="s">
        <v>451</v>
      </c>
      <c r="E209" s="179" t="s">
        <v>1464</v>
      </c>
      <c r="F209" s="150">
        <v>2425</v>
      </c>
      <c r="G209" s="150">
        <v>3043330</v>
      </c>
      <c r="H209" s="7">
        <v>3466</v>
      </c>
      <c r="I209" s="7">
        <v>4481565</v>
      </c>
      <c r="J209" s="24">
        <f t="shared" si="27"/>
        <v>1.4292783505154638</v>
      </c>
      <c r="K209" s="24">
        <f t="shared" si="27"/>
        <v>1.472585950258434</v>
      </c>
      <c r="L209" s="24">
        <f t="shared" si="28"/>
        <v>0.3</v>
      </c>
      <c r="M209" s="24">
        <f t="shared" si="29"/>
        <v>0.7</v>
      </c>
      <c r="N209" s="109">
        <f t="shared" si="30"/>
        <v>1</v>
      </c>
      <c r="O209" s="148">
        <f>IF(N209&gt;=$O$1,N209*'DSR Fund'!$F$9,0)</f>
        <v>1442.9131308736737</v>
      </c>
      <c r="P209" s="7">
        <v>2432875</v>
      </c>
      <c r="Q209" s="7">
        <v>2047600</v>
      </c>
      <c r="R209" s="138">
        <f t="shared" si="31"/>
        <v>4480475</v>
      </c>
      <c r="S209" s="144">
        <f t="shared" si="32"/>
        <v>0.54299488335500146</v>
      </c>
      <c r="T209" s="144">
        <f t="shared" si="33"/>
        <v>0.4570051166449986</v>
      </c>
      <c r="U209" s="138">
        <f t="shared" si="34"/>
        <v>783.49444719015037</v>
      </c>
      <c r="V209" s="138">
        <f t="shared" si="35"/>
        <v>659.41868368352334</v>
      </c>
      <c r="W209" s="2" t="s">
        <v>1337</v>
      </c>
      <c r="X209" s="2">
        <v>1631903222</v>
      </c>
      <c r="Y209" s="2" t="s">
        <v>1627</v>
      </c>
      <c r="Z209" s="2" t="s">
        <v>1629</v>
      </c>
      <c r="AA209" s="2"/>
    </row>
    <row r="210" spans="1:27" x14ac:dyDescent="0.25">
      <c r="A210" s="145">
        <v>206</v>
      </c>
      <c r="B210" s="179" t="s">
        <v>1341</v>
      </c>
      <c r="C210" s="181" t="s">
        <v>41</v>
      </c>
      <c r="D210" s="145" t="s">
        <v>449</v>
      </c>
      <c r="E210" s="179" t="s">
        <v>370</v>
      </c>
      <c r="F210" s="150">
        <v>418</v>
      </c>
      <c r="G210" s="150">
        <v>1643755</v>
      </c>
      <c r="H210" s="7">
        <v>265</v>
      </c>
      <c r="I210" s="7">
        <v>1241840</v>
      </c>
      <c r="J210" s="24">
        <f t="shared" si="27"/>
        <v>0.63397129186602874</v>
      </c>
      <c r="K210" s="24">
        <f t="shared" si="27"/>
        <v>0.75548971714154478</v>
      </c>
      <c r="L210" s="24">
        <f t="shared" si="28"/>
        <v>0.19019138755980861</v>
      </c>
      <c r="M210" s="24">
        <f t="shared" si="29"/>
        <v>0.52884280199908129</v>
      </c>
      <c r="N210" s="109">
        <f t="shared" si="30"/>
        <v>0.71903418955888987</v>
      </c>
      <c r="O210" s="148">
        <f>IF(N210&gt;=$O$1,N210*'DSR Fund'!$F$9,0)</f>
        <v>0</v>
      </c>
      <c r="P210" s="7">
        <v>73040</v>
      </c>
      <c r="Q210" s="7">
        <v>1168800</v>
      </c>
      <c r="R210" s="138">
        <f t="shared" si="31"/>
        <v>1241840</v>
      </c>
      <c r="S210" s="144">
        <f t="shared" si="32"/>
        <v>5.8815950525027381E-2</v>
      </c>
      <c r="T210" s="144">
        <f t="shared" si="33"/>
        <v>0.94118404947497258</v>
      </c>
      <c r="U210" s="138">
        <f t="shared" si="34"/>
        <v>0</v>
      </c>
      <c r="V210" s="138">
        <f t="shared" si="35"/>
        <v>0</v>
      </c>
      <c r="W210" s="2" t="s">
        <v>1337</v>
      </c>
      <c r="X210" s="2">
        <v>1718481394</v>
      </c>
      <c r="Y210" s="2" t="s">
        <v>1627</v>
      </c>
      <c r="Z210" s="2" t="s">
        <v>1629</v>
      </c>
      <c r="AA210" s="2"/>
    </row>
    <row r="211" spans="1:27" x14ac:dyDescent="0.25">
      <c r="A211" s="145">
        <v>207</v>
      </c>
      <c r="B211" s="179" t="s">
        <v>57</v>
      </c>
      <c r="C211" s="181" t="s">
        <v>41</v>
      </c>
      <c r="D211" s="145" t="s">
        <v>1465</v>
      </c>
      <c r="E211" s="179" t="s">
        <v>1466</v>
      </c>
      <c r="F211" s="150">
        <v>944</v>
      </c>
      <c r="G211" s="150">
        <v>2320925</v>
      </c>
      <c r="H211" s="7">
        <v>1633</v>
      </c>
      <c r="I211" s="7">
        <v>2263190</v>
      </c>
      <c r="J211" s="24">
        <f t="shared" si="27"/>
        <v>1.7298728813559323</v>
      </c>
      <c r="K211" s="24">
        <f t="shared" si="27"/>
        <v>0.97512414231394806</v>
      </c>
      <c r="L211" s="24">
        <f t="shared" si="28"/>
        <v>0.3</v>
      </c>
      <c r="M211" s="24">
        <f t="shared" si="29"/>
        <v>0.6825868996197636</v>
      </c>
      <c r="N211" s="109">
        <f t="shared" si="30"/>
        <v>0.98258689961976353</v>
      </c>
      <c r="O211" s="148">
        <f>IF(N211&gt;=$O$1,N211*'DSR Fund'!$F$9,0)</f>
        <v>1417.7875396858092</v>
      </c>
      <c r="P211" s="7">
        <v>1105430</v>
      </c>
      <c r="Q211" s="7">
        <v>1118580</v>
      </c>
      <c r="R211" s="138">
        <f t="shared" si="31"/>
        <v>2224010</v>
      </c>
      <c r="S211" s="144">
        <f t="shared" si="32"/>
        <v>0.49704362840095145</v>
      </c>
      <c r="T211" s="144">
        <f t="shared" si="33"/>
        <v>0.5029563715990486</v>
      </c>
      <c r="U211" s="138">
        <f t="shared" si="34"/>
        <v>704.7022630270925</v>
      </c>
      <c r="V211" s="138">
        <f t="shared" si="35"/>
        <v>713.08527665871668</v>
      </c>
      <c r="W211" s="2" t="s">
        <v>1337</v>
      </c>
      <c r="X211" s="2">
        <v>1863913000</v>
      </c>
      <c r="Y211" s="2" t="s">
        <v>1627</v>
      </c>
      <c r="Z211" s="2" t="s">
        <v>1629</v>
      </c>
      <c r="AA211" s="2"/>
    </row>
    <row r="212" spans="1:27" x14ac:dyDescent="0.25">
      <c r="A212" s="145">
        <v>208</v>
      </c>
      <c r="B212" s="179" t="s">
        <v>57</v>
      </c>
      <c r="C212" s="181" t="s">
        <v>41</v>
      </c>
      <c r="D212" s="145" t="s">
        <v>503</v>
      </c>
      <c r="E212" s="179" t="s">
        <v>1467</v>
      </c>
      <c r="F212" s="150">
        <v>882</v>
      </c>
      <c r="G212" s="150">
        <v>1804510</v>
      </c>
      <c r="H212" s="7">
        <v>1016</v>
      </c>
      <c r="I212" s="7">
        <v>1838005</v>
      </c>
      <c r="J212" s="24">
        <f t="shared" si="27"/>
        <v>1.1519274376417235</v>
      </c>
      <c r="K212" s="24">
        <f t="shared" si="27"/>
        <v>1.0185618256479598</v>
      </c>
      <c r="L212" s="24">
        <f t="shared" si="28"/>
        <v>0.3</v>
      </c>
      <c r="M212" s="24">
        <f t="shared" si="29"/>
        <v>0.7</v>
      </c>
      <c r="N212" s="109">
        <f t="shared" si="30"/>
        <v>1</v>
      </c>
      <c r="O212" s="148">
        <f>IF(N212&gt;=$O$1,N212*'DSR Fund'!$F$9,0)</f>
        <v>1442.9131308736737</v>
      </c>
      <c r="P212" s="7">
        <v>726665</v>
      </c>
      <c r="Q212" s="7">
        <v>1035950</v>
      </c>
      <c r="R212" s="138">
        <f t="shared" si="31"/>
        <v>1762615</v>
      </c>
      <c r="S212" s="144">
        <f t="shared" si="32"/>
        <v>0.41226529900176728</v>
      </c>
      <c r="T212" s="144">
        <f t="shared" si="33"/>
        <v>0.58773470099823277</v>
      </c>
      <c r="U212" s="138">
        <f t="shared" si="34"/>
        <v>594.86301333321126</v>
      </c>
      <c r="V212" s="138">
        <f t="shared" si="35"/>
        <v>848.05011754046257</v>
      </c>
      <c r="W212" s="2" t="s">
        <v>1337</v>
      </c>
      <c r="X212" s="2">
        <v>1877698854</v>
      </c>
      <c r="Y212" s="2" t="s">
        <v>1627</v>
      </c>
      <c r="Z212" s="2" t="s">
        <v>1629</v>
      </c>
      <c r="AA212" s="2"/>
    </row>
    <row r="213" spans="1:27" x14ac:dyDescent="0.25">
      <c r="A213" s="145">
        <v>209</v>
      </c>
      <c r="B213" s="179" t="s">
        <v>58</v>
      </c>
      <c r="C213" s="181" t="s">
        <v>41</v>
      </c>
      <c r="D213" s="145" t="s">
        <v>509</v>
      </c>
      <c r="E213" s="179" t="s">
        <v>1468</v>
      </c>
      <c r="F213" s="150">
        <v>2676</v>
      </c>
      <c r="G213" s="150">
        <v>5086625</v>
      </c>
      <c r="H213" s="7">
        <v>2820</v>
      </c>
      <c r="I213" s="7">
        <v>4353205</v>
      </c>
      <c r="J213" s="24">
        <f t="shared" si="27"/>
        <v>1.053811659192825</v>
      </c>
      <c r="K213" s="24">
        <f t="shared" si="27"/>
        <v>0.85581402206767754</v>
      </c>
      <c r="L213" s="24">
        <f t="shared" si="28"/>
        <v>0.3</v>
      </c>
      <c r="M213" s="24">
        <f t="shared" si="29"/>
        <v>0.59906981544737425</v>
      </c>
      <c r="N213" s="109">
        <f t="shared" si="30"/>
        <v>0.89906981544737419</v>
      </c>
      <c r="O213" s="148">
        <f>IF(N213&gt;=$O$1,N213*'DSR Fund'!$F$9,0)</f>
        <v>1297.2796422811866</v>
      </c>
      <c r="P213" s="7">
        <v>1838905</v>
      </c>
      <c r="Q213" s="7">
        <v>2346190</v>
      </c>
      <c r="R213" s="138">
        <f t="shared" si="31"/>
        <v>4185095</v>
      </c>
      <c r="S213" s="144">
        <f t="shared" si="32"/>
        <v>0.43939384888515076</v>
      </c>
      <c r="T213" s="144">
        <f t="shared" si="33"/>
        <v>0.56060615111484924</v>
      </c>
      <c r="U213" s="138">
        <f t="shared" si="34"/>
        <v>570.01669510228214</v>
      </c>
      <c r="V213" s="138">
        <f t="shared" si="35"/>
        <v>727.26294717890448</v>
      </c>
      <c r="W213" s="2" t="s">
        <v>1337</v>
      </c>
      <c r="X213" s="2">
        <v>1871792094</v>
      </c>
      <c r="Y213" s="2" t="s">
        <v>1627</v>
      </c>
      <c r="Z213" s="2" t="s">
        <v>1629</v>
      </c>
      <c r="AA213" s="2"/>
    </row>
    <row r="214" spans="1:27" x14ac:dyDescent="0.25">
      <c r="A214" s="145">
        <v>210</v>
      </c>
      <c r="B214" s="179" t="s">
        <v>58</v>
      </c>
      <c r="C214" s="181" t="s">
        <v>41</v>
      </c>
      <c r="D214" s="145" t="s">
        <v>511</v>
      </c>
      <c r="E214" s="179" t="s">
        <v>1469</v>
      </c>
      <c r="F214" s="150">
        <v>406</v>
      </c>
      <c r="G214" s="150">
        <v>860020</v>
      </c>
      <c r="H214" s="7">
        <v>704</v>
      </c>
      <c r="I214" s="7">
        <v>980860</v>
      </c>
      <c r="J214" s="24">
        <f t="shared" si="27"/>
        <v>1.7339901477832513</v>
      </c>
      <c r="K214" s="24">
        <f t="shared" si="27"/>
        <v>1.1405083602706914</v>
      </c>
      <c r="L214" s="24">
        <f t="shared" si="28"/>
        <v>0.3</v>
      </c>
      <c r="M214" s="24">
        <f t="shared" si="29"/>
        <v>0.7</v>
      </c>
      <c r="N214" s="109">
        <f t="shared" si="30"/>
        <v>1</v>
      </c>
      <c r="O214" s="148">
        <f>IF(N214&gt;=$O$1,N214*'DSR Fund'!$F$9,0)</f>
        <v>1442.9131308736737</v>
      </c>
      <c r="P214" s="7">
        <v>349685</v>
      </c>
      <c r="Q214" s="7">
        <v>460250</v>
      </c>
      <c r="R214" s="138">
        <f t="shared" si="31"/>
        <v>809935</v>
      </c>
      <c r="S214" s="144">
        <f t="shared" si="32"/>
        <v>0.43174452270861241</v>
      </c>
      <c r="T214" s="144">
        <f t="shared" si="33"/>
        <v>0.56825547729138759</v>
      </c>
      <c r="U214" s="138">
        <f t="shared" si="34"/>
        <v>622.96984099904387</v>
      </c>
      <c r="V214" s="138">
        <f t="shared" si="35"/>
        <v>819.94328987462984</v>
      </c>
      <c r="W214" s="2" t="s">
        <v>1337</v>
      </c>
      <c r="X214" s="2">
        <v>1740525958</v>
      </c>
      <c r="Y214" s="2" t="s">
        <v>1627</v>
      </c>
      <c r="Z214" s="2" t="s">
        <v>1629</v>
      </c>
      <c r="AA214" s="2"/>
    </row>
    <row r="215" spans="1:27" x14ac:dyDescent="0.25">
      <c r="A215" s="145">
        <v>211</v>
      </c>
      <c r="B215" s="179" t="s">
        <v>58</v>
      </c>
      <c r="C215" s="181" t="s">
        <v>41</v>
      </c>
      <c r="D215" s="145" t="s">
        <v>505</v>
      </c>
      <c r="E215" s="179" t="s">
        <v>506</v>
      </c>
      <c r="F215" s="150">
        <v>1203</v>
      </c>
      <c r="G215" s="150">
        <v>2391140</v>
      </c>
      <c r="H215" s="7">
        <v>644</v>
      </c>
      <c r="I215" s="7">
        <v>1451250</v>
      </c>
      <c r="J215" s="24">
        <f t="shared" si="27"/>
        <v>0.53532834580216127</v>
      </c>
      <c r="K215" s="24">
        <f t="shared" si="27"/>
        <v>0.60692807614777888</v>
      </c>
      <c r="L215" s="24">
        <f t="shared" si="28"/>
        <v>0.16059850374064838</v>
      </c>
      <c r="M215" s="24">
        <f t="shared" si="29"/>
        <v>0.42484965330344521</v>
      </c>
      <c r="N215" s="109">
        <f t="shared" si="30"/>
        <v>0.58544815704409359</v>
      </c>
      <c r="O215" s="148">
        <f>IF(N215&gt;=$O$1,N215*'DSR Fund'!$F$9,0)</f>
        <v>0</v>
      </c>
      <c r="P215" s="7">
        <v>322235</v>
      </c>
      <c r="Q215" s="7">
        <v>1107760</v>
      </c>
      <c r="R215" s="138">
        <f t="shared" si="31"/>
        <v>1429995</v>
      </c>
      <c r="S215" s="144">
        <f t="shared" si="32"/>
        <v>0.22533994874107952</v>
      </c>
      <c r="T215" s="144">
        <f t="shared" si="33"/>
        <v>0.77466005125892046</v>
      </c>
      <c r="U215" s="138">
        <f t="shared" si="34"/>
        <v>0</v>
      </c>
      <c r="V215" s="138">
        <f t="shared" si="35"/>
        <v>0</v>
      </c>
      <c r="W215" s="2" t="s">
        <v>1337</v>
      </c>
      <c r="X215" s="2">
        <v>1881654862</v>
      </c>
      <c r="Y215" s="2" t="s">
        <v>1627</v>
      </c>
      <c r="Z215" s="2" t="s">
        <v>1629</v>
      </c>
      <c r="AA215" s="2"/>
    </row>
    <row r="216" spans="1:27" x14ac:dyDescent="0.25">
      <c r="A216" s="145">
        <v>212</v>
      </c>
      <c r="B216" s="179" t="s">
        <v>58</v>
      </c>
      <c r="C216" s="181" t="s">
        <v>41</v>
      </c>
      <c r="D216" s="145" t="s">
        <v>508</v>
      </c>
      <c r="E216" s="179" t="s">
        <v>1470</v>
      </c>
      <c r="F216" s="150">
        <v>462</v>
      </c>
      <c r="G216" s="150">
        <v>799285</v>
      </c>
      <c r="H216" s="7">
        <v>467</v>
      </c>
      <c r="I216" s="7">
        <v>730155</v>
      </c>
      <c r="J216" s="24">
        <f t="shared" si="27"/>
        <v>1.0108225108225108</v>
      </c>
      <c r="K216" s="24">
        <f t="shared" si="27"/>
        <v>0.91351019974101855</v>
      </c>
      <c r="L216" s="24">
        <f t="shared" si="28"/>
        <v>0.3</v>
      </c>
      <c r="M216" s="24">
        <f t="shared" si="29"/>
        <v>0.63945713981871299</v>
      </c>
      <c r="N216" s="109">
        <f t="shared" si="30"/>
        <v>0.93945713981871304</v>
      </c>
      <c r="O216" s="148">
        <f>IF(N216&gt;=$O$1,N216*'DSR Fund'!$F$9,0)</f>
        <v>1355.5550429374459</v>
      </c>
      <c r="P216" s="7">
        <v>292465</v>
      </c>
      <c r="Q216" s="7">
        <v>402940</v>
      </c>
      <c r="R216" s="138">
        <f t="shared" si="31"/>
        <v>695405</v>
      </c>
      <c r="S216" s="144">
        <f t="shared" si="32"/>
        <v>0.42056787052149469</v>
      </c>
      <c r="T216" s="144">
        <f t="shared" si="33"/>
        <v>0.57943212947850531</v>
      </c>
      <c r="U216" s="138">
        <f t="shared" si="34"/>
        <v>570.10289778287495</v>
      </c>
      <c r="V216" s="138">
        <f t="shared" si="35"/>
        <v>785.45214515457099</v>
      </c>
      <c r="W216" s="2" t="s">
        <v>1337</v>
      </c>
      <c r="X216" s="2">
        <v>1836726151</v>
      </c>
      <c r="Y216" s="2" t="e">
        <v>#N/A</v>
      </c>
      <c r="Z216" s="2" t="s">
        <v>1630</v>
      </c>
      <c r="AA216" s="2"/>
    </row>
    <row r="217" spans="1:27" x14ac:dyDescent="0.25">
      <c r="A217" s="145">
        <v>213</v>
      </c>
      <c r="B217" s="179" t="s">
        <v>1282</v>
      </c>
      <c r="C217" s="181" t="s">
        <v>41</v>
      </c>
      <c r="D217" s="145" t="s">
        <v>457</v>
      </c>
      <c r="E217" s="179" t="s">
        <v>1471</v>
      </c>
      <c r="F217" s="150">
        <v>893</v>
      </c>
      <c r="G217" s="150">
        <v>1852745</v>
      </c>
      <c r="H217" s="7">
        <v>903</v>
      </c>
      <c r="I217" s="7">
        <v>1832475</v>
      </c>
      <c r="J217" s="24">
        <f t="shared" si="27"/>
        <v>1.0111982082866742</v>
      </c>
      <c r="K217" s="24">
        <f t="shared" si="27"/>
        <v>0.98905947661442883</v>
      </c>
      <c r="L217" s="24">
        <f t="shared" si="28"/>
        <v>0.3</v>
      </c>
      <c r="M217" s="24">
        <f t="shared" si="29"/>
        <v>0.69234163363010015</v>
      </c>
      <c r="N217" s="109">
        <f t="shared" si="30"/>
        <v>0.99234163363010008</v>
      </c>
      <c r="O217" s="148">
        <f>IF(N217&gt;=$O$1,N217*'DSR Fund'!$F$9,0)</f>
        <v>1431.8627734775039</v>
      </c>
      <c r="P217" s="7">
        <v>465055</v>
      </c>
      <c r="Q217" s="7">
        <v>1362300</v>
      </c>
      <c r="R217" s="138">
        <f t="shared" si="31"/>
        <v>1827355</v>
      </c>
      <c r="S217" s="144">
        <f t="shared" si="32"/>
        <v>0.25449625278065841</v>
      </c>
      <c r="T217" s="144">
        <f t="shared" si="33"/>
        <v>0.74550374721934165</v>
      </c>
      <c r="U217" s="138">
        <f t="shared" si="34"/>
        <v>364.40371034614543</v>
      </c>
      <c r="V217" s="138">
        <f t="shared" si="35"/>
        <v>1067.4590631313586</v>
      </c>
      <c r="W217" s="2" t="s">
        <v>1337</v>
      </c>
      <c r="X217" s="2">
        <v>1911439721</v>
      </c>
      <c r="Y217" s="2" t="s">
        <v>1627</v>
      </c>
      <c r="Z217" s="2" t="s">
        <v>1629</v>
      </c>
      <c r="AA217" s="2"/>
    </row>
    <row r="218" spans="1:27" x14ac:dyDescent="0.25">
      <c r="A218" s="145">
        <v>214</v>
      </c>
      <c r="B218" s="179" t="s">
        <v>1282</v>
      </c>
      <c r="C218" s="181" t="s">
        <v>41</v>
      </c>
      <c r="D218" s="145" t="s">
        <v>456</v>
      </c>
      <c r="E218" s="179" t="s">
        <v>1213</v>
      </c>
      <c r="F218" s="150">
        <v>679</v>
      </c>
      <c r="G218" s="150">
        <v>1344890</v>
      </c>
      <c r="H218" s="7">
        <v>1734</v>
      </c>
      <c r="I218" s="7">
        <v>2223300</v>
      </c>
      <c r="J218" s="24">
        <f t="shared" si="27"/>
        <v>2.5537555228276876</v>
      </c>
      <c r="K218" s="24">
        <f t="shared" si="27"/>
        <v>1.6531463539769051</v>
      </c>
      <c r="L218" s="24">
        <f t="shared" si="28"/>
        <v>0.3</v>
      </c>
      <c r="M218" s="24">
        <f t="shared" si="29"/>
        <v>0.7</v>
      </c>
      <c r="N218" s="109">
        <f t="shared" si="30"/>
        <v>1</v>
      </c>
      <c r="O218" s="148">
        <f>IF(N218&gt;=$O$1,N218*'DSR Fund'!$F$9,0)</f>
        <v>1442.9131308736737</v>
      </c>
      <c r="P218" s="7">
        <v>890545</v>
      </c>
      <c r="Q218" s="7">
        <v>629290</v>
      </c>
      <c r="R218" s="138">
        <f t="shared" si="31"/>
        <v>1519835</v>
      </c>
      <c r="S218" s="144">
        <f t="shared" si="32"/>
        <v>0.58594847466994771</v>
      </c>
      <c r="T218" s="144">
        <f t="shared" si="33"/>
        <v>0.41405152533005229</v>
      </c>
      <c r="U218" s="138">
        <f t="shared" si="34"/>
        <v>845.47274811666773</v>
      </c>
      <c r="V218" s="138">
        <f t="shared" si="35"/>
        <v>597.44038275700598</v>
      </c>
      <c r="W218" s="2" t="s">
        <v>1337</v>
      </c>
      <c r="X218" s="2">
        <v>1316043825</v>
      </c>
      <c r="Y218" s="2" t="s">
        <v>1627</v>
      </c>
      <c r="Z218" s="2" t="s">
        <v>1629</v>
      </c>
      <c r="AA218" s="2"/>
    </row>
    <row r="219" spans="1:27" x14ac:dyDescent="0.25">
      <c r="A219" s="145">
        <v>215</v>
      </c>
      <c r="B219" s="179" t="s">
        <v>1282</v>
      </c>
      <c r="C219" s="181" t="s">
        <v>41</v>
      </c>
      <c r="D219" s="145" t="s">
        <v>454</v>
      </c>
      <c r="E219" s="179" t="s">
        <v>1472</v>
      </c>
      <c r="F219" s="150">
        <v>638</v>
      </c>
      <c r="G219" s="150">
        <v>1276515</v>
      </c>
      <c r="H219" s="7">
        <v>1289</v>
      </c>
      <c r="I219" s="7">
        <v>2082150</v>
      </c>
      <c r="J219" s="24">
        <f t="shared" si="27"/>
        <v>2.0203761755485892</v>
      </c>
      <c r="K219" s="24">
        <f t="shared" si="27"/>
        <v>1.6311206683822752</v>
      </c>
      <c r="L219" s="24">
        <f t="shared" si="28"/>
        <v>0.3</v>
      </c>
      <c r="M219" s="24">
        <f t="shared" si="29"/>
        <v>0.7</v>
      </c>
      <c r="N219" s="109">
        <f t="shared" si="30"/>
        <v>1</v>
      </c>
      <c r="O219" s="148">
        <f>IF(N219&gt;=$O$1,N219*'DSR Fund'!$F$9,0)</f>
        <v>1442.9131308736737</v>
      </c>
      <c r="P219" s="7">
        <v>709820</v>
      </c>
      <c r="Q219" s="7">
        <v>804610</v>
      </c>
      <c r="R219" s="138">
        <f t="shared" si="31"/>
        <v>1514430</v>
      </c>
      <c r="S219" s="144">
        <f t="shared" si="32"/>
        <v>0.46870439703386751</v>
      </c>
      <c r="T219" s="144">
        <f t="shared" si="33"/>
        <v>0.53129560296613243</v>
      </c>
      <c r="U219" s="138">
        <f t="shared" si="34"/>
        <v>676.29972897839525</v>
      </c>
      <c r="V219" s="138">
        <f t="shared" si="35"/>
        <v>766.61340189527846</v>
      </c>
      <c r="W219" s="2" t="s">
        <v>1337</v>
      </c>
      <c r="X219" s="2">
        <v>1811761046</v>
      </c>
      <c r="Y219" s="2" t="s">
        <v>1627</v>
      </c>
      <c r="Z219" s="2" t="s">
        <v>1629</v>
      </c>
      <c r="AA219" s="2"/>
    </row>
    <row r="220" spans="1:27" x14ac:dyDescent="0.25">
      <c r="A220" s="145">
        <v>216</v>
      </c>
      <c r="B220" s="179" t="s">
        <v>55</v>
      </c>
      <c r="C220" s="181" t="s">
        <v>41</v>
      </c>
      <c r="D220" s="145" t="s">
        <v>497</v>
      </c>
      <c r="E220" s="179" t="s">
        <v>498</v>
      </c>
      <c r="F220" s="150">
        <v>2355</v>
      </c>
      <c r="G220" s="150">
        <v>2634740</v>
      </c>
      <c r="H220" s="7">
        <v>3403</v>
      </c>
      <c r="I220" s="7">
        <v>3252720</v>
      </c>
      <c r="J220" s="24">
        <f t="shared" si="27"/>
        <v>1.4450106157112526</v>
      </c>
      <c r="K220" s="24">
        <f t="shared" si="27"/>
        <v>1.2345506577499108</v>
      </c>
      <c r="L220" s="24">
        <f t="shared" si="28"/>
        <v>0.3</v>
      </c>
      <c r="M220" s="24">
        <f t="shared" si="29"/>
        <v>0.7</v>
      </c>
      <c r="N220" s="109">
        <f t="shared" si="30"/>
        <v>1</v>
      </c>
      <c r="O220" s="148">
        <f>IF(N220&gt;=$O$1,N220*'DSR Fund'!$F$9,0)</f>
        <v>1442.9131308736737</v>
      </c>
      <c r="P220" s="7">
        <v>2625835</v>
      </c>
      <c r="Q220" s="7">
        <v>613030</v>
      </c>
      <c r="R220" s="138">
        <f t="shared" si="31"/>
        <v>3238865</v>
      </c>
      <c r="S220" s="144">
        <f t="shared" si="32"/>
        <v>0.81072690587597818</v>
      </c>
      <c r="T220" s="144">
        <f t="shared" si="33"/>
        <v>0.18927309412402185</v>
      </c>
      <c r="U220" s="138">
        <f t="shared" si="34"/>
        <v>1169.8084980410338</v>
      </c>
      <c r="V220" s="138">
        <f t="shared" si="35"/>
        <v>273.10463283263988</v>
      </c>
      <c r="W220" s="2" t="s">
        <v>1337</v>
      </c>
      <c r="X220" s="2">
        <v>1936986484</v>
      </c>
      <c r="Y220" s="2" t="s">
        <v>1627</v>
      </c>
      <c r="Z220" s="2" t="s">
        <v>1629</v>
      </c>
      <c r="AA220" s="2"/>
    </row>
    <row r="221" spans="1:27" x14ac:dyDescent="0.25">
      <c r="A221" s="145">
        <v>217</v>
      </c>
      <c r="B221" s="179" t="s">
        <v>55</v>
      </c>
      <c r="C221" s="181" t="s">
        <v>41</v>
      </c>
      <c r="D221" s="145" t="s">
        <v>493</v>
      </c>
      <c r="E221" s="179" t="s">
        <v>494</v>
      </c>
      <c r="F221" s="150">
        <v>810</v>
      </c>
      <c r="G221" s="150">
        <v>1892830</v>
      </c>
      <c r="H221" s="7">
        <v>869</v>
      </c>
      <c r="I221" s="7">
        <v>2399810</v>
      </c>
      <c r="J221" s="24">
        <f t="shared" si="27"/>
        <v>1.0728395061728395</v>
      </c>
      <c r="K221" s="24">
        <f t="shared" si="27"/>
        <v>1.2678423313239964</v>
      </c>
      <c r="L221" s="24">
        <f t="shared" si="28"/>
        <v>0.3</v>
      </c>
      <c r="M221" s="24">
        <f t="shared" si="29"/>
        <v>0.7</v>
      </c>
      <c r="N221" s="109">
        <f t="shared" si="30"/>
        <v>1</v>
      </c>
      <c r="O221" s="148">
        <f>IF(N221&gt;=$O$1,N221*'DSR Fund'!$F$9,0)</f>
        <v>1442.9131308736737</v>
      </c>
      <c r="P221" s="7">
        <v>691775</v>
      </c>
      <c r="Q221" s="7">
        <v>1656700</v>
      </c>
      <c r="R221" s="138">
        <f t="shared" si="31"/>
        <v>2348475</v>
      </c>
      <c r="S221" s="144">
        <f t="shared" si="32"/>
        <v>0.29456349333077847</v>
      </c>
      <c r="T221" s="144">
        <f t="shared" si="33"/>
        <v>0.70543650666922153</v>
      </c>
      <c r="U221" s="138">
        <f t="shared" si="34"/>
        <v>425.02953240300008</v>
      </c>
      <c r="V221" s="138">
        <f t="shared" si="35"/>
        <v>1017.8835984706736</v>
      </c>
      <c r="W221" s="2" t="s">
        <v>1337</v>
      </c>
      <c r="X221" s="2">
        <v>1860322068</v>
      </c>
      <c r="Y221" s="2" t="s">
        <v>1627</v>
      </c>
      <c r="Z221" s="2" t="s">
        <v>1629</v>
      </c>
      <c r="AA221" s="2"/>
    </row>
    <row r="222" spans="1:27" x14ac:dyDescent="0.25">
      <c r="A222" s="145">
        <v>218</v>
      </c>
      <c r="B222" s="179" t="s">
        <v>55</v>
      </c>
      <c r="C222" s="181" t="s">
        <v>41</v>
      </c>
      <c r="D222" s="145" t="s">
        <v>491</v>
      </c>
      <c r="E222" s="179" t="s">
        <v>492</v>
      </c>
      <c r="F222" s="150">
        <v>1009</v>
      </c>
      <c r="G222" s="150">
        <v>3348740</v>
      </c>
      <c r="H222" s="7">
        <v>1319</v>
      </c>
      <c r="I222" s="7">
        <v>3537745</v>
      </c>
      <c r="J222" s="24">
        <f t="shared" si="27"/>
        <v>1.3072348860257681</v>
      </c>
      <c r="K222" s="24">
        <f t="shared" si="27"/>
        <v>1.0564406314016614</v>
      </c>
      <c r="L222" s="24">
        <f t="shared" si="28"/>
        <v>0.3</v>
      </c>
      <c r="M222" s="24">
        <f t="shared" si="29"/>
        <v>0.7</v>
      </c>
      <c r="N222" s="109">
        <f t="shared" si="30"/>
        <v>1</v>
      </c>
      <c r="O222" s="148">
        <f>IF(N222&gt;=$O$1,N222*'DSR Fund'!$F$9,0)</f>
        <v>1442.9131308736737</v>
      </c>
      <c r="P222" s="7">
        <v>935225</v>
      </c>
      <c r="Q222" s="7">
        <v>2580850</v>
      </c>
      <c r="R222" s="138">
        <f t="shared" si="31"/>
        <v>3516075</v>
      </c>
      <c r="S222" s="144">
        <f t="shared" si="32"/>
        <v>0.26598550941035104</v>
      </c>
      <c r="T222" s="144">
        <f t="shared" si="33"/>
        <v>0.73401449058964896</v>
      </c>
      <c r="U222" s="138">
        <f t="shared" si="34"/>
        <v>383.79398415031864</v>
      </c>
      <c r="V222" s="138">
        <f t="shared" si="35"/>
        <v>1059.119146723355</v>
      </c>
      <c r="W222" s="2" t="s">
        <v>1337</v>
      </c>
      <c r="X222" s="2">
        <v>1680851100</v>
      </c>
      <c r="Y222" s="2" t="s">
        <v>1627</v>
      </c>
      <c r="Z222" s="2" t="s">
        <v>1629</v>
      </c>
      <c r="AA222" s="2"/>
    </row>
    <row r="223" spans="1:27" x14ac:dyDescent="0.25">
      <c r="A223" s="145">
        <v>219</v>
      </c>
      <c r="B223" s="179" t="s">
        <v>55</v>
      </c>
      <c r="C223" s="181" t="s">
        <v>41</v>
      </c>
      <c r="D223" s="145" t="s">
        <v>495</v>
      </c>
      <c r="E223" s="179" t="s">
        <v>496</v>
      </c>
      <c r="F223" s="150">
        <v>426</v>
      </c>
      <c r="G223" s="150">
        <v>687640</v>
      </c>
      <c r="H223" s="7">
        <v>657</v>
      </c>
      <c r="I223" s="7">
        <v>873560</v>
      </c>
      <c r="J223" s="24">
        <f t="shared" si="27"/>
        <v>1.5422535211267605</v>
      </c>
      <c r="K223" s="24">
        <f t="shared" si="27"/>
        <v>1.2703740329242046</v>
      </c>
      <c r="L223" s="24">
        <f t="shared" si="28"/>
        <v>0.3</v>
      </c>
      <c r="M223" s="24">
        <f t="shared" si="29"/>
        <v>0.7</v>
      </c>
      <c r="N223" s="109">
        <f t="shared" si="30"/>
        <v>1</v>
      </c>
      <c r="O223" s="148">
        <f>IF(N223&gt;=$O$1,N223*'DSR Fund'!$F$9,0)</f>
        <v>1442.9131308736737</v>
      </c>
      <c r="P223" s="7">
        <v>482410</v>
      </c>
      <c r="Q223" s="7">
        <v>389070</v>
      </c>
      <c r="R223" s="138">
        <f t="shared" si="31"/>
        <v>871480</v>
      </c>
      <c r="S223" s="144">
        <f t="shared" si="32"/>
        <v>0.55355257722495066</v>
      </c>
      <c r="T223" s="144">
        <f t="shared" si="33"/>
        <v>0.44644742277504934</v>
      </c>
      <c r="U223" s="138">
        <f t="shared" si="34"/>
        <v>798.72828230684456</v>
      </c>
      <c r="V223" s="138">
        <f t="shared" si="35"/>
        <v>644.18484856682915</v>
      </c>
      <c r="W223" s="2" t="s">
        <v>1337</v>
      </c>
      <c r="X223" s="2">
        <v>1818607444</v>
      </c>
      <c r="Y223" s="2" t="s">
        <v>1627</v>
      </c>
      <c r="Z223" s="2" t="s">
        <v>1629</v>
      </c>
      <c r="AA223" s="2"/>
    </row>
    <row r="224" spans="1:27" x14ac:dyDescent="0.25">
      <c r="A224" s="145">
        <v>220</v>
      </c>
      <c r="B224" s="179" t="s">
        <v>55</v>
      </c>
      <c r="C224" s="181" t="s">
        <v>41</v>
      </c>
      <c r="D224" s="145" t="s">
        <v>499</v>
      </c>
      <c r="E224" s="179" t="s">
        <v>500</v>
      </c>
      <c r="F224" s="150">
        <v>1671</v>
      </c>
      <c r="G224" s="150">
        <v>2222610</v>
      </c>
      <c r="H224" s="7">
        <v>2159</v>
      </c>
      <c r="I224" s="7">
        <v>1978065</v>
      </c>
      <c r="J224" s="24">
        <f t="shared" si="27"/>
        <v>1.2920406941950928</v>
      </c>
      <c r="K224" s="24">
        <f t="shared" si="27"/>
        <v>0.88997394954580422</v>
      </c>
      <c r="L224" s="24">
        <f t="shared" si="28"/>
        <v>0.3</v>
      </c>
      <c r="M224" s="24">
        <f t="shared" si="29"/>
        <v>0.6229817646820629</v>
      </c>
      <c r="N224" s="109">
        <f t="shared" si="30"/>
        <v>0.92298176468206283</v>
      </c>
      <c r="O224" s="148">
        <f>IF(N224&gt;=$O$1,N224*'DSR Fund'!$F$9,0)</f>
        <v>1331.7825078167036</v>
      </c>
      <c r="P224" s="7">
        <v>1697280</v>
      </c>
      <c r="Q224" s="7">
        <v>277550</v>
      </c>
      <c r="R224" s="138">
        <f t="shared" si="31"/>
        <v>1974830</v>
      </c>
      <c r="S224" s="144">
        <f t="shared" si="32"/>
        <v>0.85945625699427297</v>
      </c>
      <c r="T224" s="144">
        <f t="shared" si="33"/>
        <v>0.14054374300572708</v>
      </c>
      <c r="U224" s="138">
        <f t="shared" si="34"/>
        <v>1144.6088092985901</v>
      </c>
      <c r="V224" s="138">
        <f t="shared" si="35"/>
        <v>187.17369851811353</v>
      </c>
      <c r="W224" s="2" t="s">
        <v>1337</v>
      </c>
      <c r="X224" s="2">
        <v>1820957879</v>
      </c>
      <c r="Y224" s="2" t="s">
        <v>1627</v>
      </c>
      <c r="Z224" s="2" t="s">
        <v>1629</v>
      </c>
      <c r="AA224" s="2"/>
    </row>
    <row r="225" spans="1:27" x14ac:dyDescent="0.25">
      <c r="A225" s="145">
        <v>221</v>
      </c>
      <c r="B225" s="179" t="s">
        <v>47</v>
      </c>
      <c r="C225" s="181" t="s">
        <v>41</v>
      </c>
      <c r="D225" s="145" t="s">
        <v>463</v>
      </c>
      <c r="E225" s="179" t="s">
        <v>464</v>
      </c>
      <c r="F225" s="150">
        <v>686</v>
      </c>
      <c r="G225" s="150">
        <v>1336695</v>
      </c>
      <c r="H225" s="7">
        <v>1252</v>
      </c>
      <c r="I225" s="7">
        <v>2250635</v>
      </c>
      <c r="J225" s="24">
        <f t="shared" si="27"/>
        <v>1.8250728862973762</v>
      </c>
      <c r="K225" s="24">
        <f t="shared" si="27"/>
        <v>1.6837311428560742</v>
      </c>
      <c r="L225" s="24">
        <f t="shared" si="28"/>
        <v>0.3</v>
      </c>
      <c r="M225" s="24">
        <f t="shared" si="29"/>
        <v>0.7</v>
      </c>
      <c r="N225" s="109">
        <f t="shared" si="30"/>
        <v>1</v>
      </c>
      <c r="O225" s="148">
        <f>IF(N225&gt;=$O$1,N225*'DSR Fund'!$F$9,0)</f>
        <v>1442.9131308736737</v>
      </c>
      <c r="P225" s="7">
        <v>842625</v>
      </c>
      <c r="Q225" s="7">
        <v>1394490</v>
      </c>
      <c r="R225" s="138">
        <f t="shared" si="31"/>
        <v>2237115</v>
      </c>
      <c r="S225" s="144">
        <f t="shared" si="32"/>
        <v>0.37665698902380967</v>
      </c>
      <c r="T225" s="144">
        <f t="shared" si="33"/>
        <v>0.62334301097619027</v>
      </c>
      <c r="U225" s="138">
        <f t="shared" si="34"/>
        <v>543.48331529779614</v>
      </c>
      <c r="V225" s="138">
        <f t="shared" si="35"/>
        <v>899.42981557587746</v>
      </c>
      <c r="W225" s="2" t="s">
        <v>1337</v>
      </c>
      <c r="X225" s="2">
        <v>1868154787</v>
      </c>
      <c r="Y225" s="2" t="s">
        <v>1627</v>
      </c>
      <c r="Z225" s="2" t="s">
        <v>1629</v>
      </c>
      <c r="AA225" s="2"/>
    </row>
    <row r="226" spans="1:27" x14ac:dyDescent="0.25">
      <c r="A226" s="145">
        <v>222</v>
      </c>
      <c r="B226" s="179" t="s">
        <v>47</v>
      </c>
      <c r="C226" s="181" t="s">
        <v>41</v>
      </c>
      <c r="D226" s="145" t="s">
        <v>459</v>
      </c>
      <c r="E226" s="179" t="s">
        <v>1025</v>
      </c>
      <c r="F226" s="150">
        <v>1236</v>
      </c>
      <c r="G226" s="150">
        <v>2519895</v>
      </c>
      <c r="H226" s="7">
        <v>1626</v>
      </c>
      <c r="I226" s="7">
        <v>3149845</v>
      </c>
      <c r="J226" s="24">
        <f t="shared" si="27"/>
        <v>1.3155339805825244</v>
      </c>
      <c r="K226" s="24">
        <f t="shared" si="27"/>
        <v>1.2499905750041171</v>
      </c>
      <c r="L226" s="24">
        <f t="shared" si="28"/>
        <v>0.3</v>
      </c>
      <c r="M226" s="24">
        <f t="shared" si="29"/>
        <v>0.7</v>
      </c>
      <c r="N226" s="109">
        <f t="shared" si="30"/>
        <v>1</v>
      </c>
      <c r="O226" s="148">
        <f>IF(N226&gt;=$O$1,N226*'DSR Fund'!$F$9,0)</f>
        <v>1442.9131308736737</v>
      </c>
      <c r="P226" s="7">
        <v>990505</v>
      </c>
      <c r="Q226" s="7">
        <v>2151630</v>
      </c>
      <c r="R226" s="138">
        <f t="shared" si="31"/>
        <v>3142135</v>
      </c>
      <c r="S226" s="144">
        <f t="shared" si="32"/>
        <v>0.31523311379046415</v>
      </c>
      <c r="T226" s="144">
        <f t="shared" si="33"/>
        <v>0.68476688620953585</v>
      </c>
      <c r="U226" s="138">
        <f t="shared" si="34"/>
        <v>454.85399917445568</v>
      </c>
      <c r="V226" s="138">
        <f t="shared" si="35"/>
        <v>988.05913169921803</v>
      </c>
      <c r="W226" s="2" t="s">
        <v>1337</v>
      </c>
      <c r="X226" s="2">
        <v>1921590125</v>
      </c>
      <c r="Y226" s="2" t="s">
        <v>1627</v>
      </c>
      <c r="Z226" s="2" t="s">
        <v>1629</v>
      </c>
      <c r="AA226" s="2"/>
    </row>
    <row r="227" spans="1:27" x14ac:dyDescent="0.25">
      <c r="A227" s="145">
        <v>223</v>
      </c>
      <c r="B227" s="179" t="s">
        <v>47</v>
      </c>
      <c r="C227" s="181" t="s">
        <v>41</v>
      </c>
      <c r="D227" s="145" t="s">
        <v>462</v>
      </c>
      <c r="E227" s="179" t="s">
        <v>1026</v>
      </c>
      <c r="F227" s="150">
        <v>545</v>
      </c>
      <c r="G227" s="150">
        <v>1097325</v>
      </c>
      <c r="H227" s="7">
        <v>711</v>
      </c>
      <c r="I227" s="7">
        <v>1305670</v>
      </c>
      <c r="J227" s="24">
        <f t="shared" si="27"/>
        <v>1.3045871559633027</v>
      </c>
      <c r="K227" s="24">
        <f t="shared" si="27"/>
        <v>1.1898662656915682</v>
      </c>
      <c r="L227" s="24">
        <f t="shared" si="28"/>
        <v>0.3</v>
      </c>
      <c r="M227" s="24">
        <f t="shared" si="29"/>
        <v>0.7</v>
      </c>
      <c r="N227" s="109">
        <f t="shared" si="30"/>
        <v>1</v>
      </c>
      <c r="O227" s="148">
        <f>IF(N227&gt;=$O$1,N227*'DSR Fund'!$F$9,0)</f>
        <v>1442.9131308736737</v>
      </c>
      <c r="P227" s="7">
        <v>451990</v>
      </c>
      <c r="Q227" s="7">
        <v>853680</v>
      </c>
      <c r="R227" s="138">
        <f t="shared" si="31"/>
        <v>1305670</v>
      </c>
      <c r="S227" s="144">
        <f t="shared" si="32"/>
        <v>0.34617476085075094</v>
      </c>
      <c r="T227" s="144">
        <f t="shared" si="33"/>
        <v>0.65382523914924906</v>
      </c>
      <c r="U227" s="138">
        <f t="shared" si="34"/>
        <v>499.5001080086023</v>
      </c>
      <c r="V227" s="138">
        <f t="shared" si="35"/>
        <v>943.41302286507141</v>
      </c>
      <c r="W227" s="2" t="s">
        <v>1337</v>
      </c>
      <c r="X227" s="2">
        <v>1759122895</v>
      </c>
      <c r="Y227" s="2" t="s">
        <v>1627</v>
      </c>
      <c r="Z227" s="2" t="s">
        <v>1629</v>
      </c>
      <c r="AA227" s="2"/>
    </row>
    <row r="228" spans="1:27" x14ac:dyDescent="0.25">
      <c r="A228" s="145">
        <v>224</v>
      </c>
      <c r="B228" s="179" t="s">
        <v>47</v>
      </c>
      <c r="C228" s="181" t="s">
        <v>41</v>
      </c>
      <c r="D228" s="145" t="s">
        <v>460</v>
      </c>
      <c r="E228" s="179" t="s">
        <v>461</v>
      </c>
      <c r="F228" s="150">
        <v>794</v>
      </c>
      <c r="G228" s="150">
        <v>1745075</v>
      </c>
      <c r="H228" s="7">
        <v>776</v>
      </c>
      <c r="I228" s="7">
        <v>1809040</v>
      </c>
      <c r="J228" s="24">
        <f t="shared" si="27"/>
        <v>0.97732997481108308</v>
      </c>
      <c r="K228" s="24">
        <f t="shared" si="27"/>
        <v>1.0366545850464879</v>
      </c>
      <c r="L228" s="24">
        <f t="shared" si="28"/>
        <v>0.29319899244332492</v>
      </c>
      <c r="M228" s="24">
        <f t="shared" si="29"/>
        <v>0.7</v>
      </c>
      <c r="N228" s="109">
        <f t="shared" si="30"/>
        <v>0.99319899244332488</v>
      </c>
      <c r="O228" s="148">
        <f>IF(N228&gt;=$O$1,N228*'DSR Fund'!$F$9,0)</f>
        <v>1433.0998677669761</v>
      </c>
      <c r="P228" s="7">
        <v>459260</v>
      </c>
      <c r="Q228" s="7">
        <v>1347390</v>
      </c>
      <c r="R228" s="138">
        <f t="shared" si="31"/>
        <v>1806650</v>
      </c>
      <c r="S228" s="144">
        <f t="shared" si="32"/>
        <v>0.2542052970968367</v>
      </c>
      <c r="T228" s="144">
        <f t="shared" si="33"/>
        <v>0.7457947029031633</v>
      </c>
      <c r="U228" s="138">
        <f t="shared" si="34"/>
        <v>364.30157765514156</v>
      </c>
      <c r="V228" s="138">
        <f t="shared" si="35"/>
        <v>1068.7982901118346</v>
      </c>
      <c r="W228" s="2" t="s">
        <v>1337</v>
      </c>
      <c r="X228" s="2">
        <v>1787222501</v>
      </c>
      <c r="Y228" s="2" t="s">
        <v>1627</v>
      </c>
      <c r="Z228" s="2" t="s">
        <v>1629</v>
      </c>
      <c r="AA228" s="2"/>
    </row>
    <row r="229" spans="1:27" x14ac:dyDescent="0.25">
      <c r="A229" s="145">
        <v>225</v>
      </c>
      <c r="B229" s="179" t="s">
        <v>47</v>
      </c>
      <c r="C229" s="181" t="s">
        <v>41</v>
      </c>
      <c r="D229" s="145" t="s">
        <v>465</v>
      </c>
      <c r="E229" s="179" t="s">
        <v>466</v>
      </c>
      <c r="F229" s="150">
        <v>421</v>
      </c>
      <c r="G229" s="150">
        <v>669710</v>
      </c>
      <c r="H229" s="7">
        <v>199</v>
      </c>
      <c r="I229" s="7">
        <v>207270</v>
      </c>
      <c r="J229" s="24">
        <f t="shared" si="27"/>
        <v>0.47268408551068886</v>
      </c>
      <c r="K229" s="24">
        <f t="shared" si="27"/>
        <v>0.30949216825192993</v>
      </c>
      <c r="L229" s="24">
        <f t="shared" si="28"/>
        <v>0.14180522565320666</v>
      </c>
      <c r="M229" s="24">
        <f t="shared" si="29"/>
        <v>0.21664451777635094</v>
      </c>
      <c r="N229" s="109">
        <f t="shared" si="30"/>
        <v>0.3584497434295576</v>
      </c>
      <c r="O229" s="148">
        <f>IF(N229&gt;=$O$1,N229*'DSR Fund'!$F$9,0)</f>
        <v>0</v>
      </c>
      <c r="P229" s="7">
        <v>147125</v>
      </c>
      <c r="Q229" s="7">
        <v>58170</v>
      </c>
      <c r="R229" s="138">
        <f t="shared" si="31"/>
        <v>205295</v>
      </c>
      <c r="S229" s="144">
        <f t="shared" si="32"/>
        <v>0.71665164762902167</v>
      </c>
      <c r="T229" s="144">
        <f t="shared" si="33"/>
        <v>0.28334835237097833</v>
      </c>
      <c r="U229" s="138">
        <f t="shared" si="34"/>
        <v>0</v>
      </c>
      <c r="V229" s="138">
        <f t="shared" si="35"/>
        <v>0</v>
      </c>
      <c r="W229" s="2" t="s">
        <v>1337</v>
      </c>
      <c r="X229" s="2">
        <v>1832385090</v>
      </c>
      <c r="Y229" s="2" t="s">
        <v>1627</v>
      </c>
      <c r="Z229" s="2" t="s">
        <v>1629</v>
      </c>
      <c r="AA229" s="2"/>
    </row>
    <row r="230" spans="1:27" x14ac:dyDescent="0.25">
      <c r="A230" s="145">
        <v>226</v>
      </c>
      <c r="B230" s="179" t="s">
        <v>48</v>
      </c>
      <c r="C230" s="181" t="s">
        <v>41</v>
      </c>
      <c r="D230" s="145" t="s">
        <v>472</v>
      </c>
      <c r="E230" s="179" t="s">
        <v>1473</v>
      </c>
      <c r="F230" s="150">
        <v>918</v>
      </c>
      <c r="G230" s="150">
        <v>1584235</v>
      </c>
      <c r="H230" s="7">
        <v>780</v>
      </c>
      <c r="I230" s="7">
        <v>1696840</v>
      </c>
      <c r="J230" s="24">
        <f t="shared" si="27"/>
        <v>0.84967320261437906</v>
      </c>
      <c r="K230" s="24">
        <f t="shared" si="27"/>
        <v>1.0710784700502136</v>
      </c>
      <c r="L230" s="24">
        <f t="shared" si="28"/>
        <v>0.25490196078431371</v>
      </c>
      <c r="M230" s="24">
        <f t="shared" si="29"/>
        <v>0.7</v>
      </c>
      <c r="N230" s="109">
        <f t="shared" si="30"/>
        <v>0.95490196078431366</v>
      </c>
      <c r="O230" s="148">
        <f>IF(N230&gt;=$O$1,N230*'DSR Fund'!$F$9,0)</f>
        <v>1377.840577912704</v>
      </c>
      <c r="P230" s="7">
        <v>585055</v>
      </c>
      <c r="Q230" s="7">
        <v>1097910</v>
      </c>
      <c r="R230" s="138">
        <f t="shared" si="31"/>
        <v>1682965</v>
      </c>
      <c r="S230" s="144">
        <f t="shared" si="32"/>
        <v>0.34763349208094046</v>
      </c>
      <c r="T230" s="144">
        <f t="shared" si="33"/>
        <v>0.65236650791905948</v>
      </c>
      <c r="U230" s="138">
        <f t="shared" si="34"/>
        <v>478.98353163061444</v>
      </c>
      <c r="V230" s="138">
        <f t="shared" si="35"/>
        <v>898.85704628208953</v>
      </c>
      <c r="W230" s="2" t="s">
        <v>1337</v>
      </c>
      <c r="X230" s="2">
        <v>1960514086</v>
      </c>
      <c r="Y230" s="2" t="s">
        <v>1627</v>
      </c>
      <c r="Z230" s="2" t="s">
        <v>1629</v>
      </c>
      <c r="AA230" s="2"/>
    </row>
    <row r="231" spans="1:27" x14ac:dyDescent="0.25">
      <c r="A231" s="145">
        <v>227</v>
      </c>
      <c r="B231" s="179" t="s">
        <v>48</v>
      </c>
      <c r="C231" s="181" t="s">
        <v>41</v>
      </c>
      <c r="D231" s="145" t="s">
        <v>474</v>
      </c>
      <c r="E231" s="179" t="s">
        <v>1261</v>
      </c>
      <c r="F231" s="150">
        <v>1343</v>
      </c>
      <c r="G231" s="150">
        <v>2351720</v>
      </c>
      <c r="H231" s="7">
        <v>1769</v>
      </c>
      <c r="I231" s="7">
        <v>2534280</v>
      </c>
      <c r="J231" s="24">
        <f t="shared" si="27"/>
        <v>1.3172002978406552</v>
      </c>
      <c r="K231" s="24">
        <f t="shared" si="27"/>
        <v>1.0776282890820337</v>
      </c>
      <c r="L231" s="24">
        <f t="shared" si="28"/>
        <v>0.3</v>
      </c>
      <c r="M231" s="24">
        <f t="shared" si="29"/>
        <v>0.7</v>
      </c>
      <c r="N231" s="109">
        <f t="shared" si="30"/>
        <v>1</v>
      </c>
      <c r="O231" s="148">
        <f>IF(N231&gt;=$O$1,N231*'DSR Fund'!$F$9,0)</f>
        <v>1442.9131308736737</v>
      </c>
      <c r="P231" s="7">
        <v>1349415</v>
      </c>
      <c r="Q231" s="7">
        <v>1100020</v>
      </c>
      <c r="R231" s="138">
        <f t="shared" si="31"/>
        <v>2449435</v>
      </c>
      <c r="S231" s="144">
        <f t="shared" si="32"/>
        <v>0.55090867894024542</v>
      </c>
      <c r="T231" s="144">
        <f t="shared" si="33"/>
        <v>0.44909132105975458</v>
      </c>
      <c r="U231" s="138">
        <f t="shared" si="34"/>
        <v>794.91336675514901</v>
      </c>
      <c r="V231" s="138">
        <f t="shared" si="35"/>
        <v>647.99976411852469</v>
      </c>
      <c r="W231" s="2" t="s">
        <v>1337</v>
      </c>
      <c r="X231" s="2">
        <v>1304192494</v>
      </c>
      <c r="Y231" s="2" t="s">
        <v>1627</v>
      </c>
      <c r="Z231" s="2" t="s">
        <v>1629</v>
      </c>
      <c r="AA231" s="2"/>
    </row>
    <row r="232" spans="1:27" x14ac:dyDescent="0.25">
      <c r="A232" s="145">
        <v>228</v>
      </c>
      <c r="B232" s="179" t="s">
        <v>50</v>
      </c>
      <c r="C232" s="181" t="s">
        <v>41</v>
      </c>
      <c r="D232" s="145" t="s">
        <v>468</v>
      </c>
      <c r="E232" s="179" t="s">
        <v>1154</v>
      </c>
      <c r="F232" s="150">
        <v>897</v>
      </c>
      <c r="G232" s="150">
        <v>1639685</v>
      </c>
      <c r="H232" s="7">
        <v>925</v>
      </c>
      <c r="I232" s="7">
        <v>1205030</v>
      </c>
      <c r="J232" s="24">
        <f t="shared" si="27"/>
        <v>1.0312151616499443</v>
      </c>
      <c r="K232" s="24">
        <f t="shared" si="27"/>
        <v>0.73491554780338908</v>
      </c>
      <c r="L232" s="24">
        <f t="shared" si="28"/>
        <v>0.3</v>
      </c>
      <c r="M232" s="24">
        <f t="shared" si="29"/>
        <v>0.51444088346237238</v>
      </c>
      <c r="N232" s="109">
        <f t="shared" si="30"/>
        <v>0.81444088346237242</v>
      </c>
      <c r="O232" s="148">
        <f>IF(N232&gt;=$O$1,N232*'DSR Fund'!$F$9,0)</f>
        <v>1175.1674450682126</v>
      </c>
      <c r="P232" s="7">
        <v>624910</v>
      </c>
      <c r="Q232" s="7">
        <v>580120</v>
      </c>
      <c r="R232" s="138">
        <f t="shared" si="31"/>
        <v>1205030</v>
      </c>
      <c r="S232" s="144">
        <f t="shared" si="32"/>
        <v>0.51858459955353808</v>
      </c>
      <c r="T232" s="144">
        <f t="shared" si="33"/>
        <v>0.48141540044646192</v>
      </c>
      <c r="U232" s="138">
        <f t="shared" si="34"/>
        <v>609.42373890905344</v>
      </c>
      <c r="V232" s="138">
        <f t="shared" si="35"/>
        <v>565.74370615915916</v>
      </c>
      <c r="W232" s="2" t="s">
        <v>1337</v>
      </c>
      <c r="X232" s="2">
        <v>1738509388</v>
      </c>
      <c r="Y232" s="2" t="s">
        <v>1627</v>
      </c>
      <c r="Z232" s="2" t="s">
        <v>1629</v>
      </c>
      <c r="AA232" s="2"/>
    </row>
    <row r="233" spans="1:27" x14ac:dyDescent="0.25">
      <c r="A233" s="145">
        <v>229</v>
      </c>
      <c r="B233" s="179" t="s">
        <v>50</v>
      </c>
      <c r="C233" s="181" t="s">
        <v>41</v>
      </c>
      <c r="D233" s="145" t="s">
        <v>470</v>
      </c>
      <c r="E233" s="179" t="s">
        <v>1153</v>
      </c>
      <c r="F233" s="150">
        <v>1901</v>
      </c>
      <c r="G233" s="150">
        <v>3577465</v>
      </c>
      <c r="H233" s="7">
        <v>1333</v>
      </c>
      <c r="I233" s="7">
        <v>2265535</v>
      </c>
      <c r="J233" s="24">
        <f t="shared" si="27"/>
        <v>0.70120988953182539</v>
      </c>
      <c r="K233" s="24">
        <f t="shared" si="27"/>
        <v>0.63327943110554541</v>
      </c>
      <c r="L233" s="24">
        <f t="shared" si="28"/>
        <v>0.21036296685954761</v>
      </c>
      <c r="M233" s="24">
        <f t="shared" si="29"/>
        <v>0.44329560177388178</v>
      </c>
      <c r="N233" s="109">
        <f t="shared" si="30"/>
        <v>0.65365856863342942</v>
      </c>
      <c r="O233" s="148">
        <f>IF(N233&gt;=$O$1,N233*'DSR Fund'!$F$9,0)</f>
        <v>0</v>
      </c>
      <c r="P233" s="7">
        <v>915595</v>
      </c>
      <c r="Q233" s="7">
        <v>1340640</v>
      </c>
      <c r="R233" s="138">
        <f t="shared" si="31"/>
        <v>2256235</v>
      </c>
      <c r="S233" s="144">
        <f t="shared" si="32"/>
        <v>0.40580657599939723</v>
      </c>
      <c r="T233" s="144">
        <f t="shared" si="33"/>
        <v>0.59419342400060282</v>
      </c>
      <c r="U233" s="138">
        <f t="shared" si="34"/>
        <v>0</v>
      </c>
      <c r="V233" s="138">
        <f t="shared" si="35"/>
        <v>0</v>
      </c>
      <c r="W233" s="2" t="s">
        <v>1337</v>
      </c>
      <c r="X233" s="2">
        <v>1700500444</v>
      </c>
      <c r="Y233" s="2" t="s">
        <v>1627</v>
      </c>
      <c r="Z233" s="2" t="s">
        <v>1629</v>
      </c>
      <c r="AA233" s="2"/>
    </row>
    <row r="234" spans="1:27" x14ac:dyDescent="0.25">
      <c r="A234" s="145">
        <v>230</v>
      </c>
      <c r="B234" s="179" t="s">
        <v>50</v>
      </c>
      <c r="C234" s="181" t="s">
        <v>41</v>
      </c>
      <c r="D234" s="145" t="s">
        <v>1177</v>
      </c>
      <c r="E234" s="179" t="s">
        <v>469</v>
      </c>
      <c r="F234" s="150">
        <v>1102</v>
      </c>
      <c r="G234" s="150">
        <v>1936115</v>
      </c>
      <c r="H234" s="7">
        <v>1379</v>
      </c>
      <c r="I234" s="7">
        <v>2046080</v>
      </c>
      <c r="J234" s="24">
        <f t="shared" si="27"/>
        <v>1.2513611615245008</v>
      </c>
      <c r="K234" s="24">
        <f t="shared" si="27"/>
        <v>1.0567967295331113</v>
      </c>
      <c r="L234" s="24">
        <f t="shared" si="28"/>
        <v>0.3</v>
      </c>
      <c r="M234" s="24">
        <f t="shared" si="29"/>
        <v>0.7</v>
      </c>
      <c r="N234" s="109">
        <f t="shared" si="30"/>
        <v>1</v>
      </c>
      <c r="O234" s="148">
        <f>IF(N234&gt;=$O$1,N234*'DSR Fund'!$F$9,0)</f>
        <v>1442.9131308736737</v>
      </c>
      <c r="P234" s="7">
        <v>956130</v>
      </c>
      <c r="Q234" s="7">
        <v>1089950</v>
      </c>
      <c r="R234" s="138">
        <f t="shared" si="31"/>
        <v>2046080</v>
      </c>
      <c r="S234" s="144">
        <f t="shared" si="32"/>
        <v>0.46729844385361274</v>
      </c>
      <c r="T234" s="144">
        <f t="shared" si="33"/>
        <v>0.53270155614638726</v>
      </c>
      <c r="U234" s="138">
        <f t="shared" si="34"/>
        <v>674.27106067321199</v>
      </c>
      <c r="V234" s="138">
        <f t="shared" si="35"/>
        <v>768.64207020046172</v>
      </c>
      <c r="W234" s="2" t="s">
        <v>1337</v>
      </c>
      <c r="X234" s="2">
        <v>1928399254</v>
      </c>
      <c r="Y234" s="2" t="s">
        <v>1627</v>
      </c>
      <c r="Z234" s="2" t="s">
        <v>1629</v>
      </c>
      <c r="AA234" s="2"/>
    </row>
    <row r="235" spans="1:27" x14ac:dyDescent="0.25">
      <c r="A235" s="145">
        <v>231</v>
      </c>
      <c r="B235" s="179" t="s">
        <v>50</v>
      </c>
      <c r="C235" s="181" t="s">
        <v>41</v>
      </c>
      <c r="D235" s="145" t="s">
        <v>1178</v>
      </c>
      <c r="E235" s="179" t="s">
        <v>1474</v>
      </c>
      <c r="F235" s="150">
        <v>969</v>
      </c>
      <c r="G235" s="150">
        <v>1941055</v>
      </c>
      <c r="H235" s="7">
        <v>1055</v>
      </c>
      <c r="I235" s="7">
        <v>2095495</v>
      </c>
      <c r="J235" s="24">
        <f t="shared" si="27"/>
        <v>1.0887512899896801</v>
      </c>
      <c r="K235" s="24">
        <f t="shared" si="27"/>
        <v>1.0795649788388273</v>
      </c>
      <c r="L235" s="24">
        <f t="shared" si="28"/>
        <v>0.3</v>
      </c>
      <c r="M235" s="24">
        <f t="shared" si="29"/>
        <v>0.7</v>
      </c>
      <c r="N235" s="109">
        <f t="shared" si="30"/>
        <v>1</v>
      </c>
      <c r="O235" s="148">
        <f>IF(N235&gt;=$O$1,N235*'DSR Fund'!$F$9,0)</f>
        <v>1442.9131308736737</v>
      </c>
      <c r="P235" s="7">
        <v>560995</v>
      </c>
      <c r="Q235" s="7">
        <v>1534500</v>
      </c>
      <c r="R235" s="138">
        <f t="shared" si="31"/>
        <v>2095495</v>
      </c>
      <c r="S235" s="144">
        <f t="shared" si="32"/>
        <v>0.26771478815267991</v>
      </c>
      <c r="T235" s="144">
        <f t="shared" si="33"/>
        <v>0.73228521184732009</v>
      </c>
      <c r="U235" s="138">
        <f t="shared" si="34"/>
        <v>386.28918315456565</v>
      </c>
      <c r="V235" s="138">
        <f t="shared" si="35"/>
        <v>1056.6239477191079</v>
      </c>
      <c r="W235" s="2" t="s">
        <v>1337</v>
      </c>
      <c r="X235" s="2">
        <v>1716450061</v>
      </c>
      <c r="Y235" s="2" t="s">
        <v>1627</v>
      </c>
      <c r="Z235" s="2" t="s">
        <v>1629</v>
      </c>
      <c r="AA235" s="2"/>
    </row>
    <row r="236" spans="1:27" x14ac:dyDescent="0.25">
      <c r="A236" s="145">
        <v>232</v>
      </c>
      <c r="B236" s="179" t="s">
        <v>1475</v>
      </c>
      <c r="C236" s="181" t="s">
        <v>41</v>
      </c>
      <c r="D236" s="145" t="s">
        <v>478</v>
      </c>
      <c r="E236" s="179" t="s">
        <v>1601</v>
      </c>
      <c r="F236" s="150">
        <v>665</v>
      </c>
      <c r="G236" s="150">
        <v>1267990</v>
      </c>
      <c r="H236" s="7">
        <v>749</v>
      </c>
      <c r="I236" s="7">
        <v>1167720</v>
      </c>
      <c r="J236" s="24">
        <f t="shared" si="27"/>
        <v>1.1263157894736842</v>
      </c>
      <c r="K236" s="24">
        <f t="shared" si="27"/>
        <v>0.92092208929092501</v>
      </c>
      <c r="L236" s="24">
        <f t="shared" si="28"/>
        <v>0.3</v>
      </c>
      <c r="M236" s="24">
        <f t="shared" si="29"/>
        <v>0.64464546250364752</v>
      </c>
      <c r="N236" s="109">
        <f t="shared" si="30"/>
        <v>0.94464546250364756</v>
      </c>
      <c r="O236" s="148">
        <f>IF(N236&gt;=$O$1,N236*'DSR Fund'!$F$9,0)</f>
        <v>1363.0413418667476</v>
      </c>
      <c r="P236" s="7">
        <v>634500</v>
      </c>
      <c r="Q236" s="7">
        <v>526350</v>
      </c>
      <c r="R236" s="138">
        <f t="shared" si="31"/>
        <v>1160850</v>
      </c>
      <c r="S236" s="144">
        <f t="shared" si="32"/>
        <v>0.54658224576818715</v>
      </c>
      <c r="T236" s="144">
        <f t="shared" si="33"/>
        <v>0.45341775423181291</v>
      </c>
      <c r="U236" s="138">
        <f t="shared" si="34"/>
        <v>745.01419771241024</v>
      </c>
      <c r="V236" s="138">
        <f t="shared" si="35"/>
        <v>618.02714415433741</v>
      </c>
      <c r="W236" s="2" t="s">
        <v>1337</v>
      </c>
      <c r="X236" s="2">
        <v>1530069822</v>
      </c>
      <c r="Y236" s="2" t="s">
        <v>1627</v>
      </c>
      <c r="Z236" s="2" t="s">
        <v>1629</v>
      </c>
      <c r="AA236" s="2"/>
    </row>
    <row r="237" spans="1:27" x14ac:dyDescent="0.25">
      <c r="A237" s="145">
        <v>233</v>
      </c>
      <c r="B237" s="179" t="s">
        <v>1475</v>
      </c>
      <c r="C237" s="181" t="s">
        <v>41</v>
      </c>
      <c r="D237" s="145" t="s">
        <v>476</v>
      </c>
      <c r="E237" s="179" t="s">
        <v>1476</v>
      </c>
      <c r="F237" s="150">
        <v>816</v>
      </c>
      <c r="G237" s="150">
        <v>1551575</v>
      </c>
      <c r="H237" s="7">
        <v>694</v>
      </c>
      <c r="I237" s="7">
        <v>1441350</v>
      </c>
      <c r="J237" s="24">
        <f t="shared" si="27"/>
        <v>0.85049019607843135</v>
      </c>
      <c r="K237" s="24">
        <f t="shared" si="27"/>
        <v>0.92895928330889577</v>
      </c>
      <c r="L237" s="24">
        <f t="shared" si="28"/>
        <v>0.25514705882352939</v>
      </c>
      <c r="M237" s="24">
        <f t="shared" si="29"/>
        <v>0.65027149831622699</v>
      </c>
      <c r="N237" s="109">
        <f t="shared" si="30"/>
        <v>0.90541855713975639</v>
      </c>
      <c r="O237" s="148">
        <f>IF(N237&gt;=$O$1,N237*'DSR Fund'!$F$9,0)</f>
        <v>1306.4403250336502</v>
      </c>
      <c r="P237" s="7">
        <v>717120</v>
      </c>
      <c r="Q237" s="7">
        <v>713060</v>
      </c>
      <c r="R237" s="138">
        <f t="shared" si="31"/>
        <v>1430180</v>
      </c>
      <c r="S237" s="144">
        <f t="shared" si="32"/>
        <v>0.50141940175362543</v>
      </c>
      <c r="T237" s="144">
        <f t="shared" si="33"/>
        <v>0.49858059824637457</v>
      </c>
      <c r="U237" s="138">
        <f t="shared" si="34"/>
        <v>655.07452620518484</v>
      </c>
      <c r="V237" s="138">
        <f t="shared" si="35"/>
        <v>651.36579882846536</v>
      </c>
      <c r="W237" s="2" t="s">
        <v>1337</v>
      </c>
      <c r="X237" s="2">
        <v>1930042598</v>
      </c>
      <c r="Y237" s="2" t="s">
        <v>1627</v>
      </c>
      <c r="Z237" s="2" t="s">
        <v>1629</v>
      </c>
      <c r="AA237" s="2"/>
    </row>
    <row r="238" spans="1:27" x14ac:dyDescent="0.25">
      <c r="A238" s="145">
        <v>234</v>
      </c>
      <c r="B238" s="179" t="s">
        <v>1475</v>
      </c>
      <c r="C238" s="181" t="s">
        <v>41</v>
      </c>
      <c r="D238" s="145" t="s">
        <v>479</v>
      </c>
      <c r="E238" s="179" t="s">
        <v>1477</v>
      </c>
      <c r="F238" s="150">
        <v>593</v>
      </c>
      <c r="G238" s="150">
        <v>1121420</v>
      </c>
      <c r="H238" s="7">
        <v>720</v>
      </c>
      <c r="I238" s="7">
        <v>1099670</v>
      </c>
      <c r="J238" s="24">
        <f t="shared" si="27"/>
        <v>1.2141652613827993</v>
      </c>
      <c r="K238" s="24">
        <f t="shared" si="27"/>
        <v>0.98060494729896019</v>
      </c>
      <c r="L238" s="24">
        <f t="shared" si="28"/>
        <v>0.3</v>
      </c>
      <c r="M238" s="24">
        <f t="shared" si="29"/>
        <v>0.68642346310927205</v>
      </c>
      <c r="N238" s="109">
        <f t="shared" si="30"/>
        <v>0.98642346310927209</v>
      </c>
      <c r="O238" s="148">
        <f>IF(N238&gt;=$O$1,N238*'DSR Fund'!$F$9,0)</f>
        <v>1423.3233675222516</v>
      </c>
      <c r="P238" s="7">
        <v>738485</v>
      </c>
      <c r="Q238" s="7">
        <v>339520</v>
      </c>
      <c r="R238" s="138">
        <f t="shared" si="31"/>
        <v>1078005</v>
      </c>
      <c r="S238" s="144">
        <f t="shared" si="32"/>
        <v>0.68504784300629407</v>
      </c>
      <c r="T238" s="144">
        <f t="shared" si="33"/>
        <v>0.31495215699370599</v>
      </c>
      <c r="U238" s="138">
        <f t="shared" si="34"/>
        <v>975.04460282157322</v>
      </c>
      <c r="V238" s="138">
        <f t="shared" si="35"/>
        <v>448.27876470067849</v>
      </c>
      <c r="W238" s="2" t="s">
        <v>1337</v>
      </c>
      <c r="X238" s="2">
        <v>1757315468</v>
      </c>
      <c r="Y238" s="2" t="s">
        <v>1627</v>
      </c>
      <c r="Z238" s="2" t="s">
        <v>1629</v>
      </c>
      <c r="AA238" s="2"/>
    </row>
    <row r="239" spans="1:27" x14ac:dyDescent="0.25">
      <c r="A239" s="145">
        <v>235</v>
      </c>
      <c r="B239" s="186" t="s">
        <v>1475</v>
      </c>
      <c r="C239" s="181" t="s">
        <v>41</v>
      </c>
      <c r="D239" s="187" t="s">
        <v>480</v>
      </c>
      <c r="E239" s="186" t="s">
        <v>1478</v>
      </c>
      <c r="F239" s="150">
        <v>717</v>
      </c>
      <c r="G239" s="150">
        <v>1337260</v>
      </c>
      <c r="H239" s="7">
        <v>1133</v>
      </c>
      <c r="I239" s="7">
        <v>2706395</v>
      </c>
      <c r="J239" s="24">
        <f t="shared" si="27"/>
        <v>1.5801952580195258</v>
      </c>
      <c r="K239" s="24">
        <f t="shared" si="27"/>
        <v>2.0238360528244321</v>
      </c>
      <c r="L239" s="24">
        <f t="shared" si="28"/>
        <v>0.3</v>
      </c>
      <c r="M239" s="24">
        <f t="shared" si="29"/>
        <v>0.7</v>
      </c>
      <c r="N239" s="109">
        <f t="shared" si="30"/>
        <v>1</v>
      </c>
      <c r="O239" s="148">
        <f>IF(N239&gt;=$O$1,N239*'DSR Fund'!$F$9,0)</f>
        <v>1442.9131308736737</v>
      </c>
      <c r="P239" s="7">
        <v>1058540</v>
      </c>
      <c r="Q239" s="7">
        <v>1436120</v>
      </c>
      <c r="R239" s="138">
        <f t="shared" si="31"/>
        <v>2494660</v>
      </c>
      <c r="S239" s="144">
        <f t="shared" si="32"/>
        <v>0.4243223525450362</v>
      </c>
      <c r="T239" s="144">
        <f t="shared" si="33"/>
        <v>0.57567764745496375</v>
      </c>
      <c r="U239" s="138">
        <f t="shared" si="34"/>
        <v>612.26029421044097</v>
      </c>
      <c r="V239" s="138">
        <f t="shared" si="35"/>
        <v>830.65283666323273</v>
      </c>
      <c r="W239" s="2" t="s">
        <v>1337</v>
      </c>
      <c r="X239" s="2">
        <v>1911929020</v>
      </c>
      <c r="Y239" s="2" t="s">
        <v>1627</v>
      </c>
      <c r="Z239" s="2" t="s">
        <v>1629</v>
      </c>
      <c r="AA239" s="2"/>
    </row>
    <row r="240" spans="1:27" x14ac:dyDescent="0.25">
      <c r="A240" s="145">
        <v>236</v>
      </c>
      <c r="B240" s="186" t="s">
        <v>1475</v>
      </c>
      <c r="C240" s="181" t="s">
        <v>41</v>
      </c>
      <c r="D240" s="187" t="s">
        <v>475</v>
      </c>
      <c r="E240" s="186" t="s">
        <v>1479</v>
      </c>
      <c r="F240" s="150">
        <v>665</v>
      </c>
      <c r="G240" s="150">
        <v>1267990</v>
      </c>
      <c r="H240" s="7">
        <v>587</v>
      </c>
      <c r="I240" s="7">
        <v>1551685</v>
      </c>
      <c r="J240" s="24">
        <f t="shared" si="27"/>
        <v>0.88270676691729322</v>
      </c>
      <c r="K240" s="24">
        <f t="shared" si="27"/>
        <v>1.2237359916087667</v>
      </c>
      <c r="L240" s="24">
        <f t="shared" si="28"/>
        <v>0.26481203007518794</v>
      </c>
      <c r="M240" s="24">
        <f t="shared" si="29"/>
        <v>0.7</v>
      </c>
      <c r="N240" s="109">
        <f t="shared" si="30"/>
        <v>0.9648120300751879</v>
      </c>
      <c r="O240" s="148">
        <f>IF(N240&gt;=$O$1,N240*'DSR Fund'!$F$9,0)</f>
        <v>1392.1399470203744</v>
      </c>
      <c r="P240" s="7">
        <v>630145</v>
      </c>
      <c r="Q240" s="7">
        <v>887640</v>
      </c>
      <c r="R240" s="138">
        <f t="shared" si="31"/>
        <v>1517785</v>
      </c>
      <c r="S240" s="144">
        <f t="shared" si="32"/>
        <v>0.41517408592126026</v>
      </c>
      <c r="T240" s="144">
        <f t="shared" si="33"/>
        <v>0.58482591407873974</v>
      </c>
      <c r="U240" s="138">
        <f t="shared" si="34"/>
        <v>577.98042997865559</v>
      </c>
      <c r="V240" s="138">
        <f t="shared" si="35"/>
        <v>814.1595170417188</v>
      </c>
      <c r="W240" s="2" t="s">
        <v>1337</v>
      </c>
      <c r="X240" s="2">
        <v>1755712615</v>
      </c>
      <c r="Y240" s="2" t="s">
        <v>1627</v>
      </c>
      <c r="Z240" s="2" t="s">
        <v>1629</v>
      </c>
      <c r="AA240" s="2"/>
    </row>
    <row r="241" spans="1:27" s="177" customFormat="1" x14ac:dyDescent="0.25">
      <c r="A241" s="145">
        <v>237</v>
      </c>
      <c r="B241" s="188" t="s">
        <v>59</v>
      </c>
      <c r="C241" s="185" t="s">
        <v>41</v>
      </c>
      <c r="D241" s="189" t="s">
        <v>436</v>
      </c>
      <c r="E241" s="188" t="s">
        <v>1125</v>
      </c>
      <c r="F241" s="172">
        <v>639</v>
      </c>
      <c r="G241" s="172">
        <v>1265005</v>
      </c>
      <c r="H241" s="7">
        <v>735</v>
      </c>
      <c r="I241" s="7">
        <v>1319110</v>
      </c>
      <c r="J241" s="173">
        <f t="shared" si="27"/>
        <v>1.1502347417840375</v>
      </c>
      <c r="K241" s="173">
        <f t="shared" si="27"/>
        <v>1.0427705819344588</v>
      </c>
      <c r="L241" s="24">
        <f t="shared" si="28"/>
        <v>0.3</v>
      </c>
      <c r="M241" s="24">
        <f t="shared" si="29"/>
        <v>0.7</v>
      </c>
      <c r="N241" s="109">
        <f t="shared" si="30"/>
        <v>1</v>
      </c>
      <c r="O241" s="148">
        <f>IF(N241&gt;=$O$1,N241*'DSR Fund'!$F$9,0)</f>
        <v>1442.9131308736737</v>
      </c>
      <c r="P241" s="7">
        <v>480180</v>
      </c>
      <c r="Q241" s="7">
        <v>838930</v>
      </c>
      <c r="R241" s="174">
        <f t="shared" si="31"/>
        <v>1319110</v>
      </c>
      <c r="S241" s="175">
        <f t="shared" si="32"/>
        <v>0.36401816376193041</v>
      </c>
      <c r="T241" s="175">
        <f t="shared" si="33"/>
        <v>0.63598183623806959</v>
      </c>
      <c r="U241" s="174">
        <f t="shared" si="34"/>
        <v>525.24658836861272</v>
      </c>
      <c r="V241" s="174">
        <f t="shared" si="35"/>
        <v>917.66654250506099</v>
      </c>
      <c r="W241" s="2" t="s">
        <v>1337</v>
      </c>
      <c r="X241" s="2">
        <v>1768497450</v>
      </c>
      <c r="Y241" s="2" t="s">
        <v>1627</v>
      </c>
      <c r="Z241" s="2" t="s">
        <v>1629</v>
      </c>
      <c r="AA241" s="176"/>
    </row>
    <row r="242" spans="1:27" x14ac:dyDescent="0.25">
      <c r="A242" s="145">
        <v>238</v>
      </c>
      <c r="B242" s="186" t="s">
        <v>59</v>
      </c>
      <c r="C242" s="181" t="s">
        <v>41</v>
      </c>
      <c r="D242" s="187" t="s">
        <v>439</v>
      </c>
      <c r="E242" s="186" t="s">
        <v>1126</v>
      </c>
      <c r="F242" s="150">
        <v>1256</v>
      </c>
      <c r="G242" s="150">
        <v>2560985</v>
      </c>
      <c r="H242" s="7">
        <v>1768</v>
      </c>
      <c r="I242" s="7">
        <v>3169335</v>
      </c>
      <c r="J242" s="24">
        <f t="shared" si="27"/>
        <v>1.4076433121019107</v>
      </c>
      <c r="K242" s="24">
        <f t="shared" si="27"/>
        <v>1.2375453194766857</v>
      </c>
      <c r="L242" s="24">
        <f t="shared" si="28"/>
        <v>0.3</v>
      </c>
      <c r="M242" s="24">
        <f t="shared" si="29"/>
        <v>0.7</v>
      </c>
      <c r="N242" s="109">
        <f t="shared" si="30"/>
        <v>1</v>
      </c>
      <c r="O242" s="148">
        <f>IF(N242&gt;=$O$1,N242*'DSR Fund'!$F$9,0)</f>
        <v>1442.9131308736737</v>
      </c>
      <c r="P242" s="7">
        <v>1377515</v>
      </c>
      <c r="Q242" s="7">
        <v>1773500</v>
      </c>
      <c r="R242" s="138">
        <f t="shared" si="31"/>
        <v>3151015</v>
      </c>
      <c r="S242" s="144">
        <f t="shared" si="32"/>
        <v>0.437165484772367</v>
      </c>
      <c r="T242" s="144">
        <f t="shared" si="33"/>
        <v>0.56283451522763295</v>
      </c>
      <c r="U242" s="138">
        <f t="shared" si="34"/>
        <v>630.79181834280337</v>
      </c>
      <c r="V242" s="138">
        <f t="shared" si="35"/>
        <v>812.12131253087023</v>
      </c>
      <c r="W242" s="2" t="s">
        <v>1337</v>
      </c>
      <c r="X242" s="2">
        <v>1874762843</v>
      </c>
      <c r="Y242" s="2" t="s">
        <v>1627</v>
      </c>
      <c r="Z242" s="2" t="s">
        <v>1629</v>
      </c>
      <c r="AA242" s="2"/>
    </row>
    <row r="243" spans="1:27" x14ac:dyDescent="0.25">
      <c r="A243" s="145">
        <v>239</v>
      </c>
      <c r="B243" s="186" t="s">
        <v>59</v>
      </c>
      <c r="C243" s="181" t="s">
        <v>41</v>
      </c>
      <c r="D243" s="187" t="s">
        <v>438</v>
      </c>
      <c r="E243" s="186" t="s">
        <v>1480</v>
      </c>
      <c r="F243" s="150">
        <v>747</v>
      </c>
      <c r="G243" s="150">
        <v>1481120</v>
      </c>
      <c r="H243" s="7">
        <v>1077</v>
      </c>
      <c r="I243" s="7">
        <v>1558925</v>
      </c>
      <c r="J243" s="24">
        <f t="shared" si="27"/>
        <v>1.4417670682730923</v>
      </c>
      <c r="K243" s="24">
        <f t="shared" si="27"/>
        <v>1.052531192610997</v>
      </c>
      <c r="L243" s="24">
        <f t="shared" si="28"/>
        <v>0.3</v>
      </c>
      <c r="M243" s="24">
        <f t="shared" si="29"/>
        <v>0.7</v>
      </c>
      <c r="N243" s="109">
        <f t="shared" si="30"/>
        <v>1</v>
      </c>
      <c r="O243" s="148">
        <f>IF(N243&gt;=$O$1,N243*'DSR Fund'!$F$9,0)</f>
        <v>1442.9131308736737</v>
      </c>
      <c r="P243" s="7">
        <v>860325</v>
      </c>
      <c r="Q243" s="7">
        <v>688470</v>
      </c>
      <c r="R243" s="138">
        <f t="shared" si="31"/>
        <v>1548795</v>
      </c>
      <c r="S243" s="144">
        <f t="shared" si="32"/>
        <v>0.55548022817738951</v>
      </c>
      <c r="T243" s="144">
        <f t="shared" si="33"/>
        <v>0.44451977182261049</v>
      </c>
      <c r="U243" s="138">
        <f t="shared" si="34"/>
        <v>801.50971517785979</v>
      </c>
      <c r="V243" s="138">
        <f t="shared" si="35"/>
        <v>641.40341569581392</v>
      </c>
      <c r="W243" s="2" t="s">
        <v>1337</v>
      </c>
      <c r="X243" s="2">
        <v>1726501691</v>
      </c>
      <c r="Y243" s="2" t="s">
        <v>1627</v>
      </c>
      <c r="Z243" s="2" t="s">
        <v>1629</v>
      </c>
      <c r="AA243" s="2"/>
    </row>
    <row r="244" spans="1:27" x14ac:dyDescent="0.25">
      <c r="A244" s="145">
        <v>240</v>
      </c>
      <c r="B244" s="179" t="s">
        <v>59</v>
      </c>
      <c r="C244" s="181" t="s">
        <v>41</v>
      </c>
      <c r="D244" s="145" t="s">
        <v>437</v>
      </c>
      <c r="E244" s="179" t="s">
        <v>1481</v>
      </c>
      <c r="F244" s="150">
        <v>405</v>
      </c>
      <c r="G244" s="150">
        <v>774860</v>
      </c>
      <c r="H244" s="7">
        <v>327</v>
      </c>
      <c r="I244" s="7">
        <v>431100</v>
      </c>
      <c r="J244" s="24">
        <f t="shared" si="27"/>
        <v>0.80740740740740746</v>
      </c>
      <c r="K244" s="24">
        <f t="shared" si="27"/>
        <v>0.55635856799938055</v>
      </c>
      <c r="L244" s="24">
        <f t="shared" si="28"/>
        <v>0.24222222222222223</v>
      </c>
      <c r="M244" s="24">
        <f t="shared" si="29"/>
        <v>0.38945099759956636</v>
      </c>
      <c r="N244" s="109">
        <f t="shared" si="30"/>
        <v>0.63167321982178859</v>
      </c>
      <c r="O244" s="148">
        <f>IF(N244&gt;=$O$1,N244*'DSR Fund'!$F$9,0)</f>
        <v>0</v>
      </c>
      <c r="P244" s="7">
        <v>239360</v>
      </c>
      <c r="Q244" s="7">
        <v>191740</v>
      </c>
      <c r="R244" s="138">
        <f t="shared" si="31"/>
        <v>431100</v>
      </c>
      <c r="S244" s="144">
        <f t="shared" si="32"/>
        <v>0.55523080491765253</v>
      </c>
      <c r="T244" s="144">
        <f t="shared" si="33"/>
        <v>0.44476919508234747</v>
      </c>
      <c r="U244" s="138">
        <f t="shared" si="34"/>
        <v>0</v>
      </c>
      <c r="V244" s="138">
        <f t="shared" si="35"/>
        <v>0</v>
      </c>
      <c r="W244" s="2" t="s">
        <v>1337</v>
      </c>
      <c r="X244" s="2">
        <v>1734210656</v>
      </c>
      <c r="Y244" s="2" t="s">
        <v>1627</v>
      </c>
      <c r="Z244" s="2" t="s">
        <v>1629</v>
      </c>
      <c r="AA244" s="2"/>
    </row>
    <row r="245" spans="1:27" x14ac:dyDescent="0.25">
      <c r="A245" s="145">
        <v>241</v>
      </c>
      <c r="B245" s="179" t="s">
        <v>1482</v>
      </c>
      <c r="C245" s="181" t="s">
        <v>41</v>
      </c>
      <c r="D245" s="145" t="s">
        <v>444</v>
      </c>
      <c r="E245" s="179" t="s">
        <v>1129</v>
      </c>
      <c r="F245" s="150">
        <v>662</v>
      </c>
      <c r="G245" s="150">
        <v>1425775</v>
      </c>
      <c r="H245" s="7">
        <v>403</v>
      </c>
      <c r="I245" s="7">
        <v>652740</v>
      </c>
      <c r="J245" s="24">
        <f t="shared" si="27"/>
        <v>0.60876132930513593</v>
      </c>
      <c r="K245" s="24">
        <f t="shared" si="27"/>
        <v>0.45781417124020268</v>
      </c>
      <c r="L245" s="24">
        <f t="shared" si="28"/>
        <v>0.18262839879154077</v>
      </c>
      <c r="M245" s="24">
        <f t="shared" si="29"/>
        <v>0.32046991986814188</v>
      </c>
      <c r="N245" s="109">
        <f t="shared" si="30"/>
        <v>0.50309831865968269</v>
      </c>
      <c r="O245" s="148">
        <f>IF(N245&gt;=$O$1,N245*'DSR Fund'!$F$9,0)</f>
        <v>0</v>
      </c>
      <c r="P245" s="7">
        <v>287870</v>
      </c>
      <c r="Q245" s="7">
        <v>359390</v>
      </c>
      <c r="R245" s="138">
        <f t="shared" si="31"/>
        <v>647260</v>
      </c>
      <c r="S245" s="144">
        <f t="shared" si="32"/>
        <v>0.44475172264623181</v>
      </c>
      <c r="T245" s="144">
        <f t="shared" si="33"/>
        <v>0.55524827735376814</v>
      </c>
      <c r="U245" s="138">
        <f t="shared" si="34"/>
        <v>0</v>
      </c>
      <c r="V245" s="138">
        <f t="shared" si="35"/>
        <v>0</v>
      </c>
      <c r="W245" s="2" t="s">
        <v>1337</v>
      </c>
      <c r="X245" s="2">
        <v>1843514065</v>
      </c>
      <c r="Y245" s="2" t="s">
        <v>1627</v>
      </c>
      <c r="Z245" s="2" t="s">
        <v>1629</v>
      </c>
      <c r="AA245" s="2"/>
    </row>
    <row r="246" spans="1:27" x14ac:dyDescent="0.25">
      <c r="A246" s="145">
        <v>242</v>
      </c>
      <c r="B246" s="179" t="s">
        <v>1482</v>
      </c>
      <c r="C246" s="181" t="s">
        <v>41</v>
      </c>
      <c r="D246" s="145" t="s">
        <v>448</v>
      </c>
      <c r="E246" s="179" t="s">
        <v>1022</v>
      </c>
      <c r="F246" s="150">
        <v>1000</v>
      </c>
      <c r="G246" s="150">
        <v>2099425</v>
      </c>
      <c r="H246" s="7">
        <v>1379</v>
      </c>
      <c r="I246" s="7">
        <v>2387170</v>
      </c>
      <c r="J246" s="24">
        <f t="shared" si="27"/>
        <v>1.379</v>
      </c>
      <c r="K246" s="24">
        <f t="shared" si="27"/>
        <v>1.1370589566190743</v>
      </c>
      <c r="L246" s="24">
        <f t="shared" si="28"/>
        <v>0.3</v>
      </c>
      <c r="M246" s="24">
        <f t="shared" si="29"/>
        <v>0.7</v>
      </c>
      <c r="N246" s="109">
        <f t="shared" si="30"/>
        <v>1</v>
      </c>
      <c r="O246" s="148">
        <f>IF(N246&gt;=$O$1,N246*'DSR Fund'!$F$9,0)</f>
        <v>1442.9131308736737</v>
      </c>
      <c r="P246" s="7">
        <v>875130</v>
      </c>
      <c r="Q246" s="7">
        <v>1484270</v>
      </c>
      <c r="R246" s="138">
        <f t="shared" si="31"/>
        <v>2359400</v>
      </c>
      <c r="S246" s="144">
        <f t="shared" si="32"/>
        <v>0.3709120962956684</v>
      </c>
      <c r="T246" s="144">
        <f t="shared" si="33"/>
        <v>0.62908790370433165</v>
      </c>
      <c r="U246" s="138">
        <f t="shared" si="34"/>
        <v>535.19393414490048</v>
      </c>
      <c r="V246" s="138">
        <f t="shared" si="35"/>
        <v>907.71919672877334</v>
      </c>
      <c r="W246" s="2" t="s">
        <v>1337</v>
      </c>
      <c r="X246" s="2" t="s">
        <v>1626</v>
      </c>
      <c r="Y246" s="2" t="e">
        <v>#N/A</v>
      </c>
      <c r="Z246" s="2" t="s">
        <v>1630</v>
      </c>
      <c r="AA246" s="2"/>
    </row>
    <row r="247" spans="1:27" x14ac:dyDescent="0.25">
      <c r="A247" s="145">
        <v>243</v>
      </c>
      <c r="B247" s="179" t="s">
        <v>1482</v>
      </c>
      <c r="C247" s="181" t="s">
        <v>41</v>
      </c>
      <c r="D247" s="145" t="s">
        <v>447</v>
      </c>
      <c r="E247" s="179" t="s">
        <v>1483</v>
      </c>
      <c r="F247" s="150">
        <v>672</v>
      </c>
      <c r="G247" s="150">
        <v>1522455</v>
      </c>
      <c r="H247" s="7">
        <v>1036</v>
      </c>
      <c r="I247" s="7">
        <v>1355585</v>
      </c>
      <c r="J247" s="24">
        <f t="shared" si="27"/>
        <v>1.5416666666666667</v>
      </c>
      <c r="K247" s="24">
        <f t="shared" si="27"/>
        <v>0.89039413315992921</v>
      </c>
      <c r="L247" s="24">
        <f t="shared" si="28"/>
        <v>0.3</v>
      </c>
      <c r="M247" s="24">
        <f t="shared" si="29"/>
        <v>0.62327589321195043</v>
      </c>
      <c r="N247" s="109">
        <f t="shared" si="30"/>
        <v>0.92327589321195047</v>
      </c>
      <c r="O247" s="148">
        <f>IF(N247&gt;=$O$1,N247*'DSR Fund'!$F$9,0)</f>
        <v>1332.206909734643</v>
      </c>
      <c r="P247" s="7">
        <v>772400</v>
      </c>
      <c r="Q247" s="7">
        <v>576750</v>
      </c>
      <c r="R247" s="138">
        <f t="shared" si="31"/>
        <v>1349150</v>
      </c>
      <c r="S247" s="144">
        <f t="shared" si="32"/>
        <v>0.57250861653633767</v>
      </c>
      <c r="T247" s="144">
        <f t="shared" si="33"/>
        <v>0.42749138346366233</v>
      </c>
      <c r="U247" s="138">
        <f t="shared" si="34"/>
        <v>762.69993483233009</v>
      </c>
      <c r="V247" s="138">
        <f t="shared" si="35"/>
        <v>569.50697490231289</v>
      </c>
      <c r="W247" s="2" t="s">
        <v>1337</v>
      </c>
      <c r="X247" s="2">
        <v>1880989826</v>
      </c>
      <c r="Y247" s="2" t="s">
        <v>1627</v>
      </c>
      <c r="Z247" s="2" t="s">
        <v>1629</v>
      </c>
      <c r="AA247" s="2"/>
    </row>
    <row r="248" spans="1:27" x14ac:dyDescent="0.25">
      <c r="A248" s="145">
        <v>244</v>
      </c>
      <c r="B248" s="179" t="s">
        <v>1482</v>
      </c>
      <c r="C248" s="181" t="s">
        <v>41</v>
      </c>
      <c r="D248" s="145" t="s">
        <v>442</v>
      </c>
      <c r="E248" s="179" t="s">
        <v>1024</v>
      </c>
      <c r="F248" s="150">
        <v>1036</v>
      </c>
      <c r="G248" s="150">
        <v>2369865</v>
      </c>
      <c r="H248" s="7">
        <v>865</v>
      </c>
      <c r="I248" s="7">
        <v>2337235</v>
      </c>
      <c r="J248" s="24">
        <f t="shared" si="27"/>
        <v>0.83494208494208499</v>
      </c>
      <c r="K248" s="24">
        <f t="shared" si="27"/>
        <v>0.98623128321655451</v>
      </c>
      <c r="L248" s="24">
        <f t="shared" si="28"/>
        <v>0.25048262548262551</v>
      </c>
      <c r="M248" s="24">
        <f t="shared" si="29"/>
        <v>0.69036189825158811</v>
      </c>
      <c r="N248" s="109">
        <f t="shared" si="30"/>
        <v>0.94084452373421357</v>
      </c>
      <c r="O248" s="148">
        <f>IF(N248&gt;=$O$1,N248*'DSR Fund'!$F$9,0)</f>
        <v>1357.5569174066845</v>
      </c>
      <c r="P248" s="7">
        <v>487605</v>
      </c>
      <c r="Q248" s="7">
        <v>1783130</v>
      </c>
      <c r="R248" s="138">
        <f t="shared" si="31"/>
        <v>2270735</v>
      </c>
      <c r="S248" s="144">
        <f t="shared" si="32"/>
        <v>0.21473443620677887</v>
      </c>
      <c r="T248" s="144">
        <f t="shared" si="33"/>
        <v>0.7852655637932211</v>
      </c>
      <c r="U248" s="138">
        <f t="shared" si="34"/>
        <v>291.51421927793706</v>
      </c>
      <c r="V248" s="138">
        <f t="shared" si="35"/>
        <v>1066.0426981287474</v>
      </c>
      <c r="W248" s="2" t="s">
        <v>1337</v>
      </c>
      <c r="X248" s="2">
        <v>1815206030</v>
      </c>
      <c r="Y248" s="2" t="s">
        <v>1627</v>
      </c>
      <c r="Z248" s="2" t="s">
        <v>1629</v>
      </c>
      <c r="AA248" s="2"/>
    </row>
    <row r="249" spans="1:27" x14ac:dyDescent="0.25">
      <c r="A249" s="145">
        <v>245</v>
      </c>
      <c r="B249" s="179" t="s">
        <v>1482</v>
      </c>
      <c r="C249" s="181" t="s">
        <v>41</v>
      </c>
      <c r="D249" s="145" t="s">
        <v>443</v>
      </c>
      <c r="E249" s="179" t="s">
        <v>1130</v>
      </c>
      <c r="F249" s="150">
        <v>758</v>
      </c>
      <c r="G249" s="150">
        <v>1638930</v>
      </c>
      <c r="H249" s="7">
        <v>654</v>
      </c>
      <c r="I249" s="7">
        <v>1466670</v>
      </c>
      <c r="J249" s="24">
        <f t="shared" si="27"/>
        <v>0.86279683377308702</v>
      </c>
      <c r="K249" s="24">
        <f t="shared" si="27"/>
        <v>0.89489483992604935</v>
      </c>
      <c r="L249" s="24">
        <f t="shared" si="28"/>
        <v>0.2588390501319261</v>
      </c>
      <c r="M249" s="24">
        <f t="shared" si="29"/>
        <v>0.62642638794823446</v>
      </c>
      <c r="N249" s="109">
        <f t="shared" si="30"/>
        <v>0.88526543808016056</v>
      </c>
      <c r="O249" s="148">
        <f>IF(N249&gt;=$O$1,N249*'DSR Fund'!$F$9,0)</f>
        <v>1277.3611249144988</v>
      </c>
      <c r="P249" s="7">
        <v>429605</v>
      </c>
      <c r="Q249" s="7">
        <v>994160</v>
      </c>
      <c r="R249" s="138">
        <f t="shared" si="31"/>
        <v>1423765</v>
      </c>
      <c r="S249" s="144">
        <f t="shared" si="32"/>
        <v>0.30173869985566437</v>
      </c>
      <c r="T249" s="144">
        <f t="shared" si="33"/>
        <v>0.69826130014433563</v>
      </c>
      <c r="U249" s="138">
        <f t="shared" si="34"/>
        <v>385.42928507786974</v>
      </c>
      <c r="V249" s="138">
        <f t="shared" si="35"/>
        <v>891.93183983662902</v>
      </c>
      <c r="W249" s="2" t="s">
        <v>1337</v>
      </c>
      <c r="X249" s="2" t="s">
        <v>1626</v>
      </c>
      <c r="Y249" s="2" t="e">
        <v>#N/A</v>
      </c>
      <c r="Z249" s="2" t="s">
        <v>1630</v>
      </c>
      <c r="AA249" s="2"/>
    </row>
    <row r="250" spans="1:27" x14ac:dyDescent="0.25">
      <c r="A250" s="145">
        <v>246</v>
      </c>
      <c r="B250" s="179" t="s">
        <v>1482</v>
      </c>
      <c r="C250" s="181" t="s">
        <v>41</v>
      </c>
      <c r="D250" s="145" t="s">
        <v>440</v>
      </c>
      <c r="E250" s="179" t="s">
        <v>441</v>
      </c>
      <c r="F250" s="150">
        <v>532</v>
      </c>
      <c r="G250" s="150">
        <v>704265</v>
      </c>
      <c r="H250" s="7">
        <v>473</v>
      </c>
      <c r="I250" s="7">
        <v>645700</v>
      </c>
      <c r="J250" s="24">
        <f t="shared" si="27"/>
        <v>0.88909774436090228</v>
      </c>
      <c r="K250" s="24">
        <f t="shared" si="27"/>
        <v>0.91684238177390609</v>
      </c>
      <c r="L250" s="24">
        <f t="shared" si="28"/>
        <v>0.26672932330827065</v>
      </c>
      <c r="M250" s="24">
        <f t="shared" si="29"/>
        <v>0.64178966724173425</v>
      </c>
      <c r="N250" s="109">
        <f t="shared" si="30"/>
        <v>0.90851899055000485</v>
      </c>
      <c r="O250" s="148">
        <f>IF(N250&gt;=$O$1,N250*'DSR Fund'!$F$9,0)</f>
        <v>1310.913981112697</v>
      </c>
      <c r="P250" s="7">
        <v>331650</v>
      </c>
      <c r="Q250" s="7">
        <v>312960</v>
      </c>
      <c r="R250" s="138">
        <f t="shared" si="31"/>
        <v>644610</v>
      </c>
      <c r="S250" s="144">
        <f t="shared" si="32"/>
        <v>0.51449713780425377</v>
      </c>
      <c r="T250" s="144">
        <f t="shared" si="33"/>
        <v>0.48550286219574629</v>
      </c>
      <c r="U250" s="138">
        <f t="shared" si="34"/>
        <v>674.46149119006213</v>
      </c>
      <c r="V250" s="138">
        <f t="shared" si="35"/>
        <v>636.45248992263487</v>
      </c>
      <c r="W250" s="2" t="s">
        <v>1337</v>
      </c>
      <c r="X250" s="2">
        <v>1967192289</v>
      </c>
      <c r="Y250" s="2" t="s">
        <v>1627</v>
      </c>
      <c r="Z250" s="2" t="s">
        <v>1629</v>
      </c>
      <c r="AA250" s="2"/>
    </row>
    <row r="251" spans="1:27" x14ac:dyDescent="0.25">
      <c r="A251" s="145">
        <v>247</v>
      </c>
      <c r="B251" s="179" t="s">
        <v>1484</v>
      </c>
      <c r="C251" s="181" t="s">
        <v>41</v>
      </c>
      <c r="D251" s="145" t="s">
        <v>485</v>
      </c>
      <c r="E251" s="179" t="s">
        <v>486</v>
      </c>
      <c r="F251" s="150">
        <v>960</v>
      </c>
      <c r="G251" s="150">
        <v>2737815</v>
      </c>
      <c r="H251" s="7">
        <v>1008</v>
      </c>
      <c r="I251" s="7">
        <v>2558110</v>
      </c>
      <c r="J251" s="24">
        <f t="shared" si="27"/>
        <v>1.05</v>
      </c>
      <c r="K251" s="24">
        <f t="shared" si="27"/>
        <v>0.9343618907778648</v>
      </c>
      <c r="L251" s="24">
        <f t="shared" si="28"/>
        <v>0.3</v>
      </c>
      <c r="M251" s="24">
        <f t="shared" si="29"/>
        <v>0.65405332354450529</v>
      </c>
      <c r="N251" s="109">
        <f t="shared" si="30"/>
        <v>0.95405332354450523</v>
      </c>
      <c r="O251" s="148">
        <f>IF(N251&gt;=$O$1,N251*'DSR Fund'!$F$9,0)</f>
        <v>1376.6160680960361</v>
      </c>
      <c r="P251" s="7">
        <v>511500</v>
      </c>
      <c r="Q251" s="7">
        <v>2046610</v>
      </c>
      <c r="R251" s="138">
        <f t="shared" si="31"/>
        <v>2558110</v>
      </c>
      <c r="S251" s="144">
        <f t="shared" si="32"/>
        <v>0.1999523085402895</v>
      </c>
      <c r="T251" s="144">
        <f t="shared" si="33"/>
        <v>0.80004769145971044</v>
      </c>
      <c r="U251" s="138">
        <f t="shared" si="34"/>
        <v>275.25756078945881</v>
      </c>
      <c r="V251" s="138">
        <f t="shared" si="35"/>
        <v>1101.3585073065772</v>
      </c>
      <c r="W251" s="2" t="s">
        <v>1337</v>
      </c>
      <c r="X251" s="2">
        <v>1811933420</v>
      </c>
      <c r="Y251" s="2" t="s">
        <v>1627</v>
      </c>
      <c r="Z251" s="2" t="s">
        <v>1629</v>
      </c>
      <c r="AA251" s="2"/>
    </row>
    <row r="252" spans="1:27" x14ac:dyDescent="0.25">
      <c r="A252" s="145">
        <v>248</v>
      </c>
      <c r="B252" s="179" t="s">
        <v>1484</v>
      </c>
      <c r="C252" s="181" t="s">
        <v>41</v>
      </c>
      <c r="D252" s="145" t="s">
        <v>484</v>
      </c>
      <c r="E252" s="179" t="s">
        <v>1027</v>
      </c>
      <c r="F252" s="150">
        <v>586</v>
      </c>
      <c r="G252" s="150">
        <v>1015920</v>
      </c>
      <c r="H252" s="7">
        <v>584</v>
      </c>
      <c r="I252" s="7">
        <v>966245</v>
      </c>
      <c r="J252" s="24">
        <f t="shared" si="27"/>
        <v>0.9965870307167235</v>
      </c>
      <c r="K252" s="24">
        <f t="shared" si="27"/>
        <v>0.95110343334120795</v>
      </c>
      <c r="L252" s="24">
        <f t="shared" si="28"/>
        <v>0.29897610921501705</v>
      </c>
      <c r="M252" s="24">
        <f t="shared" si="29"/>
        <v>0.66577240333884558</v>
      </c>
      <c r="N252" s="109">
        <f t="shared" si="30"/>
        <v>0.96474851255386262</v>
      </c>
      <c r="O252" s="148">
        <f>IF(N252&gt;=$O$1,N252*'DSR Fund'!$F$9,0)</f>
        <v>1392.0482967548137</v>
      </c>
      <c r="P252" s="7">
        <v>339745</v>
      </c>
      <c r="Q252" s="7">
        <v>626500</v>
      </c>
      <c r="R252" s="138">
        <f t="shared" si="31"/>
        <v>966245</v>
      </c>
      <c r="S252" s="144">
        <f t="shared" si="32"/>
        <v>0.35161372115767742</v>
      </c>
      <c r="T252" s="144">
        <f t="shared" si="33"/>
        <v>0.64838627884232258</v>
      </c>
      <c r="U252" s="138">
        <f t="shared" si="34"/>
        <v>489.46328165316686</v>
      </c>
      <c r="V252" s="138">
        <f t="shared" si="35"/>
        <v>902.58501510164683</v>
      </c>
      <c r="W252" s="2" t="s">
        <v>1337</v>
      </c>
      <c r="X252" s="2" t="s">
        <v>1626</v>
      </c>
      <c r="Y252" s="2" t="e">
        <v>#N/A</v>
      </c>
      <c r="Z252" s="2" t="s">
        <v>1630</v>
      </c>
      <c r="AA252" s="2"/>
    </row>
    <row r="253" spans="1:27" x14ac:dyDescent="0.25">
      <c r="A253" s="145">
        <v>249</v>
      </c>
      <c r="B253" s="179" t="s">
        <v>1484</v>
      </c>
      <c r="C253" s="181" t="s">
        <v>41</v>
      </c>
      <c r="D253" s="145" t="s">
        <v>482</v>
      </c>
      <c r="E253" s="179" t="s">
        <v>1028</v>
      </c>
      <c r="F253" s="150">
        <v>1053</v>
      </c>
      <c r="G253" s="150">
        <v>1841210</v>
      </c>
      <c r="H253" s="7">
        <v>2213</v>
      </c>
      <c r="I253" s="7">
        <v>2360955</v>
      </c>
      <c r="J253" s="24">
        <f t="shared" si="27"/>
        <v>2.1016144349477681</v>
      </c>
      <c r="K253" s="24">
        <f t="shared" si="27"/>
        <v>1.282284475969607</v>
      </c>
      <c r="L253" s="24">
        <f t="shared" si="28"/>
        <v>0.3</v>
      </c>
      <c r="M253" s="24">
        <f t="shared" si="29"/>
        <v>0.7</v>
      </c>
      <c r="N253" s="109">
        <f t="shared" si="30"/>
        <v>1</v>
      </c>
      <c r="O253" s="148">
        <f>IF(N253&gt;=$O$1,N253*'DSR Fund'!$F$9,0)</f>
        <v>1442.9131308736737</v>
      </c>
      <c r="P253" s="7">
        <v>1667475</v>
      </c>
      <c r="Q253" s="7">
        <v>691290</v>
      </c>
      <c r="R253" s="138">
        <f t="shared" si="31"/>
        <v>2358765</v>
      </c>
      <c r="S253" s="144">
        <f t="shared" si="32"/>
        <v>0.70692714195776174</v>
      </c>
      <c r="T253" s="144">
        <f t="shared" si="33"/>
        <v>0.2930728580422382</v>
      </c>
      <c r="U253" s="138">
        <f t="shared" si="34"/>
        <v>1020.0344557018519</v>
      </c>
      <c r="V253" s="138">
        <f t="shared" si="35"/>
        <v>422.87867517182167</v>
      </c>
      <c r="W253" s="2" t="s">
        <v>1337</v>
      </c>
      <c r="X253" s="2">
        <v>1615500769</v>
      </c>
      <c r="Y253" s="2" t="s">
        <v>1627</v>
      </c>
      <c r="Z253" s="2" t="s">
        <v>1629</v>
      </c>
      <c r="AA253" s="2"/>
    </row>
    <row r="254" spans="1:27" x14ac:dyDescent="0.25">
      <c r="A254" s="145">
        <v>250</v>
      </c>
      <c r="B254" s="179" t="s">
        <v>1484</v>
      </c>
      <c r="C254" s="181" t="s">
        <v>41</v>
      </c>
      <c r="D254" s="145" t="s">
        <v>483</v>
      </c>
      <c r="E254" s="179" t="s">
        <v>446</v>
      </c>
      <c r="F254" s="150">
        <v>1008</v>
      </c>
      <c r="G254" s="150">
        <v>3309900</v>
      </c>
      <c r="H254" s="7">
        <v>1075</v>
      </c>
      <c r="I254" s="7">
        <v>3430595</v>
      </c>
      <c r="J254" s="24">
        <f t="shared" si="27"/>
        <v>1.066468253968254</v>
      </c>
      <c r="K254" s="24">
        <f t="shared" si="27"/>
        <v>1.0364648478806007</v>
      </c>
      <c r="L254" s="24">
        <f t="shared" si="28"/>
        <v>0.3</v>
      </c>
      <c r="M254" s="24">
        <f t="shared" si="29"/>
        <v>0.7</v>
      </c>
      <c r="N254" s="109">
        <f t="shared" si="30"/>
        <v>1</v>
      </c>
      <c r="O254" s="148">
        <f>IF(N254&gt;=$O$1,N254*'DSR Fund'!$F$9,0)</f>
        <v>1442.9131308736737</v>
      </c>
      <c r="P254" s="7">
        <v>565475</v>
      </c>
      <c r="Q254" s="7">
        <v>2847840</v>
      </c>
      <c r="R254" s="138">
        <f t="shared" si="31"/>
        <v>3413315</v>
      </c>
      <c r="S254" s="144">
        <f t="shared" si="32"/>
        <v>0.165667393721353</v>
      </c>
      <c r="T254" s="144">
        <f t="shared" si="33"/>
        <v>0.83433260627864703</v>
      </c>
      <c r="U254" s="138">
        <f t="shared" si="34"/>
        <v>239.04365775815904</v>
      </c>
      <c r="V254" s="138">
        <f t="shared" si="35"/>
        <v>1203.8694731155147</v>
      </c>
      <c r="W254" s="2" t="s">
        <v>1337</v>
      </c>
      <c r="X254" s="2">
        <v>1951912679</v>
      </c>
      <c r="Y254" s="2" t="s">
        <v>1627</v>
      </c>
      <c r="Z254" s="2" t="s">
        <v>1629</v>
      </c>
      <c r="AA254" s="2"/>
    </row>
    <row r="255" spans="1:27" x14ac:dyDescent="0.25">
      <c r="A255" s="145">
        <v>251</v>
      </c>
      <c r="B255" s="179" t="s">
        <v>176</v>
      </c>
      <c r="C255" s="181" t="s">
        <v>41</v>
      </c>
      <c r="D255" s="145" t="s">
        <v>488</v>
      </c>
      <c r="E255" s="179" t="s">
        <v>1485</v>
      </c>
      <c r="F255" s="150">
        <v>740</v>
      </c>
      <c r="G255" s="150">
        <v>1494200</v>
      </c>
      <c r="H255" s="7">
        <v>911</v>
      </c>
      <c r="I255" s="7">
        <v>1504795</v>
      </c>
      <c r="J255" s="24">
        <f t="shared" si="27"/>
        <v>1.2310810810810811</v>
      </c>
      <c r="K255" s="24">
        <f t="shared" si="27"/>
        <v>1.0070907509034934</v>
      </c>
      <c r="L255" s="24">
        <f t="shared" si="28"/>
        <v>0.3</v>
      </c>
      <c r="M255" s="24">
        <f t="shared" si="29"/>
        <v>0.7</v>
      </c>
      <c r="N255" s="109">
        <f t="shared" si="30"/>
        <v>1</v>
      </c>
      <c r="O255" s="148">
        <f>IF(N255&gt;=$O$1,N255*'DSR Fund'!$F$9,0)</f>
        <v>1442.9131308736737</v>
      </c>
      <c r="P255" s="7">
        <v>544915</v>
      </c>
      <c r="Q255" s="7">
        <v>958670</v>
      </c>
      <c r="R255" s="138">
        <f t="shared" si="31"/>
        <v>1503585</v>
      </c>
      <c r="S255" s="144">
        <f t="shared" si="32"/>
        <v>0.36241050555838211</v>
      </c>
      <c r="T255" s="144">
        <f t="shared" si="33"/>
        <v>0.63758949444161783</v>
      </c>
      <c r="U255" s="138">
        <f t="shared" si="34"/>
        <v>522.92687723675601</v>
      </c>
      <c r="V255" s="138">
        <f t="shared" si="35"/>
        <v>919.98625363691758</v>
      </c>
      <c r="W255" s="2" t="s">
        <v>1337</v>
      </c>
      <c r="X255" s="2">
        <v>1858870161</v>
      </c>
      <c r="Y255" s="2" t="s">
        <v>1627</v>
      </c>
      <c r="Z255" s="2" t="s">
        <v>1629</v>
      </c>
      <c r="AA255" s="2"/>
    </row>
    <row r="256" spans="1:27" x14ac:dyDescent="0.25">
      <c r="A256" s="145">
        <v>252</v>
      </c>
      <c r="B256" s="179" t="s">
        <v>176</v>
      </c>
      <c r="C256" s="181" t="s">
        <v>41</v>
      </c>
      <c r="D256" s="145" t="s">
        <v>487</v>
      </c>
      <c r="E256" s="179" t="s">
        <v>1486</v>
      </c>
      <c r="F256" s="150">
        <v>784</v>
      </c>
      <c r="G256" s="150">
        <v>1672360</v>
      </c>
      <c r="H256" s="7">
        <v>1176</v>
      </c>
      <c r="I256" s="7">
        <v>1914760</v>
      </c>
      <c r="J256" s="24">
        <f t="shared" si="27"/>
        <v>1.5</v>
      </c>
      <c r="K256" s="24">
        <f t="shared" si="27"/>
        <v>1.1449448683297854</v>
      </c>
      <c r="L256" s="24">
        <f t="shared" si="28"/>
        <v>0.3</v>
      </c>
      <c r="M256" s="24">
        <f t="shared" si="29"/>
        <v>0.7</v>
      </c>
      <c r="N256" s="109">
        <f t="shared" si="30"/>
        <v>1</v>
      </c>
      <c r="O256" s="148">
        <f>IF(N256&gt;=$O$1,N256*'DSR Fund'!$F$9,0)</f>
        <v>1442.9131308736737</v>
      </c>
      <c r="P256" s="7">
        <v>848730</v>
      </c>
      <c r="Q256" s="7">
        <v>1065210</v>
      </c>
      <c r="R256" s="138">
        <f t="shared" si="31"/>
        <v>1913940</v>
      </c>
      <c r="S256" s="144">
        <f t="shared" si="32"/>
        <v>0.44344650302517319</v>
      </c>
      <c r="T256" s="144">
        <f t="shared" si="33"/>
        <v>0.55655349697482681</v>
      </c>
      <c r="U256" s="138">
        <f t="shared" si="34"/>
        <v>639.85478205503466</v>
      </c>
      <c r="V256" s="138">
        <f t="shared" si="35"/>
        <v>803.05834881863905</v>
      </c>
      <c r="W256" s="2" t="s">
        <v>1337</v>
      </c>
      <c r="X256" s="2">
        <v>1302722999</v>
      </c>
      <c r="Y256" s="2" t="s">
        <v>1627</v>
      </c>
      <c r="Z256" s="2" t="s">
        <v>1629</v>
      </c>
      <c r="AA256" s="2"/>
    </row>
    <row r="257" spans="1:27" x14ac:dyDescent="0.25">
      <c r="A257" s="145">
        <v>253</v>
      </c>
      <c r="B257" s="179" t="s">
        <v>176</v>
      </c>
      <c r="C257" s="181" t="s">
        <v>41</v>
      </c>
      <c r="D257" s="145" t="s">
        <v>489</v>
      </c>
      <c r="E257" s="179" t="s">
        <v>1487</v>
      </c>
      <c r="F257" s="150">
        <v>859</v>
      </c>
      <c r="G257" s="150">
        <v>1893940</v>
      </c>
      <c r="H257" s="7">
        <v>1341</v>
      </c>
      <c r="I257" s="7">
        <v>2484725</v>
      </c>
      <c r="J257" s="24">
        <f t="shared" si="27"/>
        <v>1.561117578579744</v>
      </c>
      <c r="K257" s="24">
        <f t="shared" si="27"/>
        <v>1.3119343801809984</v>
      </c>
      <c r="L257" s="24">
        <f t="shared" si="28"/>
        <v>0.3</v>
      </c>
      <c r="M257" s="24">
        <f t="shared" si="29"/>
        <v>0.7</v>
      </c>
      <c r="N257" s="109">
        <f t="shared" si="30"/>
        <v>1</v>
      </c>
      <c r="O257" s="148">
        <f>IF(N257&gt;=$O$1,N257*'DSR Fund'!$F$9,0)</f>
        <v>1442.9131308736737</v>
      </c>
      <c r="P257" s="7">
        <v>845745</v>
      </c>
      <c r="Q257" s="7">
        <v>1630560</v>
      </c>
      <c r="R257" s="138">
        <f t="shared" si="31"/>
        <v>2476305</v>
      </c>
      <c r="S257" s="144">
        <f t="shared" si="32"/>
        <v>0.34153506938765621</v>
      </c>
      <c r="T257" s="144">
        <f t="shared" si="33"/>
        <v>0.65846493061234379</v>
      </c>
      <c r="U257" s="138">
        <f t="shared" si="34"/>
        <v>492.80543627330042</v>
      </c>
      <c r="V257" s="138">
        <f t="shared" si="35"/>
        <v>950.10769460037329</v>
      </c>
      <c r="W257" s="2" t="s">
        <v>1337</v>
      </c>
      <c r="X257" s="2">
        <v>1317499945</v>
      </c>
      <c r="Y257" s="2" t="s">
        <v>1627</v>
      </c>
      <c r="Z257" s="2" t="s">
        <v>1629</v>
      </c>
      <c r="AA257" s="2"/>
    </row>
    <row r="258" spans="1:27" x14ac:dyDescent="0.25">
      <c r="A258" s="145">
        <v>254</v>
      </c>
      <c r="B258" s="179" t="s">
        <v>176</v>
      </c>
      <c r="C258" s="181" t="s">
        <v>41</v>
      </c>
      <c r="D258" s="145" t="s">
        <v>490</v>
      </c>
      <c r="E258" s="179" t="s">
        <v>1084</v>
      </c>
      <c r="F258" s="150">
        <v>1005</v>
      </c>
      <c r="G258" s="150">
        <v>2128320</v>
      </c>
      <c r="H258" s="7">
        <v>1186</v>
      </c>
      <c r="I258" s="7">
        <v>2076875</v>
      </c>
      <c r="J258" s="24">
        <f t="shared" si="27"/>
        <v>1.1800995024875622</v>
      </c>
      <c r="K258" s="24">
        <f t="shared" si="27"/>
        <v>0.97582835287926628</v>
      </c>
      <c r="L258" s="24">
        <f t="shared" si="28"/>
        <v>0.3</v>
      </c>
      <c r="M258" s="24">
        <f t="shared" si="29"/>
        <v>0.68307984701548641</v>
      </c>
      <c r="N258" s="109">
        <f t="shared" si="30"/>
        <v>0.98307984701548645</v>
      </c>
      <c r="O258" s="148">
        <f>IF(N258&gt;=$O$1,N258*'DSR Fund'!$F$9,0)</f>
        <v>1418.4988199559277</v>
      </c>
      <c r="P258" s="7">
        <v>746985</v>
      </c>
      <c r="Q258" s="7">
        <v>1326350</v>
      </c>
      <c r="R258" s="138">
        <f t="shared" si="31"/>
        <v>2073335</v>
      </c>
      <c r="S258" s="144">
        <f t="shared" si="32"/>
        <v>0.36028186472518914</v>
      </c>
      <c r="T258" s="144">
        <f t="shared" si="33"/>
        <v>0.63971813527481092</v>
      </c>
      <c r="U258" s="138">
        <f t="shared" si="34"/>
        <v>511.05939996420199</v>
      </c>
      <c r="V258" s="138">
        <f t="shared" si="35"/>
        <v>907.4394199917258</v>
      </c>
      <c r="W258" s="2" t="s">
        <v>1337</v>
      </c>
      <c r="X258" s="2">
        <v>1788024254</v>
      </c>
      <c r="Y258" s="2" t="s">
        <v>1627</v>
      </c>
      <c r="Z258" s="2" t="s">
        <v>1629</v>
      </c>
      <c r="AA258" s="2"/>
    </row>
    <row r="259" spans="1:27" x14ac:dyDescent="0.25">
      <c r="A259" s="145">
        <v>255</v>
      </c>
      <c r="B259" s="179" t="s">
        <v>77</v>
      </c>
      <c r="C259" s="181" t="s">
        <v>41</v>
      </c>
      <c r="D259" s="145" t="s">
        <v>677</v>
      </c>
      <c r="E259" s="179" t="s">
        <v>1451</v>
      </c>
      <c r="F259" s="150">
        <v>1626</v>
      </c>
      <c r="G259" s="150">
        <v>3779185</v>
      </c>
      <c r="H259" s="7">
        <v>1296</v>
      </c>
      <c r="I259" s="7">
        <v>1701895</v>
      </c>
      <c r="J259" s="24">
        <f t="shared" si="27"/>
        <v>0.79704797047970477</v>
      </c>
      <c r="K259" s="24">
        <f t="shared" si="27"/>
        <v>0.45033386828112409</v>
      </c>
      <c r="L259" s="24">
        <f t="shared" si="28"/>
        <v>0.23911439114391142</v>
      </c>
      <c r="M259" s="24">
        <f t="shared" si="29"/>
        <v>0.31523370779678683</v>
      </c>
      <c r="N259" s="109">
        <f t="shared" si="30"/>
        <v>0.55434809894069825</v>
      </c>
      <c r="O259" s="148">
        <f>IF(N259&gt;=$O$1,N259*'DSR Fund'!$F$9,0)</f>
        <v>0</v>
      </c>
      <c r="P259" s="7">
        <v>903635</v>
      </c>
      <c r="Q259" s="7">
        <v>780390</v>
      </c>
      <c r="R259" s="138">
        <f t="shared" si="31"/>
        <v>1684025</v>
      </c>
      <c r="S259" s="144">
        <f t="shared" si="32"/>
        <v>0.5365923902554891</v>
      </c>
      <c r="T259" s="144">
        <f t="shared" si="33"/>
        <v>0.4634076097445109</v>
      </c>
      <c r="U259" s="138">
        <f t="shared" si="34"/>
        <v>0</v>
      </c>
      <c r="V259" s="138">
        <f t="shared" si="35"/>
        <v>0</v>
      </c>
      <c r="W259" s="2" t="s">
        <v>1337</v>
      </c>
      <c r="X259" s="2">
        <v>1878879833</v>
      </c>
      <c r="Y259" s="2" t="s">
        <v>1627</v>
      </c>
      <c r="Z259" s="2" t="s">
        <v>1629</v>
      </c>
      <c r="AA259" s="2"/>
    </row>
    <row r="260" spans="1:27" x14ac:dyDescent="0.25">
      <c r="A260" s="145">
        <v>256</v>
      </c>
      <c r="B260" s="179" t="s">
        <v>77</v>
      </c>
      <c r="C260" s="181" t="s">
        <v>41</v>
      </c>
      <c r="D260" s="145" t="s">
        <v>679</v>
      </c>
      <c r="E260" s="179" t="s">
        <v>680</v>
      </c>
      <c r="F260" s="150">
        <v>685</v>
      </c>
      <c r="G260" s="150">
        <v>1554660</v>
      </c>
      <c r="H260" s="7">
        <v>785</v>
      </c>
      <c r="I260" s="7">
        <v>835440</v>
      </c>
      <c r="J260" s="24">
        <f t="shared" si="27"/>
        <v>1.1459854014598541</v>
      </c>
      <c r="K260" s="24">
        <f t="shared" si="27"/>
        <v>0.53737794758982671</v>
      </c>
      <c r="L260" s="24">
        <f t="shared" si="28"/>
        <v>0.3</v>
      </c>
      <c r="M260" s="24">
        <f t="shared" si="29"/>
        <v>0.37616456331287867</v>
      </c>
      <c r="N260" s="109">
        <f t="shared" si="30"/>
        <v>0.67616456331287866</v>
      </c>
      <c r="O260" s="148">
        <f>IF(N260&gt;=$O$1,N260*'DSR Fund'!$F$9,0)</f>
        <v>0</v>
      </c>
      <c r="P260" s="7">
        <v>560430</v>
      </c>
      <c r="Q260" s="7">
        <v>267890</v>
      </c>
      <c r="R260" s="138">
        <f t="shared" si="31"/>
        <v>828320</v>
      </c>
      <c r="S260" s="144">
        <f t="shared" si="32"/>
        <v>0.67658634344214796</v>
      </c>
      <c r="T260" s="144">
        <f t="shared" si="33"/>
        <v>0.32341365655785204</v>
      </c>
      <c r="U260" s="138">
        <f t="shared" si="34"/>
        <v>0</v>
      </c>
      <c r="V260" s="138">
        <f t="shared" si="35"/>
        <v>0</v>
      </c>
      <c r="W260" s="2" t="s">
        <v>1337</v>
      </c>
      <c r="X260" s="2">
        <v>1862040032</v>
      </c>
      <c r="Y260" s="2" t="s">
        <v>1627</v>
      </c>
      <c r="Z260" s="2" t="s">
        <v>1629</v>
      </c>
      <c r="AA260" s="2"/>
    </row>
    <row r="261" spans="1:27" x14ac:dyDescent="0.25">
      <c r="A261" s="145">
        <v>257</v>
      </c>
      <c r="B261" s="179" t="s">
        <v>945</v>
      </c>
      <c r="C261" s="181" t="s">
        <v>41</v>
      </c>
      <c r="D261" s="145" t="s">
        <v>950</v>
      </c>
      <c r="E261" s="179" t="s">
        <v>1488</v>
      </c>
      <c r="F261" s="150">
        <v>554</v>
      </c>
      <c r="G261" s="150">
        <v>810685</v>
      </c>
      <c r="H261" s="7">
        <v>531</v>
      </c>
      <c r="I261" s="7">
        <v>856660</v>
      </c>
      <c r="J261" s="24">
        <f t="shared" ref="J261:K324" si="36">IFERROR(H261/F261,0)</f>
        <v>0.95848375451263534</v>
      </c>
      <c r="K261" s="24">
        <f t="shared" si="36"/>
        <v>1.0567112997033372</v>
      </c>
      <c r="L261" s="24">
        <f t="shared" si="28"/>
        <v>0.28754512635379059</v>
      </c>
      <c r="M261" s="24">
        <f t="shared" si="29"/>
        <v>0.7</v>
      </c>
      <c r="N261" s="109">
        <f t="shared" si="30"/>
        <v>0.98754512635379055</v>
      </c>
      <c r="O261" s="148">
        <f>IF(N261&gt;=$O$1,N261*'DSR Fund'!$F$9,0)</f>
        <v>1424.9418301461856</v>
      </c>
      <c r="P261" s="7">
        <v>335160</v>
      </c>
      <c r="Q261" s="7">
        <v>519320</v>
      </c>
      <c r="R261" s="138">
        <f t="shared" si="31"/>
        <v>854480</v>
      </c>
      <c r="S261" s="144">
        <f t="shared" si="32"/>
        <v>0.39223855444246791</v>
      </c>
      <c r="T261" s="144">
        <f t="shared" si="33"/>
        <v>0.60776144555753209</v>
      </c>
      <c r="U261" s="138">
        <f t="shared" si="34"/>
        <v>558.91712362114447</v>
      </c>
      <c r="V261" s="138">
        <f t="shared" si="35"/>
        <v>866.0247065250411</v>
      </c>
      <c r="W261" s="2" t="s">
        <v>1337</v>
      </c>
      <c r="X261" s="2">
        <v>1670550713</v>
      </c>
      <c r="Y261" s="2" t="s">
        <v>1627</v>
      </c>
      <c r="Z261" s="2" t="s">
        <v>1629</v>
      </c>
      <c r="AA261" s="2"/>
    </row>
    <row r="262" spans="1:27" x14ac:dyDescent="0.25">
      <c r="A262" s="145">
        <v>258</v>
      </c>
      <c r="B262" s="179" t="s">
        <v>945</v>
      </c>
      <c r="C262" s="181" t="s">
        <v>41</v>
      </c>
      <c r="D262" s="145" t="s">
        <v>948</v>
      </c>
      <c r="E262" s="179" t="s">
        <v>1489</v>
      </c>
      <c r="F262" s="150">
        <v>723</v>
      </c>
      <c r="G262" s="150">
        <v>1234165</v>
      </c>
      <c r="H262" s="7">
        <v>814</v>
      </c>
      <c r="I262" s="7">
        <v>1400155</v>
      </c>
      <c r="J262" s="24">
        <f t="shared" si="36"/>
        <v>1.1258644536652835</v>
      </c>
      <c r="K262" s="24">
        <f t="shared" si="36"/>
        <v>1.1344957927019483</v>
      </c>
      <c r="L262" s="24">
        <f t="shared" ref="L262:L325" si="37">IF((J262*0.3)&gt;30%,30%,(J262*0.3))</f>
        <v>0.3</v>
      </c>
      <c r="M262" s="24">
        <f t="shared" ref="M262:M325" si="38">IF((K262*0.7)&gt;70%,70%,(K262*0.7))</f>
        <v>0.7</v>
      </c>
      <c r="N262" s="109">
        <f t="shared" ref="N262:N325" si="39">L262+M262</f>
        <v>1</v>
      </c>
      <c r="O262" s="148">
        <f>IF(N262&gt;=$O$1,N262*'DSR Fund'!$F$9,0)</f>
        <v>1442.9131308736737</v>
      </c>
      <c r="P262" s="7">
        <v>508375</v>
      </c>
      <c r="Q262" s="7">
        <v>887940</v>
      </c>
      <c r="R262" s="138">
        <f t="shared" ref="R262:R325" si="40">SUM(P262:Q262)</f>
        <v>1396315</v>
      </c>
      <c r="S262" s="144">
        <f t="shared" ref="S262:S325" si="41">IFERROR(P262/R262,0)</f>
        <v>0.36408331930832227</v>
      </c>
      <c r="T262" s="144">
        <f t="shared" ref="T262:T325" si="42">IFERROR(Q262/R262,0)</f>
        <v>0.63591668069167773</v>
      </c>
      <c r="U262" s="138">
        <f t="shared" ref="U262:U325" si="43">O262*S262</f>
        <v>525.3406021620508</v>
      </c>
      <c r="V262" s="138">
        <f t="shared" ref="V262:V325" si="44">O262*T262</f>
        <v>917.57252871162291</v>
      </c>
      <c r="W262" s="2" t="s">
        <v>1337</v>
      </c>
      <c r="X262" s="2">
        <v>1753466302</v>
      </c>
      <c r="Y262" s="2" t="s">
        <v>1627</v>
      </c>
      <c r="Z262" s="2" t="s">
        <v>1629</v>
      </c>
      <c r="AA262" s="2"/>
    </row>
    <row r="263" spans="1:27" x14ac:dyDescent="0.25">
      <c r="A263" s="145">
        <v>259</v>
      </c>
      <c r="B263" s="179" t="s">
        <v>945</v>
      </c>
      <c r="C263" s="181" t="s">
        <v>41</v>
      </c>
      <c r="D263" s="145" t="s">
        <v>946</v>
      </c>
      <c r="E263" s="179" t="s">
        <v>947</v>
      </c>
      <c r="F263" s="150">
        <v>1406</v>
      </c>
      <c r="G263" s="150">
        <v>2800835</v>
      </c>
      <c r="H263" s="7">
        <v>1502</v>
      </c>
      <c r="I263" s="7">
        <v>2823835</v>
      </c>
      <c r="J263" s="24">
        <f t="shared" si="36"/>
        <v>1.0682788051209104</v>
      </c>
      <c r="K263" s="24">
        <f t="shared" si="36"/>
        <v>1.0082118368272319</v>
      </c>
      <c r="L263" s="24">
        <f t="shared" si="37"/>
        <v>0.3</v>
      </c>
      <c r="M263" s="24">
        <f t="shared" si="38"/>
        <v>0.7</v>
      </c>
      <c r="N263" s="109">
        <f t="shared" si="39"/>
        <v>1</v>
      </c>
      <c r="O263" s="148">
        <f>IF(N263&gt;=$O$1,N263*'DSR Fund'!$F$9,0)</f>
        <v>1442.9131308736737</v>
      </c>
      <c r="P263" s="7">
        <v>935355</v>
      </c>
      <c r="Q263" s="7">
        <v>1888480</v>
      </c>
      <c r="R263" s="138">
        <f t="shared" si="40"/>
        <v>2823835</v>
      </c>
      <c r="S263" s="144">
        <f t="shared" si="41"/>
        <v>0.33123571313479716</v>
      </c>
      <c r="T263" s="144">
        <f t="shared" si="42"/>
        <v>0.66876428686520284</v>
      </c>
      <c r="U263" s="138">
        <f t="shared" si="43"/>
        <v>477.94435989650424</v>
      </c>
      <c r="V263" s="138">
        <f t="shared" si="44"/>
        <v>964.96877097716947</v>
      </c>
      <c r="W263" s="2" t="s">
        <v>1337</v>
      </c>
      <c r="X263" s="2">
        <v>1718570550</v>
      </c>
      <c r="Y263" s="2" t="s">
        <v>1627</v>
      </c>
      <c r="Z263" s="2" t="s">
        <v>1629</v>
      </c>
      <c r="AA263" s="2"/>
    </row>
    <row r="264" spans="1:27" x14ac:dyDescent="0.25">
      <c r="A264" s="145">
        <v>260</v>
      </c>
      <c r="B264" s="179" t="s">
        <v>945</v>
      </c>
      <c r="C264" s="181" t="s">
        <v>41</v>
      </c>
      <c r="D264" s="145" t="s">
        <v>952</v>
      </c>
      <c r="E264" s="179" t="s">
        <v>953</v>
      </c>
      <c r="F264" s="150">
        <v>770</v>
      </c>
      <c r="G264" s="150">
        <v>2139135</v>
      </c>
      <c r="H264" s="7">
        <v>989</v>
      </c>
      <c r="I264" s="7">
        <v>2481585</v>
      </c>
      <c r="J264" s="24">
        <f t="shared" si="36"/>
        <v>1.2844155844155845</v>
      </c>
      <c r="K264" s="24">
        <f t="shared" si="36"/>
        <v>1.1600880729827712</v>
      </c>
      <c r="L264" s="24">
        <f t="shared" si="37"/>
        <v>0.3</v>
      </c>
      <c r="M264" s="24">
        <f t="shared" si="38"/>
        <v>0.7</v>
      </c>
      <c r="N264" s="109">
        <f t="shared" si="39"/>
        <v>1</v>
      </c>
      <c r="O264" s="148">
        <f>IF(N264&gt;=$O$1,N264*'DSR Fund'!$F$9,0)</f>
        <v>1442.9131308736737</v>
      </c>
      <c r="P264" s="7">
        <v>514785</v>
      </c>
      <c r="Q264" s="7">
        <v>1966800</v>
      </c>
      <c r="R264" s="138">
        <f t="shared" si="40"/>
        <v>2481585</v>
      </c>
      <c r="S264" s="144">
        <f t="shared" si="41"/>
        <v>0.20744201790387998</v>
      </c>
      <c r="T264" s="144">
        <f t="shared" si="42"/>
        <v>0.79255798209612005</v>
      </c>
      <c r="U264" s="138">
        <f t="shared" si="43"/>
        <v>299.32081152844012</v>
      </c>
      <c r="V264" s="138">
        <f t="shared" si="44"/>
        <v>1143.5923193452336</v>
      </c>
      <c r="W264" s="2" t="s">
        <v>1337</v>
      </c>
      <c r="X264" s="2">
        <v>1671169464</v>
      </c>
      <c r="Y264" s="2" t="s">
        <v>1627</v>
      </c>
      <c r="Z264" s="2" t="s">
        <v>1629</v>
      </c>
      <c r="AA264" s="2"/>
    </row>
    <row r="265" spans="1:27" x14ac:dyDescent="0.25">
      <c r="A265" s="145">
        <v>261</v>
      </c>
      <c r="B265" s="179" t="s">
        <v>945</v>
      </c>
      <c r="C265" s="181" t="s">
        <v>41</v>
      </c>
      <c r="D265" s="145" t="s">
        <v>955</v>
      </c>
      <c r="E265" s="179" t="s">
        <v>1490</v>
      </c>
      <c r="F265" s="150">
        <v>668</v>
      </c>
      <c r="G265" s="150">
        <v>852535</v>
      </c>
      <c r="H265" s="7">
        <v>673</v>
      </c>
      <c r="I265" s="7">
        <v>923810</v>
      </c>
      <c r="J265" s="24">
        <f t="shared" si="36"/>
        <v>1.0074850299401197</v>
      </c>
      <c r="K265" s="24">
        <f t="shared" si="36"/>
        <v>1.0836036057170673</v>
      </c>
      <c r="L265" s="24">
        <f t="shared" si="37"/>
        <v>0.3</v>
      </c>
      <c r="M265" s="24">
        <f t="shared" si="38"/>
        <v>0.7</v>
      </c>
      <c r="N265" s="109">
        <f t="shared" si="39"/>
        <v>1</v>
      </c>
      <c r="O265" s="148">
        <f>IF(N265&gt;=$O$1,N265*'DSR Fund'!$F$9,0)</f>
        <v>1442.9131308736737</v>
      </c>
      <c r="P265" s="7">
        <v>441870</v>
      </c>
      <c r="Q265" s="7">
        <v>481940</v>
      </c>
      <c r="R265" s="138">
        <f t="shared" si="40"/>
        <v>923810</v>
      </c>
      <c r="S265" s="144">
        <f t="shared" si="41"/>
        <v>0.47831264004503088</v>
      </c>
      <c r="T265" s="144">
        <f t="shared" si="42"/>
        <v>0.52168735995496907</v>
      </c>
      <c r="U265" s="138">
        <f t="shared" si="43"/>
        <v>690.16358898382805</v>
      </c>
      <c r="V265" s="138">
        <f t="shared" si="44"/>
        <v>752.74954188984566</v>
      </c>
      <c r="W265" s="2" t="s">
        <v>1337</v>
      </c>
      <c r="X265" s="2">
        <v>1710896017</v>
      </c>
      <c r="Y265" s="2" t="s">
        <v>1627</v>
      </c>
      <c r="Z265" s="2" t="s">
        <v>1629</v>
      </c>
      <c r="AA265" s="2"/>
    </row>
    <row r="266" spans="1:27" x14ac:dyDescent="0.25">
      <c r="A266" s="145">
        <v>262</v>
      </c>
      <c r="B266" s="179" t="s">
        <v>129</v>
      </c>
      <c r="C266" s="181" t="s">
        <v>41</v>
      </c>
      <c r="D266" s="145" t="s">
        <v>956</v>
      </c>
      <c r="E266" s="179" t="s">
        <v>1491</v>
      </c>
      <c r="F266" s="150">
        <v>599</v>
      </c>
      <c r="G266" s="150">
        <v>1015645</v>
      </c>
      <c r="H266" s="7">
        <v>769</v>
      </c>
      <c r="I266" s="7">
        <v>1034070</v>
      </c>
      <c r="J266" s="24">
        <f t="shared" si="36"/>
        <v>1.2838063439065108</v>
      </c>
      <c r="K266" s="24">
        <f t="shared" si="36"/>
        <v>1.018141181219816</v>
      </c>
      <c r="L266" s="24">
        <f t="shared" si="37"/>
        <v>0.3</v>
      </c>
      <c r="M266" s="24">
        <f t="shared" si="38"/>
        <v>0.7</v>
      </c>
      <c r="N266" s="109">
        <f t="shared" si="39"/>
        <v>1</v>
      </c>
      <c r="O266" s="148">
        <f>IF(N266&gt;=$O$1,N266*'DSR Fund'!$F$9,0)</f>
        <v>1442.9131308736737</v>
      </c>
      <c r="P266" s="7">
        <v>572370</v>
      </c>
      <c r="Q266" s="7">
        <v>461700</v>
      </c>
      <c r="R266" s="138">
        <f t="shared" si="40"/>
        <v>1034070</v>
      </c>
      <c r="S266" s="144">
        <f t="shared" si="41"/>
        <v>0.55351185122864022</v>
      </c>
      <c r="T266" s="144">
        <f t="shared" si="42"/>
        <v>0.44648814877135978</v>
      </c>
      <c r="U266" s="138">
        <f t="shared" si="43"/>
        <v>798.66951823200031</v>
      </c>
      <c r="V266" s="138">
        <f t="shared" si="44"/>
        <v>644.24361264167339</v>
      </c>
      <c r="W266" s="2" t="s">
        <v>1337</v>
      </c>
      <c r="X266" s="2">
        <v>1559998444</v>
      </c>
      <c r="Y266" s="2" t="s">
        <v>1627</v>
      </c>
      <c r="Z266" s="2" t="s">
        <v>1629</v>
      </c>
      <c r="AA266" s="2"/>
    </row>
    <row r="267" spans="1:27" x14ac:dyDescent="0.25">
      <c r="A267" s="145">
        <v>263</v>
      </c>
      <c r="B267" s="179" t="s">
        <v>129</v>
      </c>
      <c r="C267" s="181" t="s">
        <v>41</v>
      </c>
      <c r="D267" s="145" t="s">
        <v>1600</v>
      </c>
      <c r="E267" s="179" t="s">
        <v>1492</v>
      </c>
      <c r="F267" s="150">
        <v>671</v>
      </c>
      <c r="G267" s="150">
        <v>1014985</v>
      </c>
      <c r="H267" s="7">
        <v>785</v>
      </c>
      <c r="I267" s="7">
        <v>1064270</v>
      </c>
      <c r="J267" s="24">
        <f t="shared" si="36"/>
        <v>1.1698956780923995</v>
      </c>
      <c r="K267" s="24">
        <f t="shared" si="36"/>
        <v>1.0485573678428746</v>
      </c>
      <c r="L267" s="24">
        <f t="shared" si="37"/>
        <v>0.3</v>
      </c>
      <c r="M267" s="24">
        <f t="shared" si="38"/>
        <v>0.7</v>
      </c>
      <c r="N267" s="109">
        <f t="shared" si="39"/>
        <v>1</v>
      </c>
      <c r="O267" s="148">
        <f>IF(N267&gt;=$O$1,N267*'DSR Fund'!$F$9,0)</f>
        <v>1442.9131308736737</v>
      </c>
      <c r="P267" s="7">
        <v>548560</v>
      </c>
      <c r="Q267" s="7">
        <v>515710</v>
      </c>
      <c r="R267" s="138">
        <f t="shared" si="40"/>
        <v>1064270</v>
      </c>
      <c r="S267" s="144">
        <f t="shared" si="41"/>
        <v>0.51543311377751888</v>
      </c>
      <c r="T267" s="144">
        <f t="shared" si="42"/>
        <v>0.48456688622248112</v>
      </c>
      <c r="U267" s="138">
        <f t="shared" si="43"/>
        <v>743.72520795668629</v>
      </c>
      <c r="V267" s="138">
        <f t="shared" si="44"/>
        <v>699.18792291698742</v>
      </c>
      <c r="W267" s="2" t="s">
        <v>1337</v>
      </c>
      <c r="X267" s="2">
        <v>1760743286</v>
      </c>
      <c r="Y267" s="2" t="s">
        <v>1627</v>
      </c>
      <c r="Z267" s="2" t="s">
        <v>1629</v>
      </c>
      <c r="AA267" s="2"/>
    </row>
    <row r="268" spans="1:27" x14ac:dyDescent="0.25">
      <c r="A268" s="145">
        <v>264</v>
      </c>
      <c r="B268" s="179" t="s">
        <v>129</v>
      </c>
      <c r="C268" s="181" t="s">
        <v>41</v>
      </c>
      <c r="D268" s="145" t="s">
        <v>959</v>
      </c>
      <c r="E268" s="179" t="s">
        <v>951</v>
      </c>
      <c r="F268" s="150">
        <v>672</v>
      </c>
      <c r="G268" s="150">
        <v>1135460</v>
      </c>
      <c r="H268" s="7">
        <v>677</v>
      </c>
      <c r="I268" s="7">
        <v>938000</v>
      </c>
      <c r="J268" s="24">
        <f t="shared" si="36"/>
        <v>1.0074404761904763</v>
      </c>
      <c r="K268" s="24">
        <f t="shared" si="36"/>
        <v>0.82609691226463289</v>
      </c>
      <c r="L268" s="24">
        <f t="shared" si="37"/>
        <v>0.3</v>
      </c>
      <c r="M268" s="24">
        <f t="shared" si="38"/>
        <v>0.578267838585243</v>
      </c>
      <c r="N268" s="109">
        <f t="shared" si="39"/>
        <v>0.87826783858524293</v>
      </c>
      <c r="O268" s="148">
        <f>IF(N268&gt;=$O$1,N268*'DSR Fund'!$F$9,0)</f>
        <v>1267.2641967186871</v>
      </c>
      <c r="P268" s="7">
        <v>453080</v>
      </c>
      <c r="Q268" s="7">
        <v>484100</v>
      </c>
      <c r="R268" s="138">
        <f t="shared" si="40"/>
        <v>937180</v>
      </c>
      <c r="S268" s="144">
        <f t="shared" si="41"/>
        <v>0.48345035105315948</v>
      </c>
      <c r="T268" s="144">
        <f t="shared" si="42"/>
        <v>0.51654964894684052</v>
      </c>
      <c r="U268" s="138">
        <f t="shared" si="43"/>
        <v>612.65932078074945</v>
      </c>
      <c r="V268" s="138">
        <f t="shared" si="44"/>
        <v>654.60487593793766</v>
      </c>
      <c r="W268" s="2" t="s">
        <v>1337</v>
      </c>
      <c r="X268" s="2">
        <v>1756454945</v>
      </c>
      <c r="Y268" s="2" t="s">
        <v>1627</v>
      </c>
      <c r="Z268" s="2" t="s">
        <v>1629</v>
      </c>
      <c r="AA268" s="2"/>
    </row>
    <row r="269" spans="1:27" x14ac:dyDescent="0.25">
      <c r="A269" s="145">
        <v>265</v>
      </c>
      <c r="B269" s="179" t="s">
        <v>129</v>
      </c>
      <c r="C269" s="181" t="s">
        <v>41</v>
      </c>
      <c r="D269" s="145" t="s">
        <v>957</v>
      </c>
      <c r="E269" s="179" t="s">
        <v>958</v>
      </c>
      <c r="F269" s="150">
        <v>779</v>
      </c>
      <c r="G269" s="150">
        <v>1664090</v>
      </c>
      <c r="H269" s="7">
        <v>677</v>
      </c>
      <c r="I269" s="7">
        <v>1688885</v>
      </c>
      <c r="J269" s="24">
        <f t="shared" si="36"/>
        <v>0.86906290115532736</v>
      </c>
      <c r="K269" s="24">
        <f t="shared" si="36"/>
        <v>1.0149000354548132</v>
      </c>
      <c r="L269" s="24">
        <f t="shared" si="37"/>
        <v>0.26071887034659819</v>
      </c>
      <c r="M269" s="24">
        <f t="shared" si="38"/>
        <v>0.7</v>
      </c>
      <c r="N269" s="109">
        <f t="shared" si="39"/>
        <v>0.96071887034659809</v>
      </c>
      <c r="O269" s="148">
        <f>IF(N269&gt;=$O$1,N269*'DSR Fund'!$F$9,0)</f>
        <v>1386.2338731012289</v>
      </c>
      <c r="P269" s="7">
        <v>381225</v>
      </c>
      <c r="Q269" s="7">
        <v>1307660</v>
      </c>
      <c r="R269" s="138">
        <f t="shared" si="40"/>
        <v>1688885</v>
      </c>
      <c r="S269" s="144">
        <f t="shared" si="41"/>
        <v>0.22572584871083584</v>
      </c>
      <c r="T269" s="144">
        <f t="shared" si="42"/>
        <v>0.7742741512891641</v>
      </c>
      <c r="U269" s="138">
        <f t="shared" si="43"/>
        <v>312.90881751748401</v>
      </c>
      <c r="V269" s="138">
        <f t="shared" si="44"/>
        <v>1073.3250555837449</v>
      </c>
      <c r="W269" s="2" t="s">
        <v>1337</v>
      </c>
      <c r="X269" s="2">
        <v>1923149822</v>
      </c>
      <c r="Y269" s="2" t="s">
        <v>1627</v>
      </c>
      <c r="Z269" s="2" t="s">
        <v>1629</v>
      </c>
      <c r="AA269" s="2"/>
    </row>
    <row r="270" spans="1:27" x14ac:dyDescent="0.25">
      <c r="A270" s="145">
        <v>266</v>
      </c>
      <c r="B270" s="179" t="s">
        <v>132</v>
      </c>
      <c r="C270" s="181" t="s">
        <v>41</v>
      </c>
      <c r="D270" s="145" t="s">
        <v>938</v>
      </c>
      <c r="E270" s="179" t="s">
        <v>939</v>
      </c>
      <c r="F270" s="150">
        <v>525</v>
      </c>
      <c r="G270" s="150">
        <v>745105</v>
      </c>
      <c r="H270" s="7">
        <v>1149</v>
      </c>
      <c r="I270" s="7">
        <v>1257745</v>
      </c>
      <c r="J270" s="24">
        <f t="shared" si="36"/>
        <v>2.1885714285714286</v>
      </c>
      <c r="K270" s="24">
        <f t="shared" si="36"/>
        <v>1.6880104146395474</v>
      </c>
      <c r="L270" s="24">
        <f t="shared" si="37"/>
        <v>0.3</v>
      </c>
      <c r="M270" s="24">
        <f t="shared" si="38"/>
        <v>0.7</v>
      </c>
      <c r="N270" s="109">
        <f t="shared" si="39"/>
        <v>1</v>
      </c>
      <c r="O270" s="148">
        <f>IF(N270&gt;=$O$1,N270*'DSR Fund'!$F$9,0)</f>
        <v>1442.9131308736737</v>
      </c>
      <c r="P270" s="7">
        <v>891865</v>
      </c>
      <c r="Q270" s="7">
        <v>365880</v>
      </c>
      <c r="R270" s="138">
        <f t="shared" si="40"/>
        <v>1257745</v>
      </c>
      <c r="S270" s="144">
        <f t="shared" si="41"/>
        <v>0.70909842615156493</v>
      </c>
      <c r="T270" s="144">
        <f t="shared" si="42"/>
        <v>0.29090157384843507</v>
      </c>
      <c r="U270" s="138">
        <f t="shared" si="43"/>
        <v>1023.1674301759491</v>
      </c>
      <c r="V270" s="138">
        <f t="shared" si="44"/>
        <v>419.74570069772466</v>
      </c>
      <c r="W270" s="2" t="s">
        <v>1337</v>
      </c>
      <c r="X270" s="2">
        <v>1772027445</v>
      </c>
      <c r="Y270" s="2" t="s">
        <v>1627</v>
      </c>
      <c r="Z270" s="2" t="s">
        <v>1629</v>
      </c>
      <c r="AA270" s="2"/>
    </row>
    <row r="271" spans="1:27" x14ac:dyDescent="0.25">
      <c r="A271" s="145">
        <v>267</v>
      </c>
      <c r="B271" s="179" t="s">
        <v>132</v>
      </c>
      <c r="C271" s="181" t="s">
        <v>41</v>
      </c>
      <c r="D271" s="145" t="s">
        <v>940</v>
      </c>
      <c r="E271" s="179" t="s">
        <v>1493</v>
      </c>
      <c r="F271" s="150">
        <v>1179</v>
      </c>
      <c r="G271" s="150">
        <v>2138205</v>
      </c>
      <c r="H271" s="7">
        <v>1418</v>
      </c>
      <c r="I271" s="7">
        <v>2299485</v>
      </c>
      <c r="J271" s="24">
        <f t="shared" si="36"/>
        <v>1.2027141645462256</v>
      </c>
      <c r="K271" s="24">
        <f t="shared" si="36"/>
        <v>1.0754277536531811</v>
      </c>
      <c r="L271" s="24">
        <f t="shared" si="37"/>
        <v>0.3</v>
      </c>
      <c r="M271" s="24">
        <f t="shared" si="38"/>
        <v>0.7</v>
      </c>
      <c r="N271" s="109">
        <f t="shared" si="39"/>
        <v>1</v>
      </c>
      <c r="O271" s="148">
        <f>IF(N271&gt;=$O$1,N271*'DSR Fund'!$F$9,0)</f>
        <v>1442.9131308736737</v>
      </c>
      <c r="P271" s="7">
        <v>1007835</v>
      </c>
      <c r="Q271" s="7">
        <v>1291650</v>
      </c>
      <c r="R271" s="138">
        <f t="shared" si="40"/>
        <v>2299485</v>
      </c>
      <c r="S271" s="144">
        <f t="shared" si="41"/>
        <v>0.43828726867102852</v>
      </c>
      <c r="T271" s="144">
        <f t="shared" si="42"/>
        <v>0.56171273132897148</v>
      </c>
      <c r="U271" s="138">
        <f t="shared" si="43"/>
        <v>632.41045506018474</v>
      </c>
      <c r="V271" s="138">
        <f t="shared" si="44"/>
        <v>810.50267581348896</v>
      </c>
      <c r="W271" s="2" t="s">
        <v>1337</v>
      </c>
      <c r="X271" s="2">
        <v>0</v>
      </c>
      <c r="Y271" s="2" t="e">
        <v>#N/A</v>
      </c>
      <c r="Z271" s="2" t="s">
        <v>1630</v>
      </c>
      <c r="AA271" s="2"/>
    </row>
    <row r="272" spans="1:27" x14ac:dyDescent="0.25">
      <c r="A272" s="145">
        <v>268</v>
      </c>
      <c r="B272" s="179" t="s">
        <v>132</v>
      </c>
      <c r="C272" s="181" t="s">
        <v>41</v>
      </c>
      <c r="D272" s="145" t="s">
        <v>942</v>
      </c>
      <c r="E272" s="179" t="s">
        <v>943</v>
      </c>
      <c r="F272" s="150">
        <v>692</v>
      </c>
      <c r="G272" s="150">
        <v>1363475</v>
      </c>
      <c r="H272" s="7">
        <v>981</v>
      </c>
      <c r="I272" s="7">
        <v>1254945</v>
      </c>
      <c r="J272" s="24">
        <f t="shared" si="36"/>
        <v>1.4176300578034682</v>
      </c>
      <c r="K272" s="24">
        <f t="shared" si="36"/>
        <v>0.92040191422651685</v>
      </c>
      <c r="L272" s="24">
        <f t="shared" si="37"/>
        <v>0.3</v>
      </c>
      <c r="M272" s="24">
        <f t="shared" si="38"/>
        <v>0.64428133995856174</v>
      </c>
      <c r="N272" s="109">
        <f t="shared" si="39"/>
        <v>0.94428133995856167</v>
      </c>
      <c r="O272" s="148">
        <f>IF(N272&gt;=$O$1,N272*'DSR Fund'!$F$9,0)</f>
        <v>1362.515944665196</v>
      </c>
      <c r="P272" s="7">
        <v>762215</v>
      </c>
      <c r="Q272" s="7">
        <v>492730</v>
      </c>
      <c r="R272" s="138">
        <f t="shared" si="40"/>
        <v>1254945</v>
      </c>
      <c r="S272" s="144">
        <f t="shared" si="41"/>
        <v>0.60736924725784791</v>
      </c>
      <c r="T272" s="144">
        <f t="shared" si="42"/>
        <v>0.39263075274215203</v>
      </c>
      <c r="U272" s="138">
        <f t="shared" si="43"/>
        <v>827.55028368811566</v>
      </c>
      <c r="V272" s="138">
        <f t="shared" si="44"/>
        <v>534.96566097708023</v>
      </c>
      <c r="W272" s="2" t="s">
        <v>1337</v>
      </c>
      <c r="X272" s="2">
        <v>1724361591</v>
      </c>
      <c r="Y272" s="2" t="s">
        <v>1627</v>
      </c>
      <c r="Z272" s="2" t="s">
        <v>1629</v>
      </c>
      <c r="AA272" s="2"/>
    </row>
    <row r="273" spans="1:27" x14ac:dyDescent="0.25">
      <c r="A273" s="145">
        <v>269</v>
      </c>
      <c r="B273" s="179" t="s">
        <v>132</v>
      </c>
      <c r="C273" s="181" t="s">
        <v>41</v>
      </c>
      <c r="D273" s="145" t="s">
        <v>944</v>
      </c>
      <c r="E273" s="179" t="s">
        <v>1494</v>
      </c>
      <c r="F273" s="150">
        <v>660</v>
      </c>
      <c r="G273" s="150">
        <v>1305975</v>
      </c>
      <c r="H273" s="7">
        <v>721</v>
      </c>
      <c r="I273" s="7">
        <v>1116185</v>
      </c>
      <c r="J273" s="24">
        <f t="shared" si="36"/>
        <v>1.0924242424242425</v>
      </c>
      <c r="K273" s="24">
        <f t="shared" si="36"/>
        <v>0.85467562549053389</v>
      </c>
      <c r="L273" s="24">
        <f t="shared" si="37"/>
        <v>0.3</v>
      </c>
      <c r="M273" s="24">
        <f t="shared" si="38"/>
        <v>0.59827293784337365</v>
      </c>
      <c r="N273" s="109">
        <f t="shared" si="39"/>
        <v>0.89827293784337359</v>
      </c>
      <c r="O273" s="148">
        <f>IF(N273&gt;=$O$1,N273*'DSR Fund'!$F$9,0)</f>
        <v>1296.1298171226751</v>
      </c>
      <c r="P273" s="7">
        <v>529465</v>
      </c>
      <c r="Q273" s="7">
        <v>586720</v>
      </c>
      <c r="R273" s="138">
        <f t="shared" si="40"/>
        <v>1116185</v>
      </c>
      <c r="S273" s="144">
        <f t="shared" si="41"/>
        <v>0.47435236990283869</v>
      </c>
      <c r="T273" s="144">
        <f t="shared" si="42"/>
        <v>0.52564763009716131</v>
      </c>
      <c r="U273" s="138">
        <f t="shared" si="43"/>
        <v>614.82225045387383</v>
      </c>
      <c r="V273" s="138">
        <f t="shared" si="44"/>
        <v>681.30756666880131</v>
      </c>
      <c r="W273" s="2" t="s">
        <v>1337</v>
      </c>
      <c r="X273" s="2">
        <v>0</v>
      </c>
      <c r="Y273" s="2" t="e">
        <v>#N/A</v>
      </c>
      <c r="Z273" s="2" t="s">
        <v>1630</v>
      </c>
      <c r="AA273" s="2"/>
    </row>
    <row r="274" spans="1:27" x14ac:dyDescent="0.25">
      <c r="A274" s="145">
        <v>270</v>
      </c>
      <c r="B274" s="179" t="s">
        <v>132</v>
      </c>
      <c r="C274" s="181" t="s">
        <v>41</v>
      </c>
      <c r="D274" s="145" t="s">
        <v>931</v>
      </c>
      <c r="E274" s="179" t="s">
        <v>1495</v>
      </c>
      <c r="F274" s="150">
        <v>803</v>
      </c>
      <c r="G274" s="150">
        <v>1449225</v>
      </c>
      <c r="H274" s="7">
        <v>1524</v>
      </c>
      <c r="I274" s="7">
        <v>1670425</v>
      </c>
      <c r="J274" s="24">
        <f t="shared" si="36"/>
        <v>1.8978829389788294</v>
      </c>
      <c r="K274" s="24">
        <f t="shared" si="36"/>
        <v>1.1526333040073142</v>
      </c>
      <c r="L274" s="24">
        <f t="shared" si="37"/>
        <v>0.3</v>
      </c>
      <c r="M274" s="24">
        <f t="shared" si="38"/>
        <v>0.7</v>
      </c>
      <c r="N274" s="109">
        <f t="shared" si="39"/>
        <v>1</v>
      </c>
      <c r="O274" s="148">
        <f>IF(N274&gt;=$O$1,N274*'DSR Fund'!$F$9,0)</f>
        <v>1442.9131308736737</v>
      </c>
      <c r="P274" s="7">
        <v>1156645</v>
      </c>
      <c r="Q274" s="7">
        <v>513780</v>
      </c>
      <c r="R274" s="138">
        <f t="shared" si="40"/>
        <v>1670425</v>
      </c>
      <c r="S274" s="144">
        <f t="shared" si="41"/>
        <v>0.69242558031638657</v>
      </c>
      <c r="T274" s="144">
        <f t="shared" si="42"/>
        <v>0.30757441968361343</v>
      </c>
      <c r="U274" s="138">
        <f t="shared" si="43"/>
        <v>999.10996199133774</v>
      </c>
      <c r="V274" s="138">
        <f t="shared" si="44"/>
        <v>443.80316888233597</v>
      </c>
      <c r="W274" s="2" t="s">
        <v>1337</v>
      </c>
      <c r="X274" s="2">
        <v>1754105002</v>
      </c>
      <c r="Y274" s="2" t="s">
        <v>1627</v>
      </c>
      <c r="Z274" s="2" t="s">
        <v>1629</v>
      </c>
      <c r="AA274" s="2"/>
    </row>
    <row r="275" spans="1:27" x14ac:dyDescent="0.25">
      <c r="A275" s="145">
        <v>271</v>
      </c>
      <c r="B275" s="179" t="s">
        <v>130</v>
      </c>
      <c r="C275" s="181" t="s">
        <v>41</v>
      </c>
      <c r="D275" s="145" t="s">
        <v>911</v>
      </c>
      <c r="E275" s="179" t="s">
        <v>780</v>
      </c>
      <c r="F275" s="150">
        <v>943</v>
      </c>
      <c r="G275" s="150">
        <v>1586000</v>
      </c>
      <c r="H275" s="7">
        <v>810</v>
      </c>
      <c r="I275" s="7">
        <v>1146105</v>
      </c>
      <c r="J275" s="24">
        <f t="shared" si="36"/>
        <v>0.85896076352067874</v>
      </c>
      <c r="K275" s="24">
        <f t="shared" si="36"/>
        <v>0.72263871374527111</v>
      </c>
      <c r="L275" s="24">
        <f t="shared" si="37"/>
        <v>0.25768822905620359</v>
      </c>
      <c r="M275" s="24">
        <f t="shared" si="38"/>
        <v>0.50584709962168972</v>
      </c>
      <c r="N275" s="109">
        <f t="shared" si="39"/>
        <v>0.76353532867789331</v>
      </c>
      <c r="O275" s="148">
        <f>IF(N275&gt;=$O$1,N275*'DSR Fund'!$F$9,0)</f>
        <v>0</v>
      </c>
      <c r="P275" s="7">
        <v>578085</v>
      </c>
      <c r="Q275" s="7">
        <v>556990</v>
      </c>
      <c r="R275" s="138">
        <f t="shared" si="40"/>
        <v>1135075</v>
      </c>
      <c r="S275" s="144">
        <f t="shared" si="41"/>
        <v>0.50929233751073721</v>
      </c>
      <c r="T275" s="144">
        <f t="shared" si="42"/>
        <v>0.49070766248926284</v>
      </c>
      <c r="U275" s="138">
        <f t="shared" si="43"/>
        <v>0</v>
      </c>
      <c r="V275" s="138">
        <f t="shared" si="44"/>
        <v>0</v>
      </c>
      <c r="W275" s="2" t="s">
        <v>1337</v>
      </c>
      <c r="X275" s="2">
        <v>1716588312</v>
      </c>
      <c r="Y275" s="2" t="s">
        <v>1627</v>
      </c>
      <c r="Z275" s="2" t="s">
        <v>1629</v>
      </c>
      <c r="AA275" s="2"/>
    </row>
    <row r="276" spans="1:27" x14ac:dyDescent="0.25">
      <c r="A276" s="145">
        <v>272</v>
      </c>
      <c r="B276" s="179" t="s">
        <v>130</v>
      </c>
      <c r="C276" s="181" t="s">
        <v>41</v>
      </c>
      <c r="D276" s="145" t="s">
        <v>913</v>
      </c>
      <c r="E276" s="179" t="s">
        <v>1232</v>
      </c>
      <c r="F276" s="150">
        <v>868</v>
      </c>
      <c r="G276" s="150">
        <v>1473420</v>
      </c>
      <c r="H276" s="7">
        <v>636</v>
      </c>
      <c r="I276" s="7">
        <v>832830</v>
      </c>
      <c r="J276" s="24">
        <f t="shared" si="36"/>
        <v>0.73271889400921664</v>
      </c>
      <c r="K276" s="24">
        <f t="shared" si="36"/>
        <v>0.56523598159384292</v>
      </c>
      <c r="L276" s="24">
        <f t="shared" si="37"/>
        <v>0.21981566820276499</v>
      </c>
      <c r="M276" s="24">
        <f t="shared" si="38"/>
        <v>0.39566518711569004</v>
      </c>
      <c r="N276" s="109">
        <f t="shared" si="39"/>
        <v>0.61548085531845498</v>
      </c>
      <c r="O276" s="148">
        <f>IF(N276&gt;=$O$1,N276*'DSR Fund'!$F$9,0)</f>
        <v>0</v>
      </c>
      <c r="P276" s="7">
        <v>480760</v>
      </c>
      <c r="Q276" s="7">
        <v>350860</v>
      </c>
      <c r="R276" s="138">
        <f t="shared" si="40"/>
        <v>831620</v>
      </c>
      <c r="S276" s="144">
        <f t="shared" si="41"/>
        <v>0.57810057478175125</v>
      </c>
      <c r="T276" s="144">
        <f t="shared" si="42"/>
        <v>0.42189942521824875</v>
      </c>
      <c r="U276" s="138">
        <f t="shared" si="43"/>
        <v>0</v>
      </c>
      <c r="V276" s="138">
        <f t="shared" si="44"/>
        <v>0</v>
      </c>
      <c r="W276" s="2" t="s">
        <v>1337</v>
      </c>
      <c r="X276" s="2">
        <v>1925312298</v>
      </c>
      <c r="Y276" s="2" t="s">
        <v>1627</v>
      </c>
      <c r="Z276" s="2" t="s">
        <v>1629</v>
      </c>
      <c r="AA276" s="2"/>
    </row>
    <row r="277" spans="1:27" x14ac:dyDescent="0.25">
      <c r="A277" s="145">
        <v>273</v>
      </c>
      <c r="B277" s="179" t="s">
        <v>130</v>
      </c>
      <c r="C277" s="181" t="s">
        <v>41</v>
      </c>
      <c r="D277" s="145" t="s">
        <v>910</v>
      </c>
      <c r="E277" s="179" t="s">
        <v>1154</v>
      </c>
      <c r="F277" s="150">
        <v>1192</v>
      </c>
      <c r="G277" s="150">
        <v>2094095</v>
      </c>
      <c r="H277" s="7">
        <v>895</v>
      </c>
      <c r="I277" s="7">
        <v>1393590</v>
      </c>
      <c r="J277" s="24">
        <f t="shared" si="36"/>
        <v>0.75083892617449666</v>
      </c>
      <c r="K277" s="24">
        <f t="shared" si="36"/>
        <v>0.66548556775122425</v>
      </c>
      <c r="L277" s="24">
        <f t="shared" si="37"/>
        <v>0.22525167785234898</v>
      </c>
      <c r="M277" s="24">
        <f t="shared" si="38"/>
        <v>0.46583989742585696</v>
      </c>
      <c r="N277" s="109">
        <f t="shared" si="39"/>
        <v>0.69109157527820597</v>
      </c>
      <c r="O277" s="148">
        <f>IF(N277&gt;=$O$1,N277*'DSR Fund'!$F$9,0)</f>
        <v>0</v>
      </c>
      <c r="P277" s="7">
        <v>651780</v>
      </c>
      <c r="Q277" s="7">
        <v>741810</v>
      </c>
      <c r="R277" s="138">
        <f t="shared" si="40"/>
        <v>1393590</v>
      </c>
      <c r="S277" s="144">
        <f t="shared" si="41"/>
        <v>0.46769853400210964</v>
      </c>
      <c r="T277" s="144">
        <f t="shared" si="42"/>
        <v>0.5323014659978903</v>
      </c>
      <c r="U277" s="138">
        <f t="shared" si="43"/>
        <v>0</v>
      </c>
      <c r="V277" s="138">
        <f t="shared" si="44"/>
        <v>0</v>
      </c>
      <c r="W277" s="2" t="s">
        <v>1337</v>
      </c>
      <c r="X277" s="2">
        <v>1629190596</v>
      </c>
      <c r="Y277" s="2" t="s">
        <v>1627</v>
      </c>
      <c r="Z277" s="2" t="s">
        <v>1629</v>
      </c>
      <c r="AA277" s="2"/>
    </row>
    <row r="278" spans="1:27" x14ac:dyDescent="0.25">
      <c r="A278" s="145">
        <v>274</v>
      </c>
      <c r="B278" s="179" t="s">
        <v>130</v>
      </c>
      <c r="C278" s="181" t="s">
        <v>41</v>
      </c>
      <c r="D278" s="145" t="s">
        <v>912</v>
      </c>
      <c r="E278" s="179" t="s">
        <v>1496</v>
      </c>
      <c r="F278" s="150">
        <v>998</v>
      </c>
      <c r="G278" s="150">
        <v>1643215</v>
      </c>
      <c r="H278" s="7">
        <v>1055</v>
      </c>
      <c r="I278" s="7">
        <v>1479220</v>
      </c>
      <c r="J278" s="24">
        <f t="shared" si="36"/>
        <v>1.0571142284569137</v>
      </c>
      <c r="K278" s="24">
        <f t="shared" si="36"/>
        <v>0.90019869584929546</v>
      </c>
      <c r="L278" s="24">
        <f t="shared" si="37"/>
        <v>0.3</v>
      </c>
      <c r="M278" s="24">
        <f t="shared" si="38"/>
        <v>0.63013908709450683</v>
      </c>
      <c r="N278" s="109">
        <f t="shared" si="39"/>
        <v>0.93013908709450677</v>
      </c>
      <c r="O278" s="148">
        <f>IF(N278&gt;=$O$1,N278*'DSR Fund'!$F$9,0)</f>
        <v>1342.1099023075155</v>
      </c>
      <c r="P278" s="7">
        <v>774480</v>
      </c>
      <c r="Q278" s="7">
        <v>697800</v>
      </c>
      <c r="R278" s="138">
        <f t="shared" si="40"/>
        <v>1472280</v>
      </c>
      <c r="S278" s="144">
        <f t="shared" si="41"/>
        <v>0.5260412421550249</v>
      </c>
      <c r="T278" s="144">
        <f t="shared" si="42"/>
        <v>0.47395875784497515</v>
      </c>
      <c r="U278" s="138">
        <f t="shared" si="43"/>
        <v>706.00516011840455</v>
      </c>
      <c r="V278" s="138">
        <f t="shared" si="44"/>
        <v>636.10474218911099</v>
      </c>
      <c r="W278" s="2" t="s">
        <v>1337</v>
      </c>
      <c r="X278" s="2">
        <v>1853162331</v>
      </c>
      <c r="Y278" s="2" t="s">
        <v>1627</v>
      </c>
      <c r="Z278" s="2" t="s">
        <v>1629</v>
      </c>
      <c r="AA278" s="2"/>
    </row>
    <row r="279" spans="1:27" x14ac:dyDescent="0.25">
      <c r="A279" s="145">
        <v>275</v>
      </c>
      <c r="B279" s="179" t="s">
        <v>134</v>
      </c>
      <c r="C279" s="181" t="s">
        <v>41</v>
      </c>
      <c r="D279" s="145" t="s">
        <v>933</v>
      </c>
      <c r="E279" s="179" t="s">
        <v>934</v>
      </c>
      <c r="F279" s="150">
        <v>182</v>
      </c>
      <c r="G279" s="150">
        <v>259725</v>
      </c>
      <c r="H279" s="7">
        <v>64</v>
      </c>
      <c r="I279" s="7">
        <v>72025</v>
      </c>
      <c r="J279" s="24">
        <f t="shared" si="36"/>
        <v>0.35164835164835168</v>
      </c>
      <c r="K279" s="24">
        <f t="shared" si="36"/>
        <v>0.27731254211184908</v>
      </c>
      <c r="L279" s="24">
        <f t="shared" si="37"/>
        <v>0.10549450549450549</v>
      </c>
      <c r="M279" s="24">
        <f t="shared" si="38"/>
        <v>0.19411877947829434</v>
      </c>
      <c r="N279" s="109">
        <f t="shared" si="39"/>
        <v>0.29961328497279982</v>
      </c>
      <c r="O279" s="148">
        <f>IF(N279&gt;=$O$1,N279*'DSR Fund'!$F$9,0)</f>
        <v>0</v>
      </c>
      <c r="P279" s="7">
        <v>22850</v>
      </c>
      <c r="Q279" s="7">
        <v>22750</v>
      </c>
      <c r="R279" s="138">
        <f t="shared" si="40"/>
        <v>45600</v>
      </c>
      <c r="S279" s="144">
        <f t="shared" si="41"/>
        <v>0.50109649122807021</v>
      </c>
      <c r="T279" s="144">
        <f t="shared" si="42"/>
        <v>0.49890350877192985</v>
      </c>
      <c r="U279" s="138">
        <f t="shared" si="43"/>
        <v>0</v>
      </c>
      <c r="V279" s="138">
        <f t="shared" si="44"/>
        <v>0</v>
      </c>
      <c r="W279" s="2" t="s">
        <v>1337</v>
      </c>
      <c r="X279" s="2">
        <v>1714507361</v>
      </c>
      <c r="Y279" s="2" t="s">
        <v>1627</v>
      </c>
      <c r="Z279" s="2" t="s">
        <v>1629</v>
      </c>
      <c r="AA279" s="2"/>
    </row>
    <row r="280" spans="1:27" x14ac:dyDescent="0.25">
      <c r="A280" s="145">
        <v>276</v>
      </c>
      <c r="B280" s="179" t="s">
        <v>134</v>
      </c>
      <c r="C280" s="181" t="s">
        <v>41</v>
      </c>
      <c r="D280" s="145" t="s">
        <v>929</v>
      </c>
      <c r="E280" s="179" t="s">
        <v>930</v>
      </c>
      <c r="F280" s="150">
        <v>228</v>
      </c>
      <c r="G280" s="150">
        <v>305065</v>
      </c>
      <c r="H280" s="7">
        <v>94</v>
      </c>
      <c r="I280" s="7">
        <v>121725</v>
      </c>
      <c r="J280" s="24">
        <f t="shared" si="36"/>
        <v>0.41228070175438597</v>
      </c>
      <c r="K280" s="24">
        <f t="shared" si="36"/>
        <v>0.39901332502909215</v>
      </c>
      <c r="L280" s="24">
        <f t="shared" si="37"/>
        <v>0.12368421052631579</v>
      </c>
      <c r="M280" s="24">
        <f t="shared" si="38"/>
        <v>0.27930932752036447</v>
      </c>
      <c r="N280" s="109">
        <f t="shared" si="39"/>
        <v>0.40299353804668026</v>
      </c>
      <c r="O280" s="148">
        <f>IF(N280&gt;=$O$1,N280*'DSR Fund'!$F$9,0)</f>
        <v>0</v>
      </c>
      <c r="P280" s="7">
        <v>48745</v>
      </c>
      <c r="Q280" s="7">
        <v>36710</v>
      </c>
      <c r="R280" s="138">
        <f t="shared" si="40"/>
        <v>85455</v>
      </c>
      <c r="S280" s="144">
        <f t="shared" si="41"/>
        <v>0.57041717863202857</v>
      </c>
      <c r="T280" s="144">
        <f t="shared" si="42"/>
        <v>0.42958282136797143</v>
      </c>
      <c r="U280" s="138">
        <f t="shared" si="43"/>
        <v>0</v>
      </c>
      <c r="V280" s="138">
        <f t="shared" si="44"/>
        <v>0</v>
      </c>
      <c r="W280" s="2" t="s">
        <v>1337</v>
      </c>
      <c r="X280" s="2">
        <v>1714914873</v>
      </c>
      <c r="Y280" s="2" t="s">
        <v>1627</v>
      </c>
      <c r="Z280" s="2" t="s">
        <v>1629</v>
      </c>
      <c r="AA280" s="2"/>
    </row>
    <row r="281" spans="1:27" x14ac:dyDescent="0.25">
      <c r="A281" s="145">
        <v>277</v>
      </c>
      <c r="B281" s="179" t="s">
        <v>134</v>
      </c>
      <c r="C281" s="181" t="s">
        <v>41</v>
      </c>
      <c r="D281" s="145" t="s">
        <v>936</v>
      </c>
      <c r="E281" s="179" t="s">
        <v>1497</v>
      </c>
      <c r="F281" s="150">
        <v>184</v>
      </c>
      <c r="G281" s="150">
        <v>261835</v>
      </c>
      <c r="H281" s="7">
        <v>153</v>
      </c>
      <c r="I281" s="7">
        <v>178100</v>
      </c>
      <c r="J281" s="24">
        <f t="shared" si="36"/>
        <v>0.83152173913043481</v>
      </c>
      <c r="K281" s="24">
        <f t="shared" si="36"/>
        <v>0.68019936219374799</v>
      </c>
      <c r="L281" s="24">
        <f t="shared" si="37"/>
        <v>0.24945652173913044</v>
      </c>
      <c r="M281" s="24">
        <f t="shared" si="38"/>
        <v>0.47613955353562354</v>
      </c>
      <c r="N281" s="109">
        <f t="shared" si="39"/>
        <v>0.725596075274754</v>
      </c>
      <c r="O281" s="148">
        <f>IF(N281&gt;=$O$1,N281*'DSR Fund'!$F$9,0)</f>
        <v>0</v>
      </c>
      <c r="P281" s="7">
        <v>86835</v>
      </c>
      <c r="Q281" s="7">
        <v>47060</v>
      </c>
      <c r="R281" s="138">
        <f t="shared" si="40"/>
        <v>133895</v>
      </c>
      <c r="S281" s="144">
        <f t="shared" si="41"/>
        <v>0.64853056499495876</v>
      </c>
      <c r="T281" s="144">
        <f t="shared" si="42"/>
        <v>0.35146943500504124</v>
      </c>
      <c r="U281" s="138">
        <f t="shared" si="43"/>
        <v>0</v>
      </c>
      <c r="V281" s="138">
        <f t="shared" si="44"/>
        <v>0</v>
      </c>
      <c r="W281" s="2" t="s">
        <v>1337</v>
      </c>
      <c r="X281" s="2">
        <v>1893880495</v>
      </c>
      <c r="Y281" s="2" t="s">
        <v>1627</v>
      </c>
      <c r="Z281" s="2" t="s">
        <v>1629</v>
      </c>
      <c r="AA281" s="2"/>
    </row>
    <row r="282" spans="1:27" x14ac:dyDescent="0.25">
      <c r="A282" s="145">
        <v>278</v>
      </c>
      <c r="B282" s="179" t="s">
        <v>134</v>
      </c>
      <c r="C282" s="181" t="s">
        <v>41</v>
      </c>
      <c r="D282" s="145" t="s">
        <v>935</v>
      </c>
      <c r="E282" s="179" t="s">
        <v>1498</v>
      </c>
      <c r="F282" s="150">
        <v>214</v>
      </c>
      <c r="G282" s="150">
        <v>290960</v>
      </c>
      <c r="H282" s="7">
        <v>285</v>
      </c>
      <c r="I282" s="7">
        <v>464840</v>
      </c>
      <c r="J282" s="24">
        <f t="shared" si="36"/>
        <v>1.3317757009345794</v>
      </c>
      <c r="K282" s="24">
        <f t="shared" si="36"/>
        <v>1.5976079186142425</v>
      </c>
      <c r="L282" s="24">
        <f t="shared" si="37"/>
        <v>0.3</v>
      </c>
      <c r="M282" s="24">
        <f t="shared" si="38"/>
        <v>0.7</v>
      </c>
      <c r="N282" s="109">
        <f t="shared" si="39"/>
        <v>1</v>
      </c>
      <c r="O282" s="148">
        <f>IF(N282&gt;=$O$1,N282*'DSR Fund'!$F$9,0)</f>
        <v>1442.9131308736737</v>
      </c>
      <c r="P282" s="7">
        <v>13550</v>
      </c>
      <c r="Q282" s="7">
        <v>9300</v>
      </c>
      <c r="R282" s="138">
        <f t="shared" si="40"/>
        <v>22850</v>
      </c>
      <c r="S282" s="144">
        <f t="shared" si="41"/>
        <v>0.5929978118161926</v>
      </c>
      <c r="T282" s="144">
        <f t="shared" si="42"/>
        <v>0.40700218818380746</v>
      </c>
      <c r="U282" s="138">
        <f t="shared" si="43"/>
        <v>855.64432924894004</v>
      </c>
      <c r="V282" s="138">
        <f t="shared" si="44"/>
        <v>587.26880162473378</v>
      </c>
      <c r="W282" s="2" t="s">
        <v>1337</v>
      </c>
      <c r="X282" s="2">
        <v>1703530689</v>
      </c>
      <c r="Y282" s="2" t="s">
        <v>1627</v>
      </c>
      <c r="Z282" s="2" t="s">
        <v>1629</v>
      </c>
      <c r="AA282" s="2"/>
    </row>
    <row r="283" spans="1:27" x14ac:dyDescent="0.25">
      <c r="A283" s="145">
        <v>279</v>
      </c>
      <c r="B283" s="179" t="s">
        <v>135</v>
      </c>
      <c r="C283" s="181" t="s">
        <v>41</v>
      </c>
      <c r="D283" s="145" t="s">
        <v>966</v>
      </c>
      <c r="E283" s="179" t="s">
        <v>967</v>
      </c>
      <c r="F283" s="150">
        <v>1637</v>
      </c>
      <c r="G283" s="150">
        <v>2401860</v>
      </c>
      <c r="H283" s="7">
        <v>2278</v>
      </c>
      <c r="I283" s="7">
        <v>3332085</v>
      </c>
      <c r="J283" s="24">
        <f t="shared" si="36"/>
        <v>1.3915699450213805</v>
      </c>
      <c r="K283" s="24">
        <f t="shared" si="36"/>
        <v>1.3872935974619669</v>
      </c>
      <c r="L283" s="24">
        <f t="shared" si="37"/>
        <v>0.3</v>
      </c>
      <c r="M283" s="24">
        <f t="shared" si="38"/>
        <v>0.7</v>
      </c>
      <c r="N283" s="109">
        <f t="shared" si="39"/>
        <v>1</v>
      </c>
      <c r="O283" s="148">
        <f>IF(N283&gt;=$O$1,N283*'DSR Fund'!$F$9,0)</f>
        <v>1442.9131308736737</v>
      </c>
      <c r="P283" s="7">
        <v>1560535</v>
      </c>
      <c r="Q283" s="7">
        <v>1771550</v>
      </c>
      <c r="R283" s="138">
        <f t="shared" si="40"/>
        <v>3332085</v>
      </c>
      <c r="S283" s="144">
        <f t="shared" si="41"/>
        <v>0.46833589179147589</v>
      </c>
      <c r="T283" s="144">
        <f t="shared" si="42"/>
        <v>0.53166410820852406</v>
      </c>
      <c r="U283" s="138">
        <f t="shared" si="43"/>
        <v>675.76800792535255</v>
      </c>
      <c r="V283" s="138">
        <f t="shared" si="44"/>
        <v>767.14512294832105</v>
      </c>
      <c r="W283" s="2" t="s">
        <v>1337</v>
      </c>
      <c r="X283" s="2">
        <v>1724615165</v>
      </c>
      <c r="Y283" s="2" t="s">
        <v>1627</v>
      </c>
      <c r="Z283" s="2" t="s">
        <v>1629</v>
      </c>
      <c r="AA283" s="2"/>
    </row>
    <row r="284" spans="1:27" x14ac:dyDescent="0.25">
      <c r="A284" s="145">
        <v>280</v>
      </c>
      <c r="B284" s="179" t="s">
        <v>135</v>
      </c>
      <c r="C284" s="181" t="s">
        <v>41</v>
      </c>
      <c r="D284" s="145" t="s">
        <v>963</v>
      </c>
      <c r="E284" s="179" t="s">
        <v>1103</v>
      </c>
      <c r="F284" s="150">
        <v>1121</v>
      </c>
      <c r="G284" s="150">
        <v>1602520</v>
      </c>
      <c r="H284" s="7">
        <v>1166</v>
      </c>
      <c r="I284" s="7">
        <v>1429985</v>
      </c>
      <c r="J284" s="24">
        <f t="shared" si="36"/>
        <v>1.0401427297056201</v>
      </c>
      <c r="K284" s="24">
        <f t="shared" si="36"/>
        <v>0.89233519706462316</v>
      </c>
      <c r="L284" s="24">
        <f t="shared" si="37"/>
        <v>0.3</v>
      </c>
      <c r="M284" s="24">
        <f t="shared" si="38"/>
        <v>0.62463463794523622</v>
      </c>
      <c r="N284" s="109">
        <f t="shared" si="39"/>
        <v>0.92463463794523615</v>
      </c>
      <c r="O284" s="148">
        <f>IF(N284&gt;=$O$1,N284*'DSR Fund'!$F$9,0)</f>
        <v>1334.1674603518065</v>
      </c>
      <c r="P284" s="7">
        <v>868485</v>
      </c>
      <c r="Q284" s="7">
        <v>561500</v>
      </c>
      <c r="R284" s="138">
        <f t="shared" si="40"/>
        <v>1429985</v>
      </c>
      <c r="S284" s="144">
        <f t="shared" si="41"/>
        <v>0.60733853851613828</v>
      </c>
      <c r="T284" s="144">
        <f t="shared" si="42"/>
        <v>0.39266146148386172</v>
      </c>
      <c r="U284" s="138">
        <f t="shared" si="43"/>
        <v>810.29131550585407</v>
      </c>
      <c r="V284" s="138">
        <f t="shared" si="44"/>
        <v>523.87614484595247</v>
      </c>
      <c r="W284" s="2" t="s">
        <v>1337</v>
      </c>
      <c r="X284" s="2">
        <v>1740464638</v>
      </c>
      <c r="Y284" s="2" t="s">
        <v>1627</v>
      </c>
      <c r="Z284" s="2" t="s">
        <v>1629</v>
      </c>
      <c r="AA284" s="2"/>
    </row>
    <row r="285" spans="1:27" x14ac:dyDescent="0.25">
      <c r="A285" s="145">
        <v>281</v>
      </c>
      <c r="B285" s="179" t="s">
        <v>135</v>
      </c>
      <c r="C285" s="181" t="s">
        <v>41</v>
      </c>
      <c r="D285" s="145" t="s">
        <v>964</v>
      </c>
      <c r="E285" s="179" t="s">
        <v>965</v>
      </c>
      <c r="F285" s="150">
        <v>1244</v>
      </c>
      <c r="G285" s="150">
        <v>2770825</v>
      </c>
      <c r="H285" s="7">
        <v>1305</v>
      </c>
      <c r="I285" s="7">
        <v>2482715</v>
      </c>
      <c r="J285" s="24">
        <f t="shared" si="36"/>
        <v>1.0490353697749195</v>
      </c>
      <c r="K285" s="24">
        <f t="shared" si="36"/>
        <v>0.89602013840643124</v>
      </c>
      <c r="L285" s="24">
        <f t="shared" si="37"/>
        <v>0.3</v>
      </c>
      <c r="M285" s="24">
        <f t="shared" si="38"/>
        <v>0.6272140968845018</v>
      </c>
      <c r="N285" s="109">
        <f t="shared" si="39"/>
        <v>0.92721409688450174</v>
      </c>
      <c r="O285" s="148">
        <f>IF(N285&gt;=$O$1,N285*'DSR Fund'!$F$9,0)</f>
        <v>1337.8893955258222</v>
      </c>
      <c r="P285" s="7">
        <v>786955</v>
      </c>
      <c r="Q285" s="7">
        <v>1691710</v>
      </c>
      <c r="R285" s="138">
        <f t="shared" si="40"/>
        <v>2478665</v>
      </c>
      <c r="S285" s="144">
        <f t="shared" si="41"/>
        <v>0.31749147222395929</v>
      </c>
      <c r="T285" s="144">
        <f t="shared" si="42"/>
        <v>0.68250852777604076</v>
      </c>
      <c r="U285" s="138">
        <f t="shared" si="43"/>
        <v>424.76847385831627</v>
      </c>
      <c r="V285" s="138">
        <f t="shared" si="44"/>
        <v>913.12092166750608</v>
      </c>
      <c r="W285" s="2" t="s">
        <v>1337</v>
      </c>
      <c r="X285" s="2">
        <v>1740700999</v>
      </c>
      <c r="Y285" s="2" t="s">
        <v>1627</v>
      </c>
      <c r="Z285" s="2" t="s">
        <v>1629</v>
      </c>
      <c r="AA285" s="2"/>
    </row>
    <row r="286" spans="1:27" x14ac:dyDescent="0.25">
      <c r="A286" s="145">
        <v>282</v>
      </c>
      <c r="B286" s="179" t="s">
        <v>135</v>
      </c>
      <c r="C286" s="181" t="s">
        <v>41</v>
      </c>
      <c r="D286" s="145" t="s">
        <v>1145</v>
      </c>
      <c r="E286" s="179" t="s">
        <v>1499</v>
      </c>
      <c r="F286" s="150">
        <v>665</v>
      </c>
      <c r="G286" s="150">
        <v>1082420</v>
      </c>
      <c r="H286" s="7">
        <v>864</v>
      </c>
      <c r="I286" s="7">
        <v>1168525</v>
      </c>
      <c r="J286" s="24">
        <f t="shared" si="36"/>
        <v>1.299248120300752</v>
      </c>
      <c r="K286" s="24">
        <f t="shared" si="36"/>
        <v>1.0795486040538793</v>
      </c>
      <c r="L286" s="24">
        <f t="shared" si="37"/>
        <v>0.3</v>
      </c>
      <c r="M286" s="24">
        <f t="shared" si="38"/>
        <v>0.7</v>
      </c>
      <c r="N286" s="109">
        <f t="shared" si="39"/>
        <v>1</v>
      </c>
      <c r="O286" s="148">
        <f>IF(N286&gt;=$O$1,N286*'DSR Fund'!$F$9,0)</f>
        <v>1442.9131308736737</v>
      </c>
      <c r="P286" s="7">
        <v>583195</v>
      </c>
      <c r="Q286" s="7">
        <v>584070</v>
      </c>
      <c r="R286" s="138">
        <f t="shared" si="40"/>
        <v>1167265</v>
      </c>
      <c r="S286" s="144">
        <f t="shared" si="41"/>
        <v>0.49962519222284574</v>
      </c>
      <c r="T286" s="144">
        <f t="shared" si="42"/>
        <v>0.50037480777715426</v>
      </c>
      <c r="U286" s="138">
        <f t="shared" si="43"/>
        <v>720.91575037362736</v>
      </c>
      <c r="V286" s="138">
        <f t="shared" si="44"/>
        <v>721.99738050004635</v>
      </c>
      <c r="W286" s="2" t="s">
        <v>1337</v>
      </c>
      <c r="X286" s="2" t="s">
        <v>1626</v>
      </c>
      <c r="Y286" s="2" t="e">
        <v>#N/A</v>
      </c>
      <c r="Z286" s="2" t="s">
        <v>1630</v>
      </c>
      <c r="AA286" s="2"/>
    </row>
    <row r="287" spans="1:27" x14ac:dyDescent="0.25">
      <c r="A287" s="145">
        <v>283</v>
      </c>
      <c r="B287" s="179" t="s">
        <v>136</v>
      </c>
      <c r="C287" s="181" t="s">
        <v>41</v>
      </c>
      <c r="D287" s="145" t="s">
        <v>972</v>
      </c>
      <c r="E287" s="179" t="s">
        <v>973</v>
      </c>
      <c r="F287" s="150">
        <v>1608</v>
      </c>
      <c r="G287" s="150">
        <v>2674220</v>
      </c>
      <c r="H287" s="7">
        <v>2314</v>
      </c>
      <c r="I287" s="7">
        <v>2832730</v>
      </c>
      <c r="J287" s="24">
        <f t="shared" si="36"/>
        <v>1.4390547263681592</v>
      </c>
      <c r="K287" s="24">
        <f t="shared" si="36"/>
        <v>1.0592733582128622</v>
      </c>
      <c r="L287" s="24">
        <f t="shared" si="37"/>
        <v>0.3</v>
      </c>
      <c r="M287" s="24">
        <f t="shared" si="38"/>
        <v>0.7</v>
      </c>
      <c r="N287" s="109">
        <f t="shared" si="39"/>
        <v>1</v>
      </c>
      <c r="O287" s="148">
        <f>IF(N287&gt;=$O$1,N287*'DSR Fund'!$F$9,0)</f>
        <v>1442.9131308736737</v>
      </c>
      <c r="P287" s="7">
        <v>1701420</v>
      </c>
      <c r="Q287" s="7">
        <v>1128820</v>
      </c>
      <c r="R287" s="138">
        <f t="shared" si="40"/>
        <v>2830240</v>
      </c>
      <c r="S287" s="144">
        <f t="shared" si="41"/>
        <v>0.6011574990106846</v>
      </c>
      <c r="T287" s="144">
        <f t="shared" si="42"/>
        <v>0.3988425009893154</v>
      </c>
      <c r="U287" s="138">
        <f t="shared" si="43"/>
        <v>867.41804904569437</v>
      </c>
      <c r="V287" s="138">
        <f t="shared" si="44"/>
        <v>575.49508182797933</v>
      </c>
      <c r="W287" s="2" t="s">
        <v>1337</v>
      </c>
      <c r="X287" s="2">
        <v>1712177683</v>
      </c>
      <c r="Y287" s="2" t="s">
        <v>1627</v>
      </c>
      <c r="Z287" s="2" t="s">
        <v>1629</v>
      </c>
      <c r="AA287" s="2"/>
    </row>
    <row r="288" spans="1:27" x14ac:dyDescent="0.25">
      <c r="A288" s="145">
        <v>284</v>
      </c>
      <c r="B288" s="179" t="s">
        <v>136</v>
      </c>
      <c r="C288" s="181" t="s">
        <v>41</v>
      </c>
      <c r="D288" s="145" t="s">
        <v>978</v>
      </c>
      <c r="E288" s="179" t="s">
        <v>979</v>
      </c>
      <c r="F288" s="150">
        <v>842</v>
      </c>
      <c r="G288" s="150">
        <v>1209120</v>
      </c>
      <c r="H288" s="7">
        <v>652</v>
      </c>
      <c r="I288" s="7">
        <v>1006310</v>
      </c>
      <c r="J288" s="24">
        <f t="shared" si="36"/>
        <v>0.77434679334916867</v>
      </c>
      <c r="K288" s="24">
        <f t="shared" si="36"/>
        <v>0.83226644170967312</v>
      </c>
      <c r="L288" s="24">
        <f t="shared" si="37"/>
        <v>0.23230403800475058</v>
      </c>
      <c r="M288" s="24">
        <f t="shared" si="38"/>
        <v>0.58258650919677113</v>
      </c>
      <c r="N288" s="109">
        <f t="shared" si="39"/>
        <v>0.81489054720152176</v>
      </c>
      <c r="O288" s="148">
        <f>IF(N288&gt;=$O$1,N288*'DSR Fund'!$F$9,0)</f>
        <v>1175.816270781909</v>
      </c>
      <c r="P288" s="7">
        <v>412480</v>
      </c>
      <c r="Q288" s="7">
        <v>593830</v>
      </c>
      <c r="R288" s="138">
        <f t="shared" si="40"/>
        <v>1006310</v>
      </c>
      <c r="S288" s="144">
        <f t="shared" si="41"/>
        <v>0.4098935715634347</v>
      </c>
      <c r="T288" s="144">
        <f t="shared" si="42"/>
        <v>0.59010642843656524</v>
      </c>
      <c r="U288" s="138">
        <f t="shared" si="43"/>
        <v>481.95953073319532</v>
      </c>
      <c r="V288" s="138">
        <f t="shared" si="44"/>
        <v>693.85674004871362</v>
      </c>
      <c r="W288" s="2" t="s">
        <v>1337</v>
      </c>
      <c r="X288" s="2">
        <v>1712374823</v>
      </c>
      <c r="Y288" s="2" t="s">
        <v>1627</v>
      </c>
      <c r="Z288" s="2" t="s">
        <v>1629</v>
      </c>
      <c r="AA288" s="2"/>
    </row>
    <row r="289" spans="1:27" x14ac:dyDescent="0.25">
      <c r="A289" s="145">
        <v>285</v>
      </c>
      <c r="B289" s="179" t="s">
        <v>136</v>
      </c>
      <c r="C289" s="181" t="s">
        <v>41</v>
      </c>
      <c r="D289" s="145" t="s">
        <v>983</v>
      </c>
      <c r="E289" s="179" t="s">
        <v>1500</v>
      </c>
      <c r="F289" s="150">
        <v>560</v>
      </c>
      <c r="G289" s="150">
        <v>1218335</v>
      </c>
      <c r="H289" s="7">
        <v>341</v>
      </c>
      <c r="I289" s="7">
        <v>854455</v>
      </c>
      <c r="J289" s="24">
        <f t="shared" si="36"/>
        <v>0.60892857142857137</v>
      </c>
      <c r="K289" s="24">
        <f t="shared" si="36"/>
        <v>0.70133009393967993</v>
      </c>
      <c r="L289" s="24">
        <f t="shared" si="37"/>
        <v>0.18267857142857141</v>
      </c>
      <c r="M289" s="24">
        <f t="shared" si="38"/>
        <v>0.4909310657577759</v>
      </c>
      <c r="N289" s="109">
        <f t="shared" si="39"/>
        <v>0.67360963718634737</v>
      </c>
      <c r="O289" s="148">
        <f>IF(N289&gt;=$O$1,N289*'DSR Fund'!$F$9,0)</f>
        <v>0</v>
      </c>
      <c r="P289" s="7">
        <v>186395</v>
      </c>
      <c r="Q289" s="7">
        <v>667040</v>
      </c>
      <c r="R289" s="138">
        <f t="shared" si="40"/>
        <v>853435</v>
      </c>
      <c r="S289" s="144">
        <f t="shared" si="41"/>
        <v>0.21840561964297223</v>
      </c>
      <c r="T289" s="144">
        <f t="shared" si="42"/>
        <v>0.78159438035702777</v>
      </c>
      <c r="U289" s="138">
        <f t="shared" si="43"/>
        <v>0</v>
      </c>
      <c r="V289" s="138">
        <f t="shared" si="44"/>
        <v>0</v>
      </c>
      <c r="W289" s="2" t="s">
        <v>1337</v>
      </c>
      <c r="X289" s="2">
        <v>1784515048</v>
      </c>
      <c r="Y289" s="2" t="s">
        <v>1627</v>
      </c>
      <c r="Z289" s="2" t="s">
        <v>1629</v>
      </c>
      <c r="AA289" s="2"/>
    </row>
    <row r="290" spans="1:27" x14ac:dyDescent="0.25">
      <c r="A290" s="145">
        <v>286</v>
      </c>
      <c r="B290" s="179" t="s">
        <v>136</v>
      </c>
      <c r="C290" s="181" t="s">
        <v>41</v>
      </c>
      <c r="D290" s="145" t="s">
        <v>975</v>
      </c>
      <c r="E290" s="179" t="s">
        <v>1207</v>
      </c>
      <c r="F290" s="150">
        <v>817</v>
      </c>
      <c r="G290" s="150">
        <v>1315740</v>
      </c>
      <c r="H290" s="7">
        <v>318</v>
      </c>
      <c r="I290" s="7">
        <v>753810</v>
      </c>
      <c r="J290" s="24">
        <f t="shared" si="36"/>
        <v>0.38922888616891066</v>
      </c>
      <c r="K290" s="24">
        <f t="shared" si="36"/>
        <v>0.57291714168452734</v>
      </c>
      <c r="L290" s="24">
        <f t="shared" si="37"/>
        <v>0.11676866585067319</v>
      </c>
      <c r="M290" s="24">
        <f t="shared" si="38"/>
        <v>0.40104199917916911</v>
      </c>
      <c r="N290" s="109">
        <f t="shared" si="39"/>
        <v>0.5178106650298423</v>
      </c>
      <c r="O290" s="148">
        <f>IF(N290&gt;=$O$1,N290*'DSR Fund'!$F$9,0)</f>
        <v>0</v>
      </c>
      <c r="P290" s="7">
        <v>180910</v>
      </c>
      <c r="Q290" s="7">
        <v>572900</v>
      </c>
      <c r="R290" s="138">
        <f t="shared" si="40"/>
        <v>753810</v>
      </c>
      <c r="S290" s="144">
        <f t="shared" si="41"/>
        <v>0.23999416298536766</v>
      </c>
      <c r="T290" s="144">
        <f t="shared" si="42"/>
        <v>0.76000583701463231</v>
      </c>
      <c r="U290" s="138">
        <f t="shared" si="43"/>
        <v>0</v>
      </c>
      <c r="V290" s="138">
        <f t="shared" si="44"/>
        <v>0</v>
      </c>
      <c r="W290" s="2" t="s">
        <v>1337</v>
      </c>
      <c r="X290" s="2">
        <v>1766352529</v>
      </c>
      <c r="Y290" s="2" t="s">
        <v>1627</v>
      </c>
      <c r="Z290" s="2" t="s">
        <v>1629</v>
      </c>
      <c r="AA290" s="2"/>
    </row>
    <row r="291" spans="1:27" x14ac:dyDescent="0.25">
      <c r="A291" s="145">
        <v>287</v>
      </c>
      <c r="B291" s="179" t="s">
        <v>136</v>
      </c>
      <c r="C291" s="181" t="s">
        <v>41</v>
      </c>
      <c r="D291" s="145" t="s">
        <v>980</v>
      </c>
      <c r="E291" s="179" t="s">
        <v>981</v>
      </c>
      <c r="F291" s="150">
        <v>739</v>
      </c>
      <c r="G291" s="150">
        <v>1884305</v>
      </c>
      <c r="H291" s="7">
        <v>755</v>
      </c>
      <c r="I291" s="7">
        <v>2216130</v>
      </c>
      <c r="J291" s="24">
        <f t="shared" si="36"/>
        <v>1.0216508795669823</v>
      </c>
      <c r="K291" s="24">
        <f t="shared" si="36"/>
        <v>1.1760994106580411</v>
      </c>
      <c r="L291" s="24">
        <f t="shared" si="37"/>
        <v>0.3</v>
      </c>
      <c r="M291" s="24">
        <f t="shared" si="38"/>
        <v>0.7</v>
      </c>
      <c r="N291" s="109">
        <f t="shared" si="39"/>
        <v>1</v>
      </c>
      <c r="O291" s="148">
        <f>IF(N291&gt;=$O$1,N291*'DSR Fund'!$F$9,0)</f>
        <v>1442.9131308736737</v>
      </c>
      <c r="P291" s="7">
        <v>361340</v>
      </c>
      <c r="Q291" s="7">
        <v>1846810</v>
      </c>
      <c r="R291" s="138">
        <f t="shared" si="40"/>
        <v>2208150</v>
      </c>
      <c r="S291" s="144">
        <f t="shared" si="41"/>
        <v>0.16363924552226977</v>
      </c>
      <c r="T291" s="144">
        <f t="shared" si="42"/>
        <v>0.83636075447773017</v>
      </c>
      <c r="U291" s="138">
        <f t="shared" si="43"/>
        <v>236.11721609034407</v>
      </c>
      <c r="V291" s="138">
        <f t="shared" si="44"/>
        <v>1206.7959147833296</v>
      </c>
      <c r="W291" s="2" t="s">
        <v>1337</v>
      </c>
      <c r="X291" s="2">
        <v>1732663060</v>
      </c>
      <c r="Y291" s="2" t="s">
        <v>1627</v>
      </c>
      <c r="Z291" s="2" t="s">
        <v>1629</v>
      </c>
      <c r="AA291" s="2"/>
    </row>
    <row r="292" spans="1:27" x14ac:dyDescent="0.25">
      <c r="A292" s="145">
        <v>288</v>
      </c>
      <c r="B292" s="179" t="s">
        <v>136</v>
      </c>
      <c r="C292" s="181" t="s">
        <v>41</v>
      </c>
      <c r="D292" s="145" t="s">
        <v>974</v>
      </c>
      <c r="E292" s="179" t="s">
        <v>1274</v>
      </c>
      <c r="F292" s="150">
        <v>803</v>
      </c>
      <c r="G292" s="150">
        <v>1742835</v>
      </c>
      <c r="H292" s="7">
        <v>1199</v>
      </c>
      <c r="I292" s="7">
        <v>2308895</v>
      </c>
      <c r="J292" s="24">
        <f t="shared" si="36"/>
        <v>1.4931506849315068</v>
      </c>
      <c r="K292" s="24">
        <f t="shared" si="36"/>
        <v>1.3247926510541732</v>
      </c>
      <c r="L292" s="24">
        <f t="shared" si="37"/>
        <v>0.3</v>
      </c>
      <c r="M292" s="24">
        <f t="shared" si="38"/>
        <v>0.7</v>
      </c>
      <c r="N292" s="109">
        <f t="shared" si="39"/>
        <v>1</v>
      </c>
      <c r="O292" s="148">
        <f>IF(N292&gt;=$O$1,N292*'DSR Fund'!$F$9,0)</f>
        <v>1442.9131308736737</v>
      </c>
      <c r="P292" s="7">
        <v>762035</v>
      </c>
      <c r="Q292" s="7">
        <v>1539390</v>
      </c>
      <c r="R292" s="138">
        <f t="shared" si="40"/>
        <v>2301425</v>
      </c>
      <c r="S292" s="144">
        <f t="shared" si="41"/>
        <v>0.33111441824087251</v>
      </c>
      <c r="T292" s="144">
        <f t="shared" si="42"/>
        <v>0.66888558175912749</v>
      </c>
      <c r="U292" s="138">
        <f t="shared" si="43"/>
        <v>477.76934190135239</v>
      </c>
      <c r="V292" s="138">
        <f t="shared" si="44"/>
        <v>965.14378897232132</v>
      </c>
      <c r="W292" s="2" t="s">
        <v>1337</v>
      </c>
      <c r="X292" s="2">
        <v>1714274873</v>
      </c>
      <c r="Y292" s="2" t="s">
        <v>1627</v>
      </c>
      <c r="Z292" s="2" t="s">
        <v>1629</v>
      </c>
      <c r="AA292" s="2"/>
    </row>
    <row r="293" spans="1:27" x14ac:dyDescent="0.25">
      <c r="A293" s="145">
        <v>289</v>
      </c>
      <c r="B293" s="179" t="s">
        <v>136</v>
      </c>
      <c r="C293" s="181" t="s">
        <v>41</v>
      </c>
      <c r="D293" s="145" t="s">
        <v>982</v>
      </c>
      <c r="E293" s="179" t="s">
        <v>1501</v>
      </c>
      <c r="F293" s="150">
        <v>623</v>
      </c>
      <c r="G293" s="150">
        <v>883785</v>
      </c>
      <c r="H293" s="7">
        <v>720</v>
      </c>
      <c r="I293" s="7">
        <v>1108170</v>
      </c>
      <c r="J293" s="24">
        <f t="shared" si="36"/>
        <v>1.1556982343499198</v>
      </c>
      <c r="K293" s="24">
        <f t="shared" si="36"/>
        <v>1.2538909350124747</v>
      </c>
      <c r="L293" s="24">
        <f t="shared" si="37"/>
        <v>0.3</v>
      </c>
      <c r="M293" s="24">
        <f t="shared" si="38"/>
        <v>0.7</v>
      </c>
      <c r="N293" s="109">
        <f t="shared" si="39"/>
        <v>1</v>
      </c>
      <c r="O293" s="148">
        <f>IF(N293&gt;=$O$1,N293*'DSR Fund'!$F$9,0)</f>
        <v>1442.9131308736737</v>
      </c>
      <c r="P293" s="7">
        <v>461510</v>
      </c>
      <c r="Q293" s="7">
        <v>639190</v>
      </c>
      <c r="R293" s="138">
        <f t="shared" si="40"/>
        <v>1100700</v>
      </c>
      <c r="S293" s="144">
        <f t="shared" si="41"/>
        <v>0.41928772599255021</v>
      </c>
      <c r="T293" s="144">
        <f t="shared" si="42"/>
        <v>0.58071227400744985</v>
      </c>
      <c r="U293" s="138">
        <f t="shared" si="43"/>
        <v>604.99576544881359</v>
      </c>
      <c r="V293" s="138">
        <f t="shared" si="44"/>
        <v>837.91736542486012</v>
      </c>
      <c r="W293" s="2" t="s">
        <v>1337</v>
      </c>
      <c r="X293" s="2">
        <v>1315554112</v>
      </c>
      <c r="Y293" s="2" t="s">
        <v>1627</v>
      </c>
      <c r="Z293" s="2" t="s">
        <v>1629</v>
      </c>
      <c r="AA293" s="2"/>
    </row>
    <row r="294" spans="1:27" x14ac:dyDescent="0.25">
      <c r="A294" s="145">
        <v>290</v>
      </c>
      <c r="B294" s="179" t="s">
        <v>136</v>
      </c>
      <c r="C294" s="181" t="s">
        <v>41</v>
      </c>
      <c r="D294" s="145" t="s">
        <v>976</v>
      </c>
      <c r="E294" s="179" t="s">
        <v>977</v>
      </c>
      <c r="F294" s="150">
        <v>907</v>
      </c>
      <c r="G294" s="150">
        <v>1167185</v>
      </c>
      <c r="H294" s="7">
        <v>1111</v>
      </c>
      <c r="I294" s="7">
        <v>1685570</v>
      </c>
      <c r="J294" s="24">
        <f t="shared" si="36"/>
        <v>1.224917309812569</v>
      </c>
      <c r="K294" s="24">
        <f t="shared" si="36"/>
        <v>1.4441326781958301</v>
      </c>
      <c r="L294" s="24">
        <f t="shared" si="37"/>
        <v>0.3</v>
      </c>
      <c r="M294" s="24">
        <f t="shared" si="38"/>
        <v>0.7</v>
      </c>
      <c r="N294" s="109">
        <f t="shared" si="39"/>
        <v>1</v>
      </c>
      <c r="O294" s="148">
        <f>IF(N294&gt;=$O$1,N294*'DSR Fund'!$F$9,0)</f>
        <v>1442.9131308736737</v>
      </c>
      <c r="P294" s="7">
        <v>751430</v>
      </c>
      <c r="Q294" s="7">
        <v>933050</v>
      </c>
      <c r="R294" s="138">
        <f t="shared" si="40"/>
        <v>1684480</v>
      </c>
      <c r="S294" s="144">
        <f t="shared" si="41"/>
        <v>0.4460901880699088</v>
      </c>
      <c r="T294" s="144">
        <f t="shared" si="42"/>
        <v>0.55390981193009114</v>
      </c>
      <c r="U294" s="138">
        <f t="shared" si="43"/>
        <v>643.66938991997802</v>
      </c>
      <c r="V294" s="138">
        <f t="shared" si="44"/>
        <v>799.24374095369558</v>
      </c>
      <c r="W294" s="2" t="s">
        <v>1337</v>
      </c>
      <c r="X294" s="2">
        <v>1796589886</v>
      </c>
      <c r="Y294" s="2" t="s">
        <v>1627</v>
      </c>
      <c r="Z294" s="2" t="s">
        <v>1629</v>
      </c>
      <c r="AA294" s="2"/>
    </row>
    <row r="295" spans="1:27" x14ac:dyDescent="0.25">
      <c r="A295" s="145">
        <v>291</v>
      </c>
      <c r="B295" s="179" t="s">
        <v>140</v>
      </c>
      <c r="C295" s="181" t="s">
        <v>41</v>
      </c>
      <c r="D295" s="145" t="s">
        <v>968</v>
      </c>
      <c r="E295" s="179" t="s">
        <v>969</v>
      </c>
      <c r="F295" s="150">
        <v>1015</v>
      </c>
      <c r="G295" s="150">
        <v>1870755</v>
      </c>
      <c r="H295" s="7">
        <v>1451</v>
      </c>
      <c r="I295" s="7">
        <v>2173985</v>
      </c>
      <c r="J295" s="24">
        <f t="shared" si="36"/>
        <v>1.4295566502463055</v>
      </c>
      <c r="K295" s="24">
        <f t="shared" si="36"/>
        <v>1.1620896376062071</v>
      </c>
      <c r="L295" s="24">
        <f t="shared" si="37"/>
        <v>0.3</v>
      </c>
      <c r="M295" s="24">
        <f t="shared" si="38"/>
        <v>0.7</v>
      </c>
      <c r="N295" s="109">
        <f t="shared" si="39"/>
        <v>1</v>
      </c>
      <c r="O295" s="148">
        <f>IF(N295&gt;=$O$1,N295*'DSR Fund'!$F$9,0)</f>
        <v>1442.9131308736737</v>
      </c>
      <c r="P295" s="7">
        <v>927455</v>
      </c>
      <c r="Q295" s="7">
        <v>1239280</v>
      </c>
      <c r="R295" s="138">
        <f t="shared" si="40"/>
        <v>2166735</v>
      </c>
      <c r="S295" s="144">
        <f t="shared" si="41"/>
        <v>0.42804265403937258</v>
      </c>
      <c r="T295" s="144">
        <f t="shared" si="42"/>
        <v>0.57195734596062742</v>
      </c>
      <c r="U295" s="138">
        <f t="shared" si="43"/>
        <v>617.62836608742782</v>
      </c>
      <c r="V295" s="138">
        <f t="shared" si="44"/>
        <v>825.28476478624589</v>
      </c>
      <c r="W295" s="2" t="s">
        <v>1337</v>
      </c>
      <c r="X295" s="2">
        <v>1715171616</v>
      </c>
      <c r="Y295" s="2" t="s">
        <v>1627</v>
      </c>
      <c r="Z295" s="2" t="s">
        <v>1629</v>
      </c>
      <c r="AA295" s="2"/>
    </row>
    <row r="296" spans="1:27" x14ac:dyDescent="0.25">
      <c r="A296" s="145">
        <v>292</v>
      </c>
      <c r="B296" s="179" t="s">
        <v>140</v>
      </c>
      <c r="C296" s="181" t="s">
        <v>41</v>
      </c>
      <c r="D296" s="145" t="s">
        <v>971</v>
      </c>
      <c r="E296" s="179" t="s">
        <v>1236</v>
      </c>
      <c r="F296" s="150">
        <v>733</v>
      </c>
      <c r="G296" s="150">
        <v>1002725</v>
      </c>
      <c r="H296" s="7">
        <v>665</v>
      </c>
      <c r="I296" s="7">
        <v>916725</v>
      </c>
      <c r="J296" s="24">
        <f t="shared" si="36"/>
        <v>0.90723055934515684</v>
      </c>
      <c r="K296" s="24">
        <f t="shared" si="36"/>
        <v>0.91423371313171609</v>
      </c>
      <c r="L296" s="24">
        <f t="shared" si="37"/>
        <v>0.27216916780354705</v>
      </c>
      <c r="M296" s="24">
        <f t="shared" si="38"/>
        <v>0.63996359919220125</v>
      </c>
      <c r="N296" s="109">
        <f t="shared" si="39"/>
        <v>0.9121327669957483</v>
      </c>
      <c r="O296" s="148">
        <f>IF(N296&gt;=$O$1,N296*'DSR Fund'!$F$9,0)</f>
        <v>1316.1283465983022</v>
      </c>
      <c r="P296" s="7">
        <v>490935</v>
      </c>
      <c r="Q296" s="7">
        <v>422130</v>
      </c>
      <c r="R296" s="138">
        <f t="shared" si="40"/>
        <v>913065</v>
      </c>
      <c r="S296" s="144">
        <f t="shared" si="41"/>
        <v>0.5376780404461895</v>
      </c>
      <c r="T296" s="144">
        <f t="shared" si="42"/>
        <v>0.4623219595538105</v>
      </c>
      <c r="U296" s="138">
        <f t="shared" si="43"/>
        <v>707.65331037465842</v>
      </c>
      <c r="V296" s="138">
        <f t="shared" si="44"/>
        <v>608.47503622364377</v>
      </c>
      <c r="W296" s="2" t="s">
        <v>1337</v>
      </c>
      <c r="X296" s="2">
        <v>1741337735</v>
      </c>
      <c r="Y296" s="2" t="s">
        <v>1627</v>
      </c>
      <c r="Z296" s="2" t="s">
        <v>1629</v>
      </c>
      <c r="AA296" s="2"/>
    </row>
    <row r="297" spans="1:27" x14ac:dyDescent="0.25">
      <c r="A297" s="145">
        <v>293</v>
      </c>
      <c r="B297" s="179" t="s">
        <v>140</v>
      </c>
      <c r="C297" s="181" t="s">
        <v>41</v>
      </c>
      <c r="D297" s="145" t="s">
        <v>970</v>
      </c>
      <c r="E297" s="179" t="s">
        <v>1102</v>
      </c>
      <c r="F297" s="150">
        <v>788</v>
      </c>
      <c r="G297" s="150">
        <v>1944155</v>
      </c>
      <c r="H297" s="7">
        <v>1305</v>
      </c>
      <c r="I297" s="7">
        <v>1975900</v>
      </c>
      <c r="J297" s="24">
        <f t="shared" si="36"/>
        <v>1.6560913705583757</v>
      </c>
      <c r="K297" s="24">
        <f t="shared" si="36"/>
        <v>1.016328430603527</v>
      </c>
      <c r="L297" s="24">
        <f t="shared" si="37"/>
        <v>0.3</v>
      </c>
      <c r="M297" s="24">
        <f t="shared" si="38"/>
        <v>0.7</v>
      </c>
      <c r="N297" s="109">
        <f t="shared" si="39"/>
        <v>1</v>
      </c>
      <c r="O297" s="148">
        <f>IF(N297&gt;=$O$1,N297*'DSR Fund'!$F$9,0)</f>
        <v>1442.9131308736737</v>
      </c>
      <c r="P297" s="7">
        <v>823100</v>
      </c>
      <c r="Q297" s="7">
        <v>1149160</v>
      </c>
      <c r="R297" s="138">
        <f t="shared" si="40"/>
        <v>1972260</v>
      </c>
      <c r="S297" s="144">
        <f t="shared" si="41"/>
        <v>0.41733848478395341</v>
      </c>
      <c r="T297" s="144">
        <f t="shared" si="42"/>
        <v>0.58266151521604659</v>
      </c>
      <c r="U297" s="138">
        <f t="shared" si="43"/>
        <v>602.18317971368924</v>
      </c>
      <c r="V297" s="138">
        <f t="shared" si="44"/>
        <v>840.72995115998447</v>
      </c>
      <c r="W297" s="2" t="s">
        <v>1337</v>
      </c>
      <c r="X297" s="2">
        <v>1644112192</v>
      </c>
      <c r="Y297" s="2" t="s">
        <v>1627</v>
      </c>
      <c r="Z297" s="2" t="s">
        <v>1629</v>
      </c>
      <c r="AA297" s="2"/>
    </row>
    <row r="298" spans="1:27" x14ac:dyDescent="0.25">
      <c r="A298" s="145">
        <v>294</v>
      </c>
      <c r="B298" s="179" t="s">
        <v>161</v>
      </c>
      <c r="C298" s="181" t="s">
        <v>172</v>
      </c>
      <c r="D298" s="145" t="s">
        <v>535</v>
      </c>
      <c r="E298" s="179" t="s">
        <v>536</v>
      </c>
      <c r="F298" s="150">
        <v>1006</v>
      </c>
      <c r="G298" s="150">
        <v>1832185</v>
      </c>
      <c r="H298" s="7">
        <v>1300</v>
      </c>
      <c r="I298" s="7">
        <v>2176855</v>
      </c>
      <c r="J298" s="24">
        <f t="shared" si="36"/>
        <v>1.2922465208747516</v>
      </c>
      <c r="K298" s="24">
        <f t="shared" si="36"/>
        <v>1.1881196494895438</v>
      </c>
      <c r="L298" s="24">
        <f t="shared" si="37"/>
        <v>0.3</v>
      </c>
      <c r="M298" s="24">
        <f t="shared" si="38"/>
        <v>0.7</v>
      </c>
      <c r="N298" s="109">
        <f t="shared" si="39"/>
        <v>1</v>
      </c>
      <c r="O298" s="148">
        <f>IF(N298&gt;=$O$1,N298*'DSR Fund'!$F$9,0)</f>
        <v>1442.9131308736737</v>
      </c>
      <c r="P298" s="7">
        <v>718295</v>
      </c>
      <c r="Q298" s="7">
        <v>1454510</v>
      </c>
      <c r="R298" s="138">
        <f t="shared" si="40"/>
        <v>2172805</v>
      </c>
      <c r="S298" s="144">
        <f t="shared" si="41"/>
        <v>0.33058419876611106</v>
      </c>
      <c r="T298" s="144">
        <f t="shared" si="42"/>
        <v>0.66941580123388889</v>
      </c>
      <c r="U298" s="138">
        <f t="shared" si="43"/>
        <v>477.00428125897417</v>
      </c>
      <c r="V298" s="138">
        <f t="shared" si="44"/>
        <v>965.90884961469942</v>
      </c>
      <c r="W298" s="2" t="s">
        <v>1337</v>
      </c>
      <c r="X298" s="2">
        <v>1716169630</v>
      </c>
      <c r="Y298" s="2" t="s">
        <v>1627</v>
      </c>
      <c r="Z298" s="2" t="s">
        <v>1629</v>
      </c>
      <c r="AA298" s="2"/>
    </row>
    <row r="299" spans="1:27" x14ac:dyDescent="0.25">
      <c r="A299" s="145">
        <v>295</v>
      </c>
      <c r="B299" s="179" t="s">
        <v>161</v>
      </c>
      <c r="C299" s="181" t="s">
        <v>172</v>
      </c>
      <c r="D299" s="145" t="s">
        <v>541</v>
      </c>
      <c r="E299" s="179" t="s">
        <v>1131</v>
      </c>
      <c r="F299" s="150">
        <v>659</v>
      </c>
      <c r="G299" s="150">
        <v>1186085</v>
      </c>
      <c r="H299" s="7">
        <v>1615</v>
      </c>
      <c r="I299" s="7">
        <v>2013830</v>
      </c>
      <c r="J299" s="24">
        <f t="shared" si="36"/>
        <v>2.4506828528072839</v>
      </c>
      <c r="K299" s="24">
        <f t="shared" si="36"/>
        <v>1.6978800001686221</v>
      </c>
      <c r="L299" s="24">
        <f t="shared" si="37"/>
        <v>0.3</v>
      </c>
      <c r="M299" s="24">
        <f t="shared" si="38"/>
        <v>0.7</v>
      </c>
      <c r="N299" s="109">
        <f t="shared" si="39"/>
        <v>1</v>
      </c>
      <c r="O299" s="148">
        <f>IF(N299&gt;=$O$1,N299*'DSR Fund'!$F$9,0)</f>
        <v>1442.9131308736737</v>
      </c>
      <c r="P299" s="7">
        <v>1071130</v>
      </c>
      <c r="Q299" s="7">
        <v>942700</v>
      </c>
      <c r="R299" s="138">
        <f t="shared" si="40"/>
        <v>2013830</v>
      </c>
      <c r="S299" s="144">
        <f t="shared" si="41"/>
        <v>0.53188700138541978</v>
      </c>
      <c r="T299" s="144">
        <f t="shared" si="42"/>
        <v>0.46811299861458017</v>
      </c>
      <c r="U299" s="138">
        <f t="shared" si="43"/>
        <v>767.46673844004613</v>
      </c>
      <c r="V299" s="138">
        <f t="shared" si="44"/>
        <v>675.44639243362758</v>
      </c>
      <c r="W299" s="2" t="s">
        <v>1337</v>
      </c>
      <c r="X299" s="2">
        <v>1915902614</v>
      </c>
      <c r="Y299" s="2" t="s">
        <v>1627</v>
      </c>
      <c r="Z299" s="2" t="s">
        <v>1629</v>
      </c>
      <c r="AA299" s="2"/>
    </row>
    <row r="300" spans="1:27" x14ac:dyDescent="0.25">
      <c r="A300" s="145">
        <v>296</v>
      </c>
      <c r="B300" s="179" t="s">
        <v>161</v>
      </c>
      <c r="C300" s="181" t="s">
        <v>172</v>
      </c>
      <c r="D300" s="145" t="s">
        <v>542</v>
      </c>
      <c r="E300" s="179" t="s">
        <v>543</v>
      </c>
      <c r="F300" s="150">
        <v>683</v>
      </c>
      <c r="G300" s="150">
        <v>1315405</v>
      </c>
      <c r="H300" s="7">
        <v>923</v>
      </c>
      <c r="I300" s="7">
        <v>2036675</v>
      </c>
      <c r="J300" s="24">
        <f t="shared" si="36"/>
        <v>1.3513909224011713</v>
      </c>
      <c r="K300" s="24">
        <f t="shared" si="36"/>
        <v>1.5483254206879251</v>
      </c>
      <c r="L300" s="24">
        <f t="shared" si="37"/>
        <v>0.3</v>
      </c>
      <c r="M300" s="24">
        <f t="shared" si="38"/>
        <v>0.7</v>
      </c>
      <c r="N300" s="109">
        <f t="shared" si="39"/>
        <v>1</v>
      </c>
      <c r="O300" s="148">
        <f>IF(N300&gt;=$O$1,N300*'DSR Fund'!$F$9,0)</f>
        <v>1442.9131308736737</v>
      </c>
      <c r="P300" s="7">
        <v>713945</v>
      </c>
      <c r="Q300" s="7">
        <v>1322730</v>
      </c>
      <c r="R300" s="138">
        <f t="shared" si="40"/>
        <v>2036675</v>
      </c>
      <c r="S300" s="144">
        <f t="shared" si="41"/>
        <v>0.35054439220788786</v>
      </c>
      <c r="T300" s="144">
        <f t="shared" si="42"/>
        <v>0.64945560779211209</v>
      </c>
      <c r="U300" s="138">
        <f t="shared" si="43"/>
        <v>505.8051064708925</v>
      </c>
      <c r="V300" s="138">
        <f t="shared" si="44"/>
        <v>937.1080244027811</v>
      </c>
      <c r="W300" s="2" t="s">
        <v>1337</v>
      </c>
      <c r="X300" s="2">
        <v>1922710924</v>
      </c>
      <c r="Y300" s="2" t="s">
        <v>1627</v>
      </c>
      <c r="Z300" s="2" t="s">
        <v>1629</v>
      </c>
      <c r="AA300" s="2"/>
    </row>
    <row r="301" spans="1:27" x14ac:dyDescent="0.25">
      <c r="A301" s="145">
        <v>297</v>
      </c>
      <c r="B301" s="179" t="s">
        <v>161</v>
      </c>
      <c r="C301" s="181" t="s">
        <v>172</v>
      </c>
      <c r="D301" s="145" t="s">
        <v>533</v>
      </c>
      <c r="E301" s="179" t="s">
        <v>534</v>
      </c>
      <c r="F301" s="150">
        <v>664</v>
      </c>
      <c r="G301" s="150">
        <v>1345185</v>
      </c>
      <c r="H301" s="7">
        <v>1187</v>
      </c>
      <c r="I301" s="7">
        <v>1879405</v>
      </c>
      <c r="J301" s="24">
        <f t="shared" si="36"/>
        <v>1.7876506024096386</v>
      </c>
      <c r="K301" s="24">
        <f t="shared" si="36"/>
        <v>1.3971349665659369</v>
      </c>
      <c r="L301" s="24">
        <f t="shared" si="37"/>
        <v>0.3</v>
      </c>
      <c r="M301" s="24">
        <f t="shared" si="38"/>
        <v>0.7</v>
      </c>
      <c r="N301" s="109">
        <f t="shared" si="39"/>
        <v>1</v>
      </c>
      <c r="O301" s="148">
        <f>IF(N301&gt;=$O$1,N301*'DSR Fund'!$F$9,0)</f>
        <v>1442.9131308736737</v>
      </c>
      <c r="P301" s="7">
        <v>902355</v>
      </c>
      <c r="Q301" s="7">
        <v>977050</v>
      </c>
      <c r="R301" s="138">
        <f t="shared" si="40"/>
        <v>1879405</v>
      </c>
      <c r="S301" s="144">
        <f t="shared" si="41"/>
        <v>0.48012801924013188</v>
      </c>
      <c r="T301" s="144">
        <f t="shared" si="42"/>
        <v>0.51987198075986818</v>
      </c>
      <c r="U301" s="138">
        <f t="shared" si="43"/>
        <v>692.78302346195414</v>
      </c>
      <c r="V301" s="138">
        <f t="shared" si="44"/>
        <v>750.13010741171968</v>
      </c>
      <c r="W301" s="2" t="s">
        <v>1337</v>
      </c>
      <c r="X301" s="2">
        <v>1721099946</v>
      </c>
      <c r="Y301" s="2" t="s">
        <v>1627</v>
      </c>
      <c r="Z301" s="2" t="s">
        <v>1629</v>
      </c>
      <c r="AA301" s="2"/>
    </row>
    <row r="302" spans="1:27" x14ac:dyDescent="0.25">
      <c r="A302" s="145">
        <v>298</v>
      </c>
      <c r="B302" s="179" t="s">
        <v>161</v>
      </c>
      <c r="C302" s="181" t="s">
        <v>172</v>
      </c>
      <c r="D302" s="145" t="s">
        <v>529</v>
      </c>
      <c r="E302" s="179" t="s">
        <v>530</v>
      </c>
      <c r="F302" s="150">
        <v>756</v>
      </c>
      <c r="G302" s="150">
        <v>1877760</v>
      </c>
      <c r="H302" s="7">
        <v>1065</v>
      </c>
      <c r="I302" s="7">
        <v>3058420</v>
      </c>
      <c r="J302" s="24">
        <f t="shared" si="36"/>
        <v>1.4087301587301588</v>
      </c>
      <c r="K302" s="24">
        <f t="shared" si="36"/>
        <v>1.6287597989093388</v>
      </c>
      <c r="L302" s="24">
        <f t="shared" si="37"/>
        <v>0.3</v>
      </c>
      <c r="M302" s="24">
        <f t="shared" si="38"/>
        <v>0.7</v>
      </c>
      <c r="N302" s="109">
        <f t="shared" si="39"/>
        <v>1</v>
      </c>
      <c r="O302" s="148">
        <f>IF(N302&gt;=$O$1,N302*'DSR Fund'!$F$9,0)</f>
        <v>1442.9131308736737</v>
      </c>
      <c r="P302" s="7">
        <v>545580</v>
      </c>
      <c r="Q302" s="7">
        <v>2512840</v>
      </c>
      <c r="R302" s="138">
        <f t="shared" si="40"/>
        <v>3058420</v>
      </c>
      <c r="S302" s="144">
        <f t="shared" si="41"/>
        <v>0.17838622556744985</v>
      </c>
      <c r="T302" s="144">
        <f t="shared" si="42"/>
        <v>0.82161377443255013</v>
      </c>
      <c r="U302" s="138">
        <f t="shared" si="43"/>
        <v>257.39582723826646</v>
      </c>
      <c r="V302" s="138">
        <f t="shared" si="44"/>
        <v>1185.5173036354072</v>
      </c>
      <c r="W302" s="2" t="s">
        <v>1337</v>
      </c>
      <c r="X302" s="2">
        <v>1913703614</v>
      </c>
      <c r="Y302" s="2" t="s">
        <v>1627</v>
      </c>
      <c r="Z302" s="2" t="s">
        <v>1629</v>
      </c>
      <c r="AA302" s="2"/>
    </row>
    <row r="303" spans="1:27" x14ac:dyDescent="0.25">
      <c r="A303" s="145">
        <v>299</v>
      </c>
      <c r="B303" s="179" t="s">
        <v>161</v>
      </c>
      <c r="C303" s="181" t="s">
        <v>172</v>
      </c>
      <c r="D303" s="145" t="s">
        <v>539</v>
      </c>
      <c r="E303" s="179" t="s">
        <v>1502</v>
      </c>
      <c r="F303" s="150">
        <v>1249</v>
      </c>
      <c r="G303" s="150">
        <v>3465455</v>
      </c>
      <c r="H303" s="7">
        <v>1973</v>
      </c>
      <c r="I303" s="7">
        <v>4011165</v>
      </c>
      <c r="J303" s="24">
        <f t="shared" si="36"/>
        <v>1.5796637309847879</v>
      </c>
      <c r="K303" s="24">
        <f t="shared" si="36"/>
        <v>1.1574713854313503</v>
      </c>
      <c r="L303" s="24">
        <f t="shared" si="37"/>
        <v>0.3</v>
      </c>
      <c r="M303" s="24">
        <f t="shared" si="38"/>
        <v>0.7</v>
      </c>
      <c r="N303" s="109">
        <f t="shared" si="39"/>
        <v>1</v>
      </c>
      <c r="O303" s="148">
        <f>IF(N303&gt;=$O$1,N303*'DSR Fund'!$F$9,0)</f>
        <v>1442.9131308736737</v>
      </c>
      <c r="P303" s="7">
        <v>1447615</v>
      </c>
      <c r="Q303" s="7">
        <v>2563550</v>
      </c>
      <c r="R303" s="138">
        <f t="shared" si="40"/>
        <v>4011165</v>
      </c>
      <c r="S303" s="144">
        <f t="shared" si="41"/>
        <v>0.36089639792927991</v>
      </c>
      <c r="T303" s="144">
        <f t="shared" si="42"/>
        <v>0.63910360207072014</v>
      </c>
      <c r="U303" s="138">
        <f t="shared" si="43"/>
        <v>520.74215145716846</v>
      </c>
      <c r="V303" s="138">
        <f t="shared" si="44"/>
        <v>922.17097941650525</v>
      </c>
      <c r="W303" s="2" t="s">
        <v>1337</v>
      </c>
      <c r="X303" s="2">
        <v>1729586381</v>
      </c>
      <c r="Y303" s="2" t="s">
        <v>1627</v>
      </c>
      <c r="Z303" s="2" t="s">
        <v>1629</v>
      </c>
      <c r="AA303" s="2"/>
    </row>
    <row r="304" spans="1:27" x14ac:dyDescent="0.25">
      <c r="A304" s="145">
        <v>300</v>
      </c>
      <c r="B304" s="179" t="s">
        <v>161</v>
      </c>
      <c r="C304" s="181" t="s">
        <v>172</v>
      </c>
      <c r="D304" s="145" t="s">
        <v>527</v>
      </c>
      <c r="E304" s="179" t="s">
        <v>528</v>
      </c>
      <c r="F304" s="150">
        <v>491</v>
      </c>
      <c r="G304" s="150">
        <v>1013675</v>
      </c>
      <c r="H304" s="7">
        <v>694</v>
      </c>
      <c r="I304" s="7">
        <v>1273685</v>
      </c>
      <c r="J304" s="24">
        <f t="shared" si="36"/>
        <v>1.4134419551934827</v>
      </c>
      <c r="K304" s="24">
        <f t="shared" si="36"/>
        <v>1.2565023306286531</v>
      </c>
      <c r="L304" s="24">
        <f t="shared" si="37"/>
        <v>0.3</v>
      </c>
      <c r="M304" s="24">
        <f t="shared" si="38"/>
        <v>0.7</v>
      </c>
      <c r="N304" s="109">
        <f t="shared" si="39"/>
        <v>1</v>
      </c>
      <c r="O304" s="148">
        <f>IF(N304&gt;=$O$1,N304*'DSR Fund'!$F$9,0)</f>
        <v>1442.9131308736737</v>
      </c>
      <c r="P304" s="7">
        <v>444595</v>
      </c>
      <c r="Q304" s="7">
        <v>829090</v>
      </c>
      <c r="R304" s="138">
        <f t="shared" si="40"/>
        <v>1273685</v>
      </c>
      <c r="S304" s="144">
        <f t="shared" si="41"/>
        <v>0.34906197372191711</v>
      </c>
      <c r="T304" s="144">
        <f t="shared" si="42"/>
        <v>0.65093802627808284</v>
      </c>
      <c r="U304" s="138">
        <f t="shared" si="43"/>
        <v>503.66610537203542</v>
      </c>
      <c r="V304" s="138">
        <f t="shared" si="44"/>
        <v>939.24702550163818</v>
      </c>
      <c r="W304" s="2" t="s">
        <v>1337</v>
      </c>
      <c r="X304" s="2">
        <v>1725918891</v>
      </c>
      <c r="Y304" s="2" t="s">
        <v>1627</v>
      </c>
      <c r="Z304" s="2" t="s">
        <v>1629</v>
      </c>
      <c r="AA304" s="2"/>
    </row>
    <row r="305" spans="1:27" x14ac:dyDescent="0.25">
      <c r="A305" s="145">
        <v>301</v>
      </c>
      <c r="B305" s="179" t="s">
        <v>161</v>
      </c>
      <c r="C305" s="181" t="s">
        <v>172</v>
      </c>
      <c r="D305" s="145" t="s">
        <v>537</v>
      </c>
      <c r="E305" s="179" t="s">
        <v>1155</v>
      </c>
      <c r="F305" s="150">
        <v>447</v>
      </c>
      <c r="G305" s="150">
        <v>835960</v>
      </c>
      <c r="H305" s="7">
        <v>707</v>
      </c>
      <c r="I305" s="7">
        <v>953640</v>
      </c>
      <c r="J305" s="24">
        <f t="shared" si="36"/>
        <v>1.5816554809843399</v>
      </c>
      <c r="K305" s="24">
        <f t="shared" si="36"/>
        <v>1.1407722857552993</v>
      </c>
      <c r="L305" s="24">
        <f t="shared" si="37"/>
        <v>0.3</v>
      </c>
      <c r="M305" s="24">
        <f t="shared" si="38"/>
        <v>0.7</v>
      </c>
      <c r="N305" s="109">
        <f t="shared" si="39"/>
        <v>1</v>
      </c>
      <c r="O305" s="148">
        <f>IF(N305&gt;=$O$1,N305*'DSR Fund'!$F$9,0)</f>
        <v>1442.9131308736737</v>
      </c>
      <c r="P305" s="7">
        <v>443030</v>
      </c>
      <c r="Q305" s="7">
        <v>510610</v>
      </c>
      <c r="R305" s="138">
        <f t="shared" si="40"/>
        <v>953640</v>
      </c>
      <c r="S305" s="144">
        <f t="shared" si="41"/>
        <v>0.46456734197391047</v>
      </c>
      <c r="T305" s="144">
        <f t="shared" si="42"/>
        <v>0.53543265802608953</v>
      </c>
      <c r="U305" s="138">
        <f t="shared" si="43"/>
        <v>670.33031790923576</v>
      </c>
      <c r="V305" s="138">
        <f t="shared" si="44"/>
        <v>772.58281296443795</v>
      </c>
      <c r="W305" s="2" t="s">
        <v>1337</v>
      </c>
      <c r="X305" s="2">
        <v>1929890523</v>
      </c>
      <c r="Y305" s="2" t="s">
        <v>1627</v>
      </c>
      <c r="Z305" s="2" t="s">
        <v>1629</v>
      </c>
      <c r="AA305" s="2"/>
    </row>
    <row r="306" spans="1:27" x14ac:dyDescent="0.25">
      <c r="A306" s="145">
        <v>302</v>
      </c>
      <c r="B306" s="179" t="s">
        <v>161</v>
      </c>
      <c r="C306" s="181" t="s">
        <v>172</v>
      </c>
      <c r="D306" s="145" t="s">
        <v>538</v>
      </c>
      <c r="E306" s="179" t="s">
        <v>1503</v>
      </c>
      <c r="F306" s="150">
        <v>498</v>
      </c>
      <c r="G306" s="150">
        <v>1058335</v>
      </c>
      <c r="H306" s="7">
        <v>655</v>
      </c>
      <c r="I306" s="7">
        <v>1497490</v>
      </c>
      <c r="J306" s="24">
        <f t="shared" si="36"/>
        <v>1.3152610441767068</v>
      </c>
      <c r="K306" s="24">
        <f t="shared" si="36"/>
        <v>1.4149489528362948</v>
      </c>
      <c r="L306" s="24">
        <f t="shared" si="37"/>
        <v>0.3</v>
      </c>
      <c r="M306" s="24">
        <f t="shared" si="38"/>
        <v>0.7</v>
      </c>
      <c r="N306" s="109">
        <f t="shared" si="39"/>
        <v>1</v>
      </c>
      <c r="O306" s="148">
        <f>IF(N306&gt;=$O$1,N306*'DSR Fund'!$F$9,0)</f>
        <v>1442.9131308736737</v>
      </c>
      <c r="P306" s="7">
        <v>324910</v>
      </c>
      <c r="Q306" s="7">
        <v>1172580</v>
      </c>
      <c r="R306" s="138">
        <f t="shared" si="40"/>
        <v>1497490</v>
      </c>
      <c r="S306" s="144">
        <f t="shared" si="41"/>
        <v>0.21696972934710748</v>
      </c>
      <c r="T306" s="144">
        <f t="shared" si="42"/>
        <v>0.78303027065289255</v>
      </c>
      <c r="U306" s="138">
        <f t="shared" si="43"/>
        <v>313.06847147704843</v>
      </c>
      <c r="V306" s="138">
        <f t="shared" si="44"/>
        <v>1129.8446593966253</v>
      </c>
      <c r="W306" s="2" t="s">
        <v>1337</v>
      </c>
      <c r="X306" s="2">
        <v>1953340124</v>
      </c>
      <c r="Y306" s="2" t="s">
        <v>1627</v>
      </c>
      <c r="Z306" s="2" t="s">
        <v>1629</v>
      </c>
      <c r="AA306" s="2"/>
    </row>
    <row r="307" spans="1:27" x14ac:dyDescent="0.25">
      <c r="A307" s="145">
        <v>303</v>
      </c>
      <c r="B307" s="179" t="s">
        <v>161</v>
      </c>
      <c r="C307" s="181" t="s">
        <v>172</v>
      </c>
      <c r="D307" s="145" t="s">
        <v>531</v>
      </c>
      <c r="E307" s="179" t="s">
        <v>1263</v>
      </c>
      <c r="F307" s="150">
        <v>672</v>
      </c>
      <c r="G307" s="150">
        <v>1236695</v>
      </c>
      <c r="H307" s="7">
        <v>915</v>
      </c>
      <c r="I307" s="7">
        <v>1418205</v>
      </c>
      <c r="J307" s="24">
        <f t="shared" si="36"/>
        <v>1.3616071428571428</v>
      </c>
      <c r="K307" s="24">
        <f t="shared" si="36"/>
        <v>1.146770222245582</v>
      </c>
      <c r="L307" s="24">
        <f t="shared" si="37"/>
        <v>0.3</v>
      </c>
      <c r="M307" s="24">
        <f t="shared" si="38"/>
        <v>0.7</v>
      </c>
      <c r="N307" s="109">
        <f t="shared" si="39"/>
        <v>1</v>
      </c>
      <c r="O307" s="148">
        <f>IF(N307&gt;=$O$1,N307*'DSR Fund'!$F$9,0)</f>
        <v>1442.9131308736737</v>
      </c>
      <c r="P307" s="7">
        <v>655955</v>
      </c>
      <c r="Q307" s="7">
        <v>762250</v>
      </c>
      <c r="R307" s="138">
        <f t="shared" si="40"/>
        <v>1418205</v>
      </c>
      <c r="S307" s="144">
        <f t="shared" si="41"/>
        <v>0.46252481129314871</v>
      </c>
      <c r="T307" s="144">
        <f t="shared" si="42"/>
        <v>0.53747518870685129</v>
      </c>
      <c r="U307" s="138">
        <f t="shared" si="43"/>
        <v>667.38312356975234</v>
      </c>
      <c r="V307" s="138">
        <f t="shared" si="44"/>
        <v>775.53000730392137</v>
      </c>
      <c r="W307" s="2" t="s">
        <v>1337</v>
      </c>
      <c r="X307" s="2">
        <v>1922315142</v>
      </c>
      <c r="Y307" s="2" t="s">
        <v>1627</v>
      </c>
      <c r="Z307" s="2" t="s">
        <v>1629</v>
      </c>
      <c r="AA307" s="2"/>
    </row>
    <row r="308" spans="1:27" x14ac:dyDescent="0.25">
      <c r="A308" s="145">
        <v>304</v>
      </c>
      <c r="B308" s="179" t="s">
        <v>160</v>
      </c>
      <c r="C308" s="181" t="s">
        <v>172</v>
      </c>
      <c r="D308" s="145" t="s">
        <v>525</v>
      </c>
      <c r="E308" s="179" t="s">
        <v>526</v>
      </c>
      <c r="F308" s="150">
        <v>1206</v>
      </c>
      <c r="G308" s="150">
        <v>2225940</v>
      </c>
      <c r="H308" s="7">
        <v>1076</v>
      </c>
      <c r="I308" s="7">
        <v>1472875</v>
      </c>
      <c r="J308" s="24">
        <f t="shared" si="36"/>
        <v>0.89220563847429524</v>
      </c>
      <c r="K308" s="24">
        <f t="shared" si="36"/>
        <v>0.66168674807047811</v>
      </c>
      <c r="L308" s="24">
        <f t="shared" si="37"/>
        <v>0.26766169154228858</v>
      </c>
      <c r="M308" s="24">
        <f t="shared" si="38"/>
        <v>0.46318072364933466</v>
      </c>
      <c r="N308" s="109">
        <f t="shared" si="39"/>
        <v>0.7308424151916233</v>
      </c>
      <c r="O308" s="148">
        <f>IF(N308&gt;=$O$1,N308*'DSR Fund'!$F$9,0)</f>
        <v>0</v>
      </c>
      <c r="P308" s="7">
        <v>626200</v>
      </c>
      <c r="Q308" s="7">
        <v>822540</v>
      </c>
      <c r="R308" s="138">
        <f t="shared" si="40"/>
        <v>1448740</v>
      </c>
      <c r="S308" s="144">
        <f t="shared" si="41"/>
        <v>0.43223766859477891</v>
      </c>
      <c r="T308" s="144">
        <f t="shared" si="42"/>
        <v>0.56776233140522114</v>
      </c>
      <c r="U308" s="138">
        <f t="shared" si="43"/>
        <v>0</v>
      </c>
      <c r="V308" s="138">
        <f t="shared" si="44"/>
        <v>0</v>
      </c>
      <c r="W308" s="2" t="s">
        <v>1337</v>
      </c>
      <c r="X308" s="2">
        <v>1775932763</v>
      </c>
      <c r="Y308" s="2" t="s">
        <v>1627</v>
      </c>
      <c r="Z308" s="2" t="s">
        <v>1629</v>
      </c>
      <c r="AA308" s="2"/>
    </row>
    <row r="309" spans="1:27" x14ac:dyDescent="0.25">
      <c r="A309" s="145">
        <v>305</v>
      </c>
      <c r="B309" s="179" t="s">
        <v>160</v>
      </c>
      <c r="C309" s="181" t="s">
        <v>172</v>
      </c>
      <c r="D309" s="145" t="s">
        <v>524</v>
      </c>
      <c r="E309" s="179" t="s">
        <v>1030</v>
      </c>
      <c r="F309" s="150">
        <v>1027</v>
      </c>
      <c r="G309" s="150">
        <v>1887485</v>
      </c>
      <c r="H309" s="7">
        <v>1127</v>
      </c>
      <c r="I309" s="7">
        <v>1623505</v>
      </c>
      <c r="J309" s="24">
        <f t="shared" si="36"/>
        <v>1.0973709834469327</v>
      </c>
      <c r="K309" s="24">
        <f t="shared" si="36"/>
        <v>0.86014193490279389</v>
      </c>
      <c r="L309" s="24">
        <f t="shared" si="37"/>
        <v>0.3</v>
      </c>
      <c r="M309" s="24">
        <f t="shared" si="38"/>
        <v>0.60209935443195572</v>
      </c>
      <c r="N309" s="109">
        <f t="shared" si="39"/>
        <v>0.90209935443195577</v>
      </c>
      <c r="O309" s="148">
        <f>IF(N309&gt;=$O$1,N309*'DSR Fund'!$F$9,0)</f>
        <v>1301.6510038625331</v>
      </c>
      <c r="P309" s="7">
        <v>728660</v>
      </c>
      <c r="Q309" s="7">
        <v>893120</v>
      </c>
      <c r="R309" s="138">
        <f t="shared" si="40"/>
        <v>1621780</v>
      </c>
      <c r="S309" s="144">
        <f t="shared" si="41"/>
        <v>0.4492964520465168</v>
      </c>
      <c r="T309" s="144">
        <f t="shared" si="42"/>
        <v>0.5507035479534832</v>
      </c>
      <c r="U309" s="138">
        <f t="shared" si="43"/>
        <v>584.82717783822307</v>
      </c>
      <c r="V309" s="138">
        <f t="shared" si="44"/>
        <v>716.82382602431005</v>
      </c>
      <c r="W309" s="2" t="s">
        <v>1337</v>
      </c>
      <c r="X309" s="2">
        <v>1621620289</v>
      </c>
      <c r="Y309" s="2" t="s">
        <v>1627</v>
      </c>
      <c r="Z309" s="2" t="s">
        <v>1629</v>
      </c>
      <c r="AA309" s="2"/>
    </row>
    <row r="310" spans="1:27" x14ac:dyDescent="0.25">
      <c r="A310" s="145">
        <v>306</v>
      </c>
      <c r="B310" s="179" t="s">
        <v>169</v>
      </c>
      <c r="C310" s="181" t="s">
        <v>172</v>
      </c>
      <c r="D310" s="145" t="s">
        <v>583</v>
      </c>
      <c r="E310" s="179" t="s">
        <v>366</v>
      </c>
      <c r="F310" s="150">
        <v>557</v>
      </c>
      <c r="G310" s="150">
        <v>1068970</v>
      </c>
      <c r="H310" s="7">
        <v>773</v>
      </c>
      <c r="I310" s="7">
        <v>1105030</v>
      </c>
      <c r="J310" s="24">
        <f t="shared" si="36"/>
        <v>1.3877917414721723</v>
      </c>
      <c r="K310" s="24">
        <f t="shared" si="36"/>
        <v>1.0337334069244226</v>
      </c>
      <c r="L310" s="24">
        <f t="shared" si="37"/>
        <v>0.3</v>
      </c>
      <c r="M310" s="24">
        <f t="shared" si="38"/>
        <v>0.7</v>
      </c>
      <c r="N310" s="109">
        <f t="shared" si="39"/>
        <v>1</v>
      </c>
      <c r="O310" s="148">
        <f>IF(N310&gt;=$O$1,N310*'DSR Fund'!$F$9,0)</f>
        <v>1442.9131308736737</v>
      </c>
      <c r="P310" s="7">
        <v>473040</v>
      </c>
      <c r="Q310" s="7">
        <v>628870</v>
      </c>
      <c r="R310" s="138">
        <f t="shared" si="40"/>
        <v>1101910</v>
      </c>
      <c r="S310" s="144">
        <f t="shared" si="41"/>
        <v>0.42929095842673176</v>
      </c>
      <c r="T310" s="144">
        <f t="shared" si="42"/>
        <v>0.57070904157326818</v>
      </c>
      <c r="U310" s="138">
        <f t="shared" si="43"/>
        <v>619.42956087927564</v>
      </c>
      <c r="V310" s="138">
        <f t="shared" si="44"/>
        <v>823.48356999439795</v>
      </c>
      <c r="W310" s="2" t="s">
        <v>1337</v>
      </c>
      <c r="X310" s="2">
        <v>1703405745</v>
      </c>
      <c r="Y310" s="2" t="s">
        <v>1627</v>
      </c>
      <c r="Z310" s="2" t="s">
        <v>1629</v>
      </c>
      <c r="AA310" s="2"/>
    </row>
    <row r="311" spans="1:27" x14ac:dyDescent="0.25">
      <c r="A311" s="145">
        <v>307</v>
      </c>
      <c r="B311" s="179" t="s">
        <v>169</v>
      </c>
      <c r="C311" s="181" t="s">
        <v>172</v>
      </c>
      <c r="D311" s="145" t="s">
        <v>586</v>
      </c>
      <c r="E311" s="179" t="s">
        <v>587</v>
      </c>
      <c r="F311" s="150">
        <v>752</v>
      </c>
      <c r="G311" s="150">
        <v>1415530</v>
      </c>
      <c r="H311" s="7">
        <v>795</v>
      </c>
      <c r="I311" s="7">
        <v>1166450</v>
      </c>
      <c r="J311" s="24">
        <f t="shared" si="36"/>
        <v>1.0571808510638299</v>
      </c>
      <c r="K311" s="24">
        <f t="shared" si="36"/>
        <v>0.82403763961201815</v>
      </c>
      <c r="L311" s="24">
        <f t="shared" si="37"/>
        <v>0.3</v>
      </c>
      <c r="M311" s="24">
        <f t="shared" si="38"/>
        <v>0.57682634772841268</v>
      </c>
      <c r="N311" s="109">
        <f t="shared" si="39"/>
        <v>0.87682634772841261</v>
      </c>
      <c r="O311" s="148">
        <f>IF(N311&gt;=$O$1,N311*'DSR Fund'!$F$9,0)</f>
        <v>1265.1842506333323</v>
      </c>
      <c r="P311" s="7">
        <v>492590</v>
      </c>
      <c r="Q311" s="7">
        <v>663840</v>
      </c>
      <c r="R311" s="138">
        <f t="shared" si="40"/>
        <v>1156430</v>
      </c>
      <c r="S311" s="144">
        <f t="shared" si="41"/>
        <v>0.4259574725664329</v>
      </c>
      <c r="T311" s="144">
        <f t="shared" si="42"/>
        <v>0.5740425274335671</v>
      </c>
      <c r="U311" s="138">
        <f t="shared" si="43"/>
        <v>538.91468573063059</v>
      </c>
      <c r="V311" s="138">
        <f t="shared" si="44"/>
        <v>726.26956490270175</v>
      </c>
      <c r="W311" s="2" t="s">
        <v>1337</v>
      </c>
      <c r="X311" s="2">
        <v>1862113330</v>
      </c>
      <c r="Y311" s="2" t="s">
        <v>1627</v>
      </c>
      <c r="Z311" s="2" t="s">
        <v>1629</v>
      </c>
      <c r="AA311" s="2"/>
    </row>
    <row r="312" spans="1:27" x14ac:dyDescent="0.25">
      <c r="A312" s="145">
        <v>308</v>
      </c>
      <c r="B312" s="179" t="s">
        <v>169</v>
      </c>
      <c r="C312" s="181" t="s">
        <v>172</v>
      </c>
      <c r="D312" s="145" t="s">
        <v>590</v>
      </c>
      <c r="E312" s="179" t="s">
        <v>1180</v>
      </c>
      <c r="F312" s="150">
        <v>665</v>
      </c>
      <c r="G312" s="150">
        <v>1148700</v>
      </c>
      <c r="H312" s="7">
        <v>949</v>
      </c>
      <c r="I312" s="7">
        <v>1431625</v>
      </c>
      <c r="J312" s="24">
        <f t="shared" si="36"/>
        <v>1.4270676691729323</v>
      </c>
      <c r="K312" s="24">
        <f t="shared" si="36"/>
        <v>1.2463001654043702</v>
      </c>
      <c r="L312" s="24">
        <f t="shared" si="37"/>
        <v>0.3</v>
      </c>
      <c r="M312" s="24">
        <f t="shared" si="38"/>
        <v>0.7</v>
      </c>
      <c r="N312" s="109">
        <f t="shared" si="39"/>
        <v>1</v>
      </c>
      <c r="O312" s="148">
        <f>IF(N312&gt;=$O$1,N312*'DSR Fund'!$F$9,0)</f>
        <v>1442.9131308736737</v>
      </c>
      <c r="P312" s="7">
        <v>634385</v>
      </c>
      <c r="Q312" s="7">
        <v>797240</v>
      </c>
      <c r="R312" s="138">
        <f t="shared" si="40"/>
        <v>1431625</v>
      </c>
      <c r="S312" s="144">
        <f t="shared" si="41"/>
        <v>0.44312232602811491</v>
      </c>
      <c r="T312" s="144">
        <f t="shared" si="42"/>
        <v>0.55687767397188515</v>
      </c>
      <c r="U312" s="138">
        <f t="shared" si="43"/>
        <v>639.38702280925213</v>
      </c>
      <c r="V312" s="138">
        <f t="shared" si="44"/>
        <v>803.52610806442169</v>
      </c>
      <c r="W312" s="2" t="s">
        <v>1337</v>
      </c>
      <c r="X312" s="2">
        <v>1834087088</v>
      </c>
      <c r="Y312" s="2" t="s">
        <v>1627</v>
      </c>
      <c r="Z312" s="2" t="s">
        <v>1629</v>
      </c>
      <c r="AA312" s="2"/>
    </row>
    <row r="313" spans="1:27" x14ac:dyDescent="0.25">
      <c r="A313" s="145">
        <v>309</v>
      </c>
      <c r="B313" s="179" t="s">
        <v>169</v>
      </c>
      <c r="C313" s="181" t="s">
        <v>172</v>
      </c>
      <c r="D313" s="145" t="s">
        <v>584</v>
      </c>
      <c r="E313" s="179" t="s">
        <v>585</v>
      </c>
      <c r="F313" s="150">
        <v>911</v>
      </c>
      <c r="G313" s="150">
        <v>1693295</v>
      </c>
      <c r="H313" s="7">
        <v>1354</v>
      </c>
      <c r="I313" s="7">
        <v>2275520</v>
      </c>
      <c r="J313" s="24">
        <f t="shared" si="36"/>
        <v>1.486278814489572</v>
      </c>
      <c r="K313" s="24">
        <f t="shared" si="36"/>
        <v>1.3438414452295673</v>
      </c>
      <c r="L313" s="24">
        <f t="shared" si="37"/>
        <v>0.3</v>
      </c>
      <c r="M313" s="24">
        <f t="shared" si="38"/>
        <v>0.7</v>
      </c>
      <c r="N313" s="109">
        <f t="shared" si="39"/>
        <v>1</v>
      </c>
      <c r="O313" s="148">
        <f>IF(N313&gt;=$O$1,N313*'DSR Fund'!$F$9,0)</f>
        <v>1442.9131308736737</v>
      </c>
      <c r="P313" s="7">
        <v>804900</v>
      </c>
      <c r="Q313" s="7">
        <v>1438650</v>
      </c>
      <c r="R313" s="138">
        <f t="shared" si="40"/>
        <v>2243550</v>
      </c>
      <c r="S313" s="144">
        <f t="shared" si="41"/>
        <v>0.35876178378016982</v>
      </c>
      <c r="T313" s="144">
        <f t="shared" si="42"/>
        <v>0.64123821621983013</v>
      </c>
      <c r="U313" s="138">
        <f t="shared" si="43"/>
        <v>517.66208867206876</v>
      </c>
      <c r="V313" s="138">
        <f t="shared" si="44"/>
        <v>925.25104220160483</v>
      </c>
      <c r="W313" s="2" t="s">
        <v>1337</v>
      </c>
      <c r="X313" s="2">
        <v>1738978120</v>
      </c>
      <c r="Y313" s="2" t="s">
        <v>1627</v>
      </c>
      <c r="Z313" s="2" t="s">
        <v>1629</v>
      </c>
      <c r="AA313" s="2"/>
    </row>
    <row r="314" spans="1:27" x14ac:dyDescent="0.25">
      <c r="A314" s="145">
        <v>310</v>
      </c>
      <c r="B314" s="179" t="s">
        <v>169</v>
      </c>
      <c r="C314" s="181" t="s">
        <v>172</v>
      </c>
      <c r="D314" s="145" t="s">
        <v>588</v>
      </c>
      <c r="E314" s="179" t="s">
        <v>589</v>
      </c>
      <c r="F314" s="150">
        <v>645</v>
      </c>
      <c r="G314" s="150">
        <v>1220965</v>
      </c>
      <c r="H314" s="7">
        <v>782</v>
      </c>
      <c r="I314" s="7">
        <v>1380025</v>
      </c>
      <c r="J314" s="24">
        <f t="shared" si="36"/>
        <v>1.2124031007751939</v>
      </c>
      <c r="K314" s="24">
        <f t="shared" si="36"/>
        <v>1.1302740045783459</v>
      </c>
      <c r="L314" s="24">
        <f t="shared" si="37"/>
        <v>0.3</v>
      </c>
      <c r="M314" s="24">
        <f t="shared" si="38"/>
        <v>0.7</v>
      </c>
      <c r="N314" s="109">
        <f t="shared" si="39"/>
        <v>1</v>
      </c>
      <c r="O314" s="148">
        <f>IF(N314&gt;=$O$1,N314*'DSR Fund'!$F$9,0)</f>
        <v>1442.9131308736737</v>
      </c>
      <c r="P314" s="7">
        <v>494905</v>
      </c>
      <c r="Q314" s="7">
        <v>885120</v>
      </c>
      <c r="R314" s="138">
        <f t="shared" si="40"/>
        <v>1380025</v>
      </c>
      <c r="S314" s="144">
        <f t="shared" si="41"/>
        <v>0.35862031484936868</v>
      </c>
      <c r="T314" s="144">
        <f t="shared" si="42"/>
        <v>0.64137968515063137</v>
      </c>
      <c r="U314" s="138">
        <f t="shared" si="43"/>
        <v>517.45796129420523</v>
      </c>
      <c r="V314" s="138">
        <f t="shared" si="44"/>
        <v>925.45516957946859</v>
      </c>
      <c r="W314" s="2" t="s">
        <v>1337</v>
      </c>
      <c r="X314" s="2">
        <v>1955790769</v>
      </c>
      <c r="Y314" s="2" t="e">
        <v>#N/A</v>
      </c>
      <c r="Z314" s="2" t="s">
        <v>1630</v>
      </c>
      <c r="AA314" s="2"/>
    </row>
    <row r="315" spans="1:27" x14ac:dyDescent="0.25">
      <c r="A315" s="145">
        <v>311</v>
      </c>
      <c r="B315" s="179" t="s">
        <v>164</v>
      </c>
      <c r="C315" s="181" t="s">
        <v>172</v>
      </c>
      <c r="D315" s="145" t="s">
        <v>570</v>
      </c>
      <c r="E315" s="179" t="s">
        <v>1534</v>
      </c>
      <c r="F315" s="150">
        <v>432</v>
      </c>
      <c r="G315" s="150">
        <v>842385</v>
      </c>
      <c r="H315" s="7">
        <v>741</v>
      </c>
      <c r="I315" s="7">
        <v>854270</v>
      </c>
      <c r="J315" s="24">
        <f t="shared" si="36"/>
        <v>1.7152777777777777</v>
      </c>
      <c r="K315" s="24">
        <f t="shared" si="36"/>
        <v>1.0141087507493605</v>
      </c>
      <c r="L315" s="24">
        <f t="shared" si="37"/>
        <v>0.3</v>
      </c>
      <c r="M315" s="24">
        <f t="shared" si="38"/>
        <v>0.7</v>
      </c>
      <c r="N315" s="109">
        <f t="shared" si="39"/>
        <v>1</v>
      </c>
      <c r="O315" s="148">
        <f>IF(N315&gt;=$O$1,N315*'DSR Fund'!$F$9,0)</f>
        <v>1442.9131308736737</v>
      </c>
      <c r="P315" s="7">
        <v>555660</v>
      </c>
      <c r="Q315" s="7">
        <v>296260</v>
      </c>
      <c r="R315" s="138">
        <f t="shared" si="40"/>
        <v>851920</v>
      </c>
      <c r="S315" s="144">
        <f t="shared" si="41"/>
        <v>0.65224434219175509</v>
      </c>
      <c r="T315" s="144">
        <f t="shared" si="42"/>
        <v>0.34775565780824491</v>
      </c>
      <c r="U315" s="138">
        <f t="shared" si="43"/>
        <v>941.1319258865451</v>
      </c>
      <c r="V315" s="138">
        <f t="shared" si="44"/>
        <v>501.7812049871286</v>
      </c>
      <c r="W315" s="2" t="s">
        <v>1337</v>
      </c>
      <c r="X315" s="2">
        <v>1944332943</v>
      </c>
      <c r="Y315" s="2" t="s">
        <v>1627</v>
      </c>
      <c r="Z315" s="2" t="s">
        <v>1629</v>
      </c>
      <c r="AA315" s="2"/>
    </row>
    <row r="316" spans="1:27" x14ac:dyDescent="0.25">
      <c r="A316" s="145">
        <v>312</v>
      </c>
      <c r="B316" s="179" t="s">
        <v>164</v>
      </c>
      <c r="C316" s="181" t="s">
        <v>172</v>
      </c>
      <c r="D316" s="145" t="s">
        <v>564</v>
      </c>
      <c r="E316" s="179" t="s">
        <v>1535</v>
      </c>
      <c r="F316" s="150">
        <v>668</v>
      </c>
      <c r="G316" s="150">
        <v>1357280</v>
      </c>
      <c r="H316" s="7">
        <v>949</v>
      </c>
      <c r="I316" s="7">
        <v>1771645</v>
      </c>
      <c r="J316" s="24">
        <f t="shared" si="36"/>
        <v>1.4206586826347305</v>
      </c>
      <c r="K316" s="24">
        <f t="shared" si="36"/>
        <v>1.3052907285158553</v>
      </c>
      <c r="L316" s="24">
        <f t="shared" si="37"/>
        <v>0.3</v>
      </c>
      <c r="M316" s="24">
        <f t="shared" si="38"/>
        <v>0.7</v>
      </c>
      <c r="N316" s="109">
        <f t="shared" si="39"/>
        <v>1</v>
      </c>
      <c r="O316" s="148">
        <f>IF(N316&gt;=$O$1,N316*'DSR Fund'!$F$9,0)</f>
        <v>1442.9131308736737</v>
      </c>
      <c r="P316" s="7">
        <v>539985</v>
      </c>
      <c r="Q316" s="7">
        <v>1231660</v>
      </c>
      <c r="R316" s="138">
        <f t="shared" si="40"/>
        <v>1771645</v>
      </c>
      <c r="S316" s="144">
        <f t="shared" si="41"/>
        <v>0.30479300311292612</v>
      </c>
      <c r="T316" s="144">
        <f t="shared" si="42"/>
        <v>0.69520699688707388</v>
      </c>
      <c r="U316" s="138">
        <f t="shared" si="43"/>
        <v>439.78982639006159</v>
      </c>
      <c r="V316" s="138">
        <f t="shared" si="44"/>
        <v>1003.1233044836121</v>
      </c>
      <c r="W316" s="2" t="s">
        <v>1337</v>
      </c>
      <c r="X316" s="2">
        <v>1406052752</v>
      </c>
      <c r="Y316" s="2" t="s">
        <v>1627</v>
      </c>
      <c r="Z316" s="2" t="s">
        <v>1629</v>
      </c>
      <c r="AA316" s="2"/>
    </row>
    <row r="317" spans="1:27" x14ac:dyDescent="0.25">
      <c r="A317" s="145">
        <v>313</v>
      </c>
      <c r="B317" s="179" t="s">
        <v>164</v>
      </c>
      <c r="C317" s="181" t="s">
        <v>172</v>
      </c>
      <c r="D317" s="145" t="s">
        <v>565</v>
      </c>
      <c r="E317" s="179" t="s">
        <v>1217</v>
      </c>
      <c r="F317" s="150">
        <v>682</v>
      </c>
      <c r="G317" s="150">
        <v>1469170</v>
      </c>
      <c r="H317" s="7">
        <v>484</v>
      </c>
      <c r="I317" s="7">
        <v>1258220</v>
      </c>
      <c r="J317" s="24">
        <f t="shared" si="36"/>
        <v>0.70967741935483875</v>
      </c>
      <c r="K317" s="24">
        <f t="shared" si="36"/>
        <v>0.85641552713436842</v>
      </c>
      <c r="L317" s="24">
        <f t="shared" si="37"/>
        <v>0.21290322580645163</v>
      </c>
      <c r="M317" s="24">
        <f t="shared" si="38"/>
        <v>0.5994908689940579</v>
      </c>
      <c r="N317" s="109">
        <f t="shared" si="39"/>
        <v>0.8123940948005095</v>
      </c>
      <c r="O317" s="148">
        <f>IF(N317&gt;=$O$1,N317*'DSR Fund'!$F$9,0)</f>
        <v>1172.2141068318872</v>
      </c>
      <c r="P317" s="7">
        <v>296140</v>
      </c>
      <c r="Q317" s="7">
        <v>961240</v>
      </c>
      <c r="R317" s="138">
        <f t="shared" si="40"/>
        <v>1257380</v>
      </c>
      <c r="S317" s="144">
        <f t="shared" si="41"/>
        <v>0.23552148117514196</v>
      </c>
      <c r="T317" s="144">
        <f t="shared" si="42"/>
        <v>0.76447851882485807</v>
      </c>
      <c r="U317" s="138">
        <f t="shared" si="43"/>
        <v>276.08160269544214</v>
      </c>
      <c r="V317" s="138">
        <f t="shared" si="44"/>
        <v>896.13250413644505</v>
      </c>
      <c r="W317" s="2" t="s">
        <v>1337</v>
      </c>
      <c r="X317" s="2" t="s">
        <v>1626</v>
      </c>
      <c r="Y317" s="2" t="e">
        <v>#N/A</v>
      </c>
      <c r="Z317" s="2" t="s">
        <v>1630</v>
      </c>
      <c r="AA317" s="2"/>
    </row>
    <row r="318" spans="1:27" x14ac:dyDescent="0.25">
      <c r="A318" s="145">
        <v>314</v>
      </c>
      <c r="B318" s="179" t="s">
        <v>164</v>
      </c>
      <c r="C318" s="181" t="s">
        <v>172</v>
      </c>
      <c r="D318" s="145" t="s">
        <v>572</v>
      </c>
      <c r="E318" s="145" t="s">
        <v>1536</v>
      </c>
      <c r="F318" s="150">
        <v>1546</v>
      </c>
      <c r="G318" s="150">
        <v>3003635</v>
      </c>
      <c r="H318" s="7">
        <v>1016</v>
      </c>
      <c r="I318" s="7">
        <v>1558450</v>
      </c>
      <c r="J318" s="24">
        <f t="shared" si="36"/>
        <v>0.65717981888745147</v>
      </c>
      <c r="K318" s="24">
        <f t="shared" si="36"/>
        <v>0.51885465444369905</v>
      </c>
      <c r="L318" s="24">
        <f t="shared" si="37"/>
        <v>0.19715394566623543</v>
      </c>
      <c r="M318" s="24">
        <f t="shared" si="38"/>
        <v>0.36319825811058931</v>
      </c>
      <c r="N318" s="109">
        <f t="shared" si="39"/>
        <v>0.56035220377682471</v>
      </c>
      <c r="O318" s="148">
        <f>IF(N318&gt;=$O$1,N318*'DSR Fund'!$F$9,0)</f>
        <v>0</v>
      </c>
      <c r="P318" s="7">
        <v>679500</v>
      </c>
      <c r="Q318" s="7">
        <v>878950</v>
      </c>
      <c r="R318" s="138">
        <f t="shared" si="40"/>
        <v>1558450</v>
      </c>
      <c r="S318" s="144">
        <f t="shared" si="41"/>
        <v>0.43601013827841767</v>
      </c>
      <c r="T318" s="144">
        <f t="shared" si="42"/>
        <v>0.56398986172158239</v>
      </c>
      <c r="U318" s="138">
        <f t="shared" si="43"/>
        <v>0</v>
      </c>
      <c r="V318" s="138">
        <f t="shared" si="44"/>
        <v>0</v>
      </c>
      <c r="W318" s="2" t="s">
        <v>1337</v>
      </c>
      <c r="X318" s="2">
        <v>1969802942</v>
      </c>
      <c r="Y318" s="2" t="s">
        <v>1627</v>
      </c>
      <c r="Z318" s="2" t="s">
        <v>1629</v>
      </c>
      <c r="AA318" s="2"/>
    </row>
    <row r="319" spans="1:27" x14ac:dyDescent="0.25">
      <c r="A319" s="145">
        <v>315</v>
      </c>
      <c r="B319" s="179" t="s">
        <v>164</v>
      </c>
      <c r="C319" s="181" t="s">
        <v>172</v>
      </c>
      <c r="D319" s="145" t="s">
        <v>573</v>
      </c>
      <c r="E319" s="179" t="s">
        <v>1537</v>
      </c>
      <c r="F319" s="150">
        <v>656</v>
      </c>
      <c r="G319" s="150">
        <v>1326940</v>
      </c>
      <c r="H319" s="7">
        <v>919</v>
      </c>
      <c r="I319" s="7">
        <v>1473125</v>
      </c>
      <c r="J319" s="24">
        <f t="shared" si="36"/>
        <v>1.4009146341463414</v>
      </c>
      <c r="K319" s="24">
        <f t="shared" si="36"/>
        <v>1.1101670007686859</v>
      </c>
      <c r="L319" s="24">
        <f t="shared" si="37"/>
        <v>0.3</v>
      </c>
      <c r="M319" s="24">
        <f t="shared" si="38"/>
        <v>0.7</v>
      </c>
      <c r="N319" s="109">
        <f t="shared" si="39"/>
        <v>1</v>
      </c>
      <c r="O319" s="148">
        <f>IF(N319&gt;=$O$1,N319*'DSR Fund'!$F$9,0)</f>
        <v>1442.9131308736737</v>
      </c>
      <c r="P319" s="7">
        <v>645695</v>
      </c>
      <c r="Q319" s="7">
        <v>825250</v>
      </c>
      <c r="R319" s="138">
        <f t="shared" si="40"/>
        <v>1470945</v>
      </c>
      <c r="S319" s="144">
        <f t="shared" si="41"/>
        <v>0.43896610682248488</v>
      </c>
      <c r="T319" s="144">
        <f t="shared" si="42"/>
        <v>0.56103389317751517</v>
      </c>
      <c r="U319" s="138">
        <f t="shared" si="43"/>
        <v>633.3899595426592</v>
      </c>
      <c r="V319" s="138">
        <f t="shared" si="44"/>
        <v>809.52317133101462</v>
      </c>
      <c r="W319" s="2" t="s">
        <v>1337</v>
      </c>
      <c r="X319" s="2">
        <v>1946576221</v>
      </c>
      <c r="Y319" s="2" t="s">
        <v>1627</v>
      </c>
      <c r="Z319" s="2" t="s">
        <v>1629</v>
      </c>
      <c r="AA319" s="2"/>
    </row>
    <row r="320" spans="1:27" x14ac:dyDescent="0.25">
      <c r="A320" s="145">
        <v>316</v>
      </c>
      <c r="B320" s="179" t="s">
        <v>164</v>
      </c>
      <c r="C320" s="181" t="s">
        <v>172</v>
      </c>
      <c r="D320" s="145" t="s">
        <v>568</v>
      </c>
      <c r="E320" s="179" t="s">
        <v>569</v>
      </c>
      <c r="F320" s="150">
        <v>1638</v>
      </c>
      <c r="G320" s="150">
        <v>2808625</v>
      </c>
      <c r="H320" s="7">
        <v>1749</v>
      </c>
      <c r="I320" s="7">
        <v>3066400</v>
      </c>
      <c r="J320" s="24">
        <f t="shared" si="36"/>
        <v>1.0677655677655677</v>
      </c>
      <c r="K320" s="24">
        <f t="shared" si="36"/>
        <v>1.09177978548222</v>
      </c>
      <c r="L320" s="24">
        <f t="shared" si="37"/>
        <v>0.3</v>
      </c>
      <c r="M320" s="24">
        <f t="shared" si="38"/>
        <v>0.7</v>
      </c>
      <c r="N320" s="109">
        <f t="shared" si="39"/>
        <v>1</v>
      </c>
      <c r="O320" s="148">
        <f>IF(N320&gt;=$O$1,N320*'DSR Fund'!$F$9,0)</f>
        <v>1442.9131308736737</v>
      </c>
      <c r="P320" s="7">
        <v>1201250</v>
      </c>
      <c r="Q320" s="7">
        <v>1861690</v>
      </c>
      <c r="R320" s="138">
        <f t="shared" si="40"/>
        <v>3062940</v>
      </c>
      <c r="S320" s="144">
        <f t="shared" si="41"/>
        <v>0.39218855086942611</v>
      </c>
      <c r="T320" s="144">
        <f t="shared" si="42"/>
        <v>0.60781144913057394</v>
      </c>
      <c r="U320" s="138">
        <f t="shared" si="43"/>
        <v>565.89400982781262</v>
      </c>
      <c r="V320" s="138">
        <f t="shared" si="44"/>
        <v>877.01912104586108</v>
      </c>
      <c r="W320" s="2" t="s">
        <v>1337</v>
      </c>
      <c r="X320" s="2">
        <v>1684354302</v>
      </c>
      <c r="Y320" s="2" t="s">
        <v>1627</v>
      </c>
      <c r="Z320" s="2" t="s">
        <v>1629</v>
      </c>
      <c r="AA320" s="2"/>
    </row>
    <row r="321" spans="1:27" x14ac:dyDescent="0.25">
      <c r="A321" s="145">
        <v>317</v>
      </c>
      <c r="B321" s="179" t="s">
        <v>164</v>
      </c>
      <c r="C321" s="181" t="s">
        <v>172</v>
      </c>
      <c r="D321" s="145" t="s">
        <v>566</v>
      </c>
      <c r="E321" s="179" t="s">
        <v>567</v>
      </c>
      <c r="F321" s="150">
        <v>724</v>
      </c>
      <c r="G321" s="150">
        <v>1445890</v>
      </c>
      <c r="H321" s="7">
        <v>1095</v>
      </c>
      <c r="I321" s="7">
        <v>1562275</v>
      </c>
      <c r="J321" s="24">
        <f t="shared" si="36"/>
        <v>1.5124309392265194</v>
      </c>
      <c r="K321" s="24">
        <f t="shared" si="36"/>
        <v>1.0804936751758432</v>
      </c>
      <c r="L321" s="24">
        <f t="shared" si="37"/>
        <v>0.3</v>
      </c>
      <c r="M321" s="24">
        <f t="shared" si="38"/>
        <v>0.7</v>
      </c>
      <c r="N321" s="109">
        <f t="shared" si="39"/>
        <v>1</v>
      </c>
      <c r="O321" s="148">
        <f>IF(N321&gt;=$O$1,N321*'DSR Fund'!$F$9,0)</f>
        <v>1442.9131308736737</v>
      </c>
      <c r="P321" s="7">
        <v>725055</v>
      </c>
      <c r="Q321" s="7">
        <v>837220</v>
      </c>
      <c r="R321" s="138">
        <f t="shared" si="40"/>
        <v>1562275</v>
      </c>
      <c r="S321" s="144">
        <f t="shared" si="41"/>
        <v>0.46410203069241973</v>
      </c>
      <c r="T321" s="144">
        <f t="shared" si="42"/>
        <v>0.53589796930758027</v>
      </c>
      <c r="U321" s="138">
        <f t="shared" si="43"/>
        <v>669.65891415122917</v>
      </c>
      <c r="V321" s="138">
        <f t="shared" si="44"/>
        <v>773.25421672244454</v>
      </c>
      <c r="W321" s="2" t="s">
        <v>1337</v>
      </c>
      <c r="X321" s="2">
        <v>1759737884</v>
      </c>
      <c r="Y321" s="2" t="s">
        <v>1627</v>
      </c>
      <c r="Z321" s="2" t="s">
        <v>1629</v>
      </c>
      <c r="AA321" s="2"/>
    </row>
    <row r="322" spans="1:27" x14ac:dyDescent="0.25">
      <c r="A322" s="145">
        <v>318</v>
      </c>
      <c r="B322" s="179" t="s">
        <v>164</v>
      </c>
      <c r="C322" s="181" t="s">
        <v>172</v>
      </c>
      <c r="D322" s="145" t="s">
        <v>574</v>
      </c>
      <c r="E322" s="179" t="s">
        <v>1538</v>
      </c>
      <c r="F322" s="150">
        <v>827</v>
      </c>
      <c r="G322" s="150">
        <v>1645540</v>
      </c>
      <c r="H322" s="7">
        <v>999</v>
      </c>
      <c r="I322" s="7">
        <v>2035835</v>
      </c>
      <c r="J322" s="24">
        <f t="shared" si="36"/>
        <v>1.2079806529625152</v>
      </c>
      <c r="K322" s="24">
        <f t="shared" si="36"/>
        <v>1.2371835385344629</v>
      </c>
      <c r="L322" s="24">
        <f t="shared" si="37"/>
        <v>0.3</v>
      </c>
      <c r="M322" s="24">
        <f t="shared" si="38"/>
        <v>0.7</v>
      </c>
      <c r="N322" s="109">
        <f t="shared" si="39"/>
        <v>1</v>
      </c>
      <c r="O322" s="148">
        <f>IF(N322&gt;=$O$1,N322*'DSR Fund'!$F$9,0)</f>
        <v>1442.9131308736737</v>
      </c>
      <c r="P322" s="7">
        <v>631595</v>
      </c>
      <c r="Q322" s="7">
        <v>1402060</v>
      </c>
      <c r="R322" s="138">
        <f t="shared" si="40"/>
        <v>2033655</v>
      </c>
      <c r="S322" s="144">
        <f t="shared" si="41"/>
        <v>0.31057136043232503</v>
      </c>
      <c r="T322" s="144">
        <f t="shared" si="42"/>
        <v>0.68942863956767497</v>
      </c>
      <c r="U322" s="138">
        <f t="shared" si="43"/>
        <v>448.1274940411023</v>
      </c>
      <c r="V322" s="138">
        <f t="shared" si="44"/>
        <v>994.78563683257141</v>
      </c>
      <c r="W322" s="2" t="s">
        <v>1337</v>
      </c>
      <c r="X322" s="2">
        <v>1926776258</v>
      </c>
      <c r="Y322" s="2" t="s">
        <v>1627</v>
      </c>
      <c r="Z322" s="2" t="s">
        <v>1629</v>
      </c>
      <c r="AA322" s="2"/>
    </row>
    <row r="323" spans="1:27" x14ac:dyDescent="0.25">
      <c r="A323" s="145">
        <v>319</v>
      </c>
      <c r="B323" s="179" t="s">
        <v>170</v>
      </c>
      <c r="C323" s="181" t="s">
        <v>172</v>
      </c>
      <c r="D323" s="145" t="s">
        <v>597</v>
      </c>
      <c r="E323" s="179" t="s">
        <v>598</v>
      </c>
      <c r="F323" s="150">
        <v>745</v>
      </c>
      <c r="G323" s="150">
        <v>1309870</v>
      </c>
      <c r="H323" s="7">
        <v>765</v>
      </c>
      <c r="I323" s="7">
        <v>974135</v>
      </c>
      <c r="J323" s="24">
        <f t="shared" si="36"/>
        <v>1.0268456375838926</v>
      </c>
      <c r="K323" s="24">
        <f t="shared" si="36"/>
        <v>0.74368830494629234</v>
      </c>
      <c r="L323" s="24">
        <f t="shared" si="37"/>
        <v>0.3</v>
      </c>
      <c r="M323" s="24">
        <f t="shared" si="38"/>
        <v>0.52058181346240462</v>
      </c>
      <c r="N323" s="109">
        <f t="shared" si="39"/>
        <v>0.82058181346240455</v>
      </c>
      <c r="O323" s="148">
        <f>IF(N323&gt;=$O$1,N323*'DSR Fund'!$F$9,0)</f>
        <v>1184.0282736010352</v>
      </c>
      <c r="P323" s="7">
        <v>434905</v>
      </c>
      <c r="Q323" s="7">
        <v>528560</v>
      </c>
      <c r="R323" s="138">
        <f t="shared" si="40"/>
        <v>963465</v>
      </c>
      <c r="S323" s="144">
        <f t="shared" si="41"/>
        <v>0.45139678140876938</v>
      </c>
      <c r="T323" s="144">
        <f t="shared" si="42"/>
        <v>0.54860321859123062</v>
      </c>
      <c r="U323" s="138">
        <f t="shared" si="43"/>
        <v>534.46655180048901</v>
      </c>
      <c r="V323" s="138">
        <f t="shared" si="44"/>
        <v>649.56172180054614</v>
      </c>
      <c r="W323" s="2" t="s">
        <v>1337</v>
      </c>
      <c r="X323" s="2">
        <v>1735276475</v>
      </c>
      <c r="Y323" s="2" t="s">
        <v>1627</v>
      </c>
      <c r="Z323" s="2" t="s">
        <v>1629</v>
      </c>
      <c r="AA323" s="2"/>
    </row>
    <row r="324" spans="1:27" x14ac:dyDescent="0.25">
      <c r="A324" s="145">
        <v>320</v>
      </c>
      <c r="B324" s="179" t="s">
        <v>170</v>
      </c>
      <c r="C324" s="181" t="s">
        <v>172</v>
      </c>
      <c r="D324" s="145" t="s">
        <v>595</v>
      </c>
      <c r="E324" s="179" t="s">
        <v>1539</v>
      </c>
      <c r="F324" s="150">
        <v>689</v>
      </c>
      <c r="G324" s="150">
        <v>1207240</v>
      </c>
      <c r="H324" s="7">
        <v>929</v>
      </c>
      <c r="I324" s="7">
        <v>1414920</v>
      </c>
      <c r="J324" s="24">
        <f t="shared" si="36"/>
        <v>1.3483309143686502</v>
      </c>
      <c r="K324" s="24">
        <f t="shared" si="36"/>
        <v>1.1720287598157781</v>
      </c>
      <c r="L324" s="24">
        <f t="shared" si="37"/>
        <v>0.3</v>
      </c>
      <c r="M324" s="24">
        <f t="shared" si="38"/>
        <v>0.7</v>
      </c>
      <c r="N324" s="109">
        <f t="shared" si="39"/>
        <v>1</v>
      </c>
      <c r="O324" s="148">
        <f>IF(N324&gt;=$O$1,N324*'DSR Fund'!$F$9,0)</f>
        <v>1442.9131308736737</v>
      </c>
      <c r="P324" s="7">
        <v>549645</v>
      </c>
      <c r="Q324" s="7">
        <v>852460</v>
      </c>
      <c r="R324" s="138">
        <f t="shared" si="40"/>
        <v>1402105</v>
      </c>
      <c r="S324" s="144">
        <f t="shared" si="41"/>
        <v>0.39201415015280594</v>
      </c>
      <c r="T324" s="144">
        <f t="shared" si="42"/>
        <v>0.60798584984719406</v>
      </c>
      <c r="U324" s="138">
        <f t="shared" si="43"/>
        <v>565.64236474376764</v>
      </c>
      <c r="V324" s="138">
        <f t="shared" si="44"/>
        <v>877.27076612990606</v>
      </c>
      <c r="W324" s="2" t="s">
        <v>1337</v>
      </c>
      <c r="X324" s="2">
        <v>1765627262</v>
      </c>
      <c r="Y324" s="2" t="s">
        <v>1627</v>
      </c>
      <c r="Z324" s="2" t="s">
        <v>1629</v>
      </c>
      <c r="AA324" s="2"/>
    </row>
    <row r="325" spans="1:27" x14ac:dyDescent="0.25">
      <c r="A325" s="145">
        <v>321</v>
      </c>
      <c r="B325" s="179" t="s">
        <v>170</v>
      </c>
      <c r="C325" s="181" t="s">
        <v>172</v>
      </c>
      <c r="D325" s="145" t="s">
        <v>593</v>
      </c>
      <c r="E325" s="179" t="s">
        <v>594</v>
      </c>
      <c r="F325" s="150">
        <v>762</v>
      </c>
      <c r="G325" s="150">
        <v>1300990</v>
      </c>
      <c r="H325" s="7">
        <v>837</v>
      </c>
      <c r="I325" s="7">
        <v>1133145</v>
      </c>
      <c r="J325" s="24">
        <f t="shared" ref="J325:K388" si="45">IFERROR(H325/F325,0)</f>
        <v>1.0984251968503937</v>
      </c>
      <c r="K325" s="24">
        <f t="shared" si="45"/>
        <v>0.87098671012075424</v>
      </c>
      <c r="L325" s="24">
        <f t="shared" si="37"/>
        <v>0.3</v>
      </c>
      <c r="M325" s="24">
        <f t="shared" si="38"/>
        <v>0.60969069708452794</v>
      </c>
      <c r="N325" s="109">
        <f t="shared" si="39"/>
        <v>0.90969069708452799</v>
      </c>
      <c r="O325" s="148">
        <f>IF(N325&gt;=$O$1,N325*'DSR Fund'!$F$9,0)</f>
        <v>1312.604651856891</v>
      </c>
      <c r="P325" s="7">
        <v>596225</v>
      </c>
      <c r="Q325" s="7">
        <v>527340</v>
      </c>
      <c r="R325" s="138">
        <f t="shared" si="40"/>
        <v>1123565</v>
      </c>
      <c r="S325" s="144">
        <f t="shared" si="41"/>
        <v>0.53065465727394501</v>
      </c>
      <c r="T325" s="144">
        <f t="shared" si="42"/>
        <v>0.46934534272605499</v>
      </c>
      <c r="U325" s="138">
        <f t="shared" si="43"/>
        <v>696.53977166730442</v>
      </c>
      <c r="V325" s="138">
        <f t="shared" si="44"/>
        <v>616.06488018958657</v>
      </c>
      <c r="W325" s="2" t="s">
        <v>1337</v>
      </c>
      <c r="X325" s="2">
        <v>1942248969</v>
      </c>
      <c r="Y325" s="2" t="s">
        <v>1627</v>
      </c>
      <c r="Z325" s="2" t="s">
        <v>1629</v>
      </c>
      <c r="AA325" s="2"/>
    </row>
    <row r="326" spans="1:27" x14ac:dyDescent="0.25">
      <c r="A326" s="145">
        <v>322</v>
      </c>
      <c r="B326" s="179" t="s">
        <v>170</v>
      </c>
      <c r="C326" s="181" t="s">
        <v>172</v>
      </c>
      <c r="D326" s="145" t="s">
        <v>591</v>
      </c>
      <c r="E326" s="179" t="s">
        <v>1540</v>
      </c>
      <c r="F326" s="150">
        <v>508</v>
      </c>
      <c r="G326" s="150">
        <v>859500</v>
      </c>
      <c r="H326" s="7">
        <v>486</v>
      </c>
      <c r="I326" s="7">
        <v>698105</v>
      </c>
      <c r="J326" s="24">
        <f t="shared" si="45"/>
        <v>0.95669291338582674</v>
      </c>
      <c r="K326" s="24">
        <f t="shared" si="45"/>
        <v>0.81222222222222218</v>
      </c>
      <c r="L326" s="24">
        <f t="shared" ref="L326:L389" si="46">IF((J326*0.3)&gt;30%,30%,(J326*0.3))</f>
        <v>0.28700787401574801</v>
      </c>
      <c r="M326" s="24">
        <f t="shared" ref="M326:M389" si="47">IF((K326*0.7)&gt;70%,70%,(K326*0.7))</f>
        <v>0.56855555555555548</v>
      </c>
      <c r="N326" s="109">
        <f t="shared" ref="N326:N389" si="48">L326+M326</f>
        <v>0.85556342957130349</v>
      </c>
      <c r="O326" s="148">
        <f>IF(N326&gt;=$O$1,N326*'DSR Fund'!$F$9,0)</f>
        <v>1234.5037068237473</v>
      </c>
      <c r="P326" s="7">
        <v>284175</v>
      </c>
      <c r="Q326" s="7">
        <v>398910</v>
      </c>
      <c r="R326" s="138">
        <f t="shared" ref="R326:R389" si="49">SUM(P326:Q326)</f>
        <v>683085</v>
      </c>
      <c r="S326" s="144">
        <f t="shared" ref="S326:S389" si="50">IFERROR(P326/R326,0)</f>
        <v>0.41601704033905007</v>
      </c>
      <c r="T326" s="144">
        <f t="shared" ref="T326:T389" si="51">IFERROR(Q326/R326,0)</f>
        <v>0.58398295966094993</v>
      </c>
      <c r="U326" s="138">
        <f t="shared" ref="U326:U389" si="52">O326*S326</f>
        <v>513.57457840040172</v>
      </c>
      <c r="V326" s="138">
        <f t="shared" ref="V326:V389" si="53">O326*T326</f>
        <v>720.92912842334556</v>
      </c>
      <c r="W326" s="2" t="s">
        <v>1337</v>
      </c>
      <c r="X326" s="2">
        <v>1720226799</v>
      </c>
      <c r="Y326" s="2" t="s">
        <v>1627</v>
      </c>
      <c r="Z326" s="2" t="s">
        <v>1629</v>
      </c>
      <c r="AA326" s="2"/>
    </row>
    <row r="327" spans="1:27" x14ac:dyDescent="0.25">
      <c r="A327" s="145">
        <v>323</v>
      </c>
      <c r="B327" s="179" t="s">
        <v>170</v>
      </c>
      <c r="C327" s="181" t="s">
        <v>172</v>
      </c>
      <c r="D327" s="145" t="s">
        <v>601</v>
      </c>
      <c r="E327" s="179" t="s">
        <v>1541</v>
      </c>
      <c r="F327" s="150">
        <v>817</v>
      </c>
      <c r="G327" s="150">
        <v>1405885</v>
      </c>
      <c r="H327" s="7">
        <v>486</v>
      </c>
      <c r="I327" s="7">
        <v>1304530</v>
      </c>
      <c r="J327" s="24">
        <f t="shared" si="45"/>
        <v>0.59485924112607103</v>
      </c>
      <c r="K327" s="24">
        <f t="shared" si="45"/>
        <v>0.92790662109632016</v>
      </c>
      <c r="L327" s="24">
        <f t="shared" si="46"/>
        <v>0.17845777233782131</v>
      </c>
      <c r="M327" s="24">
        <f t="shared" si="47"/>
        <v>0.64953463476742412</v>
      </c>
      <c r="N327" s="109">
        <f t="shared" si="48"/>
        <v>0.82799240710524546</v>
      </c>
      <c r="O327" s="148">
        <f>IF(N327&gt;=$O$1,N327*'DSR Fund'!$F$9,0)</f>
        <v>1194.7211164758592</v>
      </c>
      <c r="P327" s="7">
        <v>222665</v>
      </c>
      <c r="Q327" s="7">
        <v>1065350</v>
      </c>
      <c r="R327" s="138">
        <f t="shared" si="49"/>
        <v>1288015</v>
      </c>
      <c r="S327" s="144">
        <f t="shared" si="50"/>
        <v>0.17287453950458651</v>
      </c>
      <c r="T327" s="144">
        <f t="shared" si="51"/>
        <v>0.82712546049541347</v>
      </c>
      <c r="U327" s="138">
        <f t="shared" si="52"/>
        <v>206.5368628471696</v>
      </c>
      <c r="V327" s="138">
        <f t="shared" si="53"/>
        <v>988.18425362868948</v>
      </c>
      <c r="W327" s="2" t="s">
        <v>1337</v>
      </c>
      <c r="X327" s="2">
        <v>1711038636</v>
      </c>
      <c r="Y327" s="2" t="s">
        <v>1627</v>
      </c>
      <c r="Z327" s="2" t="s">
        <v>1629</v>
      </c>
      <c r="AA327" s="2"/>
    </row>
    <row r="328" spans="1:27" x14ac:dyDescent="0.25">
      <c r="A328" s="145">
        <v>324</v>
      </c>
      <c r="B328" s="179" t="s">
        <v>170</v>
      </c>
      <c r="C328" s="181" t="s">
        <v>172</v>
      </c>
      <c r="D328" s="145" t="s">
        <v>599</v>
      </c>
      <c r="E328" s="179" t="s">
        <v>1542</v>
      </c>
      <c r="F328" s="150">
        <v>449</v>
      </c>
      <c r="G328" s="150">
        <v>810385</v>
      </c>
      <c r="H328" s="7">
        <v>367</v>
      </c>
      <c r="I328" s="7">
        <v>448105</v>
      </c>
      <c r="J328" s="24">
        <f t="shared" si="45"/>
        <v>0.81737193763919824</v>
      </c>
      <c r="K328" s="24">
        <f t="shared" si="45"/>
        <v>0.55295322593582064</v>
      </c>
      <c r="L328" s="24">
        <f t="shared" si="46"/>
        <v>0.24521158129175946</v>
      </c>
      <c r="M328" s="24">
        <f t="shared" si="47"/>
        <v>0.38706725815507442</v>
      </c>
      <c r="N328" s="109">
        <f t="shared" si="48"/>
        <v>0.63227883944683394</v>
      </c>
      <c r="O328" s="148">
        <f>IF(N328&gt;=$O$1,N328*'DSR Fund'!$F$9,0)</f>
        <v>0</v>
      </c>
      <c r="P328" s="7">
        <v>214360</v>
      </c>
      <c r="Q328" s="7">
        <v>230370</v>
      </c>
      <c r="R328" s="138">
        <f t="shared" si="49"/>
        <v>444730</v>
      </c>
      <c r="S328" s="144">
        <f t="shared" si="50"/>
        <v>0.48200031479774247</v>
      </c>
      <c r="T328" s="144">
        <f t="shared" si="51"/>
        <v>0.51799968520225759</v>
      </c>
      <c r="U328" s="138">
        <f t="shared" si="52"/>
        <v>0</v>
      </c>
      <c r="V328" s="138">
        <f t="shared" si="53"/>
        <v>0</v>
      </c>
      <c r="W328" s="2" t="s">
        <v>1337</v>
      </c>
      <c r="X328" s="2">
        <v>1790790661</v>
      </c>
      <c r="Y328" s="2" t="s">
        <v>1627</v>
      </c>
      <c r="Z328" s="2" t="s">
        <v>1629</v>
      </c>
      <c r="AA328" s="2"/>
    </row>
    <row r="329" spans="1:27" x14ac:dyDescent="0.25">
      <c r="A329" s="145">
        <v>325</v>
      </c>
      <c r="B329" s="179" t="s">
        <v>4</v>
      </c>
      <c r="C329" s="181" t="s">
        <v>172</v>
      </c>
      <c r="D329" s="145" t="s">
        <v>211</v>
      </c>
      <c r="E329" s="179" t="s">
        <v>642</v>
      </c>
      <c r="F329" s="150">
        <v>734</v>
      </c>
      <c r="G329" s="150">
        <v>1314360</v>
      </c>
      <c r="H329" s="7">
        <v>834</v>
      </c>
      <c r="I329" s="7">
        <v>1089210</v>
      </c>
      <c r="J329" s="24">
        <f t="shared" si="45"/>
        <v>1.1362397820163488</v>
      </c>
      <c r="K329" s="24">
        <f t="shared" si="45"/>
        <v>0.82869989957089385</v>
      </c>
      <c r="L329" s="24">
        <f t="shared" si="46"/>
        <v>0.3</v>
      </c>
      <c r="M329" s="24">
        <f t="shared" si="47"/>
        <v>0.58008992969962569</v>
      </c>
      <c r="N329" s="109">
        <f t="shared" si="48"/>
        <v>0.88008992969962563</v>
      </c>
      <c r="O329" s="148">
        <f>IF(N329&gt;=$O$1,N329*'DSR Fund'!$F$9,0)</f>
        <v>1269.8933159132782</v>
      </c>
      <c r="P329" s="7">
        <v>610530</v>
      </c>
      <c r="Q329" s="7">
        <v>401850</v>
      </c>
      <c r="R329" s="138">
        <f t="shared" si="49"/>
        <v>1012380</v>
      </c>
      <c r="S329" s="144">
        <f t="shared" si="50"/>
        <v>0.60306406685236769</v>
      </c>
      <c r="T329" s="144">
        <f t="shared" si="51"/>
        <v>0.39693593314763231</v>
      </c>
      <c r="U329" s="138">
        <f t="shared" si="52"/>
        <v>765.82702756330013</v>
      </c>
      <c r="V329" s="138">
        <f t="shared" si="53"/>
        <v>504.06628834997815</v>
      </c>
      <c r="W329" s="2" t="s">
        <v>1337</v>
      </c>
      <c r="X329" s="2">
        <v>1987370470</v>
      </c>
      <c r="Y329" s="2" t="s">
        <v>1627</v>
      </c>
      <c r="Z329" s="2" t="s">
        <v>1629</v>
      </c>
      <c r="AA329" s="2"/>
    </row>
    <row r="330" spans="1:27" x14ac:dyDescent="0.25">
      <c r="A330" s="145">
        <v>326</v>
      </c>
      <c r="B330" s="179" t="s">
        <v>4</v>
      </c>
      <c r="C330" s="181" t="s">
        <v>172</v>
      </c>
      <c r="D330" s="145" t="s">
        <v>209</v>
      </c>
      <c r="E330" s="179" t="s">
        <v>210</v>
      </c>
      <c r="F330" s="150">
        <v>776</v>
      </c>
      <c r="G330" s="150">
        <v>1363250</v>
      </c>
      <c r="H330" s="7">
        <v>969</v>
      </c>
      <c r="I330" s="7">
        <v>1555860</v>
      </c>
      <c r="J330" s="24">
        <f t="shared" si="45"/>
        <v>1.2487113402061856</v>
      </c>
      <c r="K330" s="24">
        <f t="shared" si="45"/>
        <v>1.1412873647533468</v>
      </c>
      <c r="L330" s="24">
        <f t="shared" si="46"/>
        <v>0.3</v>
      </c>
      <c r="M330" s="24">
        <f t="shared" si="47"/>
        <v>0.7</v>
      </c>
      <c r="N330" s="109">
        <f t="shared" si="48"/>
        <v>1</v>
      </c>
      <c r="O330" s="148">
        <f>IF(N330&gt;=$O$1,N330*'DSR Fund'!$F$9,0)</f>
        <v>1442.9131308736737</v>
      </c>
      <c r="P330" s="7">
        <v>646295</v>
      </c>
      <c r="Q330" s="7">
        <v>874230</v>
      </c>
      <c r="R330" s="138">
        <f t="shared" si="49"/>
        <v>1520525</v>
      </c>
      <c r="S330" s="144">
        <f t="shared" si="50"/>
        <v>0.42504726985745056</v>
      </c>
      <c r="T330" s="144">
        <f t="shared" si="51"/>
        <v>0.57495273014254944</v>
      </c>
      <c r="U330" s="138">
        <f t="shared" si="52"/>
        <v>613.30628691932122</v>
      </c>
      <c r="V330" s="138">
        <f t="shared" si="53"/>
        <v>829.60684395435248</v>
      </c>
      <c r="W330" s="2" t="s">
        <v>1337</v>
      </c>
      <c r="X330" s="2">
        <v>1869011575</v>
      </c>
      <c r="Y330" s="2" t="s">
        <v>1627</v>
      </c>
      <c r="Z330" s="2" t="s">
        <v>1629</v>
      </c>
      <c r="AA330" s="2"/>
    </row>
    <row r="331" spans="1:27" x14ac:dyDescent="0.25">
      <c r="A331" s="145">
        <v>327</v>
      </c>
      <c r="B331" s="179" t="s">
        <v>4</v>
      </c>
      <c r="C331" s="181" t="s">
        <v>172</v>
      </c>
      <c r="D331" s="145" t="s">
        <v>207</v>
      </c>
      <c r="E331" s="179" t="s">
        <v>208</v>
      </c>
      <c r="F331" s="150">
        <v>1268</v>
      </c>
      <c r="G331" s="150">
        <v>2277205</v>
      </c>
      <c r="H331" s="7">
        <v>993</v>
      </c>
      <c r="I331" s="7">
        <v>1713425</v>
      </c>
      <c r="J331" s="24">
        <f t="shared" si="45"/>
        <v>0.78312302839116721</v>
      </c>
      <c r="K331" s="24">
        <f t="shared" si="45"/>
        <v>0.75242457310606647</v>
      </c>
      <c r="L331" s="24">
        <f t="shared" si="46"/>
        <v>0.23493690851735016</v>
      </c>
      <c r="M331" s="24">
        <f t="shared" si="47"/>
        <v>0.52669720117424645</v>
      </c>
      <c r="N331" s="109">
        <f t="shared" si="48"/>
        <v>0.76163410969159662</v>
      </c>
      <c r="O331" s="148">
        <f>IF(N331&gt;=$O$1,N331*'DSR Fund'!$F$9,0)</f>
        <v>0</v>
      </c>
      <c r="P331" s="7">
        <v>662380</v>
      </c>
      <c r="Q331" s="7">
        <v>876670</v>
      </c>
      <c r="R331" s="138">
        <f t="shared" si="49"/>
        <v>1539050</v>
      </c>
      <c r="S331" s="144">
        <f t="shared" si="50"/>
        <v>0.43038237874013191</v>
      </c>
      <c r="T331" s="144">
        <f t="shared" si="51"/>
        <v>0.56961762125986815</v>
      </c>
      <c r="U331" s="138">
        <f t="shared" si="52"/>
        <v>0</v>
      </c>
      <c r="V331" s="138">
        <f t="shared" si="53"/>
        <v>0</v>
      </c>
      <c r="W331" s="2" t="s">
        <v>1337</v>
      </c>
      <c r="X331" s="2">
        <v>1817540263</v>
      </c>
      <c r="Y331" s="2" t="s">
        <v>1627</v>
      </c>
      <c r="Z331" s="2" t="s">
        <v>1629</v>
      </c>
      <c r="AA331" s="2"/>
    </row>
    <row r="332" spans="1:27" x14ac:dyDescent="0.25">
      <c r="A332" s="145">
        <v>328</v>
      </c>
      <c r="B332" s="179" t="s">
        <v>4</v>
      </c>
      <c r="C332" s="181" t="s">
        <v>172</v>
      </c>
      <c r="D332" s="145" t="s">
        <v>205</v>
      </c>
      <c r="E332" s="179" t="s">
        <v>1504</v>
      </c>
      <c r="F332" s="150">
        <v>955</v>
      </c>
      <c r="G332" s="150">
        <v>1754030</v>
      </c>
      <c r="H332" s="7">
        <v>1419</v>
      </c>
      <c r="I332" s="7">
        <v>2339185</v>
      </c>
      <c r="J332" s="24">
        <f t="shared" si="45"/>
        <v>1.4858638743455497</v>
      </c>
      <c r="K332" s="24">
        <f t="shared" si="45"/>
        <v>1.3336060386652451</v>
      </c>
      <c r="L332" s="24">
        <f t="shared" si="46"/>
        <v>0.3</v>
      </c>
      <c r="M332" s="24">
        <f t="shared" si="47"/>
        <v>0.7</v>
      </c>
      <c r="N332" s="109">
        <f t="shared" si="48"/>
        <v>1</v>
      </c>
      <c r="O332" s="148">
        <f>IF(N332&gt;=$O$1,N332*'DSR Fund'!$F$9,0)</f>
        <v>1442.9131308736737</v>
      </c>
      <c r="P332" s="7">
        <v>909055</v>
      </c>
      <c r="Q332" s="7">
        <v>1393450</v>
      </c>
      <c r="R332" s="138">
        <f t="shared" si="49"/>
        <v>2302505</v>
      </c>
      <c r="S332" s="144">
        <f t="shared" si="50"/>
        <v>0.39481130334136083</v>
      </c>
      <c r="T332" s="144">
        <f t="shared" si="51"/>
        <v>0.60518869665863917</v>
      </c>
      <c r="U332" s="138">
        <f t="shared" si="52"/>
        <v>569.67841380859863</v>
      </c>
      <c r="V332" s="138">
        <f t="shared" si="53"/>
        <v>873.23471706507507</v>
      </c>
      <c r="W332" s="2" t="s">
        <v>1337</v>
      </c>
      <c r="X332" s="2">
        <v>1745835803</v>
      </c>
      <c r="Y332" s="2" t="s">
        <v>1627</v>
      </c>
      <c r="Z332" s="2" t="s">
        <v>1629</v>
      </c>
      <c r="AA332" s="2"/>
    </row>
    <row r="333" spans="1:27" x14ac:dyDescent="0.25">
      <c r="A333" s="145">
        <v>329</v>
      </c>
      <c r="B333" s="179" t="s">
        <v>4</v>
      </c>
      <c r="C333" s="181" t="s">
        <v>172</v>
      </c>
      <c r="D333" s="145" t="s">
        <v>213</v>
      </c>
      <c r="E333" s="179" t="s">
        <v>1505</v>
      </c>
      <c r="F333" s="150">
        <v>469</v>
      </c>
      <c r="G333" s="150">
        <v>826625</v>
      </c>
      <c r="H333" s="7">
        <v>653</v>
      </c>
      <c r="I333" s="7">
        <v>909565</v>
      </c>
      <c r="J333" s="24">
        <f t="shared" si="45"/>
        <v>1.392324093816631</v>
      </c>
      <c r="K333" s="24">
        <f t="shared" si="45"/>
        <v>1.100335702404355</v>
      </c>
      <c r="L333" s="24">
        <f t="shared" si="46"/>
        <v>0.3</v>
      </c>
      <c r="M333" s="24">
        <f t="shared" si="47"/>
        <v>0.7</v>
      </c>
      <c r="N333" s="109">
        <f t="shared" si="48"/>
        <v>1</v>
      </c>
      <c r="O333" s="148">
        <f>IF(N333&gt;=$O$1,N333*'DSR Fund'!$F$9,0)</f>
        <v>1442.9131308736737</v>
      </c>
      <c r="P333" s="7">
        <v>420535</v>
      </c>
      <c r="Q333" s="7">
        <v>475810</v>
      </c>
      <c r="R333" s="138">
        <f t="shared" si="49"/>
        <v>896345</v>
      </c>
      <c r="S333" s="144">
        <f t="shared" si="50"/>
        <v>0.46916644818680309</v>
      </c>
      <c r="T333" s="144">
        <f t="shared" si="51"/>
        <v>0.53083355181319691</v>
      </c>
      <c r="U333" s="138">
        <f t="shared" si="52"/>
        <v>676.96642865410126</v>
      </c>
      <c r="V333" s="138">
        <f t="shared" si="53"/>
        <v>765.94670221957244</v>
      </c>
      <c r="W333" s="2" t="s">
        <v>1337</v>
      </c>
      <c r="X333" s="2">
        <v>1799480712</v>
      </c>
      <c r="Y333" s="2" t="s">
        <v>1627</v>
      </c>
      <c r="Z333" s="2" t="s">
        <v>1629</v>
      </c>
      <c r="AA333" s="2"/>
    </row>
    <row r="334" spans="1:27" x14ac:dyDescent="0.25">
      <c r="A334" s="145">
        <v>330</v>
      </c>
      <c r="B334" s="179" t="s">
        <v>4</v>
      </c>
      <c r="C334" s="181" t="s">
        <v>172</v>
      </c>
      <c r="D334" s="145" t="s">
        <v>204</v>
      </c>
      <c r="E334" s="179" t="s">
        <v>1506</v>
      </c>
      <c r="F334" s="150">
        <v>682</v>
      </c>
      <c r="G334" s="150">
        <v>1215915</v>
      </c>
      <c r="H334" s="7">
        <v>738</v>
      </c>
      <c r="I334" s="7">
        <v>1094640</v>
      </c>
      <c r="J334" s="24">
        <f t="shared" si="45"/>
        <v>1.0821114369501466</v>
      </c>
      <c r="K334" s="24">
        <f t="shared" si="45"/>
        <v>0.90026029780042194</v>
      </c>
      <c r="L334" s="24">
        <f t="shared" si="46"/>
        <v>0.3</v>
      </c>
      <c r="M334" s="24">
        <f t="shared" si="47"/>
        <v>0.63018220846029527</v>
      </c>
      <c r="N334" s="109">
        <f t="shared" si="48"/>
        <v>0.93018220846029531</v>
      </c>
      <c r="O334" s="148">
        <f>IF(N334&gt;=$O$1,N334*'DSR Fund'!$F$9,0)</f>
        <v>1342.1721226924328</v>
      </c>
      <c r="P334" s="7">
        <v>437520</v>
      </c>
      <c r="Q334" s="7">
        <v>615600</v>
      </c>
      <c r="R334" s="138">
        <f t="shared" si="49"/>
        <v>1053120</v>
      </c>
      <c r="S334" s="144">
        <f t="shared" si="50"/>
        <v>0.41545123062898814</v>
      </c>
      <c r="T334" s="144">
        <f t="shared" si="51"/>
        <v>0.58454876937101186</v>
      </c>
      <c r="U334" s="138">
        <f t="shared" si="52"/>
        <v>557.60706008849252</v>
      </c>
      <c r="V334" s="138">
        <f t="shared" si="53"/>
        <v>784.56506260394031</v>
      </c>
      <c r="W334" s="2" t="s">
        <v>1337</v>
      </c>
      <c r="X334" s="2">
        <v>1733291885</v>
      </c>
      <c r="Y334" s="2" t="s">
        <v>1627</v>
      </c>
      <c r="Z334" s="2" t="s">
        <v>1629</v>
      </c>
      <c r="AA334" s="2"/>
    </row>
    <row r="335" spans="1:27" x14ac:dyDescent="0.25">
      <c r="A335" s="145">
        <v>331</v>
      </c>
      <c r="B335" s="179" t="s">
        <v>7</v>
      </c>
      <c r="C335" s="181" t="s">
        <v>172</v>
      </c>
      <c r="D335" s="145" t="s">
        <v>241</v>
      </c>
      <c r="E335" s="179" t="s">
        <v>242</v>
      </c>
      <c r="F335" s="150">
        <v>783</v>
      </c>
      <c r="G335" s="150">
        <v>1318260</v>
      </c>
      <c r="H335" s="7">
        <v>959</v>
      </c>
      <c r="I335" s="7">
        <v>1234375</v>
      </c>
      <c r="J335" s="24">
        <f t="shared" si="45"/>
        <v>1.2247765006385696</v>
      </c>
      <c r="K335" s="24">
        <f t="shared" si="45"/>
        <v>0.9363668775507108</v>
      </c>
      <c r="L335" s="24">
        <f t="shared" si="46"/>
        <v>0.3</v>
      </c>
      <c r="M335" s="24">
        <f t="shared" si="47"/>
        <v>0.65545681428549751</v>
      </c>
      <c r="N335" s="109">
        <f t="shared" si="48"/>
        <v>0.95545681428549756</v>
      </c>
      <c r="O335" s="148">
        <f>IF(N335&gt;=$O$1,N335*'DSR Fund'!$F$9,0)</f>
        <v>1378.6411833152736</v>
      </c>
      <c r="P335" s="7">
        <v>698415</v>
      </c>
      <c r="Q335" s="7">
        <v>534870</v>
      </c>
      <c r="R335" s="138">
        <f t="shared" si="49"/>
        <v>1233285</v>
      </c>
      <c r="S335" s="144">
        <f t="shared" si="50"/>
        <v>0.56630462545153792</v>
      </c>
      <c r="T335" s="144">
        <f t="shared" si="51"/>
        <v>0.43369537454846202</v>
      </c>
      <c r="U335" s="138">
        <f t="shared" si="52"/>
        <v>780.73087894942103</v>
      </c>
      <c r="V335" s="138">
        <f t="shared" si="53"/>
        <v>597.91030436585243</v>
      </c>
      <c r="W335" s="2" t="s">
        <v>1337</v>
      </c>
      <c r="X335" s="2">
        <v>1756688555</v>
      </c>
      <c r="Y335" s="2" t="s">
        <v>1627</v>
      </c>
      <c r="Z335" s="2" t="s">
        <v>1629</v>
      </c>
      <c r="AA335" s="2"/>
    </row>
    <row r="336" spans="1:27" x14ac:dyDescent="0.25">
      <c r="A336" s="145">
        <v>332</v>
      </c>
      <c r="B336" s="179" t="s">
        <v>7</v>
      </c>
      <c r="C336" s="181" t="s">
        <v>172</v>
      </c>
      <c r="D336" s="145" t="s">
        <v>237</v>
      </c>
      <c r="E336" s="179" t="s">
        <v>238</v>
      </c>
      <c r="F336" s="150">
        <v>859</v>
      </c>
      <c r="G336" s="150">
        <v>1461865</v>
      </c>
      <c r="H336" s="7">
        <v>819</v>
      </c>
      <c r="I336" s="7">
        <v>1170280</v>
      </c>
      <c r="J336" s="24">
        <f t="shared" si="45"/>
        <v>0.95343422584400461</v>
      </c>
      <c r="K336" s="24">
        <f t="shared" si="45"/>
        <v>0.80053903746241961</v>
      </c>
      <c r="L336" s="24">
        <f t="shared" si="46"/>
        <v>0.28603026775320139</v>
      </c>
      <c r="M336" s="24">
        <f t="shared" si="47"/>
        <v>0.56037732622369374</v>
      </c>
      <c r="N336" s="109">
        <f t="shared" si="48"/>
        <v>0.84640759397689513</v>
      </c>
      <c r="O336" s="148">
        <f>IF(N336&gt;=$O$1,N336*'DSR Fund'!$F$9,0)</f>
        <v>1221.2926314204549</v>
      </c>
      <c r="P336" s="7">
        <v>569350</v>
      </c>
      <c r="Q336" s="7">
        <v>600930</v>
      </c>
      <c r="R336" s="138">
        <f t="shared" si="49"/>
        <v>1170280</v>
      </c>
      <c r="S336" s="144">
        <f t="shared" si="50"/>
        <v>0.48650750247803942</v>
      </c>
      <c r="T336" s="144">
        <f t="shared" si="51"/>
        <v>0.51349249752196058</v>
      </c>
      <c r="U336" s="138">
        <f t="shared" si="52"/>
        <v>594.16802790719828</v>
      </c>
      <c r="V336" s="138">
        <f t="shared" si="53"/>
        <v>627.1246035132566</v>
      </c>
      <c r="W336" s="2" t="s">
        <v>1337</v>
      </c>
      <c r="X336" s="2">
        <v>1737304430</v>
      </c>
      <c r="Y336" s="2" t="s">
        <v>1627</v>
      </c>
      <c r="Z336" s="2" t="s">
        <v>1629</v>
      </c>
      <c r="AA336" s="2"/>
    </row>
    <row r="337" spans="1:27" x14ac:dyDescent="0.25">
      <c r="A337" s="145">
        <v>333</v>
      </c>
      <c r="B337" s="179" t="s">
        <v>7</v>
      </c>
      <c r="C337" s="181" t="s">
        <v>172</v>
      </c>
      <c r="D337" s="145" t="s">
        <v>235</v>
      </c>
      <c r="E337" s="179" t="s">
        <v>236</v>
      </c>
      <c r="F337" s="150">
        <v>741</v>
      </c>
      <c r="G337" s="150">
        <v>1261360</v>
      </c>
      <c r="H337" s="7">
        <v>766</v>
      </c>
      <c r="I337" s="7">
        <v>1027540</v>
      </c>
      <c r="J337" s="24">
        <f t="shared" si="45"/>
        <v>1.0337381916329285</v>
      </c>
      <c r="K337" s="24">
        <f t="shared" si="45"/>
        <v>0.8146286547853111</v>
      </c>
      <c r="L337" s="24">
        <f t="shared" si="46"/>
        <v>0.3</v>
      </c>
      <c r="M337" s="24">
        <f t="shared" si="47"/>
        <v>0.57024005834971769</v>
      </c>
      <c r="N337" s="109">
        <f t="shared" si="48"/>
        <v>0.87024005834971763</v>
      </c>
      <c r="O337" s="148">
        <f>IF(N337&gt;=$O$1,N337*'DSR Fund'!$F$9,0)</f>
        <v>1255.6808072050796</v>
      </c>
      <c r="P337" s="7">
        <v>518350</v>
      </c>
      <c r="Q337" s="7">
        <v>509190</v>
      </c>
      <c r="R337" s="138">
        <f t="shared" si="49"/>
        <v>1027540</v>
      </c>
      <c r="S337" s="144">
        <f t="shared" si="50"/>
        <v>0.50445724740642695</v>
      </c>
      <c r="T337" s="144">
        <f t="shared" si="51"/>
        <v>0.495542752593573</v>
      </c>
      <c r="U337" s="138">
        <f t="shared" si="52"/>
        <v>633.43728362375475</v>
      </c>
      <c r="V337" s="138">
        <f t="shared" si="53"/>
        <v>622.24352358132478</v>
      </c>
      <c r="W337" s="2" t="s">
        <v>1337</v>
      </c>
      <c r="X337" s="2">
        <v>1737293452</v>
      </c>
      <c r="Y337" s="2" t="s">
        <v>1627</v>
      </c>
      <c r="Z337" s="2" t="s">
        <v>1629</v>
      </c>
      <c r="AA337" s="2"/>
    </row>
    <row r="338" spans="1:27" x14ac:dyDescent="0.25">
      <c r="A338" s="145">
        <v>334</v>
      </c>
      <c r="B338" s="179" t="s">
        <v>7</v>
      </c>
      <c r="C338" s="181" t="s">
        <v>172</v>
      </c>
      <c r="D338" s="145" t="s">
        <v>239</v>
      </c>
      <c r="E338" s="179" t="s">
        <v>1507</v>
      </c>
      <c r="F338" s="150">
        <v>1915</v>
      </c>
      <c r="G338" s="150">
        <v>3291790</v>
      </c>
      <c r="H338" s="7">
        <v>1961</v>
      </c>
      <c r="I338" s="7">
        <v>2905600</v>
      </c>
      <c r="J338" s="24">
        <f t="shared" si="45"/>
        <v>1.0240208877284596</v>
      </c>
      <c r="K338" s="24">
        <f t="shared" si="45"/>
        <v>0.88268085145164177</v>
      </c>
      <c r="L338" s="24">
        <f t="shared" si="46"/>
        <v>0.3</v>
      </c>
      <c r="M338" s="24">
        <f t="shared" si="47"/>
        <v>0.61787659601614919</v>
      </c>
      <c r="N338" s="109">
        <f t="shared" si="48"/>
        <v>0.91787659601614924</v>
      </c>
      <c r="O338" s="148">
        <f>IF(N338&gt;=$O$1,N338*'DSR Fund'!$F$9,0)</f>
        <v>1324.416192913332</v>
      </c>
      <c r="P338" s="7">
        <v>1283170</v>
      </c>
      <c r="Q338" s="7">
        <v>1619220</v>
      </c>
      <c r="R338" s="138">
        <f t="shared" si="49"/>
        <v>2902390</v>
      </c>
      <c r="S338" s="144">
        <f t="shared" si="50"/>
        <v>0.44210805577472356</v>
      </c>
      <c r="T338" s="144">
        <f t="shared" si="51"/>
        <v>0.55789194422527644</v>
      </c>
      <c r="U338" s="138">
        <f t="shared" si="52"/>
        <v>585.53506808547445</v>
      </c>
      <c r="V338" s="138">
        <f t="shared" si="53"/>
        <v>738.88112482785755</v>
      </c>
      <c r="W338" s="2" t="s">
        <v>1337</v>
      </c>
      <c r="X338" s="2">
        <v>1736888926</v>
      </c>
      <c r="Y338" s="2" t="s">
        <v>1627</v>
      </c>
      <c r="Z338" s="2" t="s">
        <v>1629</v>
      </c>
      <c r="AA338" s="2"/>
    </row>
    <row r="339" spans="1:27" x14ac:dyDescent="0.25">
      <c r="A339" s="145">
        <v>335</v>
      </c>
      <c r="B339" s="179" t="s">
        <v>15</v>
      </c>
      <c r="C339" s="181" t="s">
        <v>172</v>
      </c>
      <c r="D339" s="145" t="s">
        <v>217</v>
      </c>
      <c r="E339" s="179" t="s">
        <v>1508</v>
      </c>
      <c r="F339" s="150">
        <v>758</v>
      </c>
      <c r="G339" s="150">
        <v>1343540</v>
      </c>
      <c r="H339" s="7">
        <v>1149</v>
      </c>
      <c r="I339" s="7">
        <v>1575710</v>
      </c>
      <c r="J339" s="24">
        <f t="shared" si="45"/>
        <v>1.5158311345646438</v>
      </c>
      <c r="K339" s="24">
        <f t="shared" si="45"/>
        <v>1.1728046801732737</v>
      </c>
      <c r="L339" s="24">
        <f t="shared" si="46"/>
        <v>0.3</v>
      </c>
      <c r="M339" s="24">
        <f t="shared" si="47"/>
        <v>0.7</v>
      </c>
      <c r="N339" s="109">
        <f t="shared" si="48"/>
        <v>1</v>
      </c>
      <c r="O339" s="148">
        <f>IF(N339&gt;=$O$1,N339*'DSR Fund'!$F$9,0)</f>
        <v>1442.9131308736737</v>
      </c>
      <c r="P339" s="7">
        <v>815880</v>
      </c>
      <c r="Q339" s="7">
        <v>749700</v>
      </c>
      <c r="R339" s="138">
        <f t="shared" si="49"/>
        <v>1565580</v>
      </c>
      <c r="S339" s="144">
        <f t="shared" si="50"/>
        <v>0.52113593684129844</v>
      </c>
      <c r="T339" s="144">
        <f t="shared" si="51"/>
        <v>0.47886406315870156</v>
      </c>
      <c r="U339" s="138">
        <f t="shared" si="52"/>
        <v>751.95388623846304</v>
      </c>
      <c r="V339" s="138">
        <f t="shared" si="53"/>
        <v>690.95924463521067</v>
      </c>
      <c r="W339" s="2" t="s">
        <v>1337</v>
      </c>
      <c r="X339" s="2">
        <v>1755758589</v>
      </c>
      <c r="Y339" s="2" t="s">
        <v>1627</v>
      </c>
      <c r="Z339" s="2" t="s">
        <v>1629</v>
      </c>
      <c r="AA339" s="2"/>
    </row>
    <row r="340" spans="1:27" x14ac:dyDescent="0.25">
      <c r="A340" s="145">
        <v>336</v>
      </c>
      <c r="B340" s="179" t="s">
        <v>15</v>
      </c>
      <c r="C340" s="181" t="s">
        <v>172</v>
      </c>
      <c r="D340" s="145" t="s">
        <v>215</v>
      </c>
      <c r="E340" s="179" t="s">
        <v>1509</v>
      </c>
      <c r="F340" s="150">
        <v>858</v>
      </c>
      <c r="G340" s="150">
        <v>1491795</v>
      </c>
      <c r="H340" s="7">
        <v>857</v>
      </c>
      <c r="I340" s="7">
        <v>1062030</v>
      </c>
      <c r="J340" s="24">
        <f t="shared" si="45"/>
        <v>0.99883449883449882</v>
      </c>
      <c r="K340" s="24">
        <f t="shared" si="45"/>
        <v>0.71191417051270445</v>
      </c>
      <c r="L340" s="24">
        <f t="shared" si="46"/>
        <v>0.29965034965034965</v>
      </c>
      <c r="M340" s="24">
        <f t="shared" si="47"/>
        <v>0.4983399193588931</v>
      </c>
      <c r="N340" s="109">
        <f t="shared" si="48"/>
        <v>0.79799026900924275</v>
      </c>
      <c r="O340" s="148">
        <f>IF(N340&gt;=$O$1,N340*'DSR Fund'!$F$9,0)</f>
        <v>1151.4306374628516</v>
      </c>
      <c r="P340" s="7">
        <v>605000</v>
      </c>
      <c r="Q340" s="7">
        <v>448400</v>
      </c>
      <c r="R340" s="138">
        <f t="shared" si="49"/>
        <v>1053400</v>
      </c>
      <c r="S340" s="144">
        <f t="shared" si="50"/>
        <v>0.5743307385608506</v>
      </c>
      <c r="T340" s="144">
        <f t="shared" si="51"/>
        <v>0.4256692614391494</v>
      </c>
      <c r="U340" s="138">
        <f t="shared" si="52"/>
        <v>661.30200841563055</v>
      </c>
      <c r="V340" s="138">
        <f t="shared" si="53"/>
        <v>490.12862904722101</v>
      </c>
      <c r="W340" s="2" t="s">
        <v>1337</v>
      </c>
      <c r="X340" s="2">
        <v>1912143413</v>
      </c>
      <c r="Y340" s="2" t="s">
        <v>1627</v>
      </c>
      <c r="Z340" s="2" t="s">
        <v>1629</v>
      </c>
      <c r="AA340" s="2"/>
    </row>
    <row r="341" spans="1:27" x14ac:dyDescent="0.25">
      <c r="A341" s="145">
        <v>337</v>
      </c>
      <c r="B341" s="179" t="s">
        <v>15</v>
      </c>
      <c r="C341" s="181" t="s">
        <v>172</v>
      </c>
      <c r="D341" s="145" t="s">
        <v>219</v>
      </c>
      <c r="E341" s="179" t="s">
        <v>220</v>
      </c>
      <c r="F341" s="150">
        <v>857</v>
      </c>
      <c r="G341" s="150">
        <v>1510955</v>
      </c>
      <c r="H341" s="7">
        <v>1019</v>
      </c>
      <c r="I341" s="7">
        <v>1527855</v>
      </c>
      <c r="J341" s="24">
        <f t="shared" si="45"/>
        <v>1.1890315052508751</v>
      </c>
      <c r="K341" s="24">
        <f t="shared" si="45"/>
        <v>1.0111849790364371</v>
      </c>
      <c r="L341" s="24">
        <f t="shared" si="46"/>
        <v>0.3</v>
      </c>
      <c r="M341" s="24">
        <f t="shared" si="47"/>
        <v>0.7</v>
      </c>
      <c r="N341" s="109">
        <f t="shared" si="48"/>
        <v>1</v>
      </c>
      <c r="O341" s="148">
        <f>IF(N341&gt;=$O$1,N341*'DSR Fund'!$F$9,0)</f>
        <v>1442.9131308736737</v>
      </c>
      <c r="P341" s="7">
        <v>653720</v>
      </c>
      <c r="Q341" s="7">
        <v>872040</v>
      </c>
      <c r="R341" s="138">
        <f t="shared" si="49"/>
        <v>1525760</v>
      </c>
      <c r="S341" s="144">
        <f t="shared" si="50"/>
        <v>0.42845532718120805</v>
      </c>
      <c r="T341" s="144">
        <f t="shared" si="51"/>
        <v>0.57154467281879195</v>
      </c>
      <c r="U341" s="138">
        <f t="shared" si="52"/>
        <v>618.22381758254119</v>
      </c>
      <c r="V341" s="138">
        <f t="shared" si="53"/>
        <v>824.68931329113252</v>
      </c>
      <c r="W341" s="2" t="s">
        <v>1337</v>
      </c>
      <c r="X341" s="2">
        <v>1715223338</v>
      </c>
      <c r="Y341" s="2" t="s">
        <v>1627</v>
      </c>
      <c r="Z341" s="2" t="s">
        <v>1629</v>
      </c>
      <c r="AA341" s="2"/>
    </row>
    <row r="342" spans="1:27" x14ac:dyDescent="0.25">
      <c r="A342" s="145">
        <v>338</v>
      </c>
      <c r="B342" s="179" t="s">
        <v>15</v>
      </c>
      <c r="C342" s="181" t="s">
        <v>172</v>
      </c>
      <c r="D342" s="145" t="s">
        <v>221</v>
      </c>
      <c r="E342" s="179" t="s">
        <v>222</v>
      </c>
      <c r="F342" s="150">
        <v>830</v>
      </c>
      <c r="G342" s="150">
        <v>1473745</v>
      </c>
      <c r="H342" s="7">
        <v>812</v>
      </c>
      <c r="I342" s="7">
        <v>1348270</v>
      </c>
      <c r="J342" s="24">
        <f t="shared" si="45"/>
        <v>0.97831325301204819</v>
      </c>
      <c r="K342" s="24">
        <f t="shared" si="45"/>
        <v>0.91485976203481612</v>
      </c>
      <c r="L342" s="24">
        <f t="shared" si="46"/>
        <v>0.29349397590361442</v>
      </c>
      <c r="M342" s="24">
        <f t="shared" si="47"/>
        <v>0.64040183342437129</v>
      </c>
      <c r="N342" s="109">
        <f t="shared" si="48"/>
        <v>0.93389580932798566</v>
      </c>
      <c r="O342" s="148">
        <f>IF(N342&gt;=$O$1,N342*'DSR Fund'!$F$9,0)</f>
        <v>1347.5305261472472</v>
      </c>
      <c r="P342" s="7">
        <v>554360</v>
      </c>
      <c r="Q342" s="7">
        <v>780420</v>
      </c>
      <c r="R342" s="138">
        <f t="shared" si="49"/>
        <v>1334780</v>
      </c>
      <c r="S342" s="144">
        <f t="shared" si="50"/>
        <v>0.41531937847435535</v>
      </c>
      <c r="T342" s="144">
        <f t="shared" si="51"/>
        <v>0.58468062152564471</v>
      </c>
      <c r="U342" s="138">
        <f t="shared" si="52"/>
        <v>559.65554059469571</v>
      </c>
      <c r="V342" s="138">
        <f t="shared" si="53"/>
        <v>787.87498555255149</v>
      </c>
      <c r="W342" s="2" t="s">
        <v>1337</v>
      </c>
      <c r="X342" s="2">
        <v>1318594572</v>
      </c>
      <c r="Y342" s="2" t="e">
        <v>#N/A</v>
      </c>
      <c r="Z342" s="2" t="s">
        <v>1630</v>
      </c>
      <c r="AA342" s="2"/>
    </row>
    <row r="343" spans="1:27" x14ac:dyDescent="0.25">
      <c r="A343" s="145">
        <v>339</v>
      </c>
      <c r="B343" s="179" t="s">
        <v>6</v>
      </c>
      <c r="C343" s="181" t="s">
        <v>172</v>
      </c>
      <c r="D343" s="145" t="s">
        <v>225</v>
      </c>
      <c r="E343" s="179" t="s">
        <v>1510</v>
      </c>
      <c r="F343" s="150">
        <v>610</v>
      </c>
      <c r="G343" s="150">
        <v>1265440</v>
      </c>
      <c r="H343" s="7">
        <v>847</v>
      </c>
      <c r="I343" s="7">
        <v>1272595</v>
      </c>
      <c r="J343" s="24">
        <f t="shared" si="45"/>
        <v>1.3885245901639345</v>
      </c>
      <c r="K343" s="24">
        <f t="shared" si="45"/>
        <v>1.0056541598179289</v>
      </c>
      <c r="L343" s="24">
        <f t="shared" si="46"/>
        <v>0.3</v>
      </c>
      <c r="M343" s="24">
        <f t="shared" si="47"/>
        <v>0.7</v>
      </c>
      <c r="N343" s="109">
        <f t="shared" si="48"/>
        <v>1</v>
      </c>
      <c r="O343" s="148">
        <f>IF(N343&gt;=$O$1,N343*'DSR Fund'!$F$9,0)</f>
        <v>1442.9131308736737</v>
      </c>
      <c r="P343" s="7">
        <v>537455</v>
      </c>
      <c r="Q343" s="7">
        <v>711660</v>
      </c>
      <c r="R343" s="138">
        <f t="shared" si="49"/>
        <v>1249115</v>
      </c>
      <c r="S343" s="144">
        <f t="shared" si="50"/>
        <v>0.43026863019017464</v>
      </c>
      <c r="T343" s="144">
        <f t="shared" si="51"/>
        <v>0.56973136980982531</v>
      </c>
      <c r="U343" s="138">
        <f t="shared" si="52"/>
        <v>620.84025630443182</v>
      </c>
      <c r="V343" s="138">
        <f t="shared" si="53"/>
        <v>822.07287456924189</v>
      </c>
      <c r="W343" s="2" t="s">
        <v>1337</v>
      </c>
      <c r="X343" s="2">
        <v>1718357354</v>
      </c>
      <c r="Y343" s="2" t="s">
        <v>1627</v>
      </c>
      <c r="Z343" s="2" t="s">
        <v>1629</v>
      </c>
      <c r="AA343" s="2"/>
    </row>
    <row r="344" spans="1:27" x14ac:dyDescent="0.25">
      <c r="A344" s="145">
        <v>340</v>
      </c>
      <c r="B344" s="179" t="s">
        <v>6</v>
      </c>
      <c r="C344" s="181" t="s">
        <v>172</v>
      </c>
      <c r="D344" s="145" t="s">
        <v>223</v>
      </c>
      <c r="E344" s="179" t="s">
        <v>1511</v>
      </c>
      <c r="F344" s="150">
        <v>637</v>
      </c>
      <c r="G344" s="150">
        <v>1355190</v>
      </c>
      <c r="H344" s="7">
        <v>708</v>
      </c>
      <c r="I344" s="7">
        <v>1445765</v>
      </c>
      <c r="J344" s="24">
        <f t="shared" si="45"/>
        <v>1.1114599686028257</v>
      </c>
      <c r="K344" s="24">
        <f t="shared" si="45"/>
        <v>1.0668356466620916</v>
      </c>
      <c r="L344" s="24">
        <f t="shared" si="46"/>
        <v>0.3</v>
      </c>
      <c r="M344" s="24">
        <f t="shared" si="47"/>
        <v>0.7</v>
      </c>
      <c r="N344" s="109">
        <f t="shared" si="48"/>
        <v>1</v>
      </c>
      <c r="O344" s="148">
        <f>IF(N344&gt;=$O$1,N344*'DSR Fund'!$F$9,0)</f>
        <v>1442.9131308736737</v>
      </c>
      <c r="P344" s="7">
        <v>403675</v>
      </c>
      <c r="Q344" s="7">
        <v>997800</v>
      </c>
      <c r="R344" s="138">
        <f t="shared" si="49"/>
        <v>1401475</v>
      </c>
      <c r="S344" s="144">
        <f t="shared" si="50"/>
        <v>0.28803581940455592</v>
      </c>
      <c r="T344" s="144">
        <f t="shared" si="51"/>
        <v>0.71196418059544408</v>
      </c>
      <c r="U344" s="138">
        <f t="shared" si="52"/>
        <v>415.61066598079185</v>
      </c>
      <c r="V344" s="138">
        <f t="shared" si="53"/>
        <v>1027.302464892882</v>
      </c>
      <c r="W344" s="2" t="s">
        <v>1337</v>
      </c>
      <c r="X344" s="2">
        <v>1924879966</v>
      </c>
      <c r="Y344" s="2" t="s">
        <v>1627</v>
      </c>
      <c r="Z344" s="2" t="s">
        <v>1629</v>
      </c>
      <c r="AA344" s="2"/>
    </row>
    <row r="345" spans="1:27" x14ac:dyDescent="0.25">
      <c r="A345" s="145">
        <v>341</v>
      </c>
      <c r="B345" s="179" t="s">
        <v>1317</v>
      </c>
      <c r="C345" s="181" t="s">
        <v>172</v>
      </c>
      <c r="D345" s="145" t="s">
        <v>255</v>
      </c>
      <c r="E345" s="179" t="s">
        <v>1087</v>
      </c>
      <c r="F345" s="150">
        <v>829</v>
      </c>
      <c r="G345" s="150">
        <v>1597355</v>
      </c>
      <c r="H345" s="7">
        <v>1278</v>
      </c>
      <c r="I345" s="7">
        <v>1654580</v>
      </c>
      <c r="J345" s="24">
        <f t="shared" si="45"/>
        <v>1.5416164053075996</v>
      </c>
      <c r="K345" s="24">
        <f t="shared" si="45"/>
        <v>1.0358248479517702</v>
      </c>
      <c r="L345" s="24">
        <f t="shared" si="46"/>
        <v>0.3</v>
      </c>
      <c r="M345" s="24">
        <f t="shared" si="47"/>
        <v>0.7</v>
      </c>
      <c r="N345" s="109">
        <f t="shared" si="48"/>
        <v>1</v>
      </c>
      <c r="O345" s="148">
        <f>IF(N345&gt;=$O$1,N345*'DSR Fund'!$F$9,0)</f>
        <v>1442.9131308736737</v>
      </c>
      <c r="P345" s="7">
        <v>744210</v>
      </c>
      <c r="Q345" s="7">
        <v>909530</v>
      </c>
      <c r="R345" s="138">
        <f t="shared" si="49"/>
        <v>1653740</v>
      </c>
      <c r="S345" s="144">
        <f t="shared" si="50"/>
        <v>0.45001632662933716</v>
      </c>
      <c r="T345" s="144">
        <f t="shared" si="51"/>
        <v>0.5499836733706629</v>
      </c>
      <c r="U345" s="138">
        <f t="shared" si="52"/>
        <v>649.33446680100667</v>
      </c>
      <c r="V345" s="138">
        <f t="shared" si="53"/>
        <v>793.57866407266715</v>
      </c>
      <c r="W345" s="2" t="s">
        <v>1337</v>
      </c>
      <c r="X345" s="2">
        <v>1745044905</v>
      </c>
      <c r="Y345" s="2" t="s">
        <v>1627</v>
      </c>
      <c r="Z345" s="2" t="s">
        <v>1629</v>
      </c>
      <c r="AA345" s="2"/>
    </row>
    <row r="346" spans="1:27" x14ac:dyDescent="0.25">
      <c r="A346" s="145">
        <v>342</v>
      </c>
      <c r="B346" s="179" t="s">
        <v>1317</v>
      </c>
      <c r="C346" s="181" t="s">
        <v>172</v>
      </c>
      <c r="D346" s="145" t="s">
        <v>257</v>
      </c>
      <c r="E346" s="179" t="s">
        <v>1543</v>
      </c>
      <c r="F346" s="150">
        <v>566</v>
      </c>
      <c r="G346" s="150">
        <v>1181705</v>
      </c>
      <c r="H346" s="7">
        <v>915</v>
      </c>
      <c r="I346" s="7">
        <v>1335175</v>
      </c>
      <c r="J346" s="24">
        <f t="shared" si="45"/>
        <v>1.61660777385159</v>
      </c>
      <c r="K346" s="24">
        <f t="shared" si="45"/>
        <v>1.1298716684790198</v>
      </c>
      <c r="L346" s="24">
        <f t="shared" si="46"/>
        <v>0.3</v>
      </c>
      <c r="M346" s="24">
        <f t="shared" si="47"/>
        <v>0.7</v>
      </c>
      <c r="N346" s="109">
        <f t="shared" si="48"/>
        <v>1</v>
      </c>
      <c r="O346" s="148">
        <f>IF(N346&gt;=$O$1,N346*'DSR Fund'!$F$9,0)</f>
        <v>1442.9131308736737</v>
      </c>
      <c r="P346" s="7">
        <v>533715</v>
      </c>
      <c r="Q346" s="7">
        <v>800290</v>
      </c>
      <c r="R346" s="138">
        <f t="shared" si="49"/>
        <v>1334005</v>
      </c>
      <c r="S346" s="144">
        <f t="shared" si="50"/>
        <v>0.40008470732868318</v>
      </c>
      <c r="T346" s="144">
        <f t="shared" si="51"/>
        <v>0.59991529267131682</v>
      </c>
      <c r="U346" s="138">
        <f t="shared" si="52"/>
        <v>577.28747766630772</v>
      </c>
      <c r="V346" s="138">
        <f t="shared" si="53"/>
        <v>865.62565320736599</v>
      </c>
      <c r="W346" s="2" t="s">
        <v>1337</v>
      </c>
      <c r="X346" s="2">
        <v>1712621942</v>
      </c>
      <c r="Y346" s="2" t="s">
        <v>1627</v>
      </c>
      <c r="Z346" s="2" t="s">
        <v>1629</v>
      </c>
      <c r="AA346" s="2"/>
    </row>
    <row r="347" spans="1:27" x14ac:dyDescent="0.25">
      <c r="A347" s="145">
        <v>343</v>
      </c>
      <c r="B347" s="179" t="s">
        <v>1317</v>
      </c>
      <c r="C347" s="181" t="s">
        <v>172</v>
      </c>
      <c r="D347" s="145" t="s">
        <v>256</v>
      </c>
      <c r="E347" s="179" t="s">
        <v>1544</v>
      </c>
      <c r="F347" s="150">
        <v>443</v>
      </c>
      <c r="G347" s="150">
        <v>858785</v>
      </c>
      <c r="H347" s="7">
        <v>666</v>
      </c>
      <c r="I347" s="7">
        <v>1004265</v>
      </c>
      <c r="J347" s="24">
        <f t="shared" si="45"/>
        <v>1.5033860045146727</v>
      </c>
      <c r="K347" s="24">
        <f t="shared" si="45"/>
        <v>1.1694021204375951</v>
      </c>
      <c r="L347" s="24">
        <f t="shared" si="46"/>
        <v>0.3</v>
      </c>
      <c r="M347" s="24">
        <f t="shared" si="47"/>
        <v>0.7</v>
      </c>
      <c r="N347" s="109">
        <f t="shared" si="48"/>
        <v>1</v>
      </c>
      <c r="O347" s="148">
        <f>IF(N347&gt;=$O$1,N347*'DSR Fund'!$F$9,0)</f>
        <v>1442.9131308736737</v>
      </c>
      <c r="P347" s="7">
        <v>375465</v>
      </c>
      <c r="Q347" s="7">
        <v>628800</v>
      </c>
      <c r="R347" s="138">
        <f t="shared" si="49"/>
        <v>1004265</v>
      </c>
      <c r="S347" s="144">
        <f t="shared" si="50"/>
        <v>0.37387044256247104</v>
      </c>
      <c r="T347" s="144">
        <f t="shared" si="51"/>
        <v>0.62612955743752896</v>
      </c>
      <c r="U347" s="138">
        <f t="shared" si="52"/>
        <v>539.46257081894112</v>
      </c>
      <c r="V347" s="138">
        <f t="shared" si="53"/>
        <v>903.45056005473259</v>
      </c>
      <c r="W347" s="2" t="s">
        <v>1337</v>
      </c>
      <c r="X347" s="2">
        <v>1912588541</v>
      </c>
      <c r="Y347" s="2" t="s">
        <v>1627</v>
      </c>
      <c r="Z347" s="2" t="s">
        <v>1629</v>
      </c>
      <c r="AA347" s="2"/>
    </row>
    <row r="348" spans="1:27" x14ac:dyDescent="0.25">
      <c r="A348" s="145">
        <v>344</v>
      </c>
      <c r="B348" s="179" t="s">
        <v>2</v>
      </c>
      <c r="C348" s="181" t="s">
        <v>172</v>
      </c>
      <c r="D348" s="145" t="s">
        <v>196</v>
      </c>
      <c r="E348" s="179" t="s">
        <v>1545</v>
      </c>
      <c r="F348" s="150">
        <v>2403</v>
      </c>
      <c r="G348" s="150">
        <v>4215720</v>
      </c>
      <c r="H348" s="7">
        <v>3326</v>
      </c>
      <c r="I348" s="7">
        <v>4496920</v>
      </c>
      <c r="J348" s="24">
        <f t="shared" si="45"/>
        <v>1.3841032043279233</v>
      </c>
      <c r="K348" s="24">
        <f t="shared" si="45"/>
        <v>1.0667027221921759</v>
      </c>
      <c r="L348" s="24">
        <f t="shared" si="46"/>
        <v>0.3</v>
      </c>
      <c r="M348" s="24">
        <f t="shared" si="47"/>
        <v>0.7</v>
      </c>
      <c r="N348" s="109">
        <f t="shared" si="48"/>
        <v>1</v>
      </c>
      <c r="O348" s="148">
        <f>IF(N348&gt;=$O$1,N348*'DSR Fund'!$F$9,0)</f>
        <v>1442.9131308736737</v>
      </c>
      <c r="P348" s="7">
        <v>2022030</v>
      </c>
      <c r="Q348" s="7">
        <v>2470460</v>
      </c>
      <c r="R348" s="138">
        <f t="shared" si="49"/>
        <v>4492490</v>
      </c>
      <c r="S348" s="144">
        <f t="shared" si="50"/>
        <v>0.4500911521227649</v>
      </c>
      <c r="T348" s="144">
        <f t="shared" si="51"/>
        <v>0.54990884787723515</v>
      </c>
      <c r="U348" s="138">
        <f t="shared" si="52"/>
        <v>649.44243348799762</v>
      </c>
      <c r="V348" s="138">
        <f t="shared" si="53"/>
        <v>793.47069738567609</v>
      </c>
      <c r="W348" s="2" t="s">
        <v>1337</v>
      </c>
      <c r="X348" s="2">
        <v>1921212220</v>
      </c>
      <c r="Y348" s="2" t="s">
        <v>1627</v>
      </c>
      <c r="Z348" s="2" t="s">
        <v>1629</v>
      </c>
      <c r="AA348" s="2"/>
    </row>
    <row r="349" spans="1:27" x14ac:dyDescent="0.25">
      <c r="A349" s="145">
        <v>345</v>
      </c>
      <c r="B349" s="179" t="s">
        <v>2</v>
      </c>
      <c r="C349" s="181" t="s">
        <v>172</v>
      </c>
      <c r="D349" s="145" t="s">
        <v>199</v>
      </c>
      <c r="E349" s="179" t="s">
        <v>1546</v>
      </c>
      <c r="F349" s="150">
        <v>986</v>
      </c>
      <c r="G349" s="150">
        <v>1769100</v>
      </c>
      <c r="H349" s="7">
        <v>982</v>
      </c>
      <c r="I349" s="7">
        <v>1765845</v>
      </c>
      <c r="J349" s="24">
        <f t="shared" si="45"/>
        <v>0.99594320486815413</v>
      </c>
      <c r="K349" s="24">
        <f t="shared" si="45"/>
        <v>0.99816008139732071</v>
      </c>
      <c r="L349" s="24">
        <f t="shared" si="46"/>
        <v>0.29878296146044625</v>
      </c>
      <c r="M349" s="24">
        <f t="shared" si="47"/>
        <v>0.69871205697812444</v>
      </c>
      <c r="N349" s="109">
        <f t="shared" si="48"/>
        <v>0.99749501843857069</v>
      </c>
      <c r="O349" s="148">
        <f>IF(N349&gt;=$O$1,N349*'DSR Fund'!$F$9,0)</f>
        <v>1439.2986600860909</v>
      </c>
      <c r="P349" s="7">
        <v>659855</v>
      </c>
      <c r="Q349" s="7">
        <v>1096810</v>
      </c>
      <c r="R349" s="138">
        <f t="shared" si="49"/>
        <v>1756665</v>
      </c>
      <c r="S349" s="144">
        <f t="shared" si="50"/>
        <v>0.37562938864268375</v>
      </c>
      <c r="T349" s="144">
        <f t="shared" si="51"/>
        <v>0.62437061135731631</v>
      </c>
      <c r="U349" s="138">
        <f t="shared" si="52"/>
        <v>540.64287576237223</v>
      </c>
      <c r="V349" s="138">
        <f t="shared" si="53"/>
        <v>898.65578432371876</v>
      </c>
      <c r="W349" s="2" t="s">
        <v>1337</v>
      </c>
      <c r="X349" s="2">
        <v>1753692918</v>
      </c>
      <c r="Y349" s="2" t="s">
        <v>1627</v>
      </c>
      <c r="Z349" s="2" t="s">
        <v>1629</v>
      </c>
      <c r="AA349" s="2"/>
    </row>
    <row r="350" spans="1:27" x14ac:dyDescent="0.25">
      <c r="A350" s="145">
        <v>346</v>
      </c>
      <c r="B350" s="179" t="s">
        <v>2</v>
      </c>
      <c r="C350" s="181" t="s">
        <v>172</v>
      </c>
      <c r="D350" s="145" t="s">
        <v>197</v>
      </c>
      <c r="E350" s="179" t="s">
        <v>1547</v>
      </c>
      <c r="F350" s="150">
        <v>1311</v>
      </c>
      <c r="G350" s="150">
        <v>2060390</v>
      </c>
      <c r="H350" s="7">
        <v>3244</v>
      </c>
      <c r="I350" s="7">
        <v>4222120</v>
      </c>
      <c r="J350" s="24">
        <f t="shared" si="45"/>
        <v>2.4744469870327994</v>
      </c>
      <c r="K350" s="24">
        <f t="shared" si="45"/>
        <v>2.0491848630599061</v>
      </c>
      <c r="L350" s="24">
        <f t="shared" si="46"/>
        <v>0.3</v>
      </c>
      <c r="M350" s="24">
        <f t="shared" si="47"/>
        <v>0.7</v>
      </c>
      <c r="N350" s="109">
        <f t="shared" si="48"/>
        <v>1</v>
      </c>
      <c r="O350" s="148">
        <f>IF(N350&gt;=$O$1,N350*'DSR Fund'!$F$9,0)</f>
        <v>1442.9131308736737</v>
      </c>
      <c r="P350" s="7">
        <v>2125220</v>
      </c>
      <c r="Q350" s="7">
        <v>2065170</v>
      </c>
      <c r="R350" s="138">
        <f t="shared" si="49"/>
        <v>4190390</v>
      </c>
      <c r="S350" s="144">
        <f t="shared" si="50"/>
        <v>0.50716520419340438</v>
      </c>
      <c r="T350" s="144">
        <f t="shared" si="51"/>
        <v>0.49283479580659556</v>
      </c>
      <c r="U350" s="138">
        <f t="shared" si="52"/>
        <v>731.79533265289115</v>
      </c>
      <c r="V350" s="138">
        <f t="shared" si="53"/>
        <v>711.11779822078245</v>
      </c>
      <c r="W350" s="2" t="s">
        <v>1337</v>
      </c>
      <c r="X350" s="2">
        <v>1720131712</v>
      </c>
      <c r="Y350" s="2" t="s">
        <v>1627</v>
      </c>
      <c r="Z350" s="2" t="s">
        <v>1629</v>
      </c>
      <c r="AA350" s="2"/>
    </row>
    <row r="351" spans="1:27" x14ac:dyDescent="0.25">
      <c r="A351" s="145">
        <v>347</v>
      </c>
      <c r="B351" s="179" t="s">
        <v>2</v>
      </c>
      <c r="C351" s="181" t="s">
        <v>172</v>
      </c>
      <c r="D351" s="145" t="s">
        <v>200</v>
      </c>
      <c r="E351" s="179" t="s">
        <v>1548</v>
      </c>
      <c r="F351" s="150">
        <v>614</v>
      </c>
      <c r="G351" s="150">
        <v>865895</v>
      </c>
      <c r="H351" s="7">
        <v>1098</v>
      </c>
      <c r="I351" s="7">
        <v>1252350</v>
      </c>
      <c r="J351" s="24">
        <f t="shared" si="45"/>
        <v>1.7882736156351791</v>
      </c>
      <c r="K351" s="24">
        <f t="shared" si="45"/>
        <v>1.4463070002713956</v>
      </c>
      <c r="L351" s="24">
        <f t="shared" si="46"/>
        <v>0.3</v>
      </c>
      <c r="M351" s="24">
        <f t="shared" si="47"/>
        <v>0.7</v>
      </c>
      <c r="N351" s="109">
        <f t="shared" si="48"/>
        <v>1</v>
      </c>
      <c r="O351" s="148">
        <f>IF(N351&gt;=$O$1,N351*'DSR Fund'!$F$9,0)</f>
        <v>1442.9131308736737</v>
      </c>
      <c r="P351" s="7">
        <v>753500</v>
      </c>
      <c r="Q351" s="7">
        <v>494340</v>
      </c>
      <c r="R351" s="138">
        <f t="shared" si="49"/>
        <v>1247840</v>
      </c>
      <c r="S351" s="144">
        <f t="shared" si="50"/>
        <v>0.60384344146685476</v>
      </c>
      <c r="T351" s="144">
        <f t="shared" si="51"/>
        <v>0.3961565585331453</v>
      </c>
      <c r="U351" s="138">
        <f t="shared" si="52"/>
        <v>871.29363068447333</v>
      </c>
      <c r="V351" s="138">
        <f t="shared" si="53"/>
        <v>571.61950018920049</v>
      </c>
      <c r="W351" s="2" t="s">
        <v>1337</v>
      </c>
      <c r="X351" s="2">
        <v>1609547073</v>
      </c>
      <c r="Y351" s="2" t="s">
        <v>1627</v>
      </c>
      <c r="Z351" s="2" t="s">
        <v>1629</v>
      </c>
      <c r="AA351" s="2"/>
    </row>
    <row r="352" spans="1:27" x14ac:dyDescent="0.25">
      <c r="A352" s="145">
        <v>348</v>
      </c>
      <c r="B352" s="179" t="s">
        <v>12</v>
      </c>
      <c r="C352" s="181" t="s">
        <v>172</v>
      </c>
      <c r="D352" s="145" t="s">
        <v>252</v>
      </c>
      <c r="E352" s="179" t="s">
        <v>1086</v>
      </c>
      <c r="F352" s="150">
        <v>1181</v>
      </c>
      <c r="G352" s="150">
        <v>1689030</v>
      </c>
      <c r="H352" s="7">
        <v>1124</v>
      </c>
      <c r="I352" s="7">
        <v>1468270</v>
      </c>
      <c r="J352" s="24">
        <f t="shared" si="45"/>
        <v>0.95173581710414901</v>
      </c>
      <c r="K352" s="24">
        <f t="shared" si="45"/>
        <v>0.86929776262114944</v>
      </c>
      <c r="L352" s="24">
        <f t="shared" si="46"/>
        <v>0.2855207451312447</v>
      </c>
      <c r="M352" s="24">
        <f t="shared" si="47"/>
        <v>0.60850843383480457</v>
      </c>
      <c r="N352" s="109">
        <f t="shared" si="48"/>
        <v>0.89402917896604928</v>
      </c>
      <c r="O352" s="148">
        <f>IF(N352&gt;=$O$1,N352*'DSR Fund'!$F$9,0)</f>
        <v>1290.0064417143221</v>
      </c>
      <c r="P352" s="7">
        <v>701490</v>
      </c>
      <c r="Q352" s="7">
        <v>758610</v>
      </c>
      <c r="R352" s="138">
        <f t="shared" si="49"/>
        <v>1460100</v>
      </c>
      <c r="S352" s="144">
        <f t="shared" si="50"/>
        <v>0.48043969591123897</v>
      </c>
      <c r="T352" s="144">
        <f t="shared" si="51"/>
        <v>0.51956030408876108</v>
      </c>
      <c r="U352" s="138">
        <f t="shared" si="52"/>
        <v>619.77030258076832</v>
      </c>
      <c r="V352" s="138">
        <f t="shared" si="53"/>
        <v>670.23613913355382</v>
      </c>
      <c r="W352" s="2" t="s">
        <v>1337</v>
      </c>
      <c r="X352" s="2">
        <v>1790944995</v>
      </c>
      <c r="Y352" s="2" t="s">
        <v>1627</v>
      </c>
      <c r="Z352" s="2" t="s">
        <v>1629</v>
      </c>
      <c r="AA352" s="2"/>
    </row>
    <row r="353" spans="1:27" x14ac:dyDescent="0.25">
      <c r="A353" s="145">
        <v>349</v>
      </c>
      <c r="B353" s="179" t="s">
        <v>12</v>
      </c>
      <c r="C353" s="181" t="s">
        <v>172</v>
      </c>
      <c r="D353" s="145" t="s">
        <v>253</v>
      </c>
      <c r="E353" s="179" t="s">
        <v>1549</v>
      </c>
      <c r="F353" s="150">
        <v>1408</v>
      </c>
      <c r="G353" s="150">
        <v>1974970</v>
      </c>
      <c r="H353" s="7">
        <v>1384</v>
      </c>
      <c r="I353" s="7">
        <v>1773885</v>
      </c>
      <c r="J353" s="24">
        <f t="shared" si="45"/>
        <v>0.98295454545454541</v>
      </c>
      <c r="K353" s="24">
        <f t="shared" si="45"/>
        <v>0.89818326354324374</v>
      </c>
      <c r="L353" s="24">
        <f t="shared" si="46"/>
        <v>0.29488636363636361</v>
      </c>
      <c r="M353" s="24">
        <f t="shared" si="47"/>
        <v>0.62872828448027063</v>
      </c>
      <c r="N353" s="109">
        <f t="shared" si="48"/>
        <v>0.9236146481166343</v>
      </c>
      <c r="O353" s="148">
        <f>IF(N353&gt;=$O$1,N353*'DSR Fund'!$F$9,0)</f>
        <v>1332.6957036347592</v>
      </c>
      <c r="P353" s="7">
        <v>910765</v>
      </c>
      <c r="Q353" s="7">
        <v>861210</v>
      </c>
      <c r="R353" s="138">
        <f t="shared" si="49"/>
        <v>1771975</v>
      </c>
      <c r="S353" s="144">
        <f t="shared" si="50"/>
        <v>0.51398298508726137</v>
      </c>
      <c r="T353" s="144">
        <f t="shared" si="51"/>
        <v>0.48601701491273863</v>
      </c>
      <c r="U353" s="138">
        <f t="shared" si="52"/>
        <v>684.98291596716172</v>
      </c>
      <c r="V353" s="138">
        <f t="shared" si="53"/>
        <v>647.71278766759747</v>
      </c>
      <c r="W353" s="2" t="s">
        <v>1337</v>
      </c>
      <c r="X353" s="2">
        <v>1721134272</v>
      </c>
      <c r="Y353" s="2" t="s">
        <v>1627</v>
      </c>
      <c r="Z353" s="2" t="s">
        <v>1629</v>
      </c>
      <c r="AA353" s="2"/>
    </row>
    <row r="354" spans="1:27" x14ac:dyDescent="0.25">
      <c r="A354" s="145">
        <v>350</v>
      </c>
      <c r="B354" s="179" t="s">
        <v>12</v>
      </c>
      <c r="C354" s="181" t="s">
        <v>172</v>
      </c>
      <c r="D354" s="145" t="s">
        <v>251</v>
      </c>
      <c r="E354" s="179" t="s">
        <v>1550</v>
      </c>
      <c r="F354" s="150">
        <v>1531</v>
      </c>
      <c r="G354" s="150">
        <v>3127845</v>
      </c>
      <c r="H354" s="7">
        <v>1752</v>
      </c>
      <c r="I354" s="7">
        <v>2825490</v>
      </c>
      <c r="J354" s="24">
        <f t="shared" si="45"/>
        <v>1.1443500979751797</v>
      </c>
      <c r="K354" s="24">
        <f t="shared" si="45"/>
        <v>0.90333440435827228</v>
      </c>
      <c r="L354" s="24">
        <f t="shared" si="46"/>
        <v>0.3</v>
      </c>
      <c r="M354" s="24">
        <f t="shared" si="47"/>
        <v>0.63233408305079053</v>
      </c>
      <c r="N354" s="109">
        <f t="shared" si="48"/>
        <v>0.93233408305079046</v>
      </c>
      <c r="O354" s="148">
        <f>IF(N354&gt;=$O$1,N354*'DSR Fund'!$F$9,0)</f>
        <v>1345.2770907950519</v>
      </c>
      <c r="P354" s="7">
        <v>1147025</v>
      </c>
      <c r="Q354" s="7">
        <v>1637920</v>
      </c>
      <c r="R354" s="138">
        <f t="shared" si="49"/>
        <v>2784945</v>
      </c>
      <c r="S354" s="144">
        <f t="shared" si="50"/>
        <v>0.41186630256611889</v>
      </c>
      <c r="T354" s="144">
        <f t="shared" si="51"/>
        <v>0.58813369743388111</v>
      </c>
      <c r="U354" s="138">
        <f t="shared" si="52"/>
        <v>554.07430131266301</v>
      </c>
      <c r="V354" s="138">
        <f t="shared" si="53"/>
        <v>791.20278948238888</v>
      </c>
      <c r="W354" s="2" t="s">
        <v>1337</v>
      </c>
      <c r="X354" s="2">
        <v>1723228483</v>
      </c>
      <c r="Y354" s="2" t="s">
        <v>1627</v>
      </c>
      <c r="Z354" s="2" t="s">
        <v>1629</v>
      </c>
      <c r="AA354" s="2"/>
    </row>
    <row r="355" spans="1:27" x14ac:dyDescent="0.25">
      <c r="A355" s="145">
        <v>351</v>
      </c>
      <c r="B355" s="179" t="s">
        <v>12</v>
      </c>
      <c r="C355" s="181" t="s">
        <v>172</v>
      </c>
      <c r="D355" s="145" t="s">
        <v>254</v>
      </c>
      <c r="E355" s="179" t="s">
        <v>1551</v>
      </c>
      <c r="F355" s="150">
        <v>1309</v>
      </c>
      <c r="G355" s="150">
        <v>2441740</v>
      </c>
      <c r="H355" s="7">
        <v>1352</v>
      </c>
      <c r="I355" s="7">
        <v>2245145</v>
      </c>
      <c r="J355" s="24">
        <f t="shared" si="45"/>
        <v>1.0328495034377387</v>
      </c>
      <c r="K355" s="24">
        <f t="shared" si="45"/>
        <v>0.91948569462760166</v>
      </c>
      <c r="L355" s="24">
        <f t="shared" si="46"/>
        <v>0.3</v>
      </c>
      <c r="M355" s="24">
        <f t="shared" si="47"/>
        <v>0.64363998623932117</v>
      </c>
      <c r="N355" s="109">
        <f t="shared" si="48"/>
        <v>0.94363998623932122</v>
      </c>
      <c r="O355" s="148">
        <f>IF(N355&gt;=$O$1,N355*'DSR Fund'!$F$9,0)</f>
        <v>1361.5905269621694</v>
      </c>
      <c r="P355" s="7">
        <v>815865</v>
      </c>
      <c r="Q355" s="7">
        <v>1421790</v>
      </c>
      <c r="R355" s="138">
        <f t="shared" si="49"/>
        <v>2237655</v>
      </c>
      <c r="S355" s="144">
        <f t="shared" si="50"/>
        <v>0.36460714453300441</v>
      </c>
      <c r="T355" s="144">
        <f t="shared" si="51"/>
        <v>0.63539285546699553</v>
      </c>
      <c r="U355" s="138">
        <f t="shared" si="52"/>
        <v>496.44563405886532</v>
      </c>
      <c r="V355" s="138">
        <f t="shared" si="53"/>
        <v>865.14489290330403</v>
      </c>
      <c r="W355" s="2" t="s">
        <v>1337</v>
      </c>
      <c r="X355" s="2">
        <v>1732028606</v>
      </c>
      <c r="Y355" s="2" t="s">
        <v>1627</v>
      </c>
      <c r="Z355" s="2" t="s">
        <v>1629</v>
      </c>
      <c r="AA355" s="2"/>
    </row>
    <row r="356" spans="1:27" x14ac:dyDescent="0.25">
      <c r="A356" s="145">
        <v>352</v>
      </c>
      <c r="B356" s="179" t="s">
        <v>12</v>
      </c>
      <c r="C356" s="181" t="s">
        <v>172</v>
      </c>
      <c r="D356" s="145" t="s">
        <v>1114</v>
      </c>
      <c r="E356" s="179" t="s">
        <v>1552</v>
      </c>
      <c r="F356" s="150">
        <v>471</v>
      </c>
      <c r="G356" s="150">
        <v>665290</v>
      </c>
      <c r="H356" s="7">
        <v>389</v>
      </c>
      <c r="I356" s="7">
        <v>785985</v>
      </c>
      <c r="J356" s="24">
        <f t="shared" si="45"/>
        <v>0.82590233545647562</v>
      </c>
      <c r="K356" s="24">
        <f t="shared" si="45"/>
        <v>1.1814171263659456</v>
      </c>
      <c r="L356" s="24">
        <f t="shared" si="46"/>
        <v>0.24777070063694268</v>
      </c>
      <c r="M356" s="24">
        <f t="shared" si="47"/>
        <v>0.7</v>
      </c>
      <c r="N356" s="109">
        <f t="shared" si="48"/>
        <v>0.94777070063694269</v>
      </c>
      <c r="O356" s="148">
        <f>IF(N356&gt;=$O$1,N356*'DSR Fund'!$F$9,0)</f>
        <v>1367.5507890063864</v>
      </c>
      <c r="P356" s="7">
        <v>227525</v>
      </c>
      <c r="Q356" s="7">
        <v>553560</v>
      </c>
      <c r="R356" s="138">
        <f t="shared" si="49"/>
        <v>781085</v>
      </c>
      <c r="S356" s="144">
        <f t="shared" si="50"/>
        <v>0.29129352119167568</v>
      </c>
      <c r="T356" s="144">
        <f t="shared" si="51"/>
        <v>0.70870647880832427</v>
      </c>
      <c r="U356" s="138">
        <f t="shared" si="52"/>
        <v>398.35868473812462</v>
      </c>
      <c r="V356" s="138">
        <f t="shared" si="53"/>
        <v>969.19210426826169</v>
      </c>
      <c r="W356" s="2" t="s">
        <v>1337</v>
      </c>
      <c r="X356" s="2">
        <v>1749978774</v>
      </c>
      <c r="Y356" s="2" t="s">
        <v>1627</v>
      </c>
      <c r="Z356" s="2" t="s">
        <v>1629</v>
      </c>
      <c r="AA356" s="2"/>
    </row>
    <row r="357" spans="1:27" x14ac:dyDescent="0.25">
      <c r="A357" s="145">
        <v>353</v>
      </c>
      <c r="B357" s="179" t="s">
        <v>12</v>
      </c>
      <c r="C357" s="181" t="s">
        <v>172</v>
      </c>
      <c r="D357" s="145" t="s">
        <v>1553</v>
      </c>
      <c r="E357" s="179" t="s">
        <v>1554</v>
      </c>
      <c r="F357" s="150">
        <v>237</v>
      </c>
      <c r="G357" s="150">
        <v>327850</v>
      </c>
      <c r="H357" s="7">
        <v>291</v>
      </c>
      <c r="I357" s="7">
        <v>348135</v>
      </c>
      <c r="J357" s="24">
        <f t="shared" si="45"/>
        <v>1.2278481012658229</v>
      </c>
      <c r="K357" s="24">
        <f t="shared" si="45"/>
        <v>1.0618728076864419</v>
      </c>
      <c r="L357" s="24">
        <f t="shared" si="46"/>
        <v>0.3</v>
      </c>
      <c r="M357" s="24">
        <f t="shared" si="47"/>
        <v>0.7</v>
      </c>
      <c r="N357" s="109">
        <f t="shared" si="48"/>
        <v>1</v>
      </c>
      <c r="O357" s="148">
        <f>IF(N357&gt;=$O$1,N357*'DSR Fund'!$F$9,0)</f>
        <v>1442.9131308736737</v>
      </c>
      <c r="P357" s="7">
        <v>183945</v>
      </c>
      <c r="Q357" s="7">
        <v>161800</v>
      </c>
      <c r="R357" s="138">
        <f t="shared" si="49"/>
        <v>345745</v>
      </c>
      <c r="S357" s="144">
        <f t="shared" si="50"/>
        <v>0.5320250473614947</v>
      </c>
      <c r="T357" s="144">
        <f t="shared" si="51"/>
        <v>0.46797495263850525</v>
      </c>
      <c r="U357" s="138">
        <f t="shared" si="52"/>
        <v>767.66592679158884</v>
      </c>
      <c r="V357" s="138">
        <f t="shared" si="53"/>
        <v>675.24720408208475</v>
      </c>
      <c r="W357" s="2" t="s">
        <v>1337</v>
      </c>
      <c r="X357" s="2">
        <v>1716048346</v>
      </c>
      <c r="Y357" s="2" t="s">
        <v>1627</v>
      </c>
      <c r="Z357" s="2" t="s">
        <v>1629</v>
      </c>
      <c r="AA357" s="2"/>
    </row>
    <row r="358" spans="1:27" x14ac:dyDescent="0.25">
      <c r="A358" s="145">
        <v>354</v>
      </c>
      <c r="B358" s="179" t="s">
        <v>162</v>
      </c>
      <c r="C358" s="181" t="s">
        <v>172</v>
      </c>
      <c r="D358" s="145" t="s">
        <v>554</v>
      </c>
      <c r="E358" s="179" t="s">
        <v>1531</v>
      </c>
      <c r="F358" s="150">
        <v>1696</v>
      </c>
      <c r="G358" s="150">
        <v>2863250</v>
      </c>
      <c r="H358" s="7">
        <v>2092</v>
      </c>
      <c r="I358" s="7">
        <v>4381545</v>
      </c>
      <c r="J358" s="24">
        <f t="shared" si="45"/>
        <v>1.2334905660377358</v>
      </c>
      <c r="K358" s="24">
        <f t="shared" si="45"/>
        <v>1.5302697983061206</v>
      </c>
      <c r="L358" s="24">
        <f t="shared" si="46"/>
        <v>0.3</v>
      </c>
      <c r="M358" s="24">
        <f t="shared" si="47"/>
        <v>0.7</v>
      </c>
      <c r="N358" s="109">
        <f t="shared" si="48"/>
        <v>1</v>
      </c>
      <c r="O358" s="148">
        <f>IF(N358&gt;=$O$1,N358*'DSR Fund'!$F$9,0)</f>
        <v>1442.9131308736737</v>
      </c>
      <c r="P358" s="7">
        <v>1289195</v>
      </c>
      <c r="Q358" s="7">
        <v>3080250</v>
      </c>
      <c r="R358" s="138">
        <f t="shared" si="49"/>
        <v>4369445</v>
      </c>
      <c r="S358" s="144">
        <f t="shared" si="50"/>
        <v>0.29504776922469561</v>
      </c>
      <c r="T358" s="144">
        <f t="shared" si="51"/>
        <v>0.70495223077530444</v>
      </c>
      <c r="U358" s="138">
        <f t="shared" si="52"/>
        <v>425.72830044929867</v>
      </c>
      <c r="V358" s="138">
        <f t="shared" si="53"/>
        <v>1017.184830424375</v>
      </c>
      <c r="W358" s="2" t="s">
        <v>1337</v>
      </c>
      <c r="X358" s="2">
        <v>1736422212</v>
      </c>
      <c r="Y358" s="2" t="s">
        <v>1627</v>
      </c>
      <c r="Z358" s="2" t="s">
        <v>1629</v>
      </c>
      <c r="AA358" s="2"/>
    </row>
    <row r="359" spans="1:27" x14ac:dyDescent="0.25">
      <c r="A359" s="145">
        <v>355</v>
      </c>
      <c r="B359" s="179" t="s">
        <v>162</v>
      </c>
      <c r="C359" s="181" t="s">
        <v>172</v>
      </c>
      <c r="D359" s="145" t="s">
        <v>548</v>
      </c>
      <c r="E359" s="179" t="s">
        <v>549</v>
      </c>
      <c r="F359" s="150">
        <v>1610</v>
      </c>
      <c r="G359" s="150">
        <v>2610605</v>
      </c>
      <c r="H359" s="7">
        <v>2541</v>
      </c>
      <c r="I359" s="7">
        <v>4238265</v>
      </c>
      <c r="J359" s="24">
        <f t="shared" si="45"/>
        <v>1.5782608695652174</v>
      </c>
      <c r="K359" s="24">
        <f t="shared" si="45"/>
        <v>1.623479997931514</v>
      </c>
      <c r="L359" s="24">
        <f t="shared" si="46"/>
        <v>0.3</v>
      </c>
      <c r="M359" s="24">
        <f t="shared" si="47"/>
        <v>0.7</v>
      </c>
      <c r="N359" s="109">
        <f t="shared" si="48"/>
        <v>1</v>
      </c>
      <c r="O359" s="148">
        <f>IF(N359&gt;=$O$1,N359*'DSR Fund'!$F$9,0)</f>
        <v>1442.9131308736737</v>
      </c>
      <c r="P359" s="7">
        <v>1678265</v>
      </c>
      <c r="Q359" s="7">
        <v>2535030</v>
      </c>
      <c r="R359" s="138">
        <f t="shared" si="49"/>
        <v>4213295</v>
      </c>
      <c r="S359" s="144">
        <f t="shared" si="50"/>
        <v>0.39832601325091171</v>
      </c>
      <c r="T359" s="144">
        <f t="shared" si="51"/>
        <v>0.60167398674908834</v>
      </c>
      <c r="U359" s="138">
        <f t="shared" si="52"/>
        <v>574.74983488830151</v>
      </c>
      <c r="V359" s="138">
        <f t="shared" si="53"/>
        <v>868.16329598537232</v>
      </c>
      <c r="W359" s="2" t="s">
        <v>1337</v>
      </c>
      <c r="X359" s="2">
        <v>1740991134</v>
      </c>
      <c r="Y359" s="2" t="s">
        <v>1627</v>
      </c>
      <c r="Z359" s="2" t="s">
        <v>1629</v>
      </c>
      <c r="AA359" s="2"/>
    </row>
    <row r="360" spans="1:27" x14ac:dyDescent="0.25">
      <c r="A360" s="145">
        <v>356</v>
      </c>
      <c r="B360" s="179" t="s">
        <v>162</v>
      </c>
      <c r="C360" s="181" t="s">
        <v>172</v>
      </c>
      <c r="D360" s="145" t="s">
        <v>552</v>
      </c>
      <c r="E360" s="179" t="s">
        <v>553</v>
      </c>
      <c r="F360" s="150">
        <v>1227</v>
      </c>
      <c r="G360" s="150">
        <v>2892105</v>
      </c>
      <c r="H360" s="7">
        <v>1530</v>
      </c>
      <c r="I360" s="7">
        <v>3923650</v>
      </c>
      <c r="J360" s="24">
        <f t="shared" si="45"/>
        <v>1.2469437652811737</v>
      </c>
      <c r="K360" s="24">
        <f t="shared" si="45"/>
        <v>1.3566761926001996</v>
      </c>
      <c r="L360" s="24">
        <f t="shared" si="46"/>
        <v>0.3</v>
      </c>
      <c r="M360" s="24">
        <f t="shared" si="47"/>
        <v>0.7</v>
      </c>
      <c r="N360" s="109">
        <f t="shared" si="48"/>
        <v>1</v>
      </c>
      <c r="O360" s="148">
        <f>IF(N360&gt;=$O$1,N360*'DSR Fund'!$F$9,0)</f>
        <v>1442.9131308736737</v>
      </c>
      <c r="P360" s="7">
        <v>1100970</v>
      </c>
      <c r="Q360" s="7">
        <v>2821610</v>
      </c>
      <c r="R360" s="138">
        <f t="shared" si="49"/>
        <v>3922580</v>
      </c>
      <c r="S360" s="144">
        <f t="shared" si="50"/>
        <v>0.2806749639268033</v>
      </c>
      <c r="T360" s="144">
        <f t="shared" si="51"/>
        <v>0.71932503607319676</v>
      </c>
      <c r="U360" s="138">
        <f t="shared" si="52"/>
        <v>404.98959095747915</v>
      </c>
      <c r="V360" s="138">
        <f t="shared" si="53"/>
        <v>1037.9235399161946</v>
      </c>
      <c r="W360" s="2" t="s">
        <v>1337</v>
      </c>
      <c r="X360" s="2">
        <v>1911412342</v>
      </c>
      <c r="Y360" s="2" t="s">
        <v>1627</v>
      </c>
      <c r="Z360" s="2" t="s">
        <v>1629</v>
      </c>
      <c r="AA360" s="2"/>
    </row>
    <row r="361" spans="1:27" x14ac:dyDescent="0.25">
      <c r="A361" s="145">
        <v>357</v>
      </c>
      <c r="B361" s="179" t="s">
        <v>162</v>
      </c>
      <c r="C361" s="181" t="s">
        <v>172</v>
      </c>
      <c r="D361" s="145" t="s">
        <v>544</v>
      </c>
      <c r="E361" s="179" t="s">
        <v>545</v>
      </c>
      <c r="F361" s="150">
        <v>1231</v>
      </c>
      <c r="G361" s="150">
        <v>2726835</v>
      </c>
      <c r="H361" s="7">
        <v>1517</v>
      </c>
      <c r="I361" s="7">
        <v>4058385</v>
      </c>
      <c r="J361" s="24">
        <f t="shared" si="45"/>
        <v>1.2323314378554022</v>
      </c>
      <c r="K361" s="24">
        <f t="shared" si="45"/>
        <v>1.4883133742965746</v>
      </c>
      <c r="L361" s="24">
        <f t="shared" si="46"/>
        <v>0.3</v>
      </c>
      <c r="M361" s="24">
        <f t="shared" si="47"/>
        <v>0.7</v>
      </c>
      <c r="N361" s="109">
        <f t="shared" si="48"/>
        <v>1</v>
      </c>
      <c r="O361" s="148">
        <f>IF(N361&gt;=$O$1,N361*'DSR Fund'!$F$9,0)</f>
        <v>1442.9131308736737</v>
      </c>
      <c r="P361" s="7">
        <v>858050</v>
      </c>
      <c r="Q361" s="7">
        <v>3195770</v>
      </c>
      <c r="R361" s="138">
        <f t="shared" si="49"/>
        <v>4053820</v>
      </c>
      <c r="S361" s="144">
        <f t="shared" si="50"/>
        <v>0.21166455343355156</v>
      </c>
      <c r="T361" s="144">
        <f t="shared" si="51"/>
        <v>0.78833544656644838</v>
      </c>
      <c r="U361" s="138">
        <f t="shared" si="52"/>
        <v>305.41356348978388</v>
      </c>
      <c r="V361" s="138">
        <f t="shared" si="53"/>
        <v>1137.4995673838898</v>
      </c>
      <c r="W361" s="2" t="s">
        <v>1337</v>
      </c>
      <c r="X361" s="2">
        <v>1911806486</v>
      </c>
      <c r="Y361" s="2" t="s">
        <v>1627</v>
      </c>
      <c r="Z361" s="2" t="s">
        <v>1629</v>
      </c>
      <c r="AA361" s="2"/>
    </row>
    <row r="362" spans="1:27" x14ac:dyDescent="0.25">
      <c r="A362" s="145">
        <v>358</v>
      </c>
      <c r="B362" s="179" t="s">
        <v>162</v>
      </c>
      <c r="C362" s="181" t="s">
        <v>172</v>
      </c>
      <c r="D362" s="145" t="s">
        <v>550</v>
      </c>
      <c r="E362" s="179" t="s">
        <v>1532</v>
      </c>
      <c r="F362" s="150">
        <v>972</v>
      </c>
      <c r="G362" s="150">
        <v>1443815</v>
      </c>
      <c r="H362" s="7">
        <v>734</v>
      </c>
      <c r="I362" s="7">
        <v>1080290</v>
      </c>
      <c r="J362" s="24">
        <f t="shared" si="45"/>
        <v>0.75514403292181065</v>
      </c>
      <c r="K362" s="24">
        <f t="shared" si="45"/>
        <v>0.74821912779684374</v>
      </c>
      <c r="L362" s="24">
        <f t="shared" si="46"/>
        <v>0.22654320987654319</v>
      </c>
      <c r="M362" s="24">
        <f t="shared" si="47"/>
        <v>0.5237533894577906</v>
      </c>
      <c r="N362" s="109">
        <f t="shared" si="48"/>
        <v>0.75029659933433379</v>
      </c>
      <c r="O362" s="148">
        <f>IF(N362&gt;=$O$1,N362*'DSR Fund'!$F$9,0)</f>
        <v>0</v>
      </c>
      <c r="P362" s="7">
        <v>494160</v>
      </c>
      <c r="Q362" s="7">
        <v>547170</v>
      </c>
      <c r="R362" s="138">
        <f t="shared" si="49"/>
        <v>1041330</v>
      </c>
      <c r="S362" s="144">
        <f t="shared" si="50"/>
        <v>0.47454697358186165</v>
      </c>
      <c r="T362" s="144">
        <f t="shared" si="51"/>
        <v>0.52545302641813829</v>
      </c>
      <c r="U362" s="138">
        <f t="shared" si="52"/>
        <v>0</v>
      </c>
      <c r="V362" s="138">
        <f t="shared" si="53"/>
        <v>0</v>
      </c>
      <c r="W362" s="2" t="s">
        <v>1337</v>
      </c>
      <c r="X362" s="2">
        <v>1997763111</v>
      </c>
      <c r="Y362" s="2" t="s">
        <v>1627</v>
      </c>
      <c r="Z362" s="2" t="s">
        <v>1629</v>
      </c>
      <c r="AA362" s="2"/>
    </row>
    <row r="363" spans="1:27" x14ac:dyDescent="0.25">
      <c r="A363" s="145">
        <v>359</v>
      </c>
      <c r="B363" s="179" t="s">
        <v>163</v>
      </c>
      <c r="C363" s="181" t="s">
        <v>172</v>
      </c>
      <c r="D363" s="145" t="s">
        <v>558</v>
      </c>
      <c r="E363" s="179" t="s">
        <v>559</v>
      </c>
      <c r="F363" s="150">
        <v>622</v>
      </c>
      <c r="G363" s="150">
        <v>1179725</v>
      </c>
      <c r="H363" s="7">
        <v>687</v>
      </c>
      <c r="I363" s="7">
        <v>995470</v>
      </c>
      <c r="J363" s="24">
        <f t="shared" si="45"/>
        <v>1.1045016077170418</v>
      </c>
      <c r="K363" s="24">
        <f t="shared" si="45"/>
        <v>0.84381529593761262</v>
      </c>
      <c r="L363" s="24">
        <f t="shared" si="46"/>
        <v>0.3</v>
      </c>
      <c r="M363" s="24">
        <f t="shared" si="47"/>
        <v>0.59067070715632874</v>
      </c>
      <c r="N363" s="109">
        <f t="shared" si="48"/>
        <v>0.89067070715632868</v>
      </c>
      <c r="O363" s="148">
        <f>IF(N363&gt;=$O$1,N363*'DSR Fund'!$F$9,0)</f>
        <v>1285.1604586404071</v>
      </c>
      <c r="P363" s="7">
        <v>633090</v>
      </c>
      <c r="Q363" s="7">
        <v>362380</v>
      </c>
      <c r="R363" s="138">
        <f t="shared" si="49"/>
        <v>995470</v>
      </c>
      <c r="S363" s="144">
        <f t="shared" si="50"/>
        <v>0.63597094839623491</v>
      </c>
      <c r="T363" s="144">
        <f t="shared" si="51"/>
        <v>0.36402905160376503</v>
      </c>
      <c r="U363" s="138">
        <f t="shared" si="52"/>
        <v>817.32471572288</v>
      </c>
      <c r="V363" s="138">
        <f t="shared" si="53"/>
        <v>467.83574291752711</v>
      </c>
      <c r="W363" s="2" t="s">
        <v>1337</v>
      </c>
      <c r="X363" s="2">
        <v>1971756075</v>
      </c>
      <c r="Y363" s="2" t="e">
        <v>#N/A</v>
      </c>
      <c r="Z363" s="2" t="s">
        <v>1630</v>
      </c>
      <c r="AA363" s="2"/>
    </row>
    <row r="364" spans="1:27" x14ac:dyDescent="0.25">
      <c r="A364" s="145">
        <v>360</v>
      </c>
      <c r="B364" s="179" t="s">
        <v>163</v>
      </c>
      <c r="C364" s="181" t="s">
        <v>172</v>
      </c>
      <c r="D364" s="145" t="s">
        <v>556</v>
      </c>
      <c r="E364" s="179" t="s">
        <v>557</v>
      </c>
      <c r="F364" s="150">
        <v>1276</v>
      </c>
      <c r="G364" s="150">
        <v>2371695</v>
      </c>
      <c r="H364" s="7">
        <v>973</v>
      </c>
      <c r="I364" s="7">
        <v>1957420</v>
      </c>
      <c r="J364" s="24">
        <f t="shared" si="45"/>
        <v>0.76253918495297801</v>
      </c>
      <c r="K364" s="24">
        <f t="shared" si="45"/>
        <v>0.8253253474835508</v>
      </c>
      <c r="L364" s="24">
        <f t="shared" si="46"/>
        <v>0.22876175548589339</v>
      </c>
      <c r="M364" s="24">
        <f t="shared" si="47"/>
        <v>0.57772774323848552</v>
      </c>
      <c r="N364" s="109">
        <f t="shared" si="48"/>
        <v>0.80648949872437892</v>
      </c>
      <c r="O364" s="148">
        <f>IF(N364&gt;=$O$1,N364*'DSR Fund'!$F$9,0)</f>
        <v>1163.6942876211333</v>
      </c>
      <c r="P364" s="7">
        <v>1230890</v>
      </c>
      <c r="Q364" s="7">
        <v>725700</v>
      </c>
      <c r="R364" s="138">
        <f t="shared" si="49"/>
        <v>1956590</v>
      </c>
      <c r="S364" s="144">
        <f t="shared" si="50"/>
        <v>0.62909960696926792</v>
      </c>
      <c r="T364" s="144">
        <f t="shared" si="51"/>
        <v>0.37090039303073202</v>
      </c>
      <c r="U364" s="138">
        <f t="shared" si="52"/>
        <v>732.07961897483722</v>
      </c>
      <c r="V364" s="138">
        <f t="shared" si="53"/>
        <v>431.61466864629608</v>
      </c>
      <c r="W364" s="2" t="s">
        <v>1337</v>
      </c>
      <c r="X364" s="2">
        <v>1914614920</v>
      </c>
      <c r="Y364" s="2" t="s">
        <v>1627</v>
      </c>
      <c r="Z364" s="2" t="s">
        <v>1629</v>
      </c>
      <c r="AA364" s="2"/>
    </row>
    <row r="365" spans="1:27" x14ac:dyDescent="0.25">
      <c r="A365" s="145">
        <v>361</v>
      </c>
      <c r="B365" s="179" t="s">
        <v>163</v>
      </c>
      <c r="C365" s="181" t="s">
        <v>172</v>
      </c>
      <c r="D365" s="145" t="s">
        <v>562</v>
      </c>
      <c r="E365" s="179" t="s">
        <v>1533</v>
      </c>
      <c r="F365" s="150">
        <v>671</v>
      </c>
      <c r="G365" s="150">
        <v>1259090</v>
      </c>
      <c r="H365" s="7">
        <v>727</v>
      </c>
      <c r="I365" s="7">
        <v>1208730</v>
      </c>
      <c r="J365" s="24">
        <f t="shared" si="45"/>
        <v>1.0834575260804769</v>
      </c>
      <c r="K365" s="24">
        <f t="shared" si="45"/>
        <v>0.96000285920784056</v>
      </c>
      <c r="L365" s="24">
        <f t="shared" si="46"/>
        <v>0.3</v>
      </c>
      <c r="M365" s="24">
        <f t="shared" si="47"/>
        <v>0.67200200144548838</v>
      </c>
      <c r="N365" s="109">
        <f t="shared" si="48"/>
        <v>0.97200200144548843</v>
      </c>
      <c r="O365" s="148">
        <f>IF(N365&gt;=$O$1,N365*'DSR Fund'!$F$9,0)</f>
        <v>1402.5144511211868</v>
      </c>
      <c r="P365" s="7">
        <v>747610</v>
      </c>
      <c r="Q365" s="7">
        <v>461120</v>
      </c>
      <c r="R365" s="138">
        <f t="shared" si="49"/>
        <v>1208730</v>
      </c>
      <c r="S365" s="144">
        <f t="shared" si="50"/>
        <v>0.61850868266693138</v>
      </c>
      <c r="T365" s="144">
        <f t="shared" si="51"/>
        <v>0.38149131733306857</v>
      </c>
      <c r="U365" s="138">
        <f t="shared" si="52"/>
        <v>867.4673655842995</v>
      </c>
      <c r="V365" s="138">
        <f t="shared" si="53"/>
        <v>535.04708553688715</v>
      </c>
      <c r="W365" s="2" t="s">
        <v>1337</v>
      </c>
      <c r="X365" s="2">
        <v>1743143054</v>
      </c>
      <c r="Y365" s="2" t="s">
        <v>1627</v>
      </c>
      <c r="Z365" s="2" t="s">
        <v>1629</v>
      </c>
      <c r="AA365" s="2"/>
    </row>
    <row r="366" spans="1:27" x14ac:dyDescent="0.25">
      <c r="A366" s="145">
        <v>362</v>
      </c>
      <c r="B366" s="179" t="s">
        <v>163</v>
      </c>
      <c r="C366" s="181" t="s">
        <v>172</v>
      </c>
      <c r="D366" s="145" t="s">
        <v>560</v>
      </c>
      <c r="E366" s="179" t="s">
        <v>561</v>
      </c>
      <c r="F366" s="150">
        <v>630</v>
      </c>
      <c r="G366" s="150">
        <v>1188155</v>
      </c>
      <c r="H366" s="7">
        <v>562</v>
      </c>
      <c r="I366" s="7">
        <v>1039610</v>
      </c>
      <c r="J366" s="24">
        <f t="shared" si="45"/>
        <v>0.89206349206349211</v>
      </c>
      <c r="K366" s="24">
        <f t="shared" si="45"/>
        <v>0.87497843294856315</v>
      </c>
      <c r="L366" s="24">
        <f t="shared" si="46"/>
        <v>0.26761904761904765</v>
      </c>
      <c r="M366" s="24">
        <f t="shared" si="47"/>
        <v>0.61248490306399417</v>
      </c>
      <c r="N366" s="109">
        <f t="shared" si="48"/>
        <v>0.88010395068304181</v>
      </c>
      <c r="O366" s="148">
        <f>IF(N366&gt;=$O$1,N366*'DSR Fund'!$F$9,0)</f>
        <v>1269.9135469743571</v>
      </c>
      <c r="P366" s="7">
        <v>525100</v>
      </c>
      <c r="Q366" s="7">
        <v>514510</v>
      </c>
      <c r="R366" s="138">
        <f t="shared" si="49"/>
        <v>1039610</v>
      </c>
      <c r="S366" s="144">
        <f t="shared" si="50"/>
        <v>0.50509325612489298</v>
      </c>
      <c r="T366" s="144">
        <f t="shared" si="51"/>
        <v>0.49490674387510702</v>
      </c>
      <c r="U366" s="138">
        <f t="shared" si="52"/>
        <v>641.42476843839029</v>
      </c>
      <c r="V366" s="138">
        <f t="shared" si="53"/>
        <v>628.48877853596684</v>
      </c>
      <c r="W366" s="2" t="s">
        <v>1337</v>
      </c>
      <c r="X366" s="2">
        <v>1789778882</v>
      </c>
      <c r="Y366" s="2" t="s">
        <v>1627</v>
      </c>
      <c r="Z366" s="2" t="s">
        <v>1629</v>
      </c>
      <c r="AA366" s="2"/>
    </row>
    <row r="367" spans="1:27" x14ac:dyDescent="0.25">
      <c r="A367" s="145">
        <v>363</v>
      </c>
      <c r="B367" s="179" t="s">
        <v>17</v>
      </c>
      <c r="C367" s="181" t="s">
        <v>172</v>
      </c>
      <c r="D367" s="145" t="s">
        <v>193</v>
      </c>
      <c r="E367" s="179" t="s">
        <v>1515</v>
      </c>
      <c r="F367" s="150">
        <v>858</v>
      </c>
      <c r="G367" s="150">
        <v>1570170</v>
      </c>
      <c r="H367" s="7">
        <v>1341</v>
      </c>
      <c r="I367" s="7">
        <v>1943145</v>
      </c>
      <c r="J367" s="24">
        <f t="shared" si="45"/>
        <v>1.5629370629370629</v>
      </c>
      <c r="K367" s="24">
        <f t="shared" si="45"/>
        <v>1.2375379735952159</v>
      </c>
      <c r="L367" s="24">
        <f t="shared" si="46"/>
        <v>0.3</v>
      </c>
      <c r="M367" s="24">
        <f t="shared" si="47"/>
        <v>0.7</v>
      </c>
      <c r="N367" s="109">
        <f t="shared" si="48"/>
        <v>1</v>
      </c>
      <c r="O367" s="148">
        <f>IF(N367&gt;=$O$1,N367*'DSR Fund'!$F$9,0)</f>
        <v>1442.9131308736737</v>
      </c>
      <c r="P367" s="7">
        <v>902280</v>
      </c>
      <c r="Q367" s="7">
        <v>990280</v>
      </c>
      <c r="R367" s="138">
        <f t="shared" si="49"/>
        <v>1892560</v>
      </c>
      <c r="S367" s="144">
        <f t="shared" si="50"/>
        <v>0.47675106733736317</v>
      </c>
      <c r="T367" s="144">
        <f t="shared" si="51"/>
        <v>0.52324893266263683</v>
      </c>
      <c r="U367" s="138">
        <f t="shared" si="52"/>
        <v>687.91037521912028</v>
      </c>
      <c r="V367" s="138">
        <f t="shared" si="53"/>
        <v>755.00275565455343</v>
      </c>
      <c r="W367" s="2" t="s">
        <v>1337</v>
      </c>
      <c r="X367" s="2">
        <v>1911192670</v>
      </c>
      <c r="Y367" s="2" t="s">
        <v>1627</v>
      </c>
      <c r="Z367" s="2" t="s">
        <v>1629</v>
      </c>
      <c r="AA367" s="2"/>
    </row>
    <row r="368" spans="1:27" x14ac:dyDescent="0.25">
      <c r="A368" s="145">
        <v>364</v>
      </c>
      <c r="B368" s="179" t="s">
        <v>17</v>
      </c>
      <c r="C368" s="181" t="s">
        <v>172</v>
      </c>
      <c r="D368" s="145" t="s">
        <v>194</v>
      </c>
      <c r="E368" s="179" t="s">
        <v>879</v>
      </c>
      <c r="F368" s="150">
        <v>239</v>
      </c>
      <c r="G368" s="150">
        <v>418230</v>
      </c>
      <c r="H368" s="7">
        <v>483</v>
      </c>
      <c r="I368" s="7">
        <v>672755</v>
      </c>
      <c r="J368" s="24">
        <f t="shared" si="45"/>
        <v>2.0209205020920504</v>
      </c>
      <c r="K368" s="24">
        <f t="shared" si="45"/>
        <v>1.6085766205198098</v>
      </c>
      <c r="L368" s="24">
        <f t="shared" si="46"/>
        <v>0.3</v>
      </c>
      <c r="M368" s="24">
        <f t="shared" si="47"/>
        <v>0.7</v>
      </c>
      <c r="N368" s="109">
        <f t="shared" si="48"/>
        <v>1</v>
      </c>
      <c r="O368" s="148">
        <f>IF(N368&gt;=$O$1,N368*'DSR Fund'!$F$9,0)</f>
        <v>1442.9131308736737</v>
      </c>
      <c r="P368" s="7">
        <v>312475</v>
      </c>
      <c r="Q368" s="7">
        <v>359310</v>
      </c>
      <c r="R368" s="138">
        <f t="shared" si="49"/>
        <v>671785</v>
      </c>
      <c r="S368" s="144">
        <f t="shared" si="50"/>
        <v>0.46514137707748759</v>
      </c>
      <c r="T368" s="144">
        <f t="shared" si="51"/>
        <v>0.53485862292251241</v>
      </c>
      <c r="U368" s="138">
        <f t="shared" si="52"/>
        <v>671.15860069776966</v>
      </c>
      <c r="V368" s="138">
        <f t="shared" si="53"/>
        <v>771.75453017590405</v>
      </c>
      <c r="W368" s="2" t="s">
        <v>1337</v>
      </c>
      <c r="X368" s="2">
        <v>1834649672</v>
      </c>
      <c r="Y368" s="2" t="s">
        <v>1628</v>
      </c>
      <c r="Z368" s="2" t="s">
        <v>1630</v>
      </c>
      <c r="AA368" s="2"/>
    </row>
    <row r="369" spans="1:27" x14ac:dyDescent="0.25">
      <c r="A369" s="145">
        <v>365</v>
      </c>
      <c r="B369" s="179" t="s">
        <v>17</v>
      </c>
      <c r="C369" s="181" t="s">
        <v>172</v>
      </c>
      <c r="D369" s="145" t="s">
        <v>191</v>
      </c>
      <c r="E369" s="179" t="s">
        <v>1095</v>
      </c>
      <c r="F369" s="150">
        <v>421</v>
      </c>
      <c r="G369" s="150">
        <v>833490</v>
      </c>
      <c r="H369" s="7">
        <v>947</v>
      </c>
      <c r="I369" s="7">
        <v>1133050</v>
      </c>
      <c r="J369" s="24">
        <f t="shared" si="45"/>
        <v>2.2494061757719717</v>
      </c>
      <c r="K369" s="24">
        <f t="shared" si="45"/>
        <v>1.3594044319667902</v>
      </c>
      <c r="L369" s="24">
        <f t="shared" si="46"/>
        <v>0.3</v>
      </c>
      <c r="M369" s="24">
        <f t="shared" si="47"/>
        <v>0.7</v>
      </c>
      <c r="N369" s="109">
        <f t="shared" si="48"/>
        <v>1</v>
      </c>
      <c r="O369" s="148">
        <f>IF(N369&gt;=$O$1,N369*'DSR Fund'!$F$9,0)</f>
        <v>1442.9131308736737</v>
      </c>
      <c r="P369" s="7">
        <v>647655</v>
      </c>
      <c r="Q369" s="7">
        <v>466050</v>
      </c>
      <c r="R369" s="138">
        <f t="shared" si="49"/>
        <v>1113705</v>
      </c>
      <c r="S369" s="144">
        <f t="shared" si="50"/>
        <v>0.5815319137473568</v>
      </c>
      <c r="T369" s="144">
        <f t="shared" si="51"/>
        <v>0.4184680862526432</v>
      </c>
      <c r="U369" s="138">
        <f t="shared" si="52"/>
        <v>839.10003436815782</v>
      </c>
      <c r="V369" s="138">
        <f t="shared" si="53"/>
        <v>603.81309650551589</v>
      </c>
      <c r="W369" s="2" t="s">
        <v>1337</v>
      </c>
      <c r="X369" s="2">
        <v>1728732491</v>
      </c>
      <c r="Y369" s="2" t="s">
        <v>1627</v>
      </c>
      <c r="Z369" s="2" t="s">
        <v>1629</v>
      </c>
      <c r="AA369" s="2"/>
    </row>
    <row r="370" spans="1:27" x14ac:dyDescent="0.25">
      <c r="A370" s="145">
        <v>366</v>
      </c>
      <c r="B370" s="179" t="s">
        <v>17</v>
      </c>
      <c r="C370" s="181" t="s">
        <v>172</v>
      </c>
      <c r="D370" s="145" t="s">
        <v>195</v>
      </c>
      <c r="E370" s="179" t="s">
        <v>1516</v>
      </c>
      <c r="F370" s="150">
        <v>585</v>
      </c>
      <c r="G370" s="150">
        <v>1141280</v>
      </c>
      <c r="H370" s="7">
        <v>1137</v>
      </c>
      <c r="I370" s="7">
        <v>1550615</v>
      </c>
      <c r="J370" s="24">
        <f t="shared" si="45"/>
        <v>1.9435897435897436</v>
      </c>
      <c r="K370" s="24">
        <f t="shared" si="45"/>
        <v>1.3586630800504695</v>
      </c>
      <c r="L370" s="24">
        <f t="shared" si="46"/>
        <v>0.3</v>
      </c>
      <c r="M370" s="24">
        <f t="shared" si="47"/>
        <v>0.7</v>
      </c>
      <c r="N370" s="109">
        <f t="shared" si="48"/>
        <v>1</v>
      </c>
      <c r="O370" s="148">
        <f>IF(N370&gt;=$O$1,N370*'DSR Fund'!$F$9,0)</f>
        <v>1442.9131308736737</v>
      </c>
      <c r="P370" s="7">
        <v>786665</v>
      </c>
      <c r="Q370" s="7">
        <v>760700</v>
      </c>
      <c r="R370" s="138">
        <f t="shared" si="49"/>
        <v>1547365</v>
      </c>
      <c r="S370" s="144">
        <f t="shared" si="50"/>
        <v>0.50839006956988175</v>
      </c>
      <c r="T370" s="144">
        <f t="shared" si="51"/>
        <v>0.4916099304301183</v>
      </c>
      <c r="U370" s="138">
        <f t="shared" si="52"/>
        <v>733.56270698816286</v>
      </c>
      <c r="V370" s="138">
        <f t="shared" si="53"/>
        <v>709.35042388551096</v>
      </c>
      <c r="W370" s="2" t="s">
        <v>1337</v>
      </c>
      <c r="X370" s="2">
        <v>1714718822</v>
      </c>
      <c r="Y370" s="2" t="s">
        <v>1628</v>
      </c>
      <c r="Z370" s="2" t="s">
        <v>1630</v>
      </c>
      <c r="AA370" s="2"/>
    </row>
    <row r="371" spans="1:27" x14ac:dyDescent="0.25">
      <c r="A371" s="145">
        <v>367</v>
      </c>
      <c r="B371" s="179" t="s">
        <v>17</v>
      </c>
      <c r="C371" s="181" t="s">
        <v>172</v>
      </c>
      <c r="D371" s="145" t="s">
        <v>192</v>
      </c>
      <c r="E371" s="179" t="s">
        <v>1517</v>
      </c>
      <c r="F371" s="150">
        <v>525</v>
      </c>
      <c r="G371" s="150">
        <v>918770</v>
      </c>
      <c r="H371" s="7">
        <v>1105</v>
      </c>
      <c r="I371" s="7">
        <v>1306900</v>
      </c>
      <c r="J371" s="24">
        <f t="shared" si="45"/>
        <v>2.1047619047619048</v>
      </c>
      <c r="K371" s="24">
        <f t="shared" si="45"/>
        <v>1.422445225682162</v>
      </c>
      <c r="L371" s="24">
        <f t="shared" si="46"/>
        <v>0.3</v>
      </c>
      <c r="M371" s="24">
        <f t="shared" si="47"/>
        <v>0.7</v>
      </c>
      <c r="N371" s="109">
        <f t="shared" si="48"/>
        <v>1</v>
      </c>
      <c r="O371" s="148">
        <f>IF(N371&gt;=$O$1,N371*'DSR Fund'!$F$9,0)</f>
        <v>1442.9131308736737</v>
      </c>
      <c r="P371" s="7">
        <v>706280</v>
      </c>
      <c r="Q371" s="7">
        <v>598640</v>
      </c>
      <c r="R371" s="138">
        <f t="shared" si="49"/>
        <v>1304920</v>
      </c>
      <c r="S371" s="144">
        <f t="shared" si="50"/>
        <v>0.54124390767250097</v>
      </c>
      <c r="T371" s="144">
        <f t="shared" si="51"/>
        <v>0.45875609232749898</v>
      </c>
      <c r="U371" s="138">
        <f t="shared" si="52"/>
        <v>780.96794138602991</v>
      </c>
      <c r="V371" s="138">
        <f t="shared" si="53"/>
        <v>661.94518948764369</v>
      </c>
      <c r="W371" s="2" t="s">
        <v>1337</v>
      </c>
      <c r="X371" s="2">
        <v>1754985227</v>
      </c>
      <c r="Y371" s="2" t="s">
        <v>1627</v>
      </c>
      <c r="Z371" s="2" t="s">
        <v>1629</v>
      </c>
      <c r="AA371" s="2"/>
    </row>
    <row r="372" spans="1:27" x14ac:dyDescent="0.25">
      <c r="A372" s="145">
        <v>368</v>
      </c>
      <c r="B372" s="179" t="s">
        <v>17</v>
      </c>
      <c r="C372" s="181" t="s">
        <v>172</v>
      </c>
      <c r="D372" s="145" t="s">
        <v>189</v>
      </c>
      <c r="E372" s="179" t="s">
        <v>1518</v>
      </c>
      <c r="F372" s="150">
        <v>671</v>
      </c>
      <c r="G372" s="150">
        <v>1336865</v>
      </c>
      <c r="H372" s="7">
        <v>1424</v>
      </c>
      <c r="I372" s="7">
        <v>2079570</v>
      </c>
      <c r="J372" s="24">
        <f t="shared" si="45"/>
        <v>2.1222056631892698</v>
      </c>
      <c r="K372" s="24">
        <f t="shared" si="45"/>
        <v>1.5555572178193011</v>
      </c>
      <c r="L372" s="24">
        <f t="shared" si="46"/>
        <v>0.3</v>
      </c>
      <c r="M372" s="24">
        <f t="shared" si="47"/>
        <v>0.7</v>
      </c>
      <c r="N372" s="109">
        <f t="shared" si="48"/>
        <v>1</v>
      </c>
      <c r="O372" s="148">
        <f>IF(N372&gt;=$O$1,N372*'DSR Fund'!$F$9,0)</f>
        <v>1442.9131308736737</v>
      </c>
      <c r="P372" s="7">
        <v>822105</v>
      </c>
      <c r="Q372" s="7">
        <v>1224980</v>
      </c>
      <c r="R372" s="138">
        <f t="shared" si="49"/>
        <v>2047085</v>
      </c>
      <c r="S372" s="144">
        <f t="shared" si="50"/>
        <v>0.4015978818661658</v>
      </c>
      <c r="T372" s="144">
        <f t="shared" si="51"/>
        <v>0.59840211813383426</v>
      </c>
      <c r="U372" s="138">
        <f t="shared" si="52"/>
        <v>579.47085707574502</v>
      </c>
      <c r="V372" s="138">
        <f t="shared" si="53"/>
        <v>863.44227379792869</v>
      </c>
      <c r="W372" s="2" t="s">
        <v>1337</v>
      </c>
      <c r="X372" s="2">
        <v>1306018410</v>
      </c>
      <c r="Y372" s="2" t="s">
        <v>1627</v>
      </c>
      <c r="Z372" s="2" t="s">
        <v>1629</v>
      </c>
      <c r="AA372" s="2"/>
    </row>
    <row r="373" spans="1:27" x14ac:dyDescent="0.25">
      <c r="A373" s="145">
        <v>369</v>
      </c>
      <c r="B373" s="179" t="s">
        <v>17</v>
      </c>
      <c r="C373" s="181" t="s">
        <v>172</v>
      </c>
      <c r="D373" s="145" t="s">
        <v>190</v>
      </c>
      <c r="E373" s="179" t="s">
        <v>1519</v>
      </c>
      <c r="F373" s="150">
        <v>829</v>
      </c>
      <c r="G373" s="150">
        <v>1636890</v>
      </c>
      <c r="H373" s="7">
        <v>1719</v>
      </c>
      <c r="I373" s="7">
        <v>2710835</v>
      </c>
      <c r="J373" s="24">
        <f t="shared" si="45"/>
        <v>2.0735826296743065</v>
      </c>
      <c r="K373" s="24">
        <f t="shared" si="45"/>
        <v>1.6560886803633721</v>
      </c>
      <c r="L373" s="24">
        <f t="shared" si="46"/>
        <v>0.3</v>
      </c>
      <c r="M373" s="24">
        <f t="shared" si="47"/>
        <v>0.7</v>
      </c>
      <c r="N373" s="109">
        <f t="shared" si="48"/>
        <v>1</v>
      </c>
      <c r="O373" s="148">
        <f>IF(N373&gt;=$O$1,N373*'DSR Fund'!$F$9,0)</f>
        <v>1442.9131308736737</v>
      </c>
      <c r="P373" s="7">
        <v>1070245</v>
      </c>
      <c r="Q373" s="7">
        <v>1588530</v>
      </c>
      <c r="R373" s="138">
        <f t="shared" si="49"/>
        <v>2658775</v>
      </c>
      <c r="S373" s="144">
        <f t="shared" si="50"/>
        <v>0.40253312145630976</v>
      </c>
      <c r="T373" s="144">
        <f t="shared" si="51"/>
        <v>0.59746687854369018</v>
      </c>
      <c r="U373" s="138">
        <f t="shared" si="52"/>
        <v>580.82032656087665</v>
      </c>
      <c r="V373" s="138">
        <f t="shared" si="53"/>
        <v>862.09280431279694</v>
      </c>
      <c r="W373" s="2" t="s">
        <v>1337</v>
      </c>
      <c r="X373" s="2">
        <v>1709375655</v>
      </c>
      <c r="Y373" s="2" t="s">
        <v>1627</v>
      </c>
      <c r="Z373" s="2" t="s">
        <v>1629</v>
      </c>
      <c r="AA373" s="2"/>
    </row>
    <row r="374" spans="1:27" x14ac:dyDescent="0.25">
      <c r="A374" s="145">
        <v>370</v>
      </c>
      <c r="B374" s="179" t="s">
        <v>1237</v>
      </c>
      <c r="C374" s="181" t="s">
        <v>172</v>
      </c>
      <c r="D374" s="145" t="s">
        <v>226</v>
      </c>
      <c r="E374" s="179" t="s">
        <v>1520</v>
      </c>
      <c r="F374" s="150">
        <v>498</v>
      </c>
      <c r="G374" s="150">
        <v>1010105</v>
      </c>
      <c r="H374" s="7">
        <v>691</v>
      </c>
      <c r="I374" s="7">
        <v>969000</v>
      </c>
      <c r="J374" s="24">
        <f t="shared" si="45"/>
        <v>1.3875502008032128</v>
      </c>
      <c r="K374" s="24">
        <f t="shared" si="45"/>
        <v>0.95930621074046762</v>
      </c>
      <c r="L374" s="24">
        <f t="shared" si="46"/>
        <v>0.3</v>
      </c>
      <c r="M374" s="24">
        <f t="shared" si="47"/>
        <v>0.67151434751832728</v>
      </c>
      <c r="N374" s="109">
        <f t="shared" si="48"/>
        <v>0.97151434751832721</v>
      </c>
      <c r="O374" s="148">
        <f>IF(N374&gt;=$O$1,N374*'DSR Fund'!$F$9,0)</f>
        <v>1401.8108088663637</v>
      </c>
      <c r="P374" s="7">
        <v>468035</v>
      </c>
      <c r="Q374" s="7">
        <v>492070</v>
      </c>
      <c r="R374" s="138">
        <f t="shared" si="49"/>
        <v>960105</v>
      </c>
      <c r="S374" s="144">
        <f t="shared" si="50"/>
        <v>0.4874831398649106</v>
      </c>
      <c r="T374" s="144">
        <f t="shared" si="51"/>
        <v>0.51251686013508935</v>
      </c>
      <c r="U374" s="138">
        <f t="shared" si="52"/>
        <v>683.35913460274503</v>
      </c>
      <c r="V374" s="138">
        <f t="shared" si="53"/>
        <v>718.45167426361854</v>
      </c>
      <c r="W374" s="2" t="s">
        <v>1337</v>
      </c>
      <c r="X374" s="2">
        <v>1714121220</v>
      </c>
      <c r="Y374" s="2" t="s">
        <v>1627</v>
      </c>
      <c r="Z374" s="2" t="s">
        <v>1629</v>
      </c>
      <c r="AA374" s="2"/>
    </row>
    <row r="375" spans="1:27" x14ac:dyDescent="0.25">
      <c r="A375" s="145">
        <v>371</v>
      </c>
      <c r="B375" s="179" t="s">
        <v>1237</v>
      </c>
      <c r="C375" s="181" t="s">
        <v>172</v>
      </c>
      <c r="D375" s="145" t="s">
        <v>228</v>
      </c>
      <c r="E375" s="179" t="s">
        <v>1521</v>
      </c>
      <c r="F375" s="150">
        <v>484</v>
      </c>
      <c r="G375" s="150">
        <v>954025</v>
      </c>
      <c r="H375" s="7">
        <v>942</v>
      </c>
      <c r="I375" s="7">
        <v>1307040</v>
      </c>
      <c r="J375" s="24">
        <f t="shared" si="45"/>
        <v>1.9462809917355373</v>
      </c>
      <c r="K375" s="24">
        <f t="shared" si="45"/>
        <v>1.3700269909069469</v>
      </c>
      <c r="L375" s="24">
        <f t="shared" si="46"/>
        <v>0.3</v>
      </c>
      <c r="M375" s="24">
        <f t="shared" si="47"/>
        <v>0.7</v>
      </c>
      <c r="N375" s="109">
        <f t="shared" si="48"/>
        <v>1</v>
      </c>
      <c r="O375" s="148">
        <f>IF(N375&gt;=$O$1,N375*'DSR Fund'!$F$9,0)</f>
        <v>1442.9131308736737</v>
      </c>
      <c r="P375" s="7">
        <v>560055</v>
      </c>
      <c r="Q375" s="7">
        <v>731310</v>
      </c>
      <c r="R375" s="138">
        <f t="shared" si="49"/>
        <v>1291365</v>
      </c>
      <c r="S375" s="144">
        <f t="shared" si="50"/>
        <v>0.43369225586879001</v>
      </c>
      <c r="T375" s="144">
        <f t="shared" si="51"/>
        <v>0.56630774413120999</v>
      </c>
      <c r="U375" s="138">
        <f t="shared" si="52"/>
        <v>625.78025075130222</v>
      </c>
      <c r="V375" s="138">
        <f t="shared" si="53"/>
        <v>817.13288012237149</v>
      </c>
      <c r="W375" s="2" t="s">
        <v>1337</v>
      </c>
      <c r="X375" s="2">
        <v>1705325839</v>
      </c>
      <c r="Y375" s="2" t="s">
        <v>1627</v>
      </c>
      <c r="Z375" s="2" t="s">
        <v>1629</v>
      </c>
      <c r="AA375" s="2"/>
    </row>
    <row r="376" spans="1:27" x14ac:dyDescent="0.25">
      <c r="A376" s="145">
        <v>372</v>
      </c>
      <c r="B376" s="179" t="s">
        <v>1237</v>
      </c>
      <c r="C376" s="181" t="s">
        <v>172</v>
      </c>
      <c r="D376" s="145" t="s">
        <v>227</v>
      </c>
      <c r="E376" s="179" t="s">
        <v>1522</v>
      </c>
      <c r="F376" s="150">
        <v>528</v>
      </c>
      <c r="G376" s="150">
        <v>1092605</v>
      </c>
      <c r="H376" s="7">
        <v>759</v>
      </c>
      <c r="I376" s="7">
        <v>1264280</v>
      </c>
      <c r="J376" s="24">
        <f t="shared" si="45"/>
        <v>1.4375</v>
      </c>
      <c r="K376" s="24">
        <f t="shared" si="45"/>
        <v>1.1571244868914201</v>
      </c>
      <c r="L376" s="24">
        <f t="shared" si="46"/>
        <v>0.3</v>
      </c>
      <c r="M376" s="24">
        <f t="shared" si="47"/>
        <v>0.7</v>
      </c>
      <c r="N376" s="109">
        <f t="shared" si="48"/>
        <v>1</v>
      </c>
      <c r="O376" s="148">
        <f>IF(N376&gt;=$O$1,N376*'DSR Fund'!$F$9,0)</f>
        <v>1442.9131308736737</v>
      </c>
      <c r="P376" s="7">
        <v>445150</v>
      </c>
      <c r="Q376" s="7">
        <v>818290</v>
      </c>
      <c r="R376" s="138">
        <f t="shared" si="49"/>
        <v>1263440</v>
      </c>
      <c r="S376" s="144">
        <f t="shared" si="50"/>
        <v>0.3523317292471348</v>
      </c>
      <c r="T376" s="144">
        <f t="shared" si="51"/>
        <v>0.64766827075286515</v>
      </c>
      <c r="U376" s="138">
        <f t="shared" si="52"/>
        <v>508.38407855411879</v>
      </c>
      <c r="V376" s="138">
        <f t="shared" si="53"/>
        <v>934.52905231955481</v>
      </c>
      <c r="W376" s="2" t="s">
        <v>1337</v>
      </c>
      <c r="X376" s="2">
        <v>1811133922</v>
      </c>
      <c r="Y376" s="2" t="s">
        <v>1627</v>
      </c>
      <c r="Z376" s="2" t="s">
        <v>1629</v>
      </c>
      <c r="AA376" s="2"/>
    </row>
    <row r="377" spans="1:27" x14ac:dyDescent="0.25">
      <c r="A377" s="145">
        <v>373</v>
      </c>
      <c r="B377" s="179" t="s">
        <v>1279</v>
      </c>
      <c r="C377" s="181" t="s">
        <v>172</v>
      </c>
      <c r="D377" s="145" t="s">
        <v>201</v>
      </c>
      <c r="E377" s="179" t="s">
        <v>1523</v>
      </c>
      <c r="F377" s="150">
        <v>722</v>
      </c>
      <c r="G377" s="150">
        <v>1436075</v>
      </c>
      <c r="H377" s="7">
        <v>1054</v>
      </c>
      <c r="I377" s="7">
        <v>1520535</v>
      </c>
      <c r="J377" s="24">
        <f t="shared" si="45"/>
        <v>1.4598337950138505</v>
      </c>
      <c r="K377" s="24">
        <f t="shared" si="45"/>
        <v>1.0588130842748464</v>
      </c>
      <c r="L377" s="24">
        <f t="shared" si="46"/>
        <v>0.3</v>
      </c>
      <c r="M377" s="24">
        <f t="shared" si="47"/>
        <v>0.7</v>
      </c>
      <c r="N377" s="109">
        <f t="shared" si="48"/>
        <v>1</v>
      </c>
      <c r="O377" s="148">
        <f>IF(N377&gt;=$O$1,N377*'DSR Fund'!$F$9,0)</f>
        <v>1442.9131308736737</v>
      </c>
      <c r="P377" s="7">
        <v>673250</v>
      </c>
      <c r="Q377" s="7">
        <v>722460</v>
      </c>
      <c r="R377" s="138">
        <f t="shared" si="49"/>
        <v>1395710</v>
      </c>
      <c r="S377" s="144">
        <f t="shared" si="50"/>
        <v>0.4823709796447686</v>
      </c>
      <c r="T377" s="144">
        <f t="shared" si="51"/>
        <v>0.5176290203552314</v>
      </c>
      <c r="U377" s="138">
        <f t="shared" si="52"/>
        <v>696.01942048183423</v>
      </c>
      <c r="V377" s="138">
        <f t="shared" si="53"/>
        <v>746.89371039183948</v>
      </c>
      <c r="W377" s="2" t="s">
        <v>1337</v>
      </c>
      <c r="X377" s="2">
        <v>1705709120</v>
      </c>
      <c r="Y377" s="2" t="s">
        <v>1627</v>
      </c>
      <c r="Z377" s="2" t="s">
        <v>1629</v>
      </c>
      <c r="AA377" s="2"/>
    </row>
    <row r="378" spans="1:27" x14ac:dyDescent="0.25">
      <c r="A378" s="145">
        <v>374</v>
      </c>
      <c r="B378" s="179" t="s">
        <v>1279</v>
      </c>
      <c r="C378" s="181" t="s">
        <v>172</v>
      </c>
      <c r="D378" s="145" t="s">
        <v>202</v>
      </c>
      <c r="E378" s="179" t="s">
        <v>203</v>
      </c>
      <c r="F378" s="150">
        <v>402</v>
      </c>
      <c r="G378" s="150">
        <v>789225</v>
      </c>
      <c r="H378" s="7">
        <v>619</v>
      </c>
      <c r="I378" s="7">
        <v>800080</v>
      </c>
      <c r="J378" s="24">
        <f t="shared" si="45"/>
        <v>1.5398009950248757</v>
      </c>
      <c r="K378" s="24">
        <f t="shared" si="45"/>
        <v>1.0137539991764073</v>
      </c>
      <c r="L378" s="24">
        <f t="shared" si="46"/>
        <v>0.3</v>
      </c>
      <c r="M378" s="24">
        <f t="shared" si="47"/>
        <v>0.7</v>
      </c>
      <c r="N378" s="109">
        <f t="shared" si="48"/>
        <v>1</v>
      </c>
      <c r="O378" s="148">
        <f>IF(N378&gt;=$O$1,N378*'DSR Fund'!$F$9,0)</f>
        <v>1442.9131308736737</v>
      </c>
      <c r="P378" s="7">
        <v>412520</v>
      </c>
      <c r="Q378" s="7">
        <v>369020</v>
      </c>
      <c r="R378" s="138">
        <f t="shared" si="49"/>
        <v>781540</v>
      </c>
      <c r="S378" s="144">
        <f t="shared" si="50"/>
        <v>0.52782966962663458</v>
      </c>
      <c r="T378" s="144">
        <f t="shared" si="51"/>
        <v>0.47217033037336542</v>
      </c>
      <c r="U378" s="138">
        <f t="shared" si="52"/>
        <v>761.61236116898408</v>
      </c>
      <c r="V378" s="138">
        <f t="shared" si="53"/>
        <v>681.30076970468963</v>
      </c>
      <c r="W378" s="2" t="s">
        <v>1337</v>
      </c>
      <c r="X378" s="2">
        <v>1920521313</v>
      </c>
      <c r="Y378" s="2" t="s">
        <v>1627</v>
      </c>
      <c r="Z378" s="2" t="s">
        <v>1629</v>
      </c>
      <c r="AA378" s="2"/>
    </row>
    <row r="379" spans="1:27" x14ac:dyDescent="0.25">
      <c r="A379" s="145">
        <v>375</v>
      </c>
      <c r="B379" s="179" t="s">
        <v>1279</v>
      </c>
      <c r="C379" s="181" t="s">
        <v>172</v>
      </c>
      <c r="D379" s="145" t="s">
        <v>1524</v>
      </c>
      <c r="E379" s="179" t="s">
        <v>1525</v>
      </c>
      <c r="F379" s="150">
        <v>301</v>
      </c>
      <c r="G379" s="150">
        <v>578070</v>
      </c>
      <c r="H379" s="7">
        <v>18</v>
      </c>
      <c r="I379" s="7">
        <v>21675</v>
      </c>
      <c r="J379" s="24">
        <f t="shared" si="45"/>
        <v>5.9800664451827246E-2</v>
      </c>
      <c r="K379" s="24">
        <f t="shared" si="45"/>
        <v>3.7495459027453423E-2</v>
      </c>
      <c r="L379" s="24">
        <f t="shared" si="46"/>
        <v>1.7940199335548173E-2</v>
      </c>
      <c r="M379" s="24">
        <f t="shared" si="47"/>
        <v>2.6246821319217396E-2</v>
      </c>
      <c r="N379" s="109">
        <f t="shared" si="48"/>
        <v>4.4187020654765569E-2</v>
      </c>
      <c r="O379" s="148">
        <f>IF(N379&gt;=$O$1,N379*'DSR Fund'!$F$9,0)</f>
        <v>0</v>
      </c>
      <c r="P379" s="7">
        <v>9655</v>
      </c>
      <c r="Q379" s="7">
        <v>12020</v>
      </c>
      <c r="R379" s="138">
        <f t="shared" si="49"/>
        <v>21675</v>
      </c>
      <c r="S379" s="144">
        <f t="shared" si="50"/>
        <v>0.44544405997693193</v>
      </c>
      <c r="T379" s="144">
        <f t="shared" si="51"/>
        <v>0.55455594002306807</v>
      </c>
      <c r="U379" s="138">
        <f t="shared" si="52"/>
        <v>0</v>
      </c>
      <c r="V379" s="138">
        <f t="shared" si="53"/>
        <v>0</v>
      </c>
      <c r="W379" s="2" t="s">
        <v>1337</v>
      </c>
      <c r="X379" s="2">
        <v>1646573485</v>
      </c>
      <c r="Y379" s="2" t="s">
        <v>1627</v>
      </c>
      <c r="Z379" s="2" t="s">
        <v>1629</v>
      </c>
      <c r="AA379" s="2"/>
    </row>
    <row r="380" spans="1:27" x14ac:dyDescent="0.25">
      <c r="A380" s="145">
        <v>376</v>
      </c>
      <c r="B380" s="179" t="s">
        <v>9</v>
      </c>
      <c r="C380" s="181" t="s">
        <v>172</v>
      </c>
      <c r="D380" s="145" t="s">
        <v>243</v>
      </c>
      <c r="E380" s="179" t="s">
        <v>1526</v>
      </c>
      <c r="F380" s="150">
        <v>789</v>
      </c>
      <c r="G380" s="150">
        <v>1646830</v>
      </c>
      <c r="H380" s="7">
        <v>532</v>
      </c>
      <c r="I380" s="7">
        <v>1256370</v>
      </c>
      <c r="J380" s="24">
        <f t="shared" si="45"/>
        <v>0.67427122940430928</v>
      </c>
      <c r="K380" s="24">
        <f t="shared" si="45"/>
        <v>0.76290206032195185</v>
      </c>
      <c r="L380" s="24">
        <f t="shared" si="46"/>
        <v>0.20228136882129277</v>
      </c>
      <c r="M380" s="24">
        <f t="shared" si="47"/>
        <v>0.53403144222536625</v>
      </c>
      <c r="N380" s="109">
        <f t="shared" si="48"/>
        <v>0.73631281104665902</v>
      </c>
      <c r="O380" s="148">
        <f>IF(N380&gt;=$O$1,N380*'DSR Fund'!$F$9,0)</f>
        <v>0</v>
      </c>
      <c r="P380" s="7">
        <v>332370</v>
      </c>
      <c r="Q380" s="7">
        <v>924000</v>
      </c>
      <c r="R380" s="138">
        <f t="shared" si="49"/>
        <v>1256370</v>
      </c>
      <c r="S380" s="144">
        <f t="shared" si="50"/>
        <v>0.26454786408462477</v>
      </c>
      <c r="T380" s="144">
        <f t="shared" si="51"/>
        <v>0.73545213591537528</v>
      </c>
      <c r="U380" s="138">
        <f t="shared" si="52"/>
        <v>0</v>
      </c>
      <c r="V380" s="138">
        <f t="shared" si="53"/>
        <v>0</v>
      </c>
      <c r="W380" s="2" t="s">
        <v>1337</v>
      </c>
      <c r="X380" s="2">
        <v>0</v>
      </c>
      <c r="Y380" s="2" t="e">
        <v>#N/A</v>
      </c>
      <c r="Z380" s="2" t="s">
        <v>1630</v>
      </c>
      <c r="AA380" s="2"/>
    </row>
    <row r="381" spans="1:27" x14ac:dyDescent="0.25">
      <c r="A381" s="145">
        <v>377</v>
      </c>
      <c r="B381" s="179" t="s">
        <v>9</v>
      </c>
      <c r="C381" s="181" t="s">
        <v>172</v>
      </c>
      <c r="D381" s="145" t="s">
        <v>244</v>
      </c>
      <c r="E381" s="179" t="s">
        <v>1527</v>
      </c>
      <c r="F381" s="150">
        <v>701</v>
      </c>
      <c r="G381" s="150">
        <v>1439525</v>
      </c>
      <c r="H381" s="7">
        <v>1029</v>
      </c>
      <c r="I381" s="7">
        <v>1355845</v>
      </c>
      <c r="J381" s="24">
        <f t="shared" si="45"/>
        <v>1.4679029957203995</v>
      </c>
      <c r="K381" s="24">
        <f t="shared" si="45"/>
        <v>0.94186971396814922</v>
      </c>
      <c r="L381" s="24">
        <f t="shared" si="46"/>
        <v>0.3</v>
      </c>
      <c r="M381" s="24">
        <f t="shared" si="47"/>
        <v>0.6593087997777044</v>
      </c>
      <c r="N381" s="109">
        <f t="shared" si="48"/>
        <v>0.95930879977770434</v>
      </c>
      <c r="O381" s="148">
        <f>IF(N381&gt;=$O$1,N381*'DSR Fund'!$F$9,0)</f>
        <v>1384.1992637619135</v>
      </c>
      <c r="P381" s="7">
        <v>689775</v>
      </c>
      <c r="Q381" s="7">
        <v>655490</v>
      </c>
      <c r="R381" s="138">
        <f t="shared" si="49"/>
        <v>1345265</v>
      </c>
      <c r="S381" s="144">
        <f t="shared" si="50"/>
        <v>0.51274284248828295</v>
      </c>
      <c r="T381" s="144">
        <f t="shared" si="51"/>
        <v>0.487257157511717</v>
      </c>
      <c r="U381" s="138">
        <f t="shared" si="52"/>
        <v>709.73826507147203</v>
      </c>
      <c r="V381" s="138">
        <f t="shared" si="53"/>
        <v>674.46099869044133</v>
      </c>
      <c r="W381" s="2" t="s">
        <v>1337</v>
      </c>
      <c r="X381" s="2">
        <v>1622223366</v>
      </c>
      <c r="Y381" s="2" t="s">
        <v>1627</v>
      </c>
      <c r="Z381" s="2" t="s">
        <v>1629</v>
      </c>
      <c r="AA381" s="2"/>
    </row>
    <row r="382" spans="1:27" x14ac:dyDescent="0.25">
      <c r="A382" s="145">
        <v>378</v>
      </c>
      <c r="B382" s="179" t="s">
        <v>10</v>
      </c>
      <c r="C382" s="181" t="s">
        <v>172</v>
      </c>
      <c r="D382" s="145" t="s">
        <v>245</v>
      </c>
      <c r="E382" s="179" t="s">
        <v>246</v>
      </c>
      <c r="F382" s="150">
        <v>605</v>
      </c>
      <c r="G382" s="150">
        <v>1223110</v>
      </c>
      <c r="H382" s="7">
        <v>939</v>
      </c>
      <c r="I382" s="7">
        <v>1403110</v>
      </c>
      <c r="J382" s="24">
        <f t="shared" si="45"/>
        <v>1.5520661157024793</v>
      </c>
      <c r="K382" s="24">
        <f t="shared" si="45"/>
        <v>1.1471658313643089</v>
      </c>
      <c r="L382" s="24">
        <f t="shared" si="46"/>
        <v>0.3</v>
      </c>
      <c r="M382" s="24">
        <f t="shared" si="47"/>
        <v>0.7</v>
      </c>
      <c r="N382" s="109">
        <f t="shared" si="48"/>
        <v>1</v>
      </c>
      <c r="O382" s="148">
        <f>IF(N382&gt;=$O$1,N382*'DSR Fund'!$F$9,0)</f>
        <v>1442.9131308736737</v>
      </c>
      <c r="P382" s="7">
        <v>575220</v>
      </c>
      <c r="Q382" s="7">
        <v>827890</v>
      </c>
      <c r="R382" s="138">
        <f t="shared" si="49"/>
        <v>1403110</v>
      </c>
      <c r="S382" s="144">
        <f t="shared" si="50"/>
        <v>0.4099607300924375</v>
      </c>
      <c r="T382" s="144">
        <f t="shared" si="51"/>
        <v>0.5900392699075625</v>
      </c>
      <c r="U382" s="138">
        <f t="shared" si="52"/>
        <v>591.53772059293613</v>
      </c>
      <c r="V382" s="138">
        <f t="shared" si="53"/>
        <v>851.37541028073758</v>
      </c>
      <c r="W382" s="2" t="s">
        <v>1337</v>
      </c>
      <c r="X382" s="2">
        <v>1752799443</v>
      </c>
      <c r="Y382" s="2" t="s">
        <v>1627</v>
      </c>
      <c r="Z382" s="2" t="s">
        <v>1629</v>
      </c>
      <c r="AA382" s="2"/>
    </row>
    <row r="383" spans="1:27" x14ac:dyDescent="0.25">
      <c r="A383" s="145">
        <v>379</v>
      </c>
      <c r="B383" s="179" t="s">
        <v>10</v>
      </c>
      <c r="C383" s="181" t="s">
        <v>172</v>
      </c>
      <c r="D383" s="145" t="s">
        <v>248</v>
      </c>
      <c r="E383" s="179" t="s">
        <v>1528</v>
      </c>
      <c r="F383" s="150">
        <v>1531</v>
      </c>
      <c r="G383" s="150">
        <v>3046395</v>
      </c>
      <c r="H383" s="7">
        <v>1808</v>
      </c>
      <c r="I383" s="7">
        <v>3677960</v>
      </c>
      <c r="J383" s="24">
        <f t="shared" si="45"/>
        <v>1.1809274983670803</v>
      </c>
      <c r="K383" s="24">
        <f t="shared" si="45"/>
        <v>1.2073155319648305</v>
      </c>
      <c r="L383" s="24">
        <f t="shared" si="46"/>
        <v>0.3</v>
      </c>
      <c r="M383" s="24">
        <f t="shared" si="47"/>
        <v>0.7</v>
      </c>
      <c r="N383" s="109">
        <f t="shared" si="48"/>
        <v>1</v>
      </c>
      <c r="O383" s="148">
        <f>IF(N383&gt;=$O$1,N383*'DSR Fund'!$F$9,0)</f>
        <v>1442.9131308736737</v>
      </c>
      <c r="P383" s="7">
        <v>1039780</v>
      </c>
      <c r="Q383" s="7">
        <v>2638180</v>
      </c>
      <c r="R383" s="138">
        <f t="shared" si="49"/>
        <v>3677960</v>
      </c>
      <c r="S383" s="144">
        <f t="shared" si="50"/>
        <v>0.28270563029505485</v>
      </c>
      <c r="T383" s="144">
        <f t="shared" si="51"/>
        <v>0.71729436970494509</v>
      </c>
      <c r="U383" s="138">
        <f t="shared" si="52"/>
        <v>407.91966612465291</v>
      </c>
      <c r="V383" s="138">
        <f t="shared" si="53"/>
        <v>1034.9934647490206</v>
      </c>
      <c r="W383" s="2" t="s">
        <v>1337</v>
      </c>
      <c r="X383" s="2">
        <v>1910408070</v>
      </c>
      <c r="Y383" s="2" t="s">
        <v>1627</v>
      </c>
      <c r="Z383" s="2" t="s">
        <v>1629</v>
      </c>
      <c r="AA383" s="2"/>
    </row>
    <row r="384" spans="1:27" x14ac:dyDescent="0.25">
      <c r="A384" s="145">
        <v>380</v>
      </c>
      <c r="B384" s="179" t="s">
        <v>11</v>
      </c>
      <c r="C384" s="181" t="s">
        <v>172</v>
      </c>
      <c r="D384" s="145" t="s">
        <v>249</v>
      </c>
      <c r="E384" s="179" t="s">
        <v>1117</v>
      </c>
      <c r="F384" s="150">
        <v>1206</v>
      </c>
      <c r="G384" s="150">
        <v>2218410</v>
      </c>
      <c r="H384" s="7">
        <v>1616</v>
      </c>
      <c r="I384" s="7">
        <v>2504140</v>
      </c>
      <c r="J384" s="24">
        <f t="shared" si="45"/>
        <v>1.3399668325041458</v>
      </c>
      <c r="K384" s="24">
        <f t="shared" si="45"/>
        <v>1.1287994554658516</v>
      </c>
      <c r="L384" s="24">
        <f t="shared" si="46"/>
        <v>0.3</v>
      </c>
      <c r="M384" s="24">
        <f t="shared" si="47"/>
        <v>0.7</v>
      </c>
      <c r="N384" s="109">
        <f t="shared" si="48"/>
        <v>1</v>
      </c>
      <c r="O384" s="148">
        <f>IF(N384&gt;=$O$1,N384*'DSR Fund'!$F$9,0)</f>
        <v>1442.9131308736737</v>
      </c>
      <c r="P384" s="7">
        <v>1435520</v>
      </c>
      <c r="Q384" s="7">
        <v>1068620</v>
      </c>
      <c r="R384" s="138">
        <f t="shared" si="49"/>
        <v>2504140</v>
      </c>
      <c r="S384" s="144">
        <f t="shared" si="50"/>
        <v>0.57325868361992538</v>
      </c>
      <c r="T384" s="144">
        <f t="shared" si="51"/>
        <v>0.42674131638007462</v>
      </c>
      <c r="U384" s="138">
        <f t="shared" si="52"/>
        <v>827.16248198254732</v>
      </c>
      <c r="V384" s="138">
        <f t="shared" si="53"/>
        <v>615.75064889112639</v>
      </c>
      <c r="W384" s="2" t="s">
        <v>1337</v>
      </c>
      <c r="X384" s="2">
        <v>1724060700</v>
      </c>
      <c r="Y384" s="2" t="s">
        <v>1627</v>
      </c>
      <c r="Z384" s="2" t="s">
        <v>1629</v>
      </c>
      <c r="AA384" s="2"/>
    </row>
    <row r="385" spans="1:27" x14ac:dyDescent="0.25">
      <c r="A385" s="145">
        <v>381</v>
      </c>
      <c r="B385" s="179" t="s">
        <v>11</v>
      </c>
      <c r="C385" s="181" t="s">
        <v>172</v>
      </c>
      <c r="D385" s="145" t="s">
        <v>250</v>
      </c>
      <c r="E385" s="179" t="s">
        <v>1529</v>
      </c>
      <c r="F385" s="150">
        <v>1985</v>
      </c>
      <c r="G385" s="150">
        <v>3704565</v>
      </c>
      <c r="H385" s="7">
        <v>2172</v>
      </c>
      <c r="I385" s="7">
        <v>4280595</v>
      </c>
      <c r="J385" s="24">
        <f t="shared" si="45"/>
        <v>1.0942065491183879</v>
      </c>
      <c r="K385" s="24">
        <f t="shared" si="45"/>
        <v>1.1554919403492718</v>
      </c>
      <c r="L385" s="24">
        <f t="shared" si="46"/>
        <v>0.3</v>
      </c>
      <c r="M385" s="24">
        <f t="shared" si="47"/>
        <v>0.7</v>
      </c>
      <c r="N385" s="109">
        <f t="shared" si="48"/>
        <v>1</v>
      </c>
      <c r="O385" s="148">
        <f>IF(N385&gt;=$O$1,N385*'DSR Fund'!$F$9,0)</f>
        <v>1442.9131308736737</v>
      </c>
      <c r="P385" s="7">
        <v>2221465</v>
      </c>
      <c r="Q385" s="7">
        <v>2059130</v>
      </c>
      <c r="R385" s="138">
        <f t="shared" si="49"/>
        <v>4280595</v>
      </c>
      <c r="S385" s="144">
        <f t="shared" si="50"/>
        <v>0.51896173312354943</v>
      </c>
      <c r="T385" s="144">
        <f t="shared" si="51"/>
        <v>0.48103826687645057</v>
      </c>
      <c r="U385" s="138">
        <f t="shared" si="52"/>
        <v>748.81669914492863</v>
      </c>
      <c r="V385" s="138">
        <f t="shared" si="53"/>
        <v>694.09643172874507</v>
      </c>
      <c r="W385" s="2" t="s">
        <v>1337</v>
      </c>
      <c r="X385" s="2">
        <v>1316180612</v>
      </c>
      <c r="Y385" s="2" t="s">
        <v>1628</v>
      </c>
      <c r="Z385" s="2" t="s">
        <v>1630</v>
      </c>
      <c r="AA385" s="2"/>
    </row>
    <row r="386" spans="1:27" x14ac:dyDescent="0.25">
      <c r="A386" s="145">
        <v>382</v>
      </c>
      <c r="B386" s="179" t="s">
        <v>16</v>
      </c>
      <c r="C386" s="181" t="s">
        <v>172</v>
      </c>
      <c r="D386" s="145" t="s">
        <v>234</v>
      </c>
      <c r="E386" s="179" t="s">
        <v>1240</v>
      </c>
      <c r="F386" s="150">
        <v>648</v>
      </c>
      <c r="G386" s="150">
        <v>1262475</v>
      </c>
      <c r="H386" s="7">
        <v>765</v>
      </c>
      <c r="I386" s="7">
        <v>1198775</v>
      </c>
      <c r="J386" s="24">
        <f t="shared" si="45"/>
        <v>1.1805555555555556</v>
      </c>
      <c r="K386" s="24">
        <f t="shared" si="45"/>
        <v>0.94954355531792711</v>
      </c>
      <c r="L386" s="24">
        <f t="shared" si="46"/>
        <v>0.3</v>
      </c>
      <c r="M386" s="24">
        <f t="shared" si="47"/>
        <v>0.66468048872254892</v>
      </c>
      <c r="N386" s="109">
        <f t="shared" si="48"/>
        <v>0.96468048872254886</v>
      </c>
      <c r="O386" s="148">
        <f>IF(N386&gt;=$O$1,N386*'DSR Fund'!$F$9,0)</f>
        <v>1391.9501442753985</v>
      </c>
      <c r="P386" s="7">
        <v>601580</v>
      </c>
      <c r="Q386" s="7">
        <v>566550</v>
      </c>
      <c r="R386" s="138">
        <f t="shared" si="49"/>
        <v>1168130</v>
      </c>
      <c r="S386" s="144">
        <f t="shared" si="50"/>
        <v>0.51499405031974177</v>
      </c>
      <c r="T386" s="144">
        <f t="shared" si="51"/>
        <v>0.48500594968025817</v>
      </c>
      <c r="U386" s="138">
        <f t="shared" si="52"/>
        <v>716.84604264353641</v>
      </c>
      <c r="V386" s="138">
        <f t="shared" si="53"/>
        <v>675.10410163186202</v>
      </c>
      <c r="W386" s="2" t="s">
        <v>1337</v>
      </c>
      <c r="X386" s="2">
        <v>1684470357</v>
      </c>
      <c r="Y386" s="2" t="s">
        <v>1627</v>
      </c>
      <c r="Z386" s="2" t="s">
        <v>1629</v>
      </c>
      <c r="AA386" s="2"/>
    </row>
    <row r="387" spans="1:27" x14ac:dyDescent="0.25">
      <c r="A387" s="145">
        <v>383</v>
      </c>
      <c r="B387" s="179" t="s">
        <v>16</v>
      </c>
      <c r="C387" s="181" t="s">
        <v>172</v>
      </c>
      <c r="D387" s="145" t="s">
        <v>231</v>
      </c>
      <c r="E387" s="179" t="s">
        <v>232</v>
      </c>
      <c r="F387" s="150">
        <v>531</v>
      </c>
      <c r="G387" s="150">
        <v>996450</v>
      </c>
      <c r="H387" s="7">
        <v>819</v>
      </c>
      <c r="I387" s="7">
        <v>952180</v>
      </c>
      <c r="J387" s="24">
        <f t="shared" si="45"/>
        <v>1.5423728813559323</v>
      </c>
      <c r="K387" s="24">
        <f t="shared" si="45"/>
        <v>0.95557228159967889</v>
      </c>
      <c r="L387" s="24">
        <f t="shared" si="46"/>
        <v>0.3</v>
      </c>
      <c r="M387" s="24">
        <f t="shared" si="47"/>
        <v>0.66890059711977523</v>
      </c>
      <c r="N387" s="109">
        <f t="shared" si="48"/>
        <v>0.96890059711977528</v>
      </c>
      <c r="O387" s="148">
        <f>IF(N387&gt;=$O$1,N387*'DSR Fund'!$F$9,0)</f>
        <v>1398.0393940954668</v>
      </c>
      <c r="P387" s="7">
        <v>564770</v>
      </c>
      <c r="Q387" s="7">
        <v>384720</v>
      </c>
      <c r="R387" s="138">
        <f t="shared" si="49"/>
        <v>949490</v>
      </c>
      <c r="S387" s="144">
        <f t="shared" si="50"/>
        <v>0.59481405807328147</v>
      </c>
      <c r="T387" s="144">
        <f t="shared" si="51"/>
        <v>0.40518594192671853</v>
      </c>
      <c r="U387" s="138">
        <f t="shared" si="52"/>
        <v>831.5734853482362</v>
      </c>
      <c r="V387" s="138">
        <f t="shared" si="53"/>
        <v>566.46590874723063</v>
      </c>
      <c r="W387" s="2" t="s">
        <v>1337</v>
      </c>
      <c r="X387" s="2">
        <v>1966315161</v>
      </c>
      <c r="Y387" s="2" t="s">
        <v>1627</v>
      </c>
      <c r="Z387" s="2" t="s">
        <v>1629</v>
      </c>
      <c r="AA387" s="2"/>
    </row>
    <row r="388" spans="1:27" x14ac:dyDescent="0.25">
      <c r="A388" s="145">
        <v>384</v>
      </c>
      <c r="B388" s="179" t="s">
        <v>16</v>
      </c>
      <c r="C388" s="181" t="s">
        <v>172</v>
      </c>
      <c r="D388" s="145" t="s">
        <v>233</v>
      </c>
      <c r="E388" s="179" t="s">
        <v>1528</v>
      </c>
      <c r="F388" s="150">
        <v>507</v>
      </c>
      <c r="G388" s="150">
        <v>930950</v>
      </c>
      <c r="H388" s="7">
        <v>539</v>
      </c>
      <c r="I388" s="7">
        <v>691355</v>
      </c>
      <c r="J388" s="24">
        <f t="shared" si="45"/>
        <v>1.0631163708086786</v>
      </c>
      <c r="K388" s="24">
        <f t="shared" si="45"/>
        <v>0.74263386862881997</v>
      </c>
      <c r="L388" s="24">
        <f t="shared" si="46"/>
        <v>0.3</v>
      </c>
      <c r="M388" s="24">
        <f t="shared" si="47"/>
        <v>0.51984370804017399</v>
      </c>
      <c r="N388" s="109">
        <f t="shared" si="48"/>
        <v>0.81984370804017392</v>
      </c>
      <c r="O388" s="148">
        <f>IF(N388&gt;=$O$1,N388*'DSR Fund'!$F$9,0)</f>
        <v>1182.9632515953294</v>
      </c>
      <c r="P388" s="7">
        <v>350205</v>
      </c>
      <c r="Q388" s="7">
        <v>341150</v>
      </c>
      <c r="R388" s="138">
        <f t="shared" si="49"/>
        <v>691355</v>
      </c>
      <c r="S388" s="144">
        <f t="shared" si="50"/>
        <v>0.50654873400785416</v>
      </c>
      <c r="T388" s="144">
        <f t="shared" si="51"/>
        <v>0.49345126599214584</v>
      </c>
      <c r="U388" s="138">
        <f t="shared" si="52"/>
        <v>599.22853747342879</v>
      </c>
      <c r="V388" s="138">
        <f t="shared" si="53"/>
        <v>583.73471412190065</v>
      </c>
      <c r="W388" s="2" t="s">
        <v>1337</v>
      </c>
      <c r="X388" s="2">
        <v>1891832260</v>
      </c>
      <c r="Y388" s="2" t="s">
        <v>1627</v>
      </c>
      <c r="Z388" s="2" t="s">
        <v>1629</v>
      </c>
      <c r="AA388" s="2"/>
    </row>
    <row r="389" spans="1:27" x14ac:dyDescent="0.25">
      <c r="A389" s="145">
        <v>385</v>
      </c>
      <c r="B389" s="179" t="s">
        <v>16</v>
      </c>
      <c r="C389" s="181" t="s">
        <v>172</v>
      </c>
      <c r="D389" s="145" t="s">
        <v>229</v>
      </c>
      <c r="E389" s="179" t="s">
        <v>1530</v>
      </c>
      <c r="F389" s="150">
        <v>505</v>
      </c>
      <c r="G389" s="150">
        <v>1004845</v>
      </c>
      <c r="H389" s="7">
        <v>292</v>
      </c>
      <c r="I389" s="7">
        <v>357390</v>
      </c>
      <c r="J389" s="24">
        <f t="shared" ref="J389:K451" si="54">IFERROR(H389/F389,0)</f>
        <v>0.57821782178217818</v>
      </c>
      <c r="K389" s="24">
        <f t="shared" si="54"/>
        <v>0.35566679438122295</v>
      </c>
      <c r="L389" s="24">
        <f t="shared" si="46"/>
        <v>0.17346534653465345</v>
      </c>
      <c r="M389" s="24">
        <f t="shared" si="47"/>
        <v>0.24896675606685606</v>
      </c>
      <c r="N389" s="109">
        <f t="shared" si="48"/>
        <v>0.42243210260150954</v>
      </c>
      <c r="O389" s="148">
        <f>IF(N389&gt;=$O$1,N389*'DSR Fund'!$F$9,0)</f>
        <v>0</v>
      </c>
      <c r="P389" s="7">
        <v>187260</v>
      </c>
      <c r="Q389" s="7">
        <v>133550</v>
      </c>
      <c r="R389" s="138">
        <f t="shared" si="49"/>
        <v>320810</v>
      </c>
      <c r="S389" s="144">
        <f t="shared" si="50"/>
        <v>0.58370998410273989</v>
      </c>
      <c r="T389" s="144">
        <f t="shared" si="51"/>
        <v>0.41629001589726006</v>
      </c>
      <c r="U389" s="138">
        <f t="shared" si="52"/>
        <v>0</v>
      </c>
      <c r="V389" s="138">
        <f t="shared" si="53"/>
        <v>0</v>
      </c>
      <c r="W389" s="2" t="s">
        <v>1337</v>
      </c>
      <c r="X389" s="2">
        <v>1710014626</v>
      </c>
      <c r="Y389" s="2" t="s">
        <v>1627</v>
      </c>
      <c r="Z389" s="2" t="s">
        <v>1629</v>
      </c>
      <c r="AA389" s="2"/>
    </row>
    <row r="390" spans="1:27" x14ac:dyDescent="0.25">
      <c r="A390" s="145">
        <v>386</v>
      </c>
      <c r="B390" s="179" t="s">
        <v>165</v>
      </c>
      <c r="C390" s="181" t="s">
        <v>172</v>
      </c>
      <c r="D390" s="145" t="s">
        <v>606</v>
      </c>
      <c r="E390" s="179" t="s">
        <v>1512</v>
      </c>
      <c r="F390" s="150">
        <v>1163</v>
      </c>
      <c r="G390" s="150">
        <v>2180800</v>
      </c>
      <c r="H390" s="7">
        <v>1103</v>
      </c>
      <c r="I390" s="7">
        <v>2695500</v>
      </c>
      <c r="J390" s="24">
        <f t="shared" si="54"/>
        <v>0.94840928632846089</v>
      </c>
      <c r="K390" s="24">
        <f t="shared" si="54"/>
        <v>1.2360143066764491</v>
      </c>
      <c r="L390" s="24">
        <f t="shared" ref="L390:L453" si="55">IF((J390*0.3)&gt;30%,30%,(J390*0.3))</f>
        <v>0.28452278589853824</v>
      </c>
      <c r="M390" s="24">
        <f t="shared" ref="M390:M453" si="56">IF((K390*0.7)&gt;70%,70%,(K390*0.7))</f>
        <v>0.7</v>
      </c>
      <c r="N390" s="109">
        <f t="shared" ref="N390:N453" si="57">L390+M390</f>
        <v>0.98452278589853814</v>
      </c>
      <c r="O390" s="148">
        <f>IF(N390&gt;=$O$1,N390*'DSR Fund'!$F$9,0)</f>
        <v>1420.5808554173311</v>
      </c>
      <c r="P390" s="7">
        <v>667700</v>
      </c>
      <c r="Q390" s="7">
        <v>2000860</v>
      </c>
      <c r="R390" s="138">
        <f t="shared" ref="R390:R453" si="58">SUM(P390:Q390)</f>
        <v>2668560</v>
      </c>
      <c r="S390" s="144">
        <f t="shared" ref="S390:S453" si="59">IFERROR(P390/R390,0)</f>
        <v>0.25020985100578591</v>
      </c>
      <c r="T390" s="144">
        <f t="shared" ref="T390:T453" si="60">IFERROR(Q390/R390,0)</f>
        <v>0.74979014899421415</v>
      </c>
      <c r="U390" s="138">
        <f t="shared" ref="U390:U453" si="61">O390*S390</f>
        <v>355.44332417564232</v>
      </c>
      <c r="V390" s="138">
        <f t="shared" ref="V390:V453" si="62">O390*T390</f>
        <v>1065.137531241689</v>
      </c>
      <c r="W390" s="2" t="s">
        <v>1337</v>
      </c>
      <c r="X390" s="2">
        <v>1914845930</v>
      </c>
      <c r="Y390" s="2" t="s">
        <v>1627</v>
      </c>
      <c r="Z390" s="2" t="s">
        <v>1629</v>
      </c>
      <c r="AA390" s="2"/>
    </row>
    <row r="391" spans="1:27" x14ac:dyDescent="0.25">
      <c r="A391" s="145">
        <v>387</v>
      </c>
      <c r="B391" s="179" t="s">
        <v>165</v>
      </c>
      <c r="C391" s="181" t="s">
        <v>172</v>
      </c>
      <c r="D391" s="145" t="s">
        <v>610</v>
      </c>
      <c r="E391" s="179" t="s">
        <v>611</v>
      </c>
      <c r="F391" s="150">
        <v>448</v>
      </c>
      <c r="G391" s="150">
        <v>838325</v>
      </c>
      <c r="H391" s="7">
        <v>502</v>
      </c>
      <c r="I391" s="7">
        <v>760500</v>
      </c>
      <c r="J391" s="24">
        <f t="shared" si="54"/>
        <v>1.1205357142857142</v>
      </c>
      <c r="K391" s="24">
        <f t="shared" si="54"/>
        <v>0.9071660752094951</v>
      </c>
      <c r="L391" s="24">
        <f t="shared" si="55"/>
        <v>0.3</v>
      </c>
      <c r="M391" s="24">
        <f t="shared" si="56"/>
        <v>0.63501625264664652</v>
      </c>
      <c r="N391" s="109">
        <f t="shared" si="57"/>
        <v>0.93501625264664656</v>
      </c>
      <c r="O391" s="148">
        <f>IF(N391&gt;=$O$1,N391*'DSR Fund'!$F$9,0)</f>
        <v>1349.1472285241427</v>
      </c>
      <c r="P391" s="7">
        <v>352370</v>
      </c>
      <c r="Q391" s="7">
        <v>408130</v>
      </c>
      <c r="R391" s="138">
        <f t="shared" si="58"/>
        <v>760500</v>
      </c>
      <c r="S391" s="144">
        <f t="shared" si="59"/>
        <v>0.46333990795529256</v>
      </c>
      <c r="T391" s="144">
        <f t="shared" si="60"/>
        <v>0.53666009204470744</v>
      </c>
      <c r="U391" s="138">
        <f t="shared" si="61"/>
        <v>625.11375268251436</v>
      </c>
      <c r="V391" s="138">
        <f t="shared" si="62"/>
        <v>724.03347584162839</v>
      </c>
      <c r="W391" s="2" t="s">
        <v>1337</v>
      </c>
      <c r="X391" s="2">
        <v>1759569588</v>
      </c>
      <c r="Y391" s="2" t="s">
        <v>1627</v>
      </c>
      <c r="Z391" s="2" t="s">
        <v>1629</v>
      </c>
      <c r="AA391" s="2"/>
    </row>
    <row r="392" spans="1:27" x14ac:dyDescent="0.25">
      <c r="A392" s="145">
        <v>388</v>
      </c>
      <c r="B392" s="179" t="s">
        <v>165</v>
      </c>
      <c r="C392" s="181" t="s">
        <v>172</v>
      </c>
      <c r="D392" s="145" t="s">
        <v>608</v>
      </c>
      <c r="E392" s="179" t="s">
        <v>609</v>
      </c>
      <c r="F392" s="150">
        <v>715</v>
      </c>
      <c r="G392" s="150">
        <v>1337585</v>
      </c>
      <c r="H392" s="7">
        <v>916</v>
      </c>
      <c r="I392" s="7">
        <v>1372435</v>
      </c>
      <c r="J392" s="24">
        <f t="shared" si="54"/>
        <v>1.2811188811188812</v>
      </c>
      <c r="K392" s="24">
        <f t="shared" si="54"/>
        <v>1.0260544189715046</v>
      </c>
      <c r="L392" s="24">
        <f t="shared" si="55"/>
        <v>0.3</v>
      </c>
      <c r="M392" s="24">
        <f t="shared" si="56"/>
        <v>0.7</v>
      </c>
      <c r="N392" s="109">
        <f t="shared" si="57"/>
        <v>1</v>
      </c>
      <c r="O392" s="148">
        <f>IF(N392&gt;=$O$1,N392*'DSR Fund'!$F$9,0)</f>
        <v>1442.9131308736737</v>
      </c>
      <c r="P392" s="7">
        <v>658665</v>
      </c>
      <c r="Q392" s="7">
        <v>709720</v>
      </c>
      <c r="R392" s="138">
        <f t="shared" si="58"/>
        <v>1368385</v>
      </c>
      <c r="S392" s="144">
        <f t="shared" si="59"/>
        <v>0.48134479696868937</v>
      </c>
      <c r="T392" s="144">
        <f t="shared" si="60"/>
        <v>0.51865520303131063</v>
      </c>
      <c r="U392" s="138">
        <f t="shared" si="61"/>
        <v>694.53872802384433</v>
      </c>
      <c r="V392" s="138">
        <f t="shared" si="62"/>
        <v>748.37440284982938</v>
      </c>
      <c r="W392" s="2" t="s">
        <v>1337</v>
      </c>
      <c r="X392" s="2">
        <v>1928711240</v>
      </c>
      <c r="Y392" s="2" t="s">
        <v>1627</v>
      </c>
      <c r="Z392" s="2" t="s">
        <v>1629</v>
      </c>
      <c r="AA392" s="2"/>
    </row>
    <row r="393" spans="1:27" x14ac:dyDescent="0.25">
      <c r="A393" s="145">
        <v>389</v>
      </c>
      <c r="B393" s="179" t="s">
        <v>165</v>
      </c>
      <c r="C393" s="181" t="s">
        <v>172</v>
      </c>
      <c r="D393" s="145" t="s">
        <v>604</v>
      </c>
      <c r="E393" s="179" t="s">
        <v>1136</v>
      </c>
      <c r="F393" s="150">
        <v>840</v>
      </c>
      <c r="G393" s="150">
        <v>1575330</v>
      </c>
      <c r="H393" s="7">
        <v>810</v>
      </c>
      <c r="I393" s="7">
        <v>2135565</v>
      </c>
      <c r="J393" s="24">
        <f t="shared" si="54"/>
        <v>0.9642857142857143</v>
      </c>
      <c r="K393" s="24">
        <f t="shared" si="54"/>
        <v>1.3556302489002303</v>
      </c>
      <c r="L393" s="24">
        <f t="shared" si="55"/>
        <v>0.28928571428571426</v>
      </c>
      <c r="M393" s="24">
        <f t="shared" si="56"/>
        <v>0.7</v>
      </c>
      <c r="N393" s="109">
        <f t="shared" si="57"/>
        <v>0.98928571428571421</v>
      </c>
      <c r="O393" s="148">
        <f>IF(N393&gt;=$O$1,N393*'DSR Fund'!$F$9,0)</f>
        <v>1427.4533473285985</v>
      </c>
      <c r="P393" s="7">
        <v>414005</v>
      </c>
      <c r="Q393" s="7">
        <v>1486730</v>
      </c>
      <c r="R393" s="138">
        <f t="shared" si="58"/>
        <v>1900735</v>
      </c>
      <c r="S393" s="144">
        <f t="shared" si="59"/>
        <v>0.21781310913935925</v>
      </c>
      <c r="T393" s="144">
        <f t="shared" si="60"/>
        <v>0.78218689086064075</v>
      </c>
      <c r="U393" s="138">
        <f t="shared" si="61"/>
        <v>310.91805173302771</v>
      </c>
      <c r="V393" s="138">
        <f t="shared" si="62"/>
        <v>1116.5352955955707</v>
      </c>
      <c r="W393" s="2" t="s">
        <v>1337</v>
      </c>
      <c r="X393" s="2">
        <v>1750577357</v>
      </c>
      <c r="Y393" s="2" t="s">
        <v>1627</v>
      </c>
      <c r="Z393" s="2" t="s">
        <v>1629</v>
      </c>
      <c r="AA393" s="2"/>
    </row>
    <row r="394" spans="1:27" x14ac:dyDescent="0.25">
      <c r="A394" s="145">
        <v>390</v>
      </c>
      <c r="B394" s="179" t="s">
        <v>165</v>
      </c>
      <c r="C394" s="181" t="s">
        <v>172</v>
      </c>
      <c r="D394" s="145" t="s">
        <v>602</v>
      </c>
      <c r="E394" s="179" t="s">
        <v>1513</v>
      </c>
      <c r="F394" s="150">
        <v>1135</v>
      </c>
      <c r="G394" s="150">
        <v>2140235</v>
      </c>
      <c r="H394" s="7">
        <v>1269</v>
      </c>
      <c r="I394" s="7">
        <v>2323890</v>
      </c>
      <c r="J394" s="24">
        <f t="shared" si="54"/>
        <v>1.1180616740088105</v>
      </c>
      <c r="K394" s="24">
        <f t="shared" si="54"/>
        <v>1.0858106703235859</v>
      </c>
      <c r="L394" s="24">
        <f t="shared" si="55"/>
        <v>0.3</v>
      </c>
      <c r="M394" s="24">
        <f t="shared" si="56"/>
        <v>0.7</v>
      </c>
      <c r="N394" s="109">
        <f t="shared" si="57"/>
        <v>1</v>
      </c>
      <c r="O394" s="148">
        <f>IF(N394&gt;=$O$1,N394*'DSR Fund'!$F$9,0)</f>
        <v>1442.9131308736737</v>
      </c>
      <c r="P394" s="7">
        <v>667210</v>
      </c>
      <c r="Q394" s="7">
        <v>1656680</v>
      </c>
      <c r="R394" s="138">
        <f t="shared" si="58"/>
        <v>2323890</v>
      </c>
      <c r="S394" s="144">
        <f t="shared" si="59"/>
        <v>0.28710911445894599</v>
      </c>
      <c r="T394" s="144">
        <f t="shared" si="60"/>
        <v>0.71289088554105395</v>
      </c>
      <c r="U394" s="138">
        <f t="shared" si="61"/>
        <v>414.27351124632571</v>
      </c>
      <c r="V394" s="138">
        <f t="shared" si="62"/>
        <v>1028.6396196273479</v>
      </c>
      <c r="W394" s="2" t="s">
        <v>1337</v>
      </c>
      <c r="X394" s="2">
        <v>1735800536</v>
      </c>
      <c r="Y394" s="2" t="s">
        <v>1627</v>
      </c>
      <c r="Z394" s="2" t="s">
        <v>1629</v>
      </c>
      <c r="AA394" s="2"/>
    </row>
    <row r="395" spans="1:27" x14ac:dyDescent="0.25">
      <c r="A395" s="145">
        <v>391</v>
      </c>
      <c r="B395" s="179" t="s">
        <v>165</v>
      </c>
      <c r="C395" s="181" t="s">
        <v>172</v>
      </c>
      <c r="D395" s="145" t="s">
        <v>603</v>
      </c>
      <c r="E395" s="179" t="s">
        <v>1219</v>
      </c>
      <c r="F395" s="150">
        <v>448</v>
      </c>
      <c r="G395" s="150">
        <v>838325</v>
      </c>
      <c r="H395" s="7">
        <v>586</v>
      </c>
      <c r="I395" s="7">
        <v>903840</v>
      </c>
      <c r="J395" s="24">
        <f t="shared" si="54"/>
        <v>1.3080357142857142</v>
      </c>
      <c r="K395" s="24">
        <f t="shared" si="54"/>
        <v>1.0781498822055886</v>
      </c>
      <c r="L395" s="24">
        <f t="shared" si="55"/>
        <v>0.3</v>
      </c>
      <c r="M395" s="24">
        <f t="shared" si="56"/>
        <v>0.7</v>
      </c>
      <c r="N395" s="109">
        <f t="shared" si="57"/>
        <v>1</v>
      </c>
      <c r="O395" s="148">
        <f>IF(N395&gt;=$O$1,N395*'DSR Fund'!$F$9,0)</f>
        <v>1442.9131308736737</v>
      </c>
      <c r="P395" s="7">
        <v>357750</v>
      </c>
      <c r="Q395" s="7">
        <v>546090</v>
      </c>
      <c r="R395" s="138">
        <f t="shared" si="58"/>
        <v>903840</v>
      </c>
      <c r="S395" s="144">
        <f t="shared" si="59"/>
        <v>0.39581120552310145</v>
      </c>
      <c r="T395" s="144">
        <f t="shared" si="60"/>
        <v>0.60418879447689855</v>
      </c>
      <c r="U395" s="138">
        <f t="shared" si="61"/>
        <v>571.12118579622143</v>
      </c>
      <c r="V395" s="138">
        <f t="shared" si="62"/>
        <v>871.79194507745228</v>
      </c>
      <c r="W395" s="2" t="s">
        <v>1337</v>
      </c>
      <c r="X395" s="2">
        <v>1907722909</v>
      </c>
      <c r="Y395" s="2" t="s">
        <v>1627</v>
      </c>
      <c r="Z395" s="2" t="s">
        <v>1629</v>
      </c>
      <c r="AA395" s="2"/>
    </row>
    <row r="396" spans="1:27" x14ac:dyDescent="0.25">
      <c r="A396" s="145">
        <v>392</v>
      </c>
      <c r="B396" s="179" t="s">
        <v>165</v>
      </c>
      <c r="C396" s="181" t="s">
        <v>172</v>
      </c>
      <c r="D396" s="145" t="s">
        <v>612</v>
      </c>
      <c r="E396" s="179" t="s">
        <v>1093</v>
      </c>
      <c r="F396" s="150">
        <v>776</v>
      </c>
      <c r="G396" s="150">
        <v>1436615</v>
      </c>
      <c r="H396" s="7">
        <v>719</v>
      </c>
      <c r="I396" s="7">
        <v>1731985</v>
      </c>
      <c r="J396" s="24">
        <f t="shared" si="54"/>
        <v>0.92654639175257736</v>
      </c>
      <c r="K396" s="24">
        <f t="shared" si="54"/>
        <v>1.2056013615338834</v>
      </c>
      <c r="L396" s="24">
        <f t="shared" si="55"/>
        <v>0.27796391752577321</v>
      </c>
      <c r="M396" s="24">
        <f t="shared" si="56"/>
        <v>0.7</v>
      </c>
      <c r="N396" s="109">
        <f t="shared" si="57"/>
        <v>0.97796391752577316</v>
      </c>
      <c r="O396" s="148">
        <f>IF(N396&gt;=$O$1,N396*'DSR Fund'!$F$9,0)</f>
        <v>1411.1169781185965</v>
      </c>
      <c r="P396" s="7">
        <v>345755</v>
      </c>
      <c r="Q396" s="7">
        <v>1386230</v>
      </c>
      <c r="R396" s="138">
        <f t="shared" si="58"/>
        <v>1731985</v>
      </c>
      <c r="S396" s="144">
        <f t="shared" si="59"/>
        <v>0.19962932704382544</v>
      </c>
      <c r="T396" s="144">
        <f t="shared" si="60"/>
        <v>0.80037067295617459</v>
      </c>
      <c r="U396" s="138">
        <f t="shared" si="61"/>
        <v>281.700332721932</v>
      </c>
      <c r="V396" s="138">
        <f t="shared" si="62"/>
        <v>1129.4166453966645</v>
      </c>
      <c r="W396" s="2" t="s">
        <v>1337</v>
      </c>
      <c r="X396" s="2">
        <v>1791674616</v>
      </c>
      <c r="Y396" s="2" t="s">
        <v>1627</v>
      </c>
      <c r="Z396" s="2" t="s">
        <v>1629</v>
      </c>
      <c r="AA396" s="2"/>
    </row>
    <row r="397" spans="1:27" x14ac:dyDescent="0.25">
      <c r="A397" s="145">
        <v>393</v>
      </c>
      <c r="B397" s="179" t="s">
        <v>165</v>
      </c>
      <c r="C397" s="181" t="s">
        <v>172</v>
      </c>
      <c r="D397" s="145" t="s">
        <v>1040</v>
      </c>
      <c r="E397" s="179" t="s">
        <v>1514</v>
      </c>
      <c r="F397" s="150">
        <v>450</v>
      </c>
      <c r="G397" s="150">
        <v>856245</v>
      </c>
      <c r="H397" s="7">
        <v>544</v>
      </c>
      <c r="I397" s="7">
        <v>876005</v>
      </c>
      <c r="J397" s="24">
        <f t="shared" si="54"/>
        <v>1.2088888888888889</v>
      </c>
      <c r="K397" s="24">
        <f t="shared" si="54"/>
        <v>1.0230775070219389</v>
      </c>
      <c r="L397" s="24">
        <f t="shared" si="55"/>
        <v>0.3</v>
      </c>
      <c r="M397" s="24">
        <f t="shared" si="56"/>
        <v>0.7</v>
      </c>
      <c r="N397" s="109">
        <f t="shared" si="57"/>
        <v>1</v>
      </c>
      <c r="O397" s="148">
        <f>IF(N397&gt;=$O$1,N397*'DSR Fund'!$F$9,0)</f>
        <v>1442.9131308736737</v>
      </c>
      <c r="P397" s="7">
        <v>366505</v>
      </c>
      <c r="Q397" s="7">
        <v>509500</v>
      </c>
      <c r="R397" s="138">
        <f t="shared" si="58"/>
        <v>876005</v>
      </c>
      <c r="S397" s="144">
        <f t="shared" si="59"/>
        <v>0.41838231516943397</v>
      </c>
      <c r="T397" s="144">
        <f t="shared" si="60"/>
        <v>0.58161768483056608</v>
      </c>
      <c r="U397" s="138">
        <f t="shared" si="61"/>
        <v>603.6893362833041</v>
      </c>
      <c r="V397" s="138">
        <f t="shared" si="62"/>
        <v>839.22379459036972</v>
      </c>
      <c r="W397" s="2" t="s">
        <v>1337</v>
      </c>
      <c r="X397" s="2">
        <v>1732363666</v>
      </c>
      <c r="Y397" s="2" t="s">
        <v>1627</v>
      </c>
      <c r="Z397" s="2" t="s">
        <v>1629</v>
      </c>
      <c r="AA397" s="2"/>
    </row>
    <row r="398" spans="1:27" x14ac:dyDescent="0.25">
      <c r="A398" s="145">
        <v>394</v>
      </c>
      <c r="B398" s="179" t="s">
        <v>86</v>
      </c>
      <c r="C398" s="181" t="s">
        <v>90</v>
      </c>
      <c r="D398" s="145" t="s">
        <v>726</v>
      </c>
      <c r="E398" s="179" t="s">
        <v>1555</v>
      </c>
      <c r="F398" s="150">
        <v>982</v>
      </c>
      <c r="G398" s="150">
        <v>1651655</v>
      </c>
      <c r="H398" s="7">
        <v>824</v>
      </c>
      <c r="I398" s="7">
        <v>1501155</v>
      </c>
      <c r="J398" s="24">
        <f t="shared" si="54"/>
        <v>0.83910386965376782</v>
      </c>
      <c r="K398" s="24">
        <f t="shared" si="54"/>
        <v>0.9088792756356503</v>
      </c>
      <c r="L398" s="24">
        <f t="shared" si="55"/>
        <v>0.25173116089613035</v>
      </c>
      <c r="M398" s="24">
        <f t="shared" si="56"/>
        <v>0.63621549294495516</v>
      </c>
      <c r="N398" s="109">
        <f t="shared" si="57"/>
        <v>0.88794665384108551</v>
      </c>
      <c r="O398" s="148">
        <f>IF(N398&gt;=$O$1,N398*'DSR Fund'!$F$9,0)</f>
        <v>1281.2298863426429</v>
      </c>
      <c r="P398" s="7">
        <v>560685</v>
      </c>
      <c r="Q398" s="7">
        <v>939400</v>
      </c>
      <c r="R398" s="138">
        <f t="shared" si="58"/>
        <v>1500085</v>
      </c>
      <c r="S398" s="144">
        <f t="shared" si="59"/>
        <v>0.37376881976687987</v>
      </c>
      <c r="T398" s="144">
        <f t="shared" si="60"/>
        <v>0.62623118023312008</v>
      </c>
      <c r="U398" s="138">
        <f t="shared" si="61"/>
        <v>478.88378246834327</v>
      </c>
      <c r="V398" s="138">
        <f t="shared" si="62"/>
        <v>802.3461038742995</v>
      </c>
      <c r="W398" s="2" t="s">
        <v>1337</v>
      </c>
      <c r="X398" s="2">
        <v>1929077054</v>
      </c>
      <c r="Y398" s="2" t="s">
        <v>1627</v>
      </c>
      <c r="Z398" s="2" t="s">
        <v>1629</v>
      </c>
      <c r="AA398" s="2"/>
    </row>
    <row r="399" spans="1:27" x14ac:dyDescent="0.25">
      <c r="A399" s="145">
        <v>395</v>
      </c>
      <c r="B399" s="179" t="s">
        <v>86</v>
      </c>
      <c r="C399" s="181" t="s">
        <v>90</v>
      </c>
      <c r="D399" s="145" t="s">
        <v>724</v>
      </c>
      <c r="E399" s="179" t="s">
        <v>725</v>
      </c>
      <c r="F399" s="150">
        <v>1681</v>
      </c>
      <c r="G399" s="150">
        <v>2903425</v>
      </c>
      <c r="H399" s="7">
        <v>1430</v>
      </c>
      <c r="I399" s="7">
        <v>1966585</v>
      </c>
      <c r="J399" s="24">
        <f t="shared" si="54"/>
        <v>0.85068411659726351</v>
      </c>
      <c r="K399" s="24">
        <f t="shared" si="54"/>
        <v>0.67733280522141948</v>
      </c>
      <c r="L399" s="24">
        <f t="shared" si="55"/>
        <v>0.25520523497917902</v>
      </c>
      <c r="M399" s="24">
        <f t="shared" si="56"/>
        <v>0.47413296365499358</v>
      </c>
      <c r="N399" s="109">
        <f t="shared" si="57"/>
        <v>0.7293381986341726</v>
      </c>
      <c r="O399" s="148">
        <f>IF(N399&gt;=$O$1,N399*'DSR Fund'!$F$9,0)</f>
        <v>0</v>
      </c>
      <c r="P399" s="7">
        <v>995145</v>
      </c>
      <c r="Q399" s="7">
        <v>969430</v>
      </c>
      <c r="R399" s="138">
        <f t="shared" si="58"/>
        <v>1964575</v>
      </c>
      <c r="S399" s="144">
        <f t="shared" si="59"/>
        <v>0.50654467251186641</v>
      </c>
      <c r="T399" s="144">
        <f t="shared" si="60"/>
        <v>0.49345532748813359</v>
      </c>
      <c r="U399" s="138">
        <f t="shared" si="61"/>
        <v>0</v>
      </c>
      <c r="V399" s="138">
        <f t="shared" si="62"/>
        <v>0</v>
      </c>
      <c r="W399" s="2" t="s">
        <v>1337</v>
      </c>
      <c r="X399" s="2">
        <v>1764162337</v>
      </c>
      <c r="Y399" s="2" t="s">
        <v>1627</v>
      </c>
      <c r="Z399" s="2" t="s">
        <v>1629</v>
      </c>
      <c r="AA399" s="2"/>
    </row>
    <row r="400" spans="1:27" x14ac:dyDescent="0.25">
      <c r="A400" s="145">
        <v>396</v>
      </c>
      <c r="B400" s="179" t="s">
        <v>88</v>
      </c>
      <c r="C400" s="181" t="s">
        <v>90</v>
      </c>
      <c r="D400" s="145" t="s">
        <v>740</v>
      </c>
      <c r="E400" s="179" t="s">
        <v>1161</v>
      </c>
      <c r="F400" s="150">
        <v>616</v>
      </c>
      <c r="G400" s="150">
        <v>1196135</v>
      </c>
      <c r="H400" s="7">
        <v>732</v>
      </c>
      <c r="I400" s="7">
        <v>1313860</v>
      </c>
      <c r="J400" s="24">
        <f t="shared" si="54"/>
        <v>1.1883116883116882</v>
      </c>
      <c r="K400" s="24">
        <f t="shared" si="54"/>
        <v>1.098421164835073</v>
      </c>
      <c r="L400" s="24">
        <f t="shared" si="55"/>
        <v>0.3</v>
      </c>
      <c r="M400" s="24">
        <f t="shared" si="56"/>
        <v>0.7</v>
      </c>
      <c r="N400" s="109">
        <f t="shared" si="57"/>
        <v>1</v>
      </c>
      <c r="O400" s="148">
        <f>IF(N400&gt;=$O$1,N400*'DSR Fund'!$F$9,0)</f>
        <v>1442.9131308736737</v>
      </c>
      <c r="P400" s="7">
        <v>466420</v>
      </c>
      <c r="Q400" s="7">
        <v>840190</v>
      </c>
      <c r="R400" s="138">
        <f t="shared" si="58"/>
        <v>1306610</v>
      </c>
      <c r="S400" s="144">
        <f t="shared" si="59"/>
        <v>0.35696956245551464</v>
      </c>
      <c r="T400" s="144">
        <f t="shared" si="60"/>
        <v>0.6430304375444853</v>
      </c>
      <c r="U400" s="138">
        <f t="shared" si="61"/>
        <v>515.07606898929203</v>
      </c>
      <c r="V400" s="138">
        <f t="shared" si="62"/>
        <v>927.83706188438157</v>
      </c>
      <c r="W400" s="2" t="s">
        <v>1337</v>
      </c>
      <c r="X400" s="2">
        <v>1304539694</v>
      </c>
      <c r="Y400" s="2" t="s">
        <v>1627</v>
      </c>
      <c r="Z400" s="2" t="s">
        <v>1629</v>
      </c>
      <c r="AA400" s="2"/>
    </row>
    <row r="401" spans="1:27" x14ac:dyDescent="0.25">
      <c r="A401" s="145">
        <v>397</v>
      </c>
      <c r="B401" s="179" t="s">
        <v>88</v>
      </c>
      <c r="C401" s="181" t="s">
        <v>90</v>
      </c>
      <c r="D401" s="145" t="s">
        <v>1162</v>
      </c>
      <c r="E401" s="179" t="s">
        <v>1556</v>
      </c>
      <c r="F401" s="150">
        <v>595</v>
      </c>
      <c r="G401" s="150">
        <v>1144380</v>
      </c>
      <c r="H401" s="7">
        <v>475</v>
      </c>
      <c r="I401" s="7">
        <v>831020</v>
      </c>
      <c r="J401" s="24">
        <f t="shared" si="54"/>
        <v>0.79831932773109249</v>
      </c>
      <c r="K401" s="24">
        <f t="shared" si="54"/>
        <v>0.7261748719830825</v>
      </c>
      <c r="L401" s="24">
        <f t="shared" si="55"/>
        <v>0.23949579831932774</v>
      </c>
      <c r="M401" s="24">
        <f t="shared" si="56"/>
        <v>0.50832241038815773</v>
      </c>
      <c r="N401" s="109">
        <f t="shared" si="57"/>
        <v>0.7478182087074855</v>
      </c>
      <c r="O401" s="148">
        <f>IF(N401&gt;=$O$1,N401*'DSR Fund'!$F$9,0)</f>
        <v>0</v>
      </c>
      <c r="P401" s="7">
        <v>283500</v>
      </c>
      <c r="Q401" s="7">
        <v>530230</v>
      </c>
      <c r="R401" s="138">
        <f t="shared" si="58"/>
        <v>813730</v>
      </c>
      <c r="S401" s="144">
        <f t="shared" si="59"/>
        <v>0.34839565949393536</v>
      </c>
      <c r="T401" s="144">
        <f t="shared" si="60"/>
        <v>0.65160434050606464</v>
      </c>
      <c r="U401" s="138">
        <f t="shared" si="61"/>
        <v>0</v>
      </c>
      <c r="V401" s="138">
        <f t="shared" si="62"/>
        <v>0</v>
      </c>
      <c r="W401" s="2" t="s">
        <v>1337</v>
      </c>
      <c r="X401" s="2">
        <v>1682094949</v>
      </c>
      <c r="Y401" s="2" t="s">
        <v>1627</v>
      </c>
      <c r="Z401" s="2" t="s">
        <v>1629</v>
      </c>
      <c r="AA401" s="2"/>
    </row>
    <row r="402" spans="1:27" x14ac:dyDescent="0.25">
      <c r="A402" s="145">
        <v>398</v>
      </c>
      <c r="B402" s="179" t="s">
        <v>88</v>
      </c>
      <c r="C402" s="181" t="s">
        <v>90</v>
      </c>
      <c r="D402" s="145" t="s">
        <v>727</v>
      </c>
      <c r="E402" s="179" t="s">
        <v>1164</v>
      </c>
      <c r="F402" s="150">
        <v>596</v>
      </c>
      <c r="G402" s="150">
        <v>1148020</v>
      </c>
      <c r="H402" s="7">
        <v>660</v>
      </c>
      <c r="I402" s="7">
        <v>1004535</v>
      </c>
      <c r="J402" s="24">
        <f t="shared" si="54"/>
        <v>1.1073825503355705</v>
      </c>
      <c r="K402" s="24">
        <f t="shared" si="54"/>
        <v>0.87501524363687044</v>
      </c>
      <c r="L402" s="24">
        <f t="shared" si="55"/>
        <v>0.3</v>
      </c>
      <c r="M402" s="24">
        <f t="shared" si="56"/>
        <v>0.61251067054580932</v>
      </c>
      <c r="N402" s="109">
        <f t="shared" si="57"/>
        <v>0.91251067054580925</v>
      </c>
      <c r="O402" s="148">
        <f>IF(N402&gt;=$O$1,N402*'DSR Fund'!$F$9,0)</f>
        <v>1316.6736285928889</v>
      </c>
      <c r="P402" s="7">
        <v>395335</v>
      </c>
      <c r="Q402" s="7">
        <v>608180</v>
      </c>
      <c r="R402" s="138">
        <f t="shared" si="58"/>
        <v>1003515</v>
      </c>
      <c r="S402" s="144">
        <f t="shared" si="59"/>
        <v>0.39395026481916062</v>
      </c>
      <c r="T402" s="144">
        <f t="shared" si="60"/>
        <v>0.60604973518083938</v>
      </c>
      <c r="U402" s="138">
        <f t="shared" si="61"/>
        <v>518.70392466457372</v>
      </c>
      <c r="V402" s="138">
        <f t="shared" si="62"/>
        <v>797.9697039283152</v>
      </c>
      <c r="W402" s="2" t="s">
        <v>1337</v>
      </c>
      <c r="X402" s="2">
        <v>1753648353</v>
      </c>
      <c r="Y402" s="2" t="s">
        <v>1627</v>
      </c>
      <c r="Z402" s="2" t="s">
        <v>1629</v>
      </c>
      <c r="AA402" s="2"/>
    </row>
    <row r="403" spans="1:27" x14ac:dyDescent="0.25">
      <c r="A403" s="145">
        <v>399</v>
      </c>
      <c r="B403" s="179" t="s">
        <v>88</v>
      </c>
      <c r="C403" s="181" t="s">
        <v>90</v>
      </c>
      <c r="D403" s="145" t="s">
        <v>741</v>
      </c>
      <c r="E403" s="179" t="s">
        <v>1557</v>
      </c>
      <c r="F403" s="150">
        <v>590</v>
      </c>
      <c r="G403" s="150">
        <v>1126180</v>
      </c>
      <c r="H403" s="7">
        <v>714</v>
      </c>
      <c r="I403" s="7">
        <v>1182420</v>
      </c>
      <c r="J403" s="24">
        <f t="shared" si="54"/>
        <v>1.2101694915254237</v>
      </c>
      <c r="K403" s="24">
        <f t="shared" si="54"/>
        <v>1.0499387309311123</v>
      </c>
      <c r="L403" s="24">
        <f t="shared" si="55"/>
        <v>0.3</v>
      </c>
      <c r="M403" s="24">
        <f t="shared" si="56"/>
        <v>0.7</v>
      </c>
      <c r="N403" s="109">
        <f t="shared" si="57"/>
        <v>1</v>
      </c>
      <c r="O403" s="148">
        <f>IF(N403&gt;=$O$1,N403*'DSR Fund'!$F$9,0)</f>
        <v>1442.9131308736737</v>
      </c>
      <c r="P403" s="7">
        <v>465370</v>
      </c>
      <c r="Q403" s="7">
        <v>704130</v>
      </c>
      <c r="R403" s="138">
        <f t="shared" si="58"/>
        <v>1169500</v>
      </c>
      <c r="S403" s="144">
        <f t="shared" si="59"/>
        <v>0.39792218896964515</v>
      </c>
      <c r="T403" s="144">
        <f t="shared" si="60"/>
        <v>0.60207781103035485</v>
      </c>
      <c r="U403" s="138">
        <f t="shared" si="61"/>
        <v>574.16715153029634</v>
      </c>
      <c r="V403" s="138">
        <f t="shared" si="62"/>
        <v>868.74597934337737</v>
      </c>
      <c r="W403" s="2" t="s">
        <v>1337</v>
      </c>
      <c r="X403" s="2">
        <v>1840422460</v>
      </c>
      <c r="Y403" s="2" t="s">
        <v>1627</v>
      </c>
      <c r="Z403" s="2" t="s">
        <v>1629</v>
      </c>
      <c r="AA403" s="2"/>
    </row>
    <row r="404" spans="1:27" x14ac:dyDescent="0.25">
      <c r="A404" s="145">
        <v>400</v>
      </c>
      <c r="B404" s="179" t="s">
        <v>88</v>
      </c>
      <c r="C404" s="181" t="s">
        <v>90</v>
      </c>
      <c r="D404" s="145" t="s">
        <v>736</v>
      </c>
      <c r="E404" s="179" t="s">
        <v>737</v>
      </c>
      <c r="F404" s="150">
        <v>586</v>
      </c>
      <c r="G404" s="150">
        <v>1799340</v>
      </c>
      <c r="H404" s="7">
        <v>968</v>
      </c>
      <c r="I404" s="7">
        <v>1924330</v>
      </c>
      <c r="J404" s="24">
        <f t="shared" si="54"/>
        <v>1.651877133105802</v>
      </c>
      <c r="K404" s="24">
        <f t="shared" si="54"/>
        <v>1.0694643591539119</v>
      </c>
      <c r="L404" s="24">
        <f t="shared" si="55"/>
        <v>0.3</v>
      </c>
      <c r="M404" s="24">
        <f t="shared" si="56"/>
        <v>0.7</v>
      </c>
      <c r="N404" s="109">
        <f t="shared" si="57"/>
        <v>1</v>
      </c>
      <c r="O404" s="148">
        <f>IF(N404&gt;=$O$1,N404*'DSR Fund'!$F$9,0)</f>
        <v>1442.9131308736737</v>
      </c>
      <c r="P404" s="7">
        <v>621680</v>
      </c>
      <c r="Q404" s="7">
        <v>1291720</v>
      </c>
      <c r="R404" s="138">
        <f t="shared" si="58"/>
        <v>1913400</v>
      </c>
      <c r="S404" s="144">
        <f t="shared" si="59"/>
        <v>0.32490853977213335</v>
      </c>
      <c r="T404" s="144">
        <f t="shared" si="60"/>
        <v>0.67509146022786659</v>
      </c>
      <c r="U404" s="138">
        <f t="shared" si="61"/>
        <v>468.81479837020248</v>
      </c>
      <c r="V404" s="138">
        <f t="shared" si="62"/>
        <v>974.09833250347117</v>
      </c>
      <c r="W404" s="2" t="s">
        <v>1337</v>
      </c>
      <c r="X404" s="2">
        <v>1858716311</v>
      </c>
      <c r="Y404" s="2" t="s">
        <v>1627</v>
      </c>
      <c r="Z404" s="2" t="s">
        <v>1629</v>
      </c>
      <c r="AA404" s="2"/>
    </row>
    <row r="405" spans="1:27" x14ac:dyDescent="0.25">
      <c r="A405" s="145">
        <v>401</v>
      </c>
      <c r="B405" s="179" t="s">
        <v>88</v>
      </c>
      <c r="C405" s="181" t="s">
        <v>90</v>
      </c>
      <c r="D405" s="145" t="s">
        <v>728</v>
      </c>
      <c r="E405" s="179" t="s">
        <v>729</v>
      </c>
      <c r="F405" s="150">
        <v>764</v>
      </c>
      <c r="G405" s="150">
        <v>1685045</v>
      </c>
      <c r="H405" s="7">
        <v>1121</v>
      </c>
      <c r="I405" s="7">
        <v>1692420</v>
      </c>
      <c r="J405" s="24">
        <f t="shared" si="54"/>
        <v>1.4672774869109948</v>
      </c>
      <c r="K405" s="24">
        <f t="shared" si="54"/>
        <v>1.0043767377132362</v>
      </c>
      <c r="L405" s="24">
        <f t="shared" si="55"/>
        <v>0.3</v>
      </c>
      <c r="M405" s="24">
        <f t="shared" si="56"/>
        <v>0.7</v>
      </c>
      <c r="N405" s="109">
        <f t="shared" si="57"/>
        <v>1</v>
      </c>
      <c r="O405" s="148">
        <f>IF(N405&gt;=$O$1,N405*'DSR Fund'!$F$9,0)</f>
        <v>1442.9131308736737</v>
      </c>
      <c r="P405" s="7">
        <v>679250</v>
      </c>
      <c r="Q405" s="7">
        <v>1010910</v>
      </c>
      <c r="R405" s="138">
        <f t="shared" si="58"/>
        <v>1690160</v>
      </c>
      <c r="S405" s="144">
        <f t="shared" si="59"/>
        <v>0.40188502863634212</v>
      </c>
      <c r="T405" s="144">
        <f t="shared" si="60"/>
        <v>0.59811497136365788</v>
      </c>
      <c r="U405" s="138">
        <f t="shared" si="61"/>
        <v>579.88518492092044</v>
      </c>
      <c r="V405" s="138">
        <f t="shared" si="62"/>
        <v>863.02794595275327</v>
      </c>
      <c r="W405" s="2" t="s">
        <v>1337</v>
      </c>
      <c r="X405" s="2">
        <v>1724226753</v>
      </c>
      <c r="Y405" s="2" t="s">
        <v>1627</v>
      </c>
      <c r="Z405" s="2" t="s">
        <v>1629</v>
      </c>
      <c r="AA405" s="2"/>
    </row>
    <row r="406" spans="1:27" x14ac:dyDescent="0.25">
      <c r="A406" s="145">
        <v>402</v>
      </c>
      <c r="B406" s="179" t="s">
        <v>88</v>
      </c>
      <c r="C406" s="181" t="s">
        <v>90</v>
      </c>
      <c r="D406" s="145" t="s">
        <v>739</v>
      </c>
      <c r="E406" s="179" t="s">
        <v>1558</v>
      </c>
      <c r="F406" s="150">
        <v>609</v>
      </c>
      <c r="G406" s="150">
        <v>1249460</v>
      </c>
      <c r="H406" s="7">
        <v>746</v>
      </c>
      <c r="I406" s="7">
        <v>1440505</v>
      </c>
      <c r="J406" s="24">
        <f t="shared" si="54"/>
        <v>1.2249589490968802</v>
      </c>
      <c r="K406" s="24">
        <f t="shared" si="54"/>
        <v>1.1529020536871928</v>
      </c>
      <c r="L406" s="24">
        <f t="shared" si="55"/>
        <v>0.3</v>
      </c>
      <c r="M406" s="24">
        <f t="shared" si="56"/>
        <v>0.7</v>
      </c>
      <c r="N406" s="109">
        <f t="shared" si="57"/>
        <v>1</v>
      </c>
      <c r="O406" s="148">
        <f>IF(N406&gt;=$O$1,N406*'DSR Fund'!$F$9,0)</f>
        <v>1442.9131308736737</v>
      </c>
      <c r="P406" s="7">
        <v>482765</v>
      </c>
      <c r="Q406" s="7">
        <v>947410</v>
      </c>
      <c r="R406" s="138">
        <f t="shared" si="58"/>
        <v>1430175</v>
      </c>
      <c r="S406" s="144">
        <f t="shared" si="59"/>
        <v>0.33755659272466654</v>
      </c>
      <c r="T406" s="144">
        <f t="shared" si="60"/>
        <v>0.66244340727533346</v>
      </c>
      <c r="U406" s="138">
        <f t="shared" si="61"/>
        <v>487.06484005539812</v>
      </c>
      <c r="V406" s="138">
        <f t="shared" si="62"/>
        <v>955.84829081827559</v>
      </c>
      <c r="W406" s="2" t="s">
        <v>1337</v>
      </c>
      <c r="X406" s="2">
        <v>1785800082</v>
      </c>
      <c r="Y406" s="2" t="s">
        <v>1627</v>
      </c>
      <c r="Z406" s="2" t="s">
        <v>1629</v>
      </c>
      <c r="AA406" s="2"/>
    </row>
    <row r="407" spans="1:27" x14ac:dyDescent="0.25">
      <c r="A407" s="145">
        <v>403</v>
      </c>
      <c r="B407" s="179" t="s">
        <v>88</v>
      </c>
      <c r="C407" s="181" t="s">
        <v>90</v>
      </c>
      <c r="D407" s="145" t="s">
        <v>730</v>
      </c>
      <c r="E407" s="179" t="s">
        <v>731</v>
      </c>
      <c r="F407" s="150">
        <v>616</v>
      </c>
      <c r="G407" s="150">
        <v>1312920</v>
      </c>
      <c r="H407" s="7">
        <v>1085</v>
      </c>
      <c r="I407" s="7">
        <v>1879390</v>
      </c>
      <c r="J407" s="24">
        <f t="shared" si="54"/>
        <v>1.7613636363636365</v>
      </c>
      <c r="K407" s="24">
        <f t="shared" si="54"/>
        <v>1.43145812387655</v>
      </c>
      <c r="L407" s="24">
        <f t="shared" si="55"/>
        <v>0.3</v>
      </c>
      <c r="M407" s="24">
        <f t="shared" si="56"/>
        <v>0.7</v>
      </c>
      <c r="N407" s="109">
        <f t="shared" si="57"/>
        <v>1</v>
      </c>
      <c r="O407" s="148">
        <f>IF(N407&gt;=$O$1,N407*'DSR Fund'!$F$9,0)</f>
        <v>1442.9131308736737</v>
      </c>
      <c r="P407" s="7">
        <v>608160</v>
      </c>
      <c r="Q407" s="7">
        <v>1268930</v>
      </c>
      <c r="R407" s="138">
        <f t="shared" si="58"/>
        <v>1877090</v>
      </c>
      <c r="S407" s="144">
        <f t="shared" si="59"/>
        <v>0.32399085819007079</v>
      </c>
      <c r="T407" s="144">
        <f t="shared" si="60"/>
        <v>0.67600914180992921</v>
      </c>
      <c r="U407" s="138">
        <f t="shared" si="61"/>
        <v>467.49066356548349</v>
      </c>
      <c r="V407" s="138">
        <f t="shared" si="62"/>
        <v>975.42246730819022</v>
      </c>
      <c r="W407" s="2" t="s">
        <v>1337</v>
      </c>
      <c r="X407" s="2">
        <v>1745420456</v>
      </c>
      <c r="Y407" s="2" t="s">
        <v>1627</v>
      </c>
      <c r="Z407" s="2" t="s">
        <v>1629</v>
      </c>
      <c r="AA407" s="2"/>
    </row>
    <row r="408" spans="1:27" x14ac:dyDescent="0.25">
      <c r="A408" s="145">
        <v>404</v>
      </c>
      <c r="B408" s="179" t="s">
        <v>88</v>
      </c>
      <c r="C408" s="181" t="s">
        <v>90</v>
      </c>
      <c r="D408" s="145" t="s">
        <v>738</v>
      </c>
      <c r="E408" s="179" t="s">
        <v>1167</v>
      </c>
      <c r="F408" s="150">
        <v>692</v>
      </c>
      <c r="G408" s="150">
        <v>1859680</v>
      </c>
      <c r="H408" s="7">
        <v>1028</v>
      </c>
      <c r="I408" s="7">
        <v>2329225</v>
      </c>
      <c r="J408" s="24">
        <f t="shared" si="54"/>
        <v>1.4855491329479769</v>
      </c>
      <c r="K408" s="24">
        <f t="shared" si="54"/>
        <v>1.2524869870085176</v>
      </c>
      <c r="L408" s="24">
        <f t="shared" si="55"/>
        <v>0.3</v>
      </c>
      <c r="M408" s="24">
        <f t="shared" si="56"/>
        <v>0.7</v>
      </c>
      <c r="N408" s="109">
        <f t="shared" si="57"/>
        <v>1</v>
      </c>
      <c r="O408" s="148">
        <f>IF(N408&gt;=$O$1,N408*'DSR Fund'!$F$9,0)</f>
        <v>1442.9131308736737</v>
      </c>
      <c r="P408" s="7">
        <v>589285</v>
      </c>
      <c r="Q408" s="7">
        <v>1726330</v>
      </c>
      <c r="R408" s="138">
        <f t="shared" si="58"/>
        <v>2315615</v>
      </c>
      <c r="S408" s="144">
        <f t="shared" si="59"/>
        <v>0.25448315026461654</v>
      </c>
      <c r="T408" s="144">
        <f t="shared" si="60"/>
        <v>0.74551684973538346</v>
      </c>
      <c r="U408" s="138">
        <f t="shared" si="61"/>
        <v>367.19707910291345</v>
      </c>
      <c r="V408" s="138">
        <f t="shared" si="62"/>
        <v>1075.7160517707603</v>
      </c>
      <c r="W408" s="2" t="s">
        <v>1337</v>
      </c>
      <c r="X408" s="2">
        <v>1713685854</v>
      </c>
      <c r="Y408" s="2" t="s">
        <v>1627</v>
      </c>
      <c r="Z408" s="2" t="s">
        <v>1629</v>
      </c>
      <c r="AA408" s="2"/>
    </row>
    <row r="409" spans="1:27" x14ac:dyDescent="0.25">
      <c r="A409" s="145">
        <v>405</v>
      </c>
      <c r="B409" s="179" t="s">
        <v>88</v>
      </c>
      <c r="C409" s="181" t="s">
        <v>90</v>
      </c>
      <c r="D409" s="145" t="s">
        <v>1170</v>
      </c>
      <c r="E409" s="179" t="s">
        <v>1559</v>
      </c>
      <c r="F409" s="150">
        <v>739</v>
      </c>
      <c r="G409" s="150">
        <v>1357525</v>
      </c>
      <c r="H409" s="7">
        <v>1540</v>
      </c>
      <c r="I409" s="7">
        <v>2115160</v>
      </c>
      <c r="J409" s="24">
        <f t="shared" si="54"/>
        <v>2.0838971583220567</v>
      </c>
      <c r="K409" s="24">
        <f t="shared" si="54"/>
        <v>1.5581002191488187</v>
      </c>
      <c r="L409" s="24">
        <f t="shared" si="55"/>
        <v>0.3</v>
      </c>
      <c r="M409" s="24">
        <f t="shared" si="56"/>
        <v>0.7</v>
      </c>
      <c r="N409" s="109">
        <f t="shared" si="57"/>
        <v>1</v>
      </c>
      <c r="O409" s="148">
        <f>IF(N409&gt;=$O$1,N409*'DSR Fund'!$F$9,0)</f>
        <v>1442.9131308736737</v>
      </c>
      <c r="P409" s="7">
        <v>873260</v>
      </c>
      <c r="Q409" s="7">
        <v>879000</v>
      </c>
      <c r="R409" s="138">
        <f t="shared" si="58"/>
        <v>1752260</v>
      </c>
      <c r="S409" s="144">
        <f t="shared" si="59"/>
        <v>0.49836211521121293</v>
      </c>
      <c r="T409" s="144">
        <f t="shared" si="60"/>
        <v>0.50163788478878701</v>
      </c>
      <c r="U409" s="138">
        <f t="shared" si="61"/>
        <v>719.09323996823775</v>
      </c>
      <c r="V409" s="138">
        <f t="shared" si="62"/>
        <v>723.81989090543584</v>
      </c>
      <c r="W409" s="2" t="s">
        <v>1337</v>
      </c>
      <c r="X409" s="2">
        <v>1710855460</v>
      </c>
      <c r="Y409" s="2" t="s">
        <v>1627</v>
      </c>
      <c r="Z409" s="2" t="s">
        <v>1629</v>
      </c>
      <c r="AA409" s="2"/>
    </row>
    <row r="410" spans="1:27" x14ac:dyDescent="0.25">
      <c r="A410" s="145">
        <v>406</v>
      </c>
      <c r="B410" s="179" t="s">
        <v>88</v>
      </c>
      <c r="C410" s="181" t="s">
        <v>90</v>
      </c>
      <c r="D410" s="145" t="s">
        <v>732</v>
      </c>
      <c r="E410" s="179" t="s">
        <v>1560</v>
      </c>
      <c r="F410" s="150">
        <v>439</v>
      </c>
      <c r="G410" s="150">
        <v>729510</v>
      </c>
      <c r="H410" s="7">
        <v>543</v>
      </c>
      <c r="I410" s="7">
        <v>964410</v>
      </c>
      <c r="J410" s="24">
        <f t="shared" si="54"/>
        <v>1.2369020501138952</v>
      </c>
      <c r="K410" s="24">
        <f t="shared" si="54"/>
        <v>1.3219969568614549</v>
      </c>
      <c r="L410" s="24">
        <f t="shared" si="55"/>
        <v>0.3</v>
      </c>
      <c r="M410" s="24">
        <f t="shared" si="56"/>
        <v>0.7</v>
      </c>
      <c r="N410" s="109">
        <f t="shared" si="57"/>
        <v>1</v>
      </c>
      <c r="O410" s="148">
        <f>IF(N410&gt;=$O$1,N410*'DSR Fund'!$F$9,0)</f>
        <v>1442.9131308736737</v>
      </c>
      <c r="P410" s="7">
        <v>347550</v>
      </c>
      <c r="Q410" s="7">
        <v>616040</v>
      </c>
      <c r="R410" s="138">
        <f t="shared" si="58"/>
        <v>963590</v>
      </c>
      <c r="S410" s="144">
        <f t="shared" si="59"/>
        <v>0.36068244792909848</v>
      </c>
      <c r="T410" s="144">
        <f t="shared" si="60"/>
        <v>0.63931755207090157</v>
      </c>
      <c r="U410" s="138">
        <f t="shared" si="61"/>
        <v>520.4334401925563</v>
      </c>
      <c r="V410" s="138">
        <f t="shared" si="62"/>
        <v>922.47969068111752</v>
      </c>
      <c r="W410" s="2" t="s">
        <v>1337</v>
      </c>
      <c r="X410" s="2">
        <v>1780617878</v>
      </c>
      <c r="Y410" s="2" t="s">
        <v>1627</v>
      </c>
      <c r="Z410" s="2" t="s">
        <v>1629</v>
      </c>
      <c r="AA410" s="2"/>
    </row>
    <row r="411" spans="1:27" x14ac:dyDescent="0.25">
      <c r="A411" s="145">
        <v>407</v>
      </c>
      <c r="B411" s="179" t="s">
        <v>166</v>
      </c>
      <c r="C411" s="181" t="s">
        <v>90</v>
      </c>
      <c r="D411" s="145" t="s">
        <v>512</v>
      </c>
      <c r="E411" s="179" t="s">
        <v>1561</v>
      </c>
      <c r="F411" s="150">
        <v>810</v>
      </c>
      <c r="G411" s="150">
        <v>1836835</v>
      </c>
      <c r="H411" s="7">
        <v>697</v>
      </c>
      <c r="I411" s="7">
        <v>1568220</v>
      </c>
      <c r="J411" s="24">
        <f t="shared" si="54"/>
        <v>0.86049382716049383</v>
      </c>
      <c r="K411" s="24">
        <f t="shared" si="54"/>
        <v>0.85376204177294091</v>
      </c>
      <c r="L411" s="24">
        <f t="shared" si="55"/>
        <v>0.25814814814814813</v>
      </c>
      <c r="M411" s="24">
        <f t="shared" si="56"/>
        <v>0.59763342924105856</v>
      </c>
      <c r="N411" s="109">
        <f t="shared" si="57"/>
        <v>0.85578157738920668</v>
      </c>
      <c r="O411" s="148">
        <f>IF(N411&gt;=$O$1,N411*'DSR Fund'!$F$9,0)</f>
        <v>1234.8184751746712</v>
      </c>
      <c r="P411" s="7">
        <v>463875</v>
      </c>
      <c r="Q411" s="7">
        <v>1102370</v>
      </c>
      <c r="R411" s="138">
        <f t="shared" si="58"/>
        <v>1566245</v>
      </c>
      <c r="S411" s="144">
        <f t="shared" si="59"/>
        <v>0.29617013940986242</v>
      </c>
      <c r="T411" s="144">
        <f t="shared" si="60"/>
        <v>0.70382986059013752</v>
      </c>
      <c r="U411" s="138">
        <f t="shared" si="61"/>
        <v>365.71635993835611</v>
      </c>
      <c r="V411" s="138">
        <f t="shared" si="62"/>
        <v>869.10211523631506</v>
      </c>
      <c r="W411" s="2" t="s">
        <v>1337</v>
      </c>
      <c r="X411" s="2">
        <v>1792413703</v>
      </c>
      <c r="Y411" s="2" t="s">
        <v>1627</v>
      </c>
      <c r="Z411" s="2" t="s">
        <v>1629</v>
      </c>
      <c r="AA411" s="2"/>
    </row>
    <row r="412" spans="1:27" x14ac:dyDescent="0.25">
      <c r="A412" s="145">
        <v>408</v>
      </c>
      <c r="B412" s="179" t="s">
        <v>166</v>
      </c>
      <c r="C412" s="181" t="s">
        <v>90</v>
      </c>
      <c r="D412" s="145" t="s">
        <v>515</v>
      </c>
      <c r="E412" s="179" t="s">
        <v>1562</v>
      </c>
      <c r="F412" s="150">
        <v>617</v>
      </c>
      <c r="G412" s="150">
        <v>1435040</v>
      </c>
      <c r="H412" s="7">
        <v>792</v>
      </c>
      <c r="I412" s="7">
        <v>1103270</v>
      </c>
      <c r="J412" s="24">
        <f t="shared" si="54"/>
        <v>1.2836304700162076</v>
      </c>
      <c r="K412" s="24">
        <f t="shared" si="54"/>
        <v>0.7688078381090423</v>
      </c>
      <c r="L412" s="24">
        <f t="shared" si="55"/>
        <v>0.3</v>
      </c>
      <c r="M412" s="24">
        <f t="shared" si="56"/>
        <v>0.53816548667632957</v>
      </c>
      <c r="N412" s="109">
        <f t="shared" si="57"/>
        <v>0.83816548667632951</v>
      </c>
      <c r="O412" s="148">
        <f>IF(N412&gt;=$O$1,N412*'DSR Fund'!$F$9,0)</f>
        <v>1209.3999865703991</v>
      </c>
      <c r="P412" s="7">
        <v>588070</v>
      </c>
      <c r="Q412" s="7">
        <v>515200</v>
      </c>
      <c r="R412" s="138">
        <f t="shared" si="58"/>
        <v>1103270</v>
      </c>
      <c r="S412" s="144">
        <f t="shared" si="59"/>
        <v>0.53302455427955076</v>
      </c>
      <c r="T412" s="144">
        <f t="shared" si="60"/>
        <v>0.46697544572044919</v>
      </c>
      <c r="U412" s="138">
        <f t="shared" si="61"/>
        <v>644.63988878738166</v>
      </c>
      <c r="V412" s="138">
        <f t="shared" si="62"/>
        <v>564.76009778301739</v>
      </c>
      <c r="W412" s="2" t="s">
        <v>1337</v>
      </c>
      <c r="X412" s="2">
        <v>1676258068</v>
      </c>
      <c r="Y412" s="2" t="s">
        <v>1627</v>
      </c>
      <c r="Z412" s="2" t="s">
        <v>1629</v>
      </c>
      <c r="AA412" s="2"/>
    </row>
    <row r="413" spans="1:27" x14ac:dyDescent="0.25">
      <c r="A413" s="145">
        <v>409</v>
      </c>
      <c r="B413" s="179" t="s">
        <v>166</v>
      </c>
      <c r="C413" s="181" t="s">
        <v>90</v>
      </c>
      <c r="D413" s="145" t="s">
        <v>514</v>
      </c>
      <c r="E413" s="179" t="s">
        <v>1218</v>
      </c>
      <c r="F413" s="150">
        <v>580</v>
      </c>
      <c r="G413" s="150">
        <v>1320920</v>
      </c>
      <c r="H413" s="7">
        <v>674</v>
      </c>
      <c r="I413" s="7">
        <v>963695</v>
      </c>
      <c r="J413" s="24">
        <f t="shared" si="54"/>
        <v>1.1620689655172414</v>
      </c>
      <c r="K413" s="24">
        <f t="shared" si="54"/>
        <v>0.72956348605517363</v>
      </c>
      <c r="L413" s="24">
        <f t="shared" si="55"/>
        <v>0.3</v>
      </c>
      <c r="M413" s="24">
        <f t="shared" si="56"/>
        <v>0.51069444023862154</v>
      </c>
      <c r="N413" s="109">
        <f t="shared" si="57"/>
        <v>0.81069444023862158</v>
      </c>
      <c r="O413" s="148">
        <f>IF(N413&gt;=$O$1,N413*'DSR Fund'!$F$9,0)</f>
        <v>1169.7616529465897</v>
      </c>
      <c r="P413" s="7">
        <v>448755</v>
      </c>
      <c r="Q413" s="7">
        <v>514940</v>
      </c>
      <c r="R413" s="138">
        <f t="shared" si="58"/>
        <v>963695</v>
      </c>
      <c r="S413" s="144">
        <f t="shared" si="59"/>
        <v>0.46566081592205005</v>
      </c>
      <c r="T413" s="144">
        <f t="shared" si="60"/>
        <v>0.53433918407795</v>
      </c>
      <c r="U413" s="138">
        <f t="shared" si="61"/>
        <v>544.71216574543496</v>
      </c>
      <c r="V413" s="138">
        <f t="shared" si="62"/>
        <v>625.04948720115488</v>
      </c>
      <c r="W413" s="2" t="s">
        <v>1337</v>
      </c>
      <c r="X413" s="2">
        <v>1728122889</v>
      </c>
      <c r="Y413" s="2" t="s">
        <v>1627</v>
      </c>
      <c r="Z413" s="2" t="s">
        <v>1629</v>
      </c>
      <c r="AA413" s="2"/>
    </row>
    <row r="414" spans="1:27" x14ac:dyDescent="0.25">
      <c r="A414" s="145">
        <v>410</v>
      </c>
      <c r="B414" s="179" t="s">
        <v>168</v>
      </c>
      <c r="C414" s="181" t="s">
        <v>90</v>
      </c>
      <c r="D414" s="145" t="s">
        <v>518</v>
      </c>
      <c r="E414" s="179" t="s">
        <v>1563</v>
      </c>
      <c r="F414" s="150">
        <v>812</v>
      </c>
      <c r="G414" s="150">
        <v>1658980</v>
      </c>
      <c r="H414" s="7">
        <v>603</v>
      </c>
      <c r="I414" s="7">
        <v>1088470</v>
      </c>
      <c r="J414" s="24">
        <f t="shared" si="54"/>
        <v>0.7426108374384236</v>
      </c>
      <c r="K414" s="24">
        <f t="shared" si="54"/>
        <v>0.65610796995744369</v>
      </c>
      <c r="L414" s="24">
        <f t="shared" si="55"/>
        <v>0.22278325123152706</v>
      </c>
      <c r="M414" s="24">
        <f t="shared" si="56"/>
        <v>0.45927557897021054</v>
      </c>
      <c r="N414" s="109">
        <f t="shared" si="57"/>
        <v>0.68205883020173763</v>
      </c>
      <c r="O414" s="148">
        <f>IF(N414&gt;=$O$1,N414*'DSR Fund'!$F$9,0)</f>
        <v>0</v>
      </c>
      <c r="P414" s="7">
        <v>428910</v>
      </c>
      <c r="Q414" s="7">
        <v>656520</v>
      </c>
      <c r="R414" s="138">
        <f t="shared" si="58"/>
        <v>1085430</v>
      </c>
      <c r="S414" s="144">
        <f t="shared" si="59"/>
        <v>0.39515215168182194</v>
      </c>
      <c r="T414" s="144">
        <f t="shared" si="60"/>
        <v>0.60484784831817806</v>
      </c>
      <c r="U414" s="138">
        <f t="shared" si="61"/>
        <v>0</v>
      </c>
      <c r="V414" s="138">
        <f t="shared" si="62"/>
        <v>0</v>
      </c>
      <c r="W414" s="2" t="s">
        <v>1337</v>
      </c>
      <c r="X414" s="2">
        <v>1944780255</v>
      </c>
      <c r="Y414" s="2" t="s">
        <v>1628</v>
      </c>
      <c r="Z414" s="2" t="s">
        <v>1630</v>
      </c>
      <c r="AA414" s="2"/>
    </row>
    <row r="415" spans="1:27" x14ac:dyDescent="0.25">
      <c r="A415" s="145">
        <v>411</v>
      </c>
      <c r="B415" s="179" t="s">
        <v>168</v>
      </c>
      <c r="C415" s="181" t="s">
        <v>90</v>
      </c>
      <c r="D415" s="145" t="s">
        <v>521</v>
      </c>
      <c r="E415" s="179" t="s">
        <v>522</v>
      </c>
      <c r="F415" s="150">
        <v>775</v>
      </c>
      <c r="G415" s="150">
        <v>1579190</v>
      </c>
      <c r="H415" s="7">
        <v>884</v>
      </c>
      <c r="I415" s="7">
        <v>1359865</v>
      </c>
      <c r="J415" s="24">
        <f t="shared" si="54"/>
        <v>1.1406451612903226</v>
      </c>
      <c r="K415" s="24">
        <f t="shared" si="54"/>
        <v>0.86111550858351438</v>
      </c>
      <c r="L415" s="24">
        <f t="shared" si="55"/>
        <v>0.3</v>
      </c>
      <c r="M415" s="24">
        <f t="shared" si="56"/>
        <v>0.60278085600845999</v>
      </c>
      <c r="N415" s="109">
        <f t="shared" si="57"/>
        <v>0.90278085600846003</v>
      </c>
      <c r="O415" s="148">
        <f>IF(N415&gt;=$O$1,N415*'DSR Fund'!$F$9,0)</f>
        <v>1302.6343514359824</v>
      </c>
      <c r="P415" s="7">
        <v>599785</v>
      </c>
      <c r="Q415" s="7">
        <v>732140</v>
      </c>
      <c r="R415" s="138">
        <f t="shared" si="58"/>
        <v>1331925</v>
      </c>
      <c r="S415" s="144">
        <f t="shared" si="59"/>
        <v>0.45031439457927436</v>
      </c>
      <c r="T415" s="144">
        <f t="shared" si="60"/>
        <v>0.54968560542072564</v>
      </c>
      <c r="U415" s="138">
        <f t="shared" si="61"/>
        <v>586.59499932506014</v>
      </c>
      <c r="V415" s="138">
        <f t="shared" si="62"/>
        <v>716.03935211092221</v>
      </c>
      <c r="W415" s="2" t="s">
        <v>1337</v>
      </c>
      <c r="X415" s="2">
        <v>1918867166</v>
      </c>
      <c r="Y415" s="2" t="s">
        <v>1627</v>
      </c>
      <c r="Z415" s="2" t="s">
        <v>1629</v>
      </c>
      <c r="AA415" s="2"/>
    </row>
    <row r="416" spans="1:27" x14ac:dyDescent="0.25">
      <c r="A416" s="145">
        <v>412</v>
      </c>
      <c r="B416" s="179" t="s">
        <v>168</v>
      </c>
      <c r="C416" s="181" t="s">
        <v>90</v>
      </c>
      <c r="D416" s="145" t="s">
        <v>523</v>
      </c>
      <c r="E416" s="179" t="s">
        <v>461</v>
      </c>
      <c r="F416" s="150">
        <v>1035</v>
      </c>
      <c r="G416" s="150">
        <v>2155490</v>
      </c>
      <c r="H416" s="7">
        <v>1397</v>
      </c>
      <c r="I416" s="7">
        <v>2481860</v>
      </c>
      <c r="J416" s="24">
        <f t="shared" si="54"/>
        <v>1.3497584541062801</v>
      </c>
      <c r="K416" s="24">
        <f t="shared" si="54"/>
        <v>1.1514133677261318</v>
      </c>
      <c r="L416" s="24">
        <f t="shared" si="55"/>
        <v>0.3</v>
      </c>
      <c r="M416" s="24">
        <f t="shared" si="56"/>
        <v>0.7</v>
      </c>
      <c r="N416" s="109">
        <f t="shared" si="57"/>
        <v>1</v>
      </c>
      <c r="O416" s="148">
        <f>IF(N416&gt;=$O$1,N416*'DSR Fund'!$F$9,0)</f>
        <v>1442.9131308736737</v>
      </c>
      <c r="P416" s="7">
        <v>902135</v>
      </c>
      <c r="Q416" s="7">
        <v>1537520</v>
      </c>
      <c r="R416" s="138">
        <f t="shared" si="58"/>
        <v>2439655</v>
      </c>
      <c r="S416" s="144">
        <f t="shared" si="59"/>
        <v>0.36977974344733167</v>
      </c>
      <c r="T416" s="144">
        <f t="shared" si="60"/>
        <v>0.63022025655266833</v>
      </c>
      <c r="U416" s="138">
        <f t="shared" si="61"/>
        <v>533.56004735125316</v>
      </c>
      <c r="V416" s="138">
        <f t="shared" si="62"/>
        <v>909.35308352242055</v>
      </c>
      <c r="W416" s="2" t="s">
        <v>1337</v>
      </c>
      <c r="X416" s="2">
        <v>1724298704</v>
      </c>
      <c r="Y416" s="2" t="s">
        <v>1627</v>
      </c>
      <c r="Z416" s="2" t="s">
        <v>1629</v>
      </c>
      <c r="AA416" s="2"/>
    </row>
    <row r="417" spans="1:27" x14ac:dyDescent="0.25">
      <c r="A417" s="145">
        <v>413</v>
      </c>
      <c r="B417" s="179" t="s">
        <v>168</v>
      </c>
      <c r="C417" s="181" t="s">
        <v>90</v>
      </c>
      <c r="D417" s="145" t="s">
        <v>520</v>
      </c>
      <c r="E417" s="179" t="s">
        <v>1132</v>
      </c>
      <c r="F417" s="150">
        <v>1244</v>
      </c>
      <c r="G417" s="150">
        <v>2483985</v>
      </c>
      <c r="H417" s="7">
        <v>1093</v>
      </c>
      <c r="I417" s="7">
        <v>1994710</v>
      </c>
      <c r="J417" s="24">
        <f t="shared" si="54"/>
        <v>0.87861736334405149</v>
      </c>
      <c r="K417" s="24">
        <f t="shared" si="54"/>
        <v>0.80302819864049102</v>
      </c>
      <c r="L417" s="24">
        <f t="shared" si="55"/>
        <v>0.26358520900321541</v>
      </c>
      <c r="M417" s="24">
        <f t="shared" si="56"/>
        <v>0.56211973904834367</v>
      </c>
      <c r="N417" s="109">
        <f t="shared" si="57"/>
        <v>0.82570494805155903</v>
      </c>
      <c r="O417" s="148">
        <f>IF(N417&gt;=$O$1,N417*'DSR Fund'!$F$9,0)</f>
        <v>1191.4205117709591</v>
      </c>
      <c r="P417" s="7">
        <v>734035</v>
      </c>
      <c r="Q417" s="7">
        <v>1212030</v>
      </c>
      <c r="R417" s="138">
        <f t="shared" si="58"/>
        <v>1946065</v>
      </c>
      <c r="S417" s="144">
        <f t="shared" si="59"/>
        <v>0.37718935390133423</v>
      </c>
      <c r="T417" s="144">
        <f t="shared" si="60"/>
        <v>0.62281064609866577</v>
      </c>
      <c r="U417" s="138">
        <f t="shared" si="61"/>
        <v>449.39113305968505</v>
      </c>
      <c r="V417" s="138">
        <f t="shared" si="62"/>
        <v>742.02937871127403</v>
      </c>
      <c r="W417" s="2" t="s">
        <v>1337</v>
      </c>
      <c r="X417" s="2">
        <v>1876026807</v>
      </c>
      <c r="Y417" s="2" t="s">
        <v>1627</v>
      </c>
      <c r="Z417" s="2" t="s">
        <v>1629</v>
      </c>
      <c r="AA417" s="2"/>
    </row>
    <row r="418" spans="1:27" x14ac:dyDescent="0.25">
      <c r="A418" s="145">
        <v>414</v>
      </c>
      <c r="B418" s="179" t="s">
        <v>168</v>
      </c>
      <c r="C418" s="181" t="s">
        <v>90</v>
      </c>
      <c r="D418" s="145" t="s">
        <v>517</v>
      </c>
      <c r="E418" s="179" t="s">
        <v>1564</v>
      </c>
      <c r="F418" s="150">
        <v>623</v>
      </c>
      <c r="G418" s="150">
        <v>1239040</v>
      </c>
      <c r="H418" s="7">
        <v>564</v>
      </c>
      <c r="I418" s="7">
        <v>746605</v>
      </c>
      <c r="J418" s="24">
        <f t="shared" si="54"/>
        <v>0.9052969502407705</v>
      </c>
      <c r="K418" s="24">
        <f t="shared" si="54"/>
        <v>0.60256731017561982</v>
      </c>
      <c r="L418" s="24">
        <f t="shared" si="55"/>
        <v>0.27158908507223112</v>
      </c>
      <c r="M418" s="24">
        <f t="shared" si="56"/>
        <v>0.42179711712293383</v>
      </c>
      <c r="N418" s="109">
        <f t="shared" si="57"/>
        <v>0.69338620219516489</v>
      </c>
      <c r="O418" s="148">
        <f>IF(N418&gt;=$O$1,N418*'DSR Fund'!$F$9,0)</f>
        <v>0</v>
      </c>
      <c r="P418" s="7">
        <v>416500</v>
      </c>
      <c r="Q418" s="7">
        <v>319300</v>
      </c>
      <c r="R418" s="138">
        <f t="shared" si="58"/>
        <v>735800</v>
      </c>
      <c r="S418" s="144">
        <f t="shared" si="59"/>
        <v>0.566050557216635</v>
      </c>
      <c r="T418" s="144">
        <f t="shared" si="60"/>
        <v>0.43394944278336506</v>
      </c>
      <c r="U418" s="138">
        <f t="shared" si="61"/>
        <v>0</v>
      </c>
      <c r="V418" s="138">
        <f t="shared" si="62"/>
        <v>0</v>
      </c>
      <c r="W418" s="2" t="s">
        <v>1337</v>
      </c>
      <c r="X418" s="2">
        <v>1999121222</v>
      </c>
      <c r="Y418" s="2" t="s">
        <v>1627</v>
      </c>
      <c r="Z418" s="2" t="s">
        <v>1629</v>
      </c>
      <c r="AA418" s="2"/>
    </row>
    <row r="419" spans="1:27" x14ac:dyDescent="0.25">
      <c r="A419" s="145">
        <v>415</v>
      </c>
      <c r="B419" s="179" t="s">
        <v>167</v>
      </c>
      <c r="C419" s="181" t="s">
        <v>90</v>
      </c>
      <c r="D419" s="145" t="s">
        <v>579</v>
      </c>
      <c r="E419" s="179" t="s">
        <v>580</v>
      </c>
      <c r="F419" s="150">
        <v>1165</v>
      </c>
      <c r="G419" s="150">
        <v>2312740</v>
      </c>
      <c r="H419" s="7">
        <v>1190</v>
      </c>
      <c r="I419" s="7">
        <v>2006380</v>
      </c>
      <c r="J419" s="24">
        <f t="shared" si="54"/>
        <v>1.0214592274678111</v>
      </c>
      <c r="K419" s="24">
        <f t="shared" si="54"/>
        <v>0.86753374784887194</v>
      </c>
      <c r="L419" s="24">
        <f t="shared" si="55"/>
        <v>0.3</v>
      </c>
      <c r="M419" s="24">
        <f t="shared" si="56"/>
        <v>0.60727362349421032</v>
      </c>
      <c r="N419" s="109">
        <f t="shared" si="57"/>
        <v>0.90727362349421026</v>
      </c>
      <c r="O419" s="148">
        <f>IF(N419&gt;=$O$1,N419*'DSR Fund'!$F$9,0)</f>
        <v>1309.1170246351335</v>
      </c>
      <c r="P419" s="7">
        <v>778230</v>
      </c>
      <c r="Q419" s="7">
        <v>1201220</v>
      </c>
      <c r="R419" s="138">
        <f t="shared" si="58"/>
        <v>1979450</v>
      </c>
      <c r="S419" s="144">
        <f t="shared" si="59"/>
        <v>0.39315466417439188</v>
      </c>
      <c r="T419" s="144">
        <f t="shared" si="60"/>
        <v>0.60684533582560818</v>
      </c>
      <c r="U419" s="138">
        <f t="shared" si="61"/>
        <v>514.68546418540495</v>
      </c>
      <c r="V419" s="138">
        <f t="shared" si="62"/>
        <v>794.43156044972852</v>
      </c>
      <c r="W419" s="2" t="s">
        <v>1337</v>
      </c>
      <c r="X419" s="2">
        <v>1710451647</v>
      </c>
      <c r="Y419" s="2" t="s">
        <v>1627</v>
      </c>
      <c r="Z419" s="2" t="s">
        <v>1629</v>
      </c>
      <c r="AA419" s="2"/>
    </row>
    <row r="420" spans="1:27" x14ac:dyDescent="0.25">
      <c r="A420" s="145">
        <v>416</v>
      </c>
      <c r="B420" s="179" t="s">
        <v>167</v>
      </c>
      <c r="C420" s="181" t="s">
        <v>90</v>
      </c>
      <c r="D420" s="145" t="s">
        <v>581</v>
      </c>
      <c r="E420" s="179" t="s">
        <v>582</v>
      </c>
      <c r="F420" s="150">
        <v>967</v>
      </c>
      <c r="G420" s="150">
        <v>2150985</v>
      </c>
      <c r="H420" s="7">
        <v>1324</v>
      </c>
      <c r="I420" s="7">
        <v>2459270</v>
      </c>
      <c r="J420" s="24">
        <f t="shared" si="54"/>
        <v>1.3691830403309204</v>
      </c>
      <c r="K420" s="24">
        <f t="shared" si="54"/>
        <v>1.1433227102931913</v>
      </c>
      <c r="L420" s="24">
        <f t="shared" si="55"/>
        <v>0.3</v>
      </c>
      <c r="M420" s="24">
        <f t="shared" si="56"/>
        <v>0.7</v>
      </c>
      <c r="N420" s="109">
        <f t="shared" si="57"/>
        <v>1</v>
      </c>
      <c r="O420" s="148">
        <f>IF(N420&gt;=$O$1,N420*'DSR Fund'!$F$9,0)</f>
        <v>1442.9131308736737</v>
      </c>
      <c r="P420" s="7">
        <v>869525</v>
      </c>
      <c r="Q420" s="7">
        <v>1588020</v>
      </c>
      <c r="R420" s="138">
        <f t="shared" si="58"/>
        <v>2457545</v>
      </c>
      <c r="S420" s="144">
        <f t="shared" si="59"/>
        <v>0.35381854655764189</v>
      </c>
      <c r="T420" s="144">
        <f t="shared" si="60"/>
        <v>0.64618145344235811</v>
      </c>
      <c r="U420" s="138">
        <f t="shared" si="61"/>
        <v>510.52942677465973</v>
      </c>
      <c r="V420" s="138">
        <f t="shared" si="62"/>
        <v>932.38370409901393</v>
      </c>
      <c r="W420" s="2" t="s">
        <v>1337</v>
      </c>
      <c r="X420" s="2">
        <v>1736738080</v>
      </c>
      <c r="Y420" s="2" t="s">
        <v>1627</v>
      </c>
      <c r="Z420" s="2" t="s">
        <v>1629</v>
      </c>
      <c r="AA420" s="2"/>
    </row>
    <row r="421" spans="1:27" x14ac:dyDescent="0.25">
      <c r="A421" s="145">
        <v>417</v>
      </c>
      <c r="B421" s="179" t="s">
        <v>167</v>
      </c>
      <c r="C421" s="181" t="s">
        <v>90</v>
      </c>
      <c r="D421" s="145" t="s">
        <v>576</v>
      </c>
      <c r="E421" s="179" t="s">
        <v>1565</v>
      </c>
      <c r="F421" s="150">
        <v>758</v>
      </c>
      <c r="G421" s="150">
        <v>1662365</v>
      </c>
      <c r="H421" s="7">
        <v>1111</v>
      </c>
      <c r="I421" s="7">
        <v>1578215</v>
      </c>
      <c r="J421" s="24">
        <f t="shared" si="54"/>
        <v>1.4656992084432718</v>
      </c>
      <c r="K421" s="24">
        <f t="shared" si="54"/>
        <v>0.94937934809743951</v>
      </c>
      <c r="L421" s="24">
        <f t="shared" si="55"/>
        <v>0.3</v>
      </c>
      <c r="M421" s="24">
        <f t="shared" si="56"/>
        <v>0.66456554366820764</v>
      </c>
      <c r="N421" s="109">
        <f t="shared" si="57"/>
        <v>0.96456554366820768</v>
      </c>
      <c r="O421" s="148">
        <f>IF(N421&gt;=$O$1,N421*'DSR Fund'!$F$9,0)</f>
        <v>1391.7842885471607</v>
      </c>
      <c r="P421" s="7">
        <v>719970</v>
      </c>
      <c r="Q421" s="7">
        <v>850110</v>
      </c>
      <c r="R421" s="138">
        <f t="shared" si="58"/>
        <v>1570080</v>
      </c>
      <c r="S421" s="144">
        <f t="shared" si="59"/>
        <v>0.45855625191073068</v>
      </c>
      <c r="T421" s="144">
        <f t="shared" si="60"/>
        <v>0.54144374808926932</v>
      </c>
      <c r="U421" s="138">
        <f t="shared" si="61"/>
        <v>638.21138682442893</v>
      </c>
      <c r="V421" s="138">
        <f t="shared" si="62"/>
        <v>753.57290172273179</v>
      </c>
      <c r="W421" s="2" t="s">
        <v>1337</v>
      </c>
      <c r="X421" s="2">
        <v>1728453297</v>
      </c>
      <c r="Y421" s="2" t="s">
        <v>1627</v>
      </c>
      <c r="Z421" s="2" t="s">
        <v>1629</v>
      </c>
      <c r="AA421" s="2"/>
    </row>
    <row r="422" spans="1:27" x14ac:dyDescent="0.25">
      <c r="A422" s="145">
        <v>418</v>
      </c>
      <c r="B422" s="179" t="s">
        <v>167</v>
      </c>
      <c r="C422" s="181" t="s">
        <v>90</v>
      </c>
      <c r="D422" s="145" t="s">
        <v>575</v>
      </c>
      <c r="E422" s="179" t="s">
        <v>1566</v>
      </c>
      <c r="F422" s="150">
        <v>662</v>
      </c>
      <c r="G422" s="150">
        <v>1355640</v>
      </c>
      <c r="H422" s="7">
        <v>898</v>
      </c>
      <c r="I422" s="7">
        <v>1477220</v>
      </c>
      <c r="J422" s="24">
        <f t="shared" si="54"/>
        <v>1.3564954682779455</v>
      </c>
      <c r="K422" s="24">
        <f t="shared" si="54"/>
        <v>1.0896845770263492</v>
      </c>
      <c r="L422" s="24">
        <f t="shared" si="55"/>
        <v>0.3</v>
      </c>
      <c r="M422" s="24">
        <f t="shared" si="56"/>
        <v>0.7</v>
      </c>
      <c r="N422" s="109">
        <f t="shared" si="57"/>
        <v>1</v>
      </c>
      <c r="O422" s="148">
        <f>IF(N422&gt;=$O$1,N422*'DSR Fund'!$F$9,0)</f>
        <v>1442.9131308736737</v>
      </c>
      <c r="P422" s="7">
        <v>584460</v>
      </c>
      <c r="Q422" s="7">
        <v>890220</v>
      </c>
      <c r="R422" s="138">
        <f t="shared" si="58"/>
        <v>1474680</v>
      </c>
      <c r="S422" s="144">
        <f t="shared" si="59"/>
        <v>0.39633005126535925</v>
      </c>
      <c r="T422" s="144">
        <f t="shared" si="60"/>
        <v>0.60366994873464075</v>
      </c>
      <c r="U422" s="138">
        <f t="shared" si="61"/>
        <v>571.86983513062307</v>
      </c>
      <c r="V422" s="138">
        <f t="shared" si="62"/>
        <v>871.04329574305063</v>
      </c>
      <c r="W422" s="2" t="s">
        <v>1337</v>
      </c>
      <c r="X422" s="2">
        <v>1989487795</v>
      </c>
      <c r="Y422" s="2" t="s">
        <v>1627</v>
      </c>
      <c r="Z422" s="2" t="s">
        <v>1629</v>
      </c>
      <c r="AA422" s="2"/>
    </row>
    <row r="423" spans="1:27" x14ac:dyDescent="0.25">
      <c r="A423" s="145">
        <v>419</v>
      </c>
      <c r="B423" s="179" t="s">
        <v>167</v>
      </c>
      <c r="C423" s="181" t="s">
        <v>90</v>
      </c>
      <c r="D423" s="145" t="s">
        <v>578</v>
      </c>
      <c r="E423" s="179" t="s">
        <v>1567</v>
      </c>
      <c r="F423" s="150">
        <v>628</v>
      </c>
      <c r="G423" s="150">
        <v>1311160</v>
      </c>
      <c r="H423" s="7">
        <v>930</v>
      </c>
      <c r="I423" s="7">
        <v>1418645</v>
      </c>
      <c r="J423" s="24">
        <f t="shared" si="54"/>
        <v>1.4808917197452229</v>
      </c>
      <c r="K423" s="24">
        <f t="shared" si="54"/>
        <v>1.0819770279752281</v>
      </c>
      <c r="L423" s="24">
        <f t="shared" si="55"/>
        <v>0.3</v>
      </c>
      <c r="M423" s="24">
        <f t="shared" si="56"/>
        <v>0.7</v>
      </c>
      <c r="N423" s="109">
        <f t="shared" si="57"/>
        <v>1</v>
      </c>
      <c r="O423" s="148">
        <f>IF(N423&gt;=$O$1,N423*'DSR Fund'!$F$9,0)</f>
        <v>1442.9131308736737</v>
      </c>
      <c r="P423" s="7">
        <v>634655</v>
      </c>
      <c r="Q423" s="7">
        <v>783990</v>
      </c>
      <c r="R423" s="138">
        <f t="shared" si="58"/>
        <v>1418645</v>
      </c>
      <c r="S423" s="144">
        <f t="shared" si="59"/>
        <v>0.44736702980661125</v>
      </c>
      <c r="T423" s="144">
        <f t="shared" si="60"/>
        <v>0.55263297019338875</v>
      </c>
      <c r="U423" s="138">
        <f t="shared" si="61"/>
        <v>645.51176162791353</v>
      </c>
      <c r="V423" s="138">
        <f t="shared" si="62"/>
        <v>797.40136924576018</v>
      </c>
      <c r="W423" s="2" t="s">
        <v>1337</v>
      </c>
      <c r="X423" s="2">
        <v>1723422367</v>
      </c>
      <c r="Y423" s="2" t="s">
        <v>1627</v>
      </c>
      <c r="Z423" s="2" t="s">
        <v>1629</v>
      </c>
      <c r="AA423" s="2"/>
    </row>
    <row r="424" spans="1:27" x14ac:dyDescent="0.25">
      <c r="A424" s="145">
        <v>420</v>
      </c>
      <c r="B424" s="179" t="s">
        <v>100</v>
      </c>
      <c r="C424" s="181" t="s">
        <v>90</v>
      </c>
      <c r="D424" s="145" t="s">
        <v>819</v>
      </c>
      <c r="E424" s="179" t="s">
        <v>1226</v>
      </c>
      <c r="F424" s="150">
        <v>973</v>
      </c>
      <c r="G424" s="150">
        <v>1545030</v>
      </c>
      <c r="H424" s="7">
        <v>1213</v>
      </c>
      <c r="I424" s="7">
        <v>1341930</v>
      </c>
      <c r="J424" s="24">
        <f t="shared" si="54"/>
        <v>1.2466598150051387</v>
      </c>
      <c r="K424" s="24">
        <f t="shared" si="54"/>
        <v>0.86854624182054718</v>
      </c>
      <c r="L424" s="24">
        <f t="shared" si="55"/>
        <v>0.3</v>
      </c>
      <c r="M424" s="24">
        <f t="shared" si="56"/>
        <v>0.60798236927438298</v>
      </c>
      <c r="N424" s="109">
        <f t="shared" si="57"/>
        <v>0.90798236927438292</v>
      </c>
      <c r="O424" s="148">
        <f>IF(N424&gt;=$O$1,N424*'DSR Fund'!$F$9,0)</f>
        <v>1310.139683227796</v>
      </c>
      <c r="P424" s="7">
        <v>863135</v>
      </c>
      <c r="Q424" s="7">
        <v>442550</v>
      </c>
      <c r="R424" s="138">
        <f t="shared" si="58"/>
        <v>1305685</v>
      </c>
      <c r="S424" s="144">
        <f t="shared" si="59"/>
        <v>0.66105913754083101</v>
      </c>
      <c r="T424" s="144">
        <f t="shared" si="60"/>
        <v>0.33894086245916893</v>
      </c>
      <c r="U424" s="138">
        <f t="shared" si="61"/>
        <v>866.07980905258432</v>
      </c>
      <c r="V424" s="138">
        <f t="shared" si="62"/>
        <v>444.05987417521158</v>
      </c>
      <c r="W424" s="2" t="s">
        <v>1337</v>
      </c>
      <c r="X424" s="2">
        <v>1758807037</v>
      </c>
      <c r="Y424" s="2" t="s">
        <v>1627</v>
      </c>
      <c r="Z424" s="2" t="s">
        <v>1629</v>
      </c>
      <c r="AA424" s="2"/>
    </row>
    <row r="425" spans="1:27" x14ac:dyDescent="0.25">
      <c r="A425" s="145">
        <v>421</v>
      </c>
      <c r="B425" s="179" t="s">
        <v>100</v>
      </c>
      <c r="C425" s="181" t="s">
        <v>90</v>
      </c>
      <c r="D425" s="145" t="s">
        <v>821</v>
      </c>
      <c r="E425" s="179" t="s">
        <v>331</v>
      </c>
      <c r="F425" s="150">
        <v>861</v>
      </c>
      <c r="G425" s="150">
        <v>1542185</v>
      </c>
      <c r="H425" s="7">
        <v>1266</v>
      </c>
      <c r="I425" s="7">
        <v>1530250</v>
      </c>
      <c r="J425" s="24">
        <f t="shared" si="54"/>
        <v>1.470383275261324</v>
      </c>
      <c r="K425" s="24">
        <f t="shared" si="54"/>
        <v>0.99226098036227817</v>
      </c>
      <c r="L425" s="24">
        <f t="shared" si="55"/>
        <v>0.3</v>
      </c>
      <c r="M425" s="24">
        <f t="shared" si="56"/>
        <v>0.69458268625359465</v>
      </c>
      <c r="N425" s="109">
        <f t="shared" si="57"/>
        <v>0.99458268625359469</v>
      </c>
      <c r="O425" s="148">
        <f>IF(N425&gt;=$O$1,N425*'DSR Fund'!$F$9,0)</f>
        <v>1435.0964177349231</v>
      </c>
      <c r="P425" s="7">
        <v>987760</v>
      </c>
      <c r="Q425" s="7">
        <v>533300</v>
      </c>
      <c r="R425" s="138">
        <f t="shared" si="58"/>
        <v>1521060</v>
      </c>
      <c r="S425" s="144">
        <f t="shared" si="59"/>
        <v>0.64938924171301593</v>
      </c>
      <c r="T425" s="144">
        <f t="shared" si="60"/>
        <v>0.35061075828698407</v>
      </c>
      <c r="U425" s="138">
        <f t="shared" si="61"/>
        <v>931.93617449794726</v>
      </c>
      <c r="V425" s="138">
        <f t="shared" si="62"/>
        <v>503.16024323697582</v>
      </c>
      <c r="W425" s="2" t="s">
        <v>1337</v>
      </c>
      <c r="X425" s="2">
        <v>1756119872</v>
      </c>
      <c r="Y425" s="2" t="s">
        <v>1627</v>
      </c>
      <c r="Z425" s="2" t="s">
        <v>1629</v>
      </c>
      <c r="AA425" s="2"/>
    </row>
    <row r="426" spans="1:27" x14ac:dyDescent="0.25">
      <c r="A426" s="145">
        <v>422</v>
      </c>
      <c r="B426" s="179" t="s">
        <v>1602</v>
      </c>
      <c r="C426" s="181" t="s">
        <v>90</v>
      </c>
      <c r="D426" s="145" t="s">
        <v>794</v>
      </c>
      <c r="E426" s="179" t="s">
        <v>1568</v>
      </c>
      <c r="F426" s="150">
        <v>1139</v>
      </c>
      <c r="G426" s="150">
        <v>1751815</v>
      </c>
      <c r="H426" s="7">
        <v>799</v>
      </c>
      <c r="I426" s="7">
        <v>1136490</v>
      </c>
      <c r="J426" s="24">
        <f t="shared" si="54"/>
        <v>0.70149253731343286</v>
      </c>
      <c r="K426" s="24">
        <f t="shared" si="54"/>
        <v>0.64875001070318494</v>
      </c>
      <c r="L426" s="24">
        <f t="shared" si="55"/>
        <v>0.21044776119402986</v>
      </c>
      <c r="M426" s="24">
        <f t="shared" si="56"/>
        <v>0.45412500749222945</v>
      </c>
      <c r="N426" s="109">
        <f t="shared" si="57"/>
        <v>0.66457276868625925</v>
      </c>
      <c r="O426" s="148">
        <f>IF(N426&gt;=$O$1,N426*'DSR Fund'!$F$9,0)</f>
        <v>0</v>
      </c>
      <c r="P426" s="7">
        <v>588820</v>
      </c>
      <c r="Q426" s="7">
        <v>534180</v>
      </c>
      <c r="R426" s="138">
        <f t="shared" si="58"/>
        <v>1123000</v>
      </c>
      <c r="S426" s="144">
        <f t="shared" si="59"/>
        <v>0.5243276936776492</v>
      </c>
      <c r="T426" s="144">
        <f t="shared" si="60"/>
        <v>0.47567230632235086</v>
      </c>
      <c r="U426" s="138">
        <f t="shared" si="61"/>
        <v>0</v>
      </c>
      <c r="V426" s="138">
        <f t="shared" si="62"/>
        <v>0</v>
      </c>
      <c r="W426" s="2" t="s">
        <v>1337</v>
      </c>
      <c r="X426" s="2">
        <v>1715842133</v>
      </c>
      <c r="Y426" s="2" t="s">
        <v>1627</v>
      </c>
      <c r="Z426" s="2" t="s">
        <v>1629</v>
      </c>
      <c r="AA426" s="2"/>
    </row>
    <row r="427" spans="1:27" x14ac:dyDescent="0.25">
      <c r="A427" s="145">
        <v>423</v>
      </c>
      <c r="B427" s="179" t="s">
        <v>1602</v>
      </c>
      <c r="C427" s="181" t="s">
        <v>90</v>
      </c>
      <c r="D427" s="145" t="s">
        <v>793</v>
      </c>
      <c r="E427" s="179" t="s">
        <v>317</v>
      </c>
      <c r="F427" s="150">
        <v>1031</v>
      </c>
      <c r="G427" s="150">
        <v>1642795</v>
      </c>
      <c r="H427" s="7">
        <v>916</v>
      </c>
      <c r="I427" s="7">
        <v>1278180</v>
      </c>
      <c r="J427" s="24">
        <f t="shared" si="54"/>
        <v>0.88845780795344331</v>
      </c>
      <c r="K427" s="24">
        <f t="shared" si="54"/>
        <v>0.77805203935974965</v>
      </c>
      <c r="L427" s="24">
        <f t="shared" si="55"/>
        <v>0.26653734238603299</v>
      </c>
      <c r="M427" s="24">
        <f t="shared" si="56"/>
        <v>0.54463642755182473</v>
      </c>
      <c r="N427" s="109">
        <f t="shared" si="57"/>
        <v>0.81117376993785772</v>
      </c>
      <c r="O427" s="148">
        <f>IF(N427&gt;=$O$1,N427*'DSR Fund'!$F$9,0)</f>
        <v>1170.4532840636355</v>
      </c>
      <c r="P427" s="7">
        <v>557215</v>
      </c>
      <c r="Q427" s="7">
        <v>668960</v>
      </c>
      <c r="R427" s="138">
        <f t="shared" si="58"/>
        <v>1226175</v>
      </c>
      <c r="S427" s="144">
        <f t="shared" si="59"/>
        <v>0.45443350255877019</v>
      </c>
      <c r="T427" s="144">
        <f t="shared" si="60"/>
        <v>0.54556649744122987</v>
      </c>
      <c r="U427" s="138">
        <f t="shared" si="61"/>
        <v>531.8931854584531</v>
      </c>
      <c r="V427" s="138">
        <f t="shared" si="62"/>
        <v>638.56009860518247</v>
      </c>
      <c r="W427" s="2" t="s">
        <v>1337</v>
      </c>
      <c r="X427" s="2">
        <v>1772173837</v>
      </c>
      <c r="Y427" s="2" t="s">
        <v>1627</v>
      </c>
      <c r="Z427" s="2" t="s">
        <v>1629</v>
      </c>
      <c r="AA427" s="2"/>
    </row>
    <row r="428" spans="1:27" x14ac:dyDescent="0.25">
      <c r="A428" s="145">
        <v>424</v>
      </c>
      <c r="B428" s="179" t="s">
        <v>1602</v>
      </c>
      <c r="C428" s="181" t="s">
        <v>90</v>
      </c>
      <c r="D428" s="145" t="s">
        <v>792</v>
      </c>
      <c r="E428" s="179" t="s">
        <v>1192</v>
      </c>
      <c r="F428" s="150">
        <v>1098</v>
      </c>
      <c r="G428" s="150">
        <v>1701800</v>
      </c>
      <c r="H428" s="7">
        <v>691</v>
      </c>
      <c r="I428" s="7">
        <v>1058080</v>
      </c>
      <c r="J428" s="24">
        <f t="shared" si="54"/>
        <v>0.62932604735883424</v>
      </c>
      <c r="K428" s="24">
        <f t="shared" si="54"/>
        <v>0.62174168527441531</v>
      </c>
      <c r="L428" s="24">
        <f t="shared" si="55"/>
        <v>0.18879781420765027</v>
      </c>
      <c r="M428" s="24">
        <f t="shared" si="56"/>
        <v>0.43521917969209067</v>
      </c>
      <c r="N428" s="109">
        <f t="shared" si="57"/>
        <v>0.62401699389974097</v>
      </c>
      <c r="O428" s="148">
        <f>IF(N428&gt;=$O$1,N428*'DSR Fund'!$F$9,0)</f>
        <v>0</v>
      </c>
      <c r="P428" s="7">
        <v>525655</v>
      </c>
      <c r="Q428" s="7">
        <v>494000</v>
      </c>
      <c r="R428" s="138">
        <f t="shared" si="58"/>
        <v>1019655</v>
      </c>
      <c r="S428" s="144">
        <f t="shared" si="59"/>
        <v>0.51552240708867214</v>
      </c>
      <c r="T428" s="144">
        <f t="shared" si="60"/>
        <v>0.48447759291132786</v>
      </c>
      <c r="U428" s="138">
        <f t="shared" si="61"/>
        <v>0</v>
      </c>
      <c r="V428" s="138">
        <f t="shared" si="62"/>
        <v>0</v>
      </c>
      <c r="W428" s="2" t="s">
        <v>1337</v>
      </c>
      <c r="X428" s="2">
        <v>1740711118</v>
      </c>
      <c r="Y428" s="2" t="s">
        <v>1627</v>
      </c>
      <c r="Z428" s="2" t="s">
        <v>1629</v>
      </c>
      <c r="AA428" s="2"/>
    </row>
    <row r="429" spans="1:27" x14ac:dyDescent="0.25">
      <c r="A429" s="145">
        <v>425</v>
      </c>
      <c r="B429" s="179" t="s">
        <v>1602</v>
      </c>
      <c r="C429" s="181" t="s">
        <v>90</v>
      </c>
      <c r="D429" s="145" t="s">
        <v>795</v>
      </c>
      <c r="E429" s="179" t="s">
        <v>1191</v>
      </c>
      <c r="F429" s="150">
        <v>1160</v>
      </c>
      <c r="G429" s="150">
        <v>1885795</v>
      </c>
      <c r="H429" s="7">
        <v>663</v>
      </c>
      <c r="I429" s="7">
        <v>1124190</v>
      </c>
      <c r="J429" s="24">
        <f t="shared" si="54"/>
        <v>0.57155172413793098</v>
      </c>
      <c r="K429" s="24">
        <f t="shared" si="54"/>
        <v>0.59613584721563051</v>
      </c>
      <c r="L429" s="24">
        <f t="shared" si="55"/>
        <v>0.17146551724137929</v>
      </c>
      <c r="M429" s="24">
        <f t="shared" si="56"/>
        <v>0.41729509305094131</v>
      </c>
      <c r="N429" s="109">
        <f t="shared" si="57"/>
        <v>0.58876061029232063</v>
      </c>
      <c r="O429" s="148">
        <f>IF(N429&gt;=$O$1,N429*'DSR Fund'!$F$9,0)</f>
        <v>0</v>
      </c>
      <c r="P429" s="7">
        <v>397250</v>
      </c>
      <c r="Q429" s="7">
        <v>589410</v>
      </c>
      <c r="R429" s="138">
        <f t="shared" si="58"/>
        <v>986660</v>
      </c>
      <c r="S429" s="144">
        <f t="shared" si="59"/>
        <v>0.40262096365515981</v>
      </c>
      <c r="T429" s="144">
        <f t="shared" si="60"/>
        <v>0.59737903634484013</v>
      </c>
      <c r="U429" s="138">
        <f t="shared" si="61"/>
        <v>0</v>
      </c>
      <c r="V429" s="138">
        <f t="shared" si="62"/>
        <v>0</v>
      </c>
      <c r="W429" s="2" t="s">
        <v>1337</v>
      </c>
      <c r="X429" s="2">
        <v>1753470131</v>
      </c>
      <c r="Y429" s="2" t="s">
        <v>1627</v>
      </c>
      <c r="Z429" s="2" t="s">
        <v>1629</v>
      </c>
      <c r="AA429" s="2"/>
    </row>
    <row r="430" spans="1:27" x14ac:dyDescent="0.25">
      <c r="A430" s="145">
        <v>426</v>
      </c>
      <c r="B430" s="179" t="s">
        <v>98</v>
      </c>
      <c r="C430" s="181" t="s">
        <v>90</v>
      </c>
      <c r="D430" s="145" t="s">
        <v>807</v>
      </c>
      <c r="E430" s="179" t="s">
        <v>1569</v>
      </c>
      <c r="F430" s="150">
        <v>803</v>
      </c>
      <c r="G430" s="150">
        <v>1045550</v>
      </c>
      <c r="H430" s="7">
        <v>759</v>
      </c>
      <c r="I430" s="7">
        <v>868205</v>
      </c>
      <c r="J430" s="24">
        <f t="shared" si="54"/>
        <v>0.9452054794520548</v>
      </c>
      <c r="K430" s="24">
        <f t="shared" si="54"/>
        <v>0.83038113911338529</v>
      </c>
      <c r="L430" s="24">
        <f t="shared" si="55"/>
        <v>0.28356164383561644</v>
      </c>
      <c r="M430" s="24">
        <f t="shared" si="56"/>
        <v>0.5812667973793697</v>
      </c>
      <c r="N430" s="109">
        <f t="shared" si="57"/>
        <v>0.86482844121498614</v>
      </c>
      <c r="O430" s="148">
        <f>IF(N430&gt;=$O$1,N430*'DSR Fund'!$F$9,0)</f>
        <v>1247.8723137821146</v>
      </c>
      <c r="P430" s="7">
        <v>535960</v>
      </c>
      <c r="Q430" s="7">
        <v>328870</v>
      </c>
      <c r="R430" s="138">
        <f t="shared" si="58"/>
        <v>864830</v>
      </c>
      <c r="S430" s="144">
        <f t="shared" si="59"/>
        <v>0.61972873281454155</v>
      </c>
      <c r="T430" s="144">
        <f t="shared" si="60"/>
        <v>0.38027126718545839</v>
      </c>
      <c r="U430" s="138">
        <f t="shared" si="61"/>
        <v>773.34232773453982</v>
      </c>
      <c r="V430" s="138">
        <f t="shared" si="62"/>
        <v>474.52998604757465</v>
      </c>
      <c r="W430" s="2" t="s">
        <v>1337</v>
      </c>
      <c r="X430" s="2">
        <v>1740556171</v>
      </c>
      <c r="Y430" s="2" t="s">
        <v>1627</v>
      </c>
      <c r="Z430" s="2" t="s">
        <v>1629</v>
      </c>
      <c r="AA430" s="2"/>
    </row>
    <row r="431" spans="1:27" x14ac:dyDescent="0.25">
      <c r="A431" s="145">
        <v>427</v>
      </c>
      <c r="B431" s="179" t="s">
        <v>98</v>
      </c>
      <c r="C431" s="181" t="s">
        <v>90</v>
      </c>
      <c r="D431" s="145" t="s">
        <v>806</v>
      </c>
      <c r="E431" s="179" t="s">
        <v>1225</v>
      </c>
      <c r="F431" s="150">
        <v>692</v>
      </c>
      <c r="G431" s="150">
        <v>889950</v>
      </c>
      <c r="H431" s="7">
        <v>477</v>
      </c>
      <c r="I431" s="7">
        <v>513680</v>
      </c>
      <c r="J431" s="24">
        <f t="shared" si="54"/>
        <v>0.68930635838150289</v>
      </c>
      <c r="K431" s="24">
        <f t="shared" si="54"/>
        <v>0.57720096634642393</v>
      </c>
      <c r="L431" s="24">
        <f t="shared" si="55"/>
        <v>0.20679190751445087</v>
      </c>
      <c r="M431" s="24">
        <f t="shared" si="56"/>
        <v>0.40404067644249675</v>
      </c>
      <c r="N431" s="109">
        <f t="shared" si="57"/>
        <v>0.61083258395694762</v>
      </c>
      <c r="O431" s="148">
        <f>IF(N431&gt;=$O$1,N431*'DSR Fund'!$F$9,0)</f>
        <v>0</v>
      </c>
      <c r="P431" s="7">
        <v>325020</v>
      </c>
      <c r="Q431" s="7">
        <v>188660</v>
      </c>
      <c r="R431" s="138">
        <f t="shared" si="58"/>
        <v>513680</v>
      </c>
      <c r="S431" s="144">
        <f t="shared" si="59"/>
        <v>0.6327285469553029</v>
      </c>
      <c r="T431" s="144">
        <f t="shared" si="60"/>
        <v>0.3672714530446971</v>
      </c>
      <c r="U431" s="138">
        <f t="shared" si="61"/>
        <v>0</v>
      </c>
      <c r="V431" s="138">
        <f t="shared" si="62"/>
        <v>0</v>
      </c>
      <c r="W431" s="2" t="s">
        <v>1337</v>
      </c>
      <c r="X431" s="2">
        <v>1773057944</v>
      </c>
      <c r="Y431" s="2" t="s">
        <v>1627</v>
      </c>
      <c r="Z431" s="2" t="s">
        <v>1629</v>
      </c>
      <c r="AA431" s="2"/>
    </row>
    <row r="432" spans="1:27" x14ac:dyDescent="0.25">
      <c r="A432" s="145">
        <v>428</v>
      </c>
      <c r="B432" s="179" t="s">
        <v>98</v>
      </c>
      <c r="C432" s="181" t="s">
        <v>90</v>
      </c>
      <c r="D432" s="145" t="s">
        <v>809</v>
      </c>
      <c r="E432" s="179" t="s">
        <v>1570</v>
      </c>
      <c r="F432" s="150">
        <v>1122</v>
      </c>
      <c r="G432" s="150">
        <v>1469990</v>
      </c>
      <c r="H432" s="7">
        <v>1020</v>
      </c>
      <c r="I432" s="7">
        <v>1423985</v>
      </c>
      <c r="J432" s="24">
        <f t="shared" si="54"/>
        <v>0.90909090909090906</v>
      </c>
      <c r="K432" s="24">
        <f t="shared" si="54"/>
        <v>0.96870386873380088</v>
      </c>
      <c r="L432" s="24">
        <f t="shared" si="55"/>
        <v>0.27272727272727271</v>
      </c>
      <c r="M432" s="24">
        <f t="shared" si="56"/>
        <v>0.67809270811366062</v>
      </c>
      <c r="N432" s="109">
        <f t="shared" si="57"/>
        <v>0.95081998084093333</v>
      </c>
      <c r="O432" s="148">
        <f>IF(N432&gt;=$O$1,N432*'DSR Fund'!$F$9,0)</f>
        <v>1371.9506354524376</v>
      </c>
      <c r="P432" s="7">
        <v>695705</v>
      </c>
      <c r="Q432" s="7">
        <v>727190</v>
      </c>
      <c r="R432" s="138">
        <f t="shared" si="58"/>
        <v>1422895</v>
      </c>
      <c r="S432" s="144">
        <f t="shared" si="59"/>
        <v>0.48893628834172587</v>
      </c>
      <c r="T432" s="144">
        <f t="shared" si="60"/>
        <v>0.51106371165827413</v>
      </c>
      <c r="U432" s="138">
        <f t="shared" si="61"/>
        <v>670.79645148618704</v>
      </c>
      <c r="V432" s="138">
        <f t="shared" si="62"/>
        <v>701.15418396625057</v>
      </c>
      <c r="W432" s="2" t="s">
        <v>1337</v>
      </c>
      <c r="X432" s="2">
        <v>1770323298</v>
      </c>
      <c r="Y432" s="2" t="s">
        <v>1627</v>
      </c>
      <c r="Z432" s="2" t="s">
        <v>1629</v>
      </c>
      <c r="AA432" s="2"/>
    </row>
    <row r="433" spans="1:27" x14ac:dyDescent="0.25">
      <c r="A433" s="145">
        <v>429</v>
      </c>
      <c r="B433" s="179" t="s">
        <v>98</v>
      </c>
      <c r="C433" s="181" t="s">
        <v>90</v>
      </c>
      <c r="D433" s="145" t="s">
        <v>802</v>
      </c>
      <c r="E433" s="179" t="s">
        <v>1222</v>
      </c>
      <c r="F433" s="150">
        <v>661</v>
      </c>
      <c r="G433" s="150">
        <v>887865</v>
      </c>
      <c r="H433" s="7">
        <v>730</v>
      </c>
      <c r="I433" s="7">
        <v>786080</v>
      </c>
      <c r="J433" s="24">
        <f t="shared" si="54"/>
        <v>1.1043872919818456</v>
      </c>
      <c r="K433" s="24">
        <f t="shared" si="54"/>
        <v>0.88535982384709389</v>
      </c>
      <c r="L433" s="24">
        <f t="shared" si="55"/>
        <v>0.3</v>
      </c>
      <c r="M433" s="24">
        <f t="shared" si="56"/>
        <v>0.61975187669296572</v>
      </c>
      <c r="N433" s="109">
        <f t="shared" si="57"/>
        <v>0.91975187669296576</v>
      </c>
      <c r="O433" s="148">
        <f>IF(N433&gt;=$O$1,N433*'DSR Fund'!$F$9,0)</f>
        <v>1327.1220600259844</v>
      </c>
      <c r="P433" s="7">
        <v>494400</v>
      </c>
      <c r="Q433" s="7">
        <v>290530</v>
      </c>
      <c r="R433" s="138">
        <f t="shared" si="58"/>
        <v>784930</v>
      </c>
      <c r="S433" s="144">
        <f t="shared" si="59"/>
        <v>0.62986508351063153</v>
      </c>
      <c r="T433" s="144">
        <f t="shared" si="60"/>
        <v>0.37013491648936847</v>
      </c>
      <c r="U433" s="138">
        <f t="shared" si="61"/>
        <v>835.90784716706798</v>
      </c>
      <c r="V433" s="138">
        <f t="shared" si="62"/>
        <v>491.21421285891637</v>
      </c>
      <c r="W433" s="2" t="s">
        <v>1337</v>
      </c>
      <c r="X433" s="2">
        <v>1729755296</v>
      </c>
      <c r="Y433" s="2" t="s">
        <v>1627</v>
      </c>
      <c r="Z433" s="2" t="s">
        <v>1629</v>
      </c>
      <c r="AA433" s="2"/>
    </row>
    <row r="434" spans="1:27" x14ac:dyDescent="0.25">
      <c r="A434" s="145">
        <v>430</v>
      </c>
      <c r="B434" s="179" t="s">
        <v>98</v>
      </c>
      <c r="C434" s="181" t="s">
        <v>90</v>
      </c>
      <c r="D434" s="145" t="s">
        <v>805</v>
      </c>
      <c r="E434" s="179" t="s">
        <v>1224</v>
      </c>
      <c r="F434" s="150">
        <v>954</v>
      </c>
      <c r="G434" s="150">
        <v>1234110</v>
      </c>
      <c r="H434" s="7">
        <v>898</v>
      </c>
      <c r="I434" s="7">
        <v>956865</v>
      </c>
      <c r="J434" s="24">
        <f t="shared" si="54"/>
        <v>0.94129979035639411</v>
      </c>
      <c r="K434" s="24">
        <f t="shared" si="54"/>
        <v>0.77534822665726721</v>
      </c>
      <c r="L434" s="24">
        <f t="shared" si="55"/>
        <v>0.28238993710691823</v>
      </c>
      <c r="M434" s="24">
        <f t="shared" si="56"/>
        <v>0.54274375866008706</v>
      </c>
      <c r="N434" s="109">
        <f t="shared" si="57"/>
        <v>0.82513369576700524</v>
      </c>
      <c r="O434" s="148">
        <f>IF(N434&gt;=$O$1,N434*'DSR Fund'!$F$9,0)</f>
        <v>1190.5962443485348</v>
      </c>
      <c r="P434" s="7">
        <v>577335</v>
      </c>
      <c r="Q434" s="7">
        <v>378510</v>
      </c>
      <c r="R434" s="138">
        <f t="shared" si="58"/>
        <v>955845</v>
      </c>
      <c r="S434" s="144">
        <f t="shared" si="59"/>
        <v>0.60400483341964439</v>
      </c>
      <c r="T434" s="144">
        <f t="shared" si="60"/>
        <v>0.39599516658035561</v>
      </c>
      <c r="U434" s="138">
        <f t="shared" si="61"/>
        <v>719.12588623779095</v>
      </c>
      <c r="V434" s="138">
        <f t="shared" si="62"/>
        <v>471.4703581107438</v>
      </c>
      <c r="W434" s="2" t="s">
        <v>1337</v>
      </c>
      <c r="X434" s="2">
        <v>1771826947</v>
      </c>
      <c r="Y434" s="2" t="s">
        <v>1627</v>
      </c>
      <c r="Z434" s="2" t="s">
        <v>1629</v>
      </c>
      <c r="AA434" s="2"/>
    </row>
    <row r="435" spans="1:27" x14ac:dyDescent="0.25">
      <c r="A435" s="145">
        <v>431</v>
      </c>
      <c r="B435" s="179" t="s">
        <v>98</v>
      </c>
      <c r="C435" s="181" t="s">
        <v>90</v>
      </c>
      <c r="D435" s="145" t="s">
        <v>803</v>
      </c>
      <c r="E435" s="179" t="s">
        <v>1571</v>
      </c>
      <c r="F435" s="150">
        <v>428</v>
      </c>
      <c r="G435" s="150">
        <v>615525</v>
      </c>
      <c r="H435" s="7">
        <v>411</v>
      </c>
      <c r="I435" s="7">
        <v>455605</v>
      </c>
      <c r="J435" s="24">
        <f t="shared" si="54"/>
        <v>0.96028037383177567</v>
      </c>
      <c r="K435" s="24">
        <f t="shared" si="54"/>
        <v>0.74018926932293572</v>
      </c>
      <c r="L435" s="24">
        <f t="shared" si="55"/>
        <v>0.28808411214953267</v>
      </c>
      <c r="M435" s="24">
        <f t="shared" si="56"/>
        <v>0.51813248852605498</v>
      </c>
      <c r="N435" s="109">
        <f t="shared" si="57"/>
        <v>0.80621660067558765</v>
      </c>
      <c r="O435" s="148">
        <f>IF(N435&gt;=$O$1,N435*'DSR Fund'!$F$9,0)</f>
        <v>1163.3005194431425</v>
      </c>
      <c r="P435" s="7">
        <v>256580</v>
      </c>
      <c r="Q435" s="7">
        <v>198140</v>
      </c>
      <c r="R435" s="138">
        <f t="shared" si="58"/>
        <v>454720</v>
      </c>
      <c r="S435" s="144">
        <f t="shared" si="59"/>
        <v>0.56425932441942295</v>
      </c>
      <c r="T435" s="144">
        <f t="shared" si="60"/>
        <v>0.43574067558057705</v>
      </c>
      <c r="U435" s="138">
        <f t="shared" si="61"/>
        <v>656.40316519775138</v>
      </c>
      <c r="V435" s="138">
        <f t="shared" si="62"/>
        <v>506.89735424539117</v>
      </c>
      <c r="W435" s="2" t="s">
        <v>1337</v>
      </c>
      <c r="X435" s="2">
        <v>1752507876</v>
      </c>
      <c r="Y435" s="2" t="s">
        <v>1627</v>
      </c>
      <c r="Z435" s="2" t="s">
        <v>1629</v>
      </c>
      <c r="AA435" s="2"/>
    </row>
    <row r="436" spans="1:27" x14ac:dyDescent="0.25">
      <c r="A436" s="145">
        <v>432</v>
      </c>
      <c r="B436" s="179" t="s">
        <v>103</v>
      </c>
      <c r="C436" s="181" t="s">
        <v>90</v>
      </c>
      <c r="D436" s="145" t="s">
        <v>830</v>
      </c>
      <c r="E436" s="179" t="s">
        <v>1572</v>
      </c>
      <c r="F436" s="150">
        <v>1051</v>
      </c>
      <c r="G436" s="150">
        <v>2490180</v>
      </c>
      <c r="H436" s="7">
        <v>544</v>
      </c>
      <c r="I436" s="7">
        <v>1355930</v>
      </c>
      <c r="J436" s="24">
        <f t="shared" si="54"/>
        <v>0.51760228353948623</v>
      </c>
      <c r="K436" s="24">
        <f t="shared" si="54"/>
        <v>0.54451083857391835</v>
      </c>
      <c r="L436" s="24">
        <f t="shared" si="55"/>
        <v>0.15528068506184586</v>
      </c>
      <c r="M436" s="24">
        <f t="shared" si="56"/>
        <v>0.38115758700174285</v>
      </c>
      <c r="N436" s="109">
        <f t="shared" si="57"/>
        <v>0.53643827206358874</v>
      </c>
      <c r="O436" s="148">
        <f>IF(N436&gt;=$O$1,N436*'DSR Fund'!$F$9,0)</f>
        <v>0</v>
      </c>
      <c r="P436" s="7">
        <v>283310</v>
      </c>
      <c r="Q436" s="7">
        <v>1068840</v>
      </c>
      <c r="R436" s="138">
        <f t="shared" si="58"/>
        <v>1352150</v>
      </c>
      <c r="S436" s="144">
        <f t="shared" si="59"/>
        <v>0.20952557038790076</v>
      </c>
      <c r="T436" s="144">
        <f t="shared" si="60"/>
        <v>0.79047442961209924</v>
      </c>
      <c r="U436" s="138">
        <f t="shared" si="61"/>
        <v>0</v>
      </c>
      <c r="V436" s="138">
        <f t="shared" si="62"/>
        <v>0</v>
      </c>
      <c r="W436" s="2" t="s">
        <v>1337</v>
      </c>
      <c r="X436" s="2">
        <v>1717600015</v>
      </c>
      <c r="Y436" s="2" t="s">
        <v>1627</v>
      </c>
      <c r="Z436" s="2" t="s">
        <v>1629</v>
      </c>
      <c r="AA436" s="2"/>
    </row>
    <row r="437" spans="1:27" x14ac:dyDescent="0.25">
      <c r="A437" s="145">
        <v>433</v>
      </c>
      <c r="B437" s="179" t="s">
        <v>103</v>
      </c>
      <c r="C437" s="181" t="s">
        <v>90</v>
      </c>
      <c r="D437" s="145" t="s">
        <v>828</v>
      </c>
      <c r="E437" s="179" t="s">
        <v>1573</v>
      </c>
      <c r="F437" s="150">
        <v>909</v>
      </c>
      <c r="G437" s="150">
        <v>1502700</v>
      </c>
      <c r="H437" s="7">
        <v>1035</v>
      </c>
      <c r="I437" s="7">
        <v>1203520</v>
      </c>
      <c r="J437" s="24">
        <f t="shared" si="54"/>
        <v>1.1386138613861385</v>
      </c>
      <c r="K437" s="24">
        <f t="shared" si="54"/>
        <v>0.80090503759898846</v>
      </c>
      <c r="L437" s="24">
        <f t="shared" si="55"/>
        <v>0.3</v>
      </c>
      <c r="M437" s="24">
        <f t="shared" si="56"/>
        <v>0.56063352631929186</v>
      </c>
      <c r="N437" s="109">
        <f t="shared" si="57"/>
        <v>0.86063352631929191</v>
      </c>
      <c r="O437" s="148">
        <f>IF(N437&gt;=$O$1,N437*'DSR Fund'!$F$9,0)</f>
        <v>1241.8194159962197</v>
      </c>
      <c r="P437" s="7">
        <v>633105</v>
      </c>
      <c r="Q437" s="7">
        <v>563910</v>
      </c>
      <c r="R437" s="138">
        <f t="shared" si="58"/>
        <v>1197015</v>
      </c>
      <c r="S437" s="144">
        <f t="shared" si="59"/>
        <v>0.52890314657711057</v>
      </c>
      <c r="T437" s="144">
        <f t="shared" si="60"/>
        <v>0.47109685342288943</v>
      </c>
      <c r="U437" s="138">
        <f t="shared" si="61"/>
        <v>656.80219660095042</v>
      </c>
      <c r="V437" s="138">
        <f t="shared" si="62"/>
        <v>585.01721939526931</v>
      </c>
      <c r="W437" s="2" t="s">
        <v>1337</v>
      </c>
      <c r="X437" s="2">
        <v>1723564230</v>
      </c>
      <c r="Y437" s="2" t="s">
        <v>1627</v>
      </c>
      <c r="Z437" s="2" t="s">
        <v>1629</v>
      </c>
      <c r="AA437" s="2"/>
    </row>
    <row r="438" spans="1:27" x14ac:dyDescent="0.25">
      <c r="A438" s="145">
        <v>434</v>
      </c>
      <c r="B438" s="179" t="s">
        <v>103</v>
      </c>
      <c r="C438" s="181" t="s">
        <v>90</v>
      </c>
      <c r="D438" s="145" t="s">
        <v>826</v>
      </c>
      <c r="E438" s="179" t="s">
        <v>1574</v>
      </c>
      <c r="F438" s="150">
        <v>957</v>
      </c>
      <c r="G438" s="150">
        <v>1764645</v>
      </c>
      <c r="H438" s="7">
        <v>1239</v>
      </c>
      <c r="I438" s="7">
        <v>1555235</v>
      </c>
      <c r="J438" s="24">
        <f t="shared" si="54"/>
        <v>1.2946708463949843</v>
      </c>
      <c r="K438" s="24">
        <f t="shared" si="54"/>
        <v>0.8813302392265866</v>
      </c>
      <c r="L438" s="24">
        <f t="shared" si="55"/>
        <v>0.3</v>
      </c>
      <c r="M438" s="24">
        <f t="shared" si="56"/>
        <v>0.61693116745861054</v>
      </c>
      <c r="N438" s="109">
        <f t="shared" si="57"/>
        <v>0.91693116745861047</v>
      </c>
      <c r="O438" s="148">
        <f>IF(N438&gt;=$O$1,N438*'DSR Fund'!$F$9,0)</f>
        <v>1323.0520216333564</v>
      </c>
      <c r="P438" s="7">
        <v>901280</v>
      </c>
      <c r="Q438" s="7">
        <v>634560</v>
      </c>
      <c r="R438" s="138">
        <f t="shared" si="58"/>
        <v>1535840</v>
      </c>
      <c r="S438" s="144">
        <f t="shared" si="59"/>
        <v>0.58683196166267315</v>
      </c>
      <c r="T438" s="144">
        <f t="shared" si="60"/>
        <v>0.41316803833732679</v>
      </c>
      <c r="U438" s="138">
        <f t="shared" si="61"/>
        <v>776.40921323686803</v>
      </c>
      <c r="V438" s="138">
        <f t="shared" si="62"/>
        <v>546.64280839648836</v>
      </c>
      <c r="W438" s="2" t="s">
        <v>1337</v>
      </c>
      <c r="X438" s="2">
        <v>1783719429</v>
      </c>
      <c r="Y438" s="2" t="s">
        <v>1627</v>
      </c>
      <c r="Z438" s="2" t="s">
        <v>1629</v>
      </c>
      <c r="AA438" s="2"/>
    </row>
    <row r="439" spans="1:27" x14ac:dyDescent="0.25">
      <c r="A439" s="145">
        <v>435</v>
      </c>
      <c r="B439" s="179" t="s">
        <v>103</v>
      </c>
      <c r="C439" s="181" t="s">
        <v>90</v>
      </c>
      <c r="D439" s="145" t="s">
        <v>1144</v>
      </c>
      <c r="E439" s="179" t="s">
        <v>1575</v>
      </c>
      <c r="F439" s="150">
        <v>1189</v>
      </c>
      <c r="G439" s="150">
        <v>2573495</v>
      </c>
      <c r="H439" s="7">
        <v>1314</v>
      </c>
      <c r="I439" s="7">
        <v>2230020</v>
      </c>
      <c r="J439" s="24">
        <f t="shared" si="54"/>
        <v>1.105130361648444</v>
      </c>
      <c r="K439" s="24">
        <f t="shared" si="54"/>
        <v>0.86653364393558174</v>
      </c>
      <c r="L439" s="24">
        <f t="shared" si="55"/>
        <v>0.3</v>
      </c>
      <c r="M439" s="24">
        <f t="shared" si="56"/>
        <v>0.60657355075490715</v>
      </c>
      <c r="N439" s="109">
        <f t="shared" si="57"/>
        <v>0.90657355075490709</v>
      </c>
      <c r="O439" s="148">
        <f>IF(N439&gt;=$O$1,N439*'DSR Fund'!$F$9,0)</f>
        <v>1308.1068804870263</v>
      </c>
      <c r="P439" s="7">
        <v>879010</v>
      </c>
      <c r="Q439" s="7">
        <v>1345770</v>
      </c>
      <c r="R439" s="138">
        <f t="shared" si="58"/>
        <v>2224780</v>
      </c>
      <c r="S439" s="144">
        <f t="shared" si="59"/>
        <v>0.39509974019903094</v>
      </c>
      <c r="T439" s="144">
        <f t="shared" si="60"/>
        <v>0.60490025980096906</v>
      </c>
      <c r="U439" s="138">
        <f t="shared" si="61"/>
        <v>516.83268863298883</v>
      </c>
      <c r="V439" s="138">
        <f t="shared" si="62"/>
        <v>791.27419185403744</v>
      </c>
      <c r="W439" s="2" t="s">
        <v>1337</v>
      </c>
      <c r="X439" s="2">
        <v>1935051030</v>
      </c>
      <c r="Y439" s="2" t="s">
        <v>1627</v>
      </c>
      <c r="Z439" s="2" t="s">
        <v>1629</v>
      </c>
      <c r="AA439" s="2"/>
    </row>
    <row r="440" spans="1:27" x14ac:dyDescent="0.25">
      <c r="A440" s="145">
        <v>436</v>
      </c>
      <c r="B440" s="179" t="s">
        <v>101</v>
      </c>
      <c r="C440" s="181" t="s">
        <v>90</v>
      </c>
      <c r="D440" s="145" t="s">
        <v>822</v>
      </c>
      <c r="E440" s="179" t="s">
        <v>1195</v>
      </c>
      <c r="F440" s="150">
        <v>1201</v>
      </c>
      <c r="G440" s="150">
        <v>2411755</v>
      </c>
      <c r="H440" s="7">
        <v>1046</v>
      </c>
      <c r="I440" s="7">
        <v>2192535</v>
      </c>
      <c r="J440" s="24">
        <f t="shared" si="54"/>
        <v>0.87094088259783509</v>
      </c>
      <c r="K440" s="24">
        <f t="shared" si="54"/>
        <v>0.90910353663618404</v>
      </c>
      <c r="L440" s="24">
        <f t="shared" si="55"/>
        <v>0.26128226477935051</v>
      </c>
      <c r="M440" s="24">
        <f t="shared" si="56"/>
        <v>0.63637247564532884</v>
      </c>
      <c r="N440" s="109">
        <f t="shared" si="57"/>
        <v>0.8976547404246793</v>
      </c>
      <c r="O440" s="148">
        <f>IF(N440&gt;=$O$1,N440*'DSR Fund'!$F$9,0)</f>
        <v>1295.2378119497689</v>
      </c>
      <c r="P440" s="7">
        <v>594035</v>
      </c>
      <c r="Q440" s="7">
        <v>1591720</v>
      </c>
      <c r="R440" s="138">
        <f t="shared" si="58"/>
        <v>2185755</v>
      </c>
      <c r="S440" s="144">
        <f t="shared" si="59"/>
        <v>0.27177565646652985</v>
      </c>
      <c r="T440" s="144">
        <f t="shared" si="60"/>
        <v>0.7282243435334701</v>
      </c>
      <c r="U440" s="138">
        <f t="shared" si="61"/>
        <v>352.01410662292017</v>
      </c>
      <c r="V440" s="138">
        <f t="shared" si="62"/>
        <v>943.22370532684863</v>
      </c>
      <c r="W440" s="2" t="s">
        <v>1337</v>
      </c>
      <c r="X440" s="2">
        <v>1716070727</v>
      </c>
      <c r="Y440" s="2" t="s">
        <v>1627</v>
      </c>
      <c r="Z440" s="2" t="s">
        <v>1629</v>
      </c>
      <c r="AA440" s="2"/>
    </row>
    <row r="441" spans="1:27" x14ac:dyDescent="0.25">
      <c r="A441" s="145">
        <v>437</v>
      </c>
      <c r="B441" s="179" t="s">
        <v>101</v>
      </c>
      <c r="C441" s="181" t="s">
        <v>90</v>
      </c>
      <c r="D441" s="145" t="s">
        <v>823</v>
      </c>
      <c r="E441" s="179" t="s">
        <v>1197</v>
      </c>
      <c r="F441" s="150">
        <v>862</v>
      </c>
      <c r="G441" s="150">
        <v>1579225</v>
      </c>
      <c r="H441" s="7">
        <v>914</v>
      </c>
      <c r="I441" s="7">
        <v>1653550</v>
      </c>
      <c r="J441" s="24">
        <f t="shared" si="54"/>
        <v>1.0603248259860789</v>
      </c>
      <c r="K441" s="24">
        <f t="shared" si="54"/>
        <v>1.0470642245405184</v>
      </c>
      <c r="L441" s="24">
        <f t="shared" si="55"/>
        <v>0.3</v>
      </c>
      <c r="M441" s="24">
        <f t="shared" si="56"/>
        <v>0.7</v>
      </c>
      <c r="N441" s="109">
        <f t="shared" si="57"/>
        <v>1</v>
      </c>
      <c r="O441" s="148">
        <f>IF(N441&gt;=$O$1,N441*'DSR Fund'!$F$9,0)</f>
        <v>1442.9131308736737</v>
      </c>
      <c r="P441" s="7">
        <v>482790</v>
      </c>
      <c r="Q441" s="7">
        <v>1119660</v>
      </c>
      <c r="R441" s="138">
        <f t="shared" si="58"/>
        <v>1602450</v>
      </c>
      <c r="S441" s="144">
        <f t="shared" si="59"/>
        <v>0.30128241130768513</v>
      </c>
      <c r="T441" s="144">
        <f t="shared" si="60"/>
        <v>0.69871758869231493</v>
      </c>
      <c r="U441" s="138">
        <f t="shared" si="61"/>
        <v>434.72434737714184</v>
      </c>
      <c r="V441" s="138">
        <f t="shared" si="62"/>
        <v>1008.188783496532</v>
      </c>
      <c r="W441" s="2" t="s">
        <v>1337</v>
      </c>
      <c r="X441" s="2">
        <v>1711208132</v>
      </c>
      <c r="Y441" s="2" t="s">
        <v>1627</v>
      </c>
      <c r="Z441" s="2" t="s">
        <v>1629</v>
      </c>
      <c r="AA441" s="2"/>
    </row>
    <row r="442" spans="1:27" x14ac:dyDescent="0.25">
      <c r="A442" s="145">
        <v>438</v>
      </c>
      <c r="B442" s="179" t="s">
        <v>101</v>
      </c>
      <c r="C442" s="181" t="s">
        <v>90</v>
      </c>
      <c r="D442" s="145" t="s">
        <v>825</v>
      </c>
      <c r="E442" s="179" t="s">
        <v>1196</v>
      </c>
      <c r="F442" s="150">
        <v>830</v>
      </c>
      <c r="G442" s="150">
        <v>1638860</v>
      </c>
      <c r="H442" s="7">
        <v>912</v>
      </c>
      <c r="I442" s="7">
        <v>1456020</v>
      </c>
      <c r="J442" s="24">
        <f t="shared" si="54"/>
        <v>1.0987951807228915</v>
      </c>
      <c r="K442" s="24">
        <f t="shared" si="54"/>
        <v>0.8884346435937176</v>
      </c>
      <c r="L442" s="24">
        <f t="shared" si="55"/>
        <v>0.3</v>
      </c>
      <c r="M442" s="24">
        <f t="shared" si="56"/>
        <v>0.62190425051560227</v>
      </c>
      <c r="N442" s="109">
        <f t="shared" si="57"/>
        <v>0.92190425051560232</v>
      </c>
      <c r="O442" s="148">
        <f>IF(N442&gt;=$O$1,N442*'DSR Fund'!$F$9,0)</f>
        <v>1330.2277484772153</v>
      </c>
      <c r="P442" s="7">
        <v>517420</v>
      </c>
      <c r="Q442" s="7">
        <v>935150</v>
      </c>
      <c r="R442" s="138">
        <f t="shared" si="58"/>
        <v>1452570</v>
      </c>
      <c r="S442" s="144">
        <f t="shared" si="59"/>
        <v>0.35621002774392974</v>
      </c>
      <c r="T442" s="144">
        <f t="shared" si="60"/>
        <v>0.64378997225607026</v>
      </c>
      <c r="U442" s="138">
        <f t="shared" si="61"/>
        <v>473.84046319081403</v>
      </c>
      <c r="V442" s="138">
        <f t="shared" si="62"/>
        <v>856.38728528640127</v>
      </c>
      <c r="W442" s="2" t="s">
        <v>1337</v>
      </c>
      <c r="X442" s="2">
        <v>1799727476</v>
      </c>
      <c r="Y442" s="2" t="s">
        <v>1627</v>
      </c>
      <c r="Z442" s="2" t="s">
        <v>1629</v>
      </c>
      <c r="AA442" s="2"/>
    </row>
    <row r="443" spans="1:27" x14ac:dyDescent="0.25">
      <c r="A443" s="145">
        <v>439</v>
      </c>
      <c r="B443" s="179" t="s">
        <v>101</v>
      </c>
      <c r="C443" s="181" t="s">
        <v>90</v>
      </c>
      <c r="D443" s="145" t="s">
        <v>824</v>
      </c>
      <c r="E443" s="179" t="s">
        <v>1198</v>
      </c>
      <c r="F443" s="150">
        <v>835</v>
      </c>
      <c r="G443" s="150">
        <v>1537580</v>
      </c>
      <c r="H443" s="7">
        <v>980</v>
      </c>
      <c r="I443" s="7">
        <v>1427085</v>
      </c>
      <c r="J443" s="24">
        <f t="shared" si="54"/>
        <v>1.1736526946107784</v>
      </c>
      <c r="K443" s="24">
        <f t="shared" si="54"/>
        <v>0.92813707254256694</v>
      </c>
      <c r="L443" s="24">
        <f t="shared" si="55"/>
        <v>0.3</v>
      </c>
      <c r="M443" s="24">
        <f t="shared" si="56"/>
        <v>0.6496959507797968</v>
      </c>
      <c r="N443" s="109">
        <f t="shared" si="57"/>
        <v>0.94969595077979685</v>
      </c>
      <c r="O443" s="148">
        <f>IF(N443&gt;=$O$1,N443*'DSR Fund'!$F$9,0)</f>
        <v>1370.3287577177271</v>
      </c>
      <c r="P443" s="7">
        <v>662505</v>
      </c>
      <c r="Q443" s="7">
        <v>764580</v>
      </c>
      <c r="R443" s="138">
        <f t="shared" si="58"/>
        <v>1427085</v>
      </c>
      <c r="S443" s="144">
        <f t="shared" si="59"/>
        <v>0.46423653811791171</v>
      </c>
      <c r="T443" s="144">
        <f t="shared" si="60"/>
        <v>0.53576346188208834</v>
      </c>
      <c r="U443" s="138">
        <f t="shared" si="61"/>
        <v>636.15667856629625</v>
      </c>
      <c r="V443" s="138">
        <f t="shared" si="62"/>
        <v>734.17207915143092</v>
      </c>
      <c r="W443" s="2" t="s">
        <v>1337</v>
      </c>
      <c r="X443" s="2">
        <v>1757999897</v>
      </c>
      <c r="Y443" s="2" t="s">
        <v>1627</v>
      </c>
      <c r="Z443" s="2" t="s">
        <v>1629</v>
      </c>
      <c r="AA443" s="2"/>
    </row>
    <row r="444" spans="1:27" x14ac:dyDescent="0.25">
      <c r="A444" s="145">
        <v>440</v>
      </c>
      <c r="B444" s="179" t="s">
        <v>1318</v>
      </c>
      <c r="C444" s="181" t="s">
        <v>90</v>
      </c>
      <c r="D444" s="145" t="s">
        <v>781</v>
      </c>
      <c r="E444" s="179" t="s">
        <v>1186</v>
      </c>
      <c r="F444" s="150">
        <v>2191</v>
      </c>
      <c r="G444" s="150">
        <v>4041850</v>
      </c>
      <c r="H444" s="7">
        <v>2209</v>
      </c>
      <c r="I444" s="7">
        <v>4601050</v>
      </c>
      <c r="J444" s="24">
        <f t="shared" si="54"/>
        <v>1.0082154267457781</v>
      </c>
      <c r="K444" s="24">
        <f t="shared" si="54"/>
        <v>1.1383524871036779</v>
      </c>
      <c r="L444" s="24">
        <f t="shared" si="55"/>
        <v>0.3</v>
      </c>
      <c r="M444" s="24">
        <f t="shared" si="56"/>
        <v>0.7</v>
      </c>
      <c r="N444" s="109">
        <f t="shared" si="57"/>
        <v>1</v>
      </c>
      <c r="O444" s="148">
        <f>IF(N444&gt;=$O$1,N444*'DSR Fund'!$F$9,0)</f>
        <v>1442.9131308736737</v>
      </c>
      <c r="P444" s="7">
        <v>1371070</v>
      </c>
      <c r="Q444" s="7">
        <v>3229980</v>
      </c>
      <c r="R444" s="138">
        <f t="shared" si="58"/>
        <v>4601050</v>
      </c>
      <c r="S444" s="144">
        <f t="shared" si="59"/>
        <v>0.29799067604133839</v>
      </c>
      <c r="T444" s="144">
        <f t="shared" si="60"/>
        <v>0.70200932395866156</v>
      </c>
      <c r="U444" s="138">
        <f t="shared" si="61"/>
        <v>429.97465933797019</v>
      </c>
      <c r="V444" s="138">
        <f t="shared" si="62"/>
        <v>1012.9384715357035</v>
      </c>
      <c r="W444" s="2" t="s">
        <v>1337</v>
      </c>
      <c r="X444" s="2">
        <v>1725905020</v>
      </c>
      <c r="Y444" s="2" t="s">
        <v>1627</v>
      </c>
      <c r="Z444" s="2" t="s">
        <v>1629</v>
      </c>
      <c r="AA444" s="2"/>
    </row>
    <row r="445" spans="1:27" x14ac:dyDescent="0.25">
      <c r="A445" s="145">
        <v>441</v>
      </c>
      <c r="B445" s="179" t="s">
        <v>1318</v>
      </c>
      <c r="C445" s="181" t="s">
        <v>90</v>
      </c>
      <c r="D445" s="145" t="s">
        <v>783</v>
      </c>
      <c r="E445" s="179" t="s">
        <v>1185</v>
      </c>
      <c r="F445" s="150">
        <v>666</v>
      </c>
      <c r="G445" s="150">
        <v>1230990</v>
      </c>
      <c r="H445" s="7">
        <v>1091</v>
      </c>
      <c r="I445" s="7">
        <v>1391915</v>
      </c>
      <c r="J445" s="24">
        <f t="shared" si="54"/>
        <v>1.6381381381381381</v>
      </c>
      <c r="K445" s="24">
        <f t="shared" si="54"/>
        <v>1.1307281131447047</v>
      </c>
      <c r="L445" s="24">
        <f t="shared" si="55"/>
        <v>0.3</v>
      </c>
      <c r="M445" s="24">
        <f t="shared" si="56"/>
        <v>0.7</v>
      </c>
      <c r="N445" s="109">
        <f t="shared" si="57"/>
        <v>1</v>
      </c>
      <c r="O445" s="148">
        <f>IF(N445&gt;=$O$1,N445*'DSR Fund'!$F$9,0)</f>
        <v>1442.9131308736737</v>
      </c>
      <c r="P445" s="7">
        <v>746605</v>
      </c>
      <c r="Q445" s="7">
        <v>645310</v>
      </c>
      <c r="R445" s="138">
        <f t="shared" si="58"/>
        <v>1391915</v>
      </c>
      <c r="S445" s="144">
        <f t="shared" si="59"/>
        <v>0.53638692017831546</v>
      </c>
      <c r="T445" s="144">
        <f t="shared" si="60"/>
        <v>0.46361307982168454</v>
      </c>
      <c r="U445" s="138">
        <f t="shared" si="61"/>
        <v>773.95973035418046</v>
      </c>
      <c r="V445" s="138">
        <f t="shared" si="62"/>
        <v>668.95340051949324</v>
      </c>
      <c r="W445" s="2" t="s">
        <v>1337</v>
      </c>
      <c r="X445" s="2">
        <v>1798555701</v>
      </c>
      <c r="Y445" s="2" t="s">
        <v>1627</v>
      </c>
      <c r="Z445" s="2" t="s">
        <v>1629</v>
      </c>
      <c r="AA445" s="2"/>
    </row>
    <row r="446" spans="1:27" x14ac:dyDescent="0.25">
      <c r="A446" s="145">
        <v>442</v>
      </c>
      <c r="B446" s="179" t="s">
        <v>1318</v>
      </c>
      <c r="C446" s="181" t="s">
        <v>90</v>
      </c>
      <c r="D446" s="145" t="s">
        <v>785</v>
      </c>
      <c r="E446" s="179" t="s">
        <v>1576</v>
      </c>
      <c r="F446" s="150">
        <v>737</v>
      </c>
      <c r="G446" s="150">
        <v>1361810</v>
      </c>
      <c r="H446" s="7">
        <v>1223</v>
      </c>
      <c r="I446" s="7">
        <v>1574315</v>
      </c>
      <c r="J446" s="24">
        <f t="shared" si="54"/>
        <v>1.6594301221166894</v>
      </c>
      <c r="K446" s="24">
        <f t="shared" si="54"/>
        <v>1.156045997606127</v>
      </c>
      <c r="L446" s="24">
        <f t="shared" si="55"/>
        <v>0.3</v>
      </c>
      <c r="M446" s="24">
        <f t="shared" si="56"/>
        <v>0.7</v>
      </c>
      <c r="N446" s="109">
        <f t="shared" si="57"/>
        <v>1</v>
      </c>
      <c r="O446" s="148">
        <f>IF(N446&gt;=$O$1,N446*'DSR Fund'!$F$9,0)</f>
        <v>1442.9131308736737</v>
      </c>
      <c r="P446" s="7">
        <v>862900</v>
      </c>
      <c r="Q446" s="7">
        <v>700230</v>
      </c>
      <c r="R446" s="138">
        <f t="shared" si="58"/>
        <v>1563130</v>
      </c>
      <c r="S446" s="144">
        <f t="shared" si="59"/>
        <v>0.55203342012500556</v>
      </c>
      <c r="T446" s="144">
        <f t="shared" si="60"/>
        <v>0.44796657987499439</v>
      </c>
      <c r="U446" s="138">
        <f t="shared" si="61"/>
        <v>796.53627057947381</v>
      </c>
      <c r="V446" s="138">
        <f t="shared" si="62"/>
        <v>646.37686029419979</v>
      </c>
      <c r="W446" s="2" t="s">
        <v>1337</v>
      </c>
      <c r="X446" s="2">
        <v>1751484304</v>
      </c>
      <c r="Y446" s="2" t="s">
        <v>1627</v>
      </c>
      <c r="Z446" s="2" t="s">
        <v>1629</v>
      </c>
      <c r="AA446" s="2"/>
    </row>
    <row r="447" spans="1:27" x14ac:dyDescent="0.25">
      <c r="A447" s="145">
        <v>443</v>
      </c>
      <c r="B447" s="179" t="s">
        <v>1318</v>
      </c>
      <c r="C447" s="181" t="s">
        <v>90</v>
      </c>
      <c r="D447" s="145" t="s">
        <v>784</v>
      </c>
      <c r="E447" s="179" t="s">
        <v>1187</v>
      </c>
      <c r="F447" s="150">
        <v>726</v>
      </c>
      <c r="G447" s="150">
        <v>1350225</v>
      </c>
      <c r="H447" s="7">
        <v>921</v>
      </c>
      <c r="I447" s="7">
        <v>1123465</v>
      </c>
      <c r="J447" s="24">
        <f t="shared" si="54"/>
        <v>1.2685950413223142</v>
      </c>
      <c r="K447" s="24">
        <f t="shared" si="54"/>
        <v>0.83205762002629191</v>
      </c>
      <c r="L447" s="24">
        <f t="shared" si="55"/>
        <v>0.3</v>
      </c>
      <c r="M447" s="24">
        <f t="shared" si="56"/>
        <v>0.58244033401840434</v>
      </c>
      <c r="N447" s="109">
        <f t="shared" si="57"/>
        <v>0.88244033401840438</v>
      </c>
      <c r="O447" s="148">
        <f>IF(N447&gt;=$O$1,N447*'DSR Fund'!$F$9,0)</f>
        <v>1273.2847451677062</v>
      </c>
      <c r="P447" s="7">
        <v>668795</v>
      </c>
      <c r="Q447" s="7">
        <v>454670</v>
      </c>
      <c r="R447" s="138">
        <f t="shared" si="58"/>
        <v>1123465</v>
      </c>
      <c r="S447" s="144">
        <f t="shared" si="59"/>
        <v>0.59529669371097449</v>
      </c>
      <c r="T447" s="144">
        <f t="shared" si="60"/>
        <v>0.40470330628902546</v>
      </c>
      <c r="U447" s="138">
        <f t="shared" si="61"/>
        <v>757.98219895095622</v>
      </c>
      <c r="V447" s="138">
        <f t="shared" si="62"/>
        <v>515.30254621674987</v>
      </c>
      <c r="W447" s="2" t="s">
        <v>1337</v>
      </c>
      <c r="X447" s="2">
        <v>1740883469</v>
      </c>
      <c r="Y447" s="2" t="s">
        <v>1627</v>
      </c>
      <c r="Z447" s="2" t="s">
        <v>1629</v>
      </c>
      <c r="AA447" s="2"/>
    </row>
    <row r="448" spans="1:27" x14ac:dyDescent="0.25">
      <c r="A448" s="145">
        <v>444</v>
      </c>
      <c r="B448" s="179" t="s">
        <v>1318</v>
      </c>
      <c r="C448" s="181" t="s">
        <v>90</v>
      </c>
      <c r="D448" s="145" t="s">
        <v>786</v>
      </c>
      <c r="E448" s="179" t="s">
        <v>1603</v>
      </c>
      <c r="F448" s="150">
        <v>404</v>
      </c>
      <c r="G448" s="150">
        <v>744605</v>
      </c>
      <c r="H448" s="7">
        <v>710</v>
      </c>
      <c r="I448" s="7">
        <v>811180</v>
      </c>
      <c r="J448" s="24">
        <f t="shared" si="54"/>
        <v>1.7574257425742574</v>
      </c>
      <c r="K448" s="24">
        <f t="shared" si="54"/>
        <v>1.0894098213146568</v>
      </c>
      <c r="L448" s="24">
        <f t="shared" si="55"/>
        <v>0.3</v>
      </c>
      <c r="M448" s="24">
        <f t="shared" si="56"/>
        <v>0.7</v>
      </c>
      <c r="N448" s="109">
        <f t="shared" si="57"/>
        <v>1</v>
      </c>
      <c r="O448" s="148">
        <f>IF(N448&gt;=$O$1,N448*'DSR Fund'!$F$9,0)</f>
        <v>1442.9131308736737</v>
      </c>
      <c r="P448" s="7">
        <v>516740</v>
      </c>
      <c r="Q448" s="7">
        <v>294440</v>
      </c>
      <c r="R448" s="138">
        <f t="shared" si="58"/>
        <v>811180</v>
      </c>
      <c r="S448" s="144">
        <f t="shared" si="59"/>
        <v>0.63702260903868435</v>
      </c>
      <c r="T448" s="144">
        <f t="shared" si="60"/>
        <v>0.36297739096131559</v>
      </c>
      <c r="U448" s="138">
        <f t="shared" si="61"/>
        <v>919.16828724532422</v>
      </c>
      <c r="V448" s="138">
        <f t="shared" si="62"/>
        <v>523.74484362834937</v>
      </c>
      <c r="W448" s="2" t="s">
        <v>1337</v>
      </c>
      <c r="X448" s="2">
        <v>1796962083</v>
      </c>
      <c r="Y448" s="2" t="s">
        <v>1627</v>
      </c>
      <c r="Z448" s="2" t="s">
        <v>1629</v>
      </c>
      <c r="AA448" s="2"/>
    </row>
    <row r="449" spans="1:27" x14ac:dyDescent="0.25">
      <c r="A449" s="145">
        <v>445</v>
      </c>
      <c r="B449" s="179" t="s">
        <v>1318</v>
      </c>
      <c r="C449" s="181" t="s">
        <v>90</v>
      </c>
      <c r="D449" s="145" t="s">
        <v>788</v>
      </c>
      <c r="E449" s="179" t="s">
        <v>1577</v>
      </c>
      <c r="F449" s="150">
        <v>487</v>
      </c>
      <c r="G449" s="150">
        <v>896435</v>
      </c>
      <c r="H449" s="7">
        <v>887</v>
      </c>
      <c r="I449" s="7">
        <v>1210030</v>
      </c>
      <c r="J449" s="24">
        <f t="shared" si="54"/>
        <v>1.8213552361396304</v>
      </c>
      <c r="K449" s="24">
        <f t="shared" si="54"/>
        <v>1.3498245829312778</v>
      </c>
      <c r="L449" s="24">
        <f t="shared" si="55"/>
        <v>0.3</v>
      </c>
      <c r="M449" s="24">
        <f t="shared" si="56"/>
        <v>0.7</v>
      </c>
      <c r="N449" s="109">
        <f t="shared" si="57"/>
        <v>1</v>
      </c>
      <c r="O449" s="148">
        <f>IF(N449&gt;=$O$1,N449*'DSR Fund'!$F$9,0)</f>
        <v>1442.9131308736737</v>
      </c>
      <c r="P449" s="7">
        <v>639730</v>
      </c>
      <c r="Q449" s="7">
        <v>568970</v>
      </c>
      <c r="R449" s="138">
        <f t="shared" si="58"/>
        <v>1208700</v>
      </c>
      <c r="S449" s="144">
        <f t="shared" si="59"/>
        <v>0.5292711177297923</v>
      </c>
      <c r="T449" s="144">
        <f t="shared" si="60"/>
        <v>0.47072888227020765</v>
      </c>
      <c r="U449" s="138">
        <f t="shared" si="61"/>
        <v>763.69224556450331</v>
      </c>
      <c r="V449" s="138">
        <f t="shared" si="62"/>
        <v>679.22088530917028</v>
      </c>
      <c r="W449" s="2" t="s">
        <v>1337</v>
      </c>
      <c r="X449" s="2">
        <v>1736662640</v>
      </c>
      <c r="Y449" s="2" t="s">
        <v>1627</v>
      </c>
      <c r="Z449" s="2" t="s">
        <v>1629</v>
      </c>
      <c r="AA449" s="2"/>
    </row>
    <row r="450" spans="1:27" x14ac:dyDescent="0.25">
      <c r="A450" s="145">
        <v>446</v>
      </c>
      <c r="B450" s="179" t="s">
        <v>1318</v>
      </c>
      <c r="C450" s="181" t="s">
        <v>90</v>
      </c>
      <c r="D450" s="145" t="s">
        <v>790</v>
      </c>
      <c r="E450" s="179" t="s">
        <v>1578</v>
      </c>
      <c r="F450" s="150">
        <v>541</v>
      </c>
      <c r="G450" s="150">
        <v>975600</v>
      </c>
      <c r="H450" s="7">
        <v>963</v>
      </c>
      <c r="I450" s="7">
        <v>1240145</v>
      </c>
      <c r="J450" s="24">
        <f t="shared" si="54"/>
        <v>1.7800369685767099</v>
      </c>
      <c r="K450" s="24">
        <f t="shared" si="54"/>
        <v>1.2711613366133661</v>
      </c>
      <c r="L450" s="24">
        <f t="shared" si="55"/>
        <v>0.3</v>
      </c>
      <c r="M450" s="24">
        <f t="shared" si="56"/>
        <v>0.7</v>
      </c>
      <c r="N450" s="109">
        <f t="shared" si="57"/>
        <v>1</v>
      </c>
      <c r="O450" s="148">
        <f>IF(N450&gt;=$O$1,N450*'DSR Fund'!$F$9,0)</f>
        <v>1442.9131308736737</v>
      </c>
      <c r="P450" s="7">
        <v>627595</v>
      </c>
      <c r="Q450" s="7">
        <v>612550</v>
      </c>
      <c r="R450" s="138">
        <f t="shared" si="58"/>
        <v>1240145</v>
      </c>
      <c r="S450" s="144">
        <f t="shared" si="59"/>
        <v>0.50606582294812297</v>
      </c>
      <c r="T450" s="144">
        <f t="shared" si="60"/>
        <v>0.49393417705187698</v>
      </c>
      <c r="U450" s="138">
        <f t="shared" si="61"/>
        <v>730.20902101823833</v>
      </c>
      <c r="V450" s="138">
        <f t="shared" si="62"/>
        <v>712.70410985543526</v>
      </c>
      <c r="W450" s="2" t="s">
        <v>1337</v>
      </c>
      <c r="X450" s="2">
        <v>1743348335</v>
      </c>
      <c r="Y450" s="2" t="s">
        <v>1627</v>
      </c>
      <c r="Z450" s="2" t="s">
        <v>1629</v>
      </c>
      <c r="AA450" s="2"/>
    </row>
    <row r="451" spans="1:27" x14ac:dyDescent="0.25">
      <c r="A451" s="145">
        <v>447</v>
      </c>
      <c r="B451" s="179" t="s">
        <v>95</v>
      </c>
      <c r="C451" s="181" t="s">
        <v>90</v>
      </c>
      <c r="D451" s="145" t="s">
        <v>800</v>
      </c>
      <c r="E451" s="179" t="s">
        <v>1579</v>
      </c>
      <c r="F451" s="150">
        <v>767</v>
      </c>
      <c r="G451" s="150">
        <v>1174945</v>
      </c>
      <c r="H451" s="7">
        <v>734</v>
      </c>
      <c r="I451" s="7">
        <v>1139670</v>
      </c>
      <c r="J451" s="24">
        <f t="shared" si="54"/>
        <v>0.9569752281616688</v>
      </c>
      <c r="K451" s="24">
        <f t="shared" si="54"/>
        <v>0.96997731808722965</v>
      </c>
      <c r="L451" s="24">
        <f t="shared" si="55"/>
        <v>0.28709256844850062</v>
      </c>
      <c r="M451" s="24">
        <f t="shared" si="56"/>
        <v>0.67898412266106067</v>
      </c>
      <c r="N451" s="109">
        <f t="shared" si="57"/>
        <v>0.96607669110956129</v>
      </c>
      <c r="O451" s="148">
        <f>IF(N451&gt;=$O$1,N451*'DSR Fund'!$F$9,0)</f>
        <v>1393.964743032976</v>
      </c>
      <c r="P451" s="7">
        <v>470770</v>
      </c>
      <c r="Q451" s="7">
        <v>668900</v>
      </c>
      <c r="R451" s="138">
        <f t="shared" si="58"/>
        <v>1139670</v>
      </c>
      <c r="S451" s="144">
        <f t="shared" si="59"/>
        <v>0.41307571489992717</v>
      </c>
      <c r="T451" s="144">
        <f t="shared" si="60"/>
        <v>0.58692428510007277</v>
      </c>
      <c r="U451" s="138">
        <f t="shared" si="61"/>
        <v>575.81298277363987</v>
      </c>
      <c r="V451" s="138">
        <f t="shared" si="62"/>
        <v>818.15176025933613</v>
      </c>
      <c r="W451" s="2" t="s">
        <v>1337</v>
      </c>
      <c r="X451" s="2">
        <v>1709009915</v>
      </c>
      <c r="Y451" s="2" t="s">
        <v>1627</v>
      </c>
      <c r="Z451" s="2" t="s">
        <v>1629</v>
      </c>
      <c r="AA451" s="2"/>
    </row>
    <row r="452" spans="1:27" x14ac:dyDescent="0.25">
      <c r="A452" s="145">
        <v>448</v>
      </c>
      <c r="B452" s="179" t="s">
        <v>95</v>
      </c>
      <c r="C452" s="181" t="s">
        <v>90</v>
      </c>
      <c r="D452" s="145" t="s">
        <v>797</v>
      </c>
      <c r="E452" s="179" t="s">
        <v>1190</v>
      </c>
      <c r="F452" s="150">
        <v>722</v>
      </c>
      <c r="G452" s="150">
        <v>883645</v>
      </c>
      <c r="H452" s="7">
        <v>799</v>
      </c>
      <c r="I452" s="7">
        <v>901620</v>
      </c>
      <c r="J452" s="24">
        <f t="shared" ref="J452:K515" si="63">IFERROR(H452/F452,0)</f>
        <v>1.1066481994459834</v>
      </c>
      <c r="K452" s="24">
        <f t="shared" si="63"/>
        <v>1.0203418793746357</v>
      </c>
      <c r="L452" s="24">
        <f t="shared" si="55"/>
        <v>0.3</v>
      </c>
      <c r="M452" s="24">
        <f t="shared" si="56"/>
        <v>0.7</v>
      </c>
      <c r="N452" s="109">
        <f t="shared" si="57"/>
        <v>1</v>
      </c>
      <c r="O452" s="148">
        <f>IF(N452&gt;=$O$1,N452*'DSR Fund'!$F$9,0)</f>
        <v>1442.9131308736737</v>
      </c>
      <c r="P452" s="7">
        <v>581355</v>
      </c>
      <c r="Q452" s="7">
        <v>309930</v>
      </c>
      <c r="R452" s="138">
        <f t="shared" si="58"/>
        <v>891285</v>
      </c>
      <c r="S452" s="144">
        <f t="shared" si="59"/>
        <v>0.65226611016678171</v>
      </c>
      <c r="T452" s="144">
        <f t="shared" si="60"/>
        <v>0.34773388983321835</v>
      </c>
      <c r="U452" s="138">
        <f t="shared" si="61"/>
        <v>941.16333518354361</v>
      </c>
      <c r="V452" s="138">
        <f t="shared" si="62"/>
        <v>501.74979569013021</v>
      </c>
      <c r="W452" s="2" t="s">
        <v>1337</v>
      </c>
      <c r="X452" s="2">
        <v>1530041001</v>
      </c>
      <c r="Y452" s="2" t="s">
        <v>1627</v>
      </c>
      <c r="Z452" s="2" t="s">
        <v>1629</v>
      </c>
      <c r="AA452" s="2"/>
    </row>
    <row r="453" spans="1:27" x14ac:dyDescent="0.25">
      <c r="A453" s="145">
        <v>449</v>
      </c>
      <c r="B453" s="179" t="s">
        <v>95</v>
      </c>
      <c r="C453" s="181" t="s">
        <v>90</v>
      </c>
      <c r="D453" s="145" t="s">
        <v>798</v>
      </c>
      <c r="E453" s="179" t="s">
        <v>799</v>
      </c>
      <c r="F453" s="150">
        <v>837</v>
      </c>
      <c r="G453" s="150">
        <v>1248780</v>
      </c>
      <c r="H453" s="7">
        <v>634</v>
      </c>
      <c r="I453" s="7">
        <v>780795</v>
      </c>
      <c r="J453" s="24">
        <f t="shared" si="63"/>
        <v>0.75746714456391873</v>
      </c>
      <c r="K453" s="24">
        <f t="shared" si="63"/>
        <v>0.62524624033056264</v>
      </c>
      <c r="L453" s="24">
        <f t="shared" si="55"/>
        <v>0.22724014336917561</v>
      </c>
      <c r="M453" s="24">
        <f t="shared" si="56"/>
        <v>0.43767236823139383</v>
      </c>
      <c r="N453" s="109">
        <f t="shared" si="57"/>
        <v>0.66491251160056941</v>
      </c>
      <c r="O453" s="148">
        <f>IF(N453&gt;=$O$1,N453*'DSR Fund'!$F$9,0)</f>
        <v>0</v>
      </c>
      <c r="P453" s="7">
        <v>479515</v>
      </c>
      <c r="Q453" s="7">
        <v>300440</v>
      </c>
      <c r="R453" s="138">
        <f t="shared" si="58"/>
        <v>779955</v>
      </c>
      <c r="S453" s="144">
        <f t="shared" si="59"/>
        <v>0.61479828964491545</v>
      </c>
      <c r="T453" s="144">
        <f t="shared" si="60"/>
        <v>0.3852017103550846</v>
      </c>
      <c r="U453" s="138">
        <f t="shared" si="61"/>
        <v>0</v>
      </c>
      <c r="V453" s="138">
        <f t="shared" si="62"/>
        <v>0</v>
      </c>
      <c r="W453" s="2" t="s">
        <v>1337</v>
      </c>
      <c r="X453" s="2">
        <v>1785774004</v>
      </c>
      <c r="Y453" s="2" t="s">
        <v>1627</v>
      </c>
      <c r="Z453" s="2" t="s">
        <v>1629</v>
      </c>
      <c r="AA453" s="2"/>
    </row>
    <row r="454" spans="1:27" x14ac:dyDescent="0.25">
      <c r="A454" s="145">
        <v>450</v>
      </c>
      <c r="B454" s="179" t="s">
        <v>95</v>
      </c>
      <c r="C454" s="181" t="s">
        <v>90</v>
      </c>
      <c r="D454" s="145" t="s">
        <v>801</v>
      </c>
      <c r="E454" s="179" t="s">
        <v>1580</v>
      </c>
      <c r="F454" s="150">
        <v>831</v>
      </c>
      <c r="G454" s="150">
        <v>1161155</v>
      </c>
      <c r="H454" s="7">
        <v>716</v>
      </c>
      <c r="I454" s="7">
        <v>958905</v>
      </c>
      <c r="J454" s="24">
        <f t="shared" si="63"/>
        <v>0.86161251504211789</v>
      </c>
      <c r="K454" s="24">
        <f t="shared" si="63"/>
        <v>0.82581998096722664</v>
      </c>
      <c r="L454" s="24">
        <f t="shared" ref="L454:L517" si="64">IF((J454*0.3)&gt;30%,30%,(J454*0.3))</f>
        <v>0.25848375451263533</v>
      </c>
      <c r="M454" s="24">
        <f t="shared" ref="M454:M517" si="65">IF((K454*0.7)&gt;70%,70%,(K454*0.7))</f>
        <v>0.57807398667705856</v>
      </c>
      <c r="N454" s="109">
        <f t="shared" ref="N454:N517" si="66">L454+M454</f>
        <v>0.83655774118969384</v>
      </c>
      <c r="O454" s="148">
        <f>IF(N454&gt;=$O$1,N454*'DSR Fund'!$F$9,0)</f>
        <v>1207.0801494966295</v>
      </c>
      <c r="P454" s="7">
        <v>488215</v>
      </c>
      <c r="Q454" s="7">
        <v>464350</v>
      </c>
      <c r="R454" s="138">
        <f t="shared" ref="R454:R517" si="67">SUM(P454:Q454)</f>
        <v>952565</v>
      </c>
      <c r="S454" s="144">
        <f t="shared" ref="S454:S517" si="68">IFERROR(P454/R454,0)</f>
        <v>0.5125267042144106</v>
      </c>
      <c r="T454" s="144">
        <f t="shared" ref="T454:T517" si="69">IFERROR(Q454/R454,0)</f>
        <v>0.48747329578558946</v>
      </c>
      <c r="U454" s="138">
        <f t="shared" ref="U454:U517" si="70">O454*S454</f>
        <v>618.66081074414558</v>
      </c>
      <c r="V454" s="138">
        <f t="shared" ref="V454:V517" si="71">O454*T454</f>
        <v>588.41933875248401</v>
      </c>
      <c r="W454" s="2" t="s">
        <v>1337</v>
      </c>
      <c r="X454" s="2">
        <v>1733581777</v>
      </c>
      <c r="Y454" s="2" t="s">
        <v>1627</v>
      </c>
      <c r="Z454" s="2" t="s">
        <v>1629</v>
      </c>
      <c r="AA454" s="2"/>
    </row>
    <row r="455" spans="1:27" x14ac:dyDescent="0.25">
      <c r="A455" s="145">
        <v>451</v>
      </c>
      <c r="B455" s="179" t="s">
        <v>95</v>
      </c>
      <c r="C455" s="181" t="s">
        <v>90</v>
      </c>
      <c r="D455" s="145" t="s">
        <v>796</v>
      </c>
      <c r="E455" s="179" t="s">
        <v>1188</v>
      </c>
      <c r="F455" s="150">
        <v>1539</v>
      </c>
      <c r="G455" s="150">
        <v>3202535</v>
      </c>
      <c r="H455" s="7">
        <v>1138</v>
      </c>
      <c r="I455" s="7">
        <v>2678425</v>
      </c>
      <c r="J455" s="24">
        <f t="shared" si="63"/>
        <v>0.73944119558154642</v>
      </c>
      <c r="K455" s="24">
        <f t="shared" si="63"/>
        <v>0.83634527023123872</v>
      </c>
      <c r="L455" s="24">
        <f t="shared" si="64"/>
        <v>0.22183235867446391</v>
      </c>
      <c r="M455" s="24">
        <f t="shared" si="65"/>
        <v>0.58544168916186712</v>
      </c>
      <c r="N455" s="109">
        <f t="shared" si="66"/>
        <v>0.80727404783633105</v>
      </c>
      <c r="O455" s="148">
        <f>IF(N455&gt;=$O$1,N455*'DSR Fund'!$F$9,0)</f>
        <v>1164.8263238365844</v>
      </c>
      <c r="P455" s="7">
        <v>653685</v>
      </c>
      <c r="Q455" s="7">
        <v>2007320</v>
      </c>
      <c r="R455" s="138">
        <f t="shared" si="67"/>
        <v>2661005</v>
      </c>
      <c r="S455" s="144">
        <f t="shared" si="68"/>
        <v>0.24565342793418277</v>
      </c>
      <c r="T455" s="144">
        <f t="shared" si="69"/>
        <v>0.75434657206581723</v>
      </c>
      <c r="U455" s="138">
        <f t="shared" si="70"/>
        <v>286.14357939842944</v>
      </c>
      <c r="V455" s="138">
        <f t="shared" si="71"/>
        <v>878.68274443815494</v>
      </c>
      <c r="W455" s="2" t="s">
        <v>1337</v>
      </c>
      <c r="X455" s="2">
        <v>1303270560</v>
      </c>
      <c r="Y455" s="2" t="s">
        <v>1627</v>
      </c>
      <c r="Z455" s="2" t="s">
        <v>1629</v>
      </c>
      <c r="AA455" s="2"/>
    </row>
    <row r="456" spans="1:27" x14ac:dyDescent="0.25">
      <c r="A456" s="145">
        <v>452</v>
      </c>
      <c r="B456" s="179" t="s">
        <v>99</v>
      </c>
      <c r="C456" s="181" t="s">
        <v>90</v>
      </c>
      <c r="D456" s="145" t="s">
        <v>812</v>
      </c>
      <c r="E456" s="179" t="s">
        <v>1581</v>
      </c>
      <c r="F456" s="150">
        <v>671</v>
      </c>
      <c r="G456" s="150">
        <v>1190405</v>
      </c>
      <c r="H456" s="7">
        <v>780</v>
      </c>
      <c r="I456" s="7">
        <v>1167055</v>
      </c>
      <c r="J456" s="24">
        <f t="shared" si="63"/>
        <v>1.1624441132637855</v>
      </c>
      <c r="K456" s="24">
        <f t="shared" si="63"/>
        <v>0.98038482701265539</v>
      </c>
      <c r="L456" s="24">
        <f t="shared" si="64"/>
        <v>0.3</v>
      </c>
      <c r="M456" s="24">
        <f t="shared" si="65"/>
        <v>0.68626937890885875</v>
      </c>
      <c r="N456" s="109">
        <f t="shared" si="66"/>
        <v>0.9862693789088588</v>
      </c>
      <c r="O456" s="148">
        <f>IF(N456&gt;=$O$1,N456*'DSR Fund'!$F$9,0)</f>
        <v>1423.101037406215</v>
      </c>
      <c r="P456" s="7">
        <v>483535</v>
      </c>
      <c r="Q456" s="7">
        <v>683520</v>
      </c>
      <c r="R456" s="138">
        <f t="shared" si="67"/>
        <v>1167055</v>
      </c>
      <c r="S456" s="144">
        <f t="shared" si="68"/>
        <v>0.41432066183684574</v>
      </c>
      <c r="T456" s="144">
        <f t="shared" si="69"/>
        <v>0.58567933816315432</v>
      </c>
      <c r="U456" s="138">
        <f t="shared" si="70"/>
        <v>589.62016367884473</v>
      </c>
      <c r="V456" s="138">
        <f t="shared" si="71"/>
        <v>833.48087372737029</v>
      </c>
      <c r="W456" s="2" t="s">
        <v>1337</v>
      </c>
      <c r="X456" s="2">
        <v>1751582180</v>
      </c>
      <c r="Y456" s="2" t="s">
        <v>1627</v>
      </c>
      <c r="Z456" s="2" t="s">
        <v>1629</v>
      </c>
      <c r="AA456" s="2"/>
    </row>
    <row r="457" spans="1:27" x14ac:dyDescent="0.25">
      <c r="A457" s="145">
        <v>453</v>
      </c>
      <c r="B457" s="179" t="s">
        <v>99</v>
      </c>
      <c r="C457" s="181" t="s">
        <v>90</v>
      </c>
      <c r="D457" s="145" t="s">
        <v>810</v>
      </c>
      <c r="E457" s="179" t="s">
        <v>811</v>
      </c>
      <c r="F457" s="150">
        <v>931</v>
      </c>
      <c r="G457" s="150">
        <v>1682945</v>
      </c>
      <c r="H457" s="7">
        <v>1570</v>
      </c>
      <c r="I457" s="7">
        <v>1817790</v>
      </c>
      <c r="J457" s="24">
        <f t="shared" si="63"/>
        <v>1.686358754027927</v>
      </c>
      <c r="K457" s="24">
        <f t="shared" si="63"/>
        <v>1.08012442474353</v>
      </c>
      <c r="L457" s="24">
        <f t="shared" si="64"/>
        <v>0.3</v>
      </c>
      <c r="M457" s="24">
        <f t="shared" si="65"/>
        <v>0.7</v>
      </c>
      <c r="N457" s="109">
        <f t="shared" si="66"/>
        <v>1</v>
      </c>
      <c r="O457" s="148">
        <f>IF(N457&gt;=$O$1,N457*'DSR Fund'!$F$9,0)</f>
        <v>1442.9131308736737</v>
      </c>
      <c r="P457" s="7">
        <v>1081560</v>
      </c>
      <c r="Q457" s="7">
        <v>733820</v>
      </c>
      <c r="R457" s="138">
        <f t="shared" si="67"/>
        <v>1815380</v>
      </c>
      <c r="S457" s="144">
        <f t="shared" si="68"/>
        <v>0.59577609095616346</v>
      </c>
      <c r="T457" s="144">
        <f t="shared" si="69"/>
        <v>0.40422390904383654</v>
      </c>
      <c r="U457" s="138">
        <f t="shared" si="70"/>
        <v>859.65314470123644</v>
      </c>
      <c r="V457" s="138">
        <f t="shared" si="71"/>
        <v>583.25998617243727</v>
      </c>
      <c r="W457" s="2" t="s">
        <v>1337</v>
      </c>
      <c r="X457" s="2">
        <v>1835146536</v>
      </c>
      <c r="Y457" s="2" t="s">
        <v>1627</v>
      </c>
      <c r="Z457" s="2" t="s">
        <v>1629</v>
      </c>
      <c r="AA457" s="2"/>
    </row>
    <row r="458" spans="1:27" x14ac:dyDescent="0.25">
      <c r="A458" s="145">
        <v>454</v>
      </c>
      <c r="B458" s="179" t="s">
        <v>99</v>
      </c>
      <c r="C458" s="181" t="s">
        <v>90</v>
      </c>
      <c r="D458" s="190" t="s">
        <v>816</v>
      </c>
      <c r="E458" s="183" t="s">
        <v>1604</v>
      </c>
      <c r="F458" s="150">
        <v>670</v>
      </c>
      <c r="G458" s="150">
        <v>1121920</v>
      </c>
      <c r="H458" s="7">
        <v>772</v>
      </c>
      <c r="I458" s="7">
        <v>1083210</v>
      </c>
      <c r="J458" s="24">
        <f t="shared" si="63"/>
        <v>1.1522388059701492</v>
      </c>
      <c r="K458" s="24">
        <f t="shared" si="63"/>
        <v>0.96549664860239592</v>
      </c>
      <c r="L458" s="24">
        <f t="shared" si="64"/>
        <v>0.3</v>
      </c>
      <c r="M458" s="24">
        <f t="shared" si="65"/>
        <v>0.67584765402167712</v>
      </c>
      <c r="N458" s="109">
        <f t="shared" si="66"/>
        <v>0.97584765402167717</v>
      </c>
      <c r="O458" s="148">
        <f>IF(N458&gt;=$O$1,N458*'DSR Fund'!$F$9,0)</f>
        <v>1408.0633937201478</v>
      </c>
      <c r="P458" s="7">
        <v>525395</v>
      </c>
      <c r="Q458" s="7">
        <v>555670</v>
      </c>
      <c r="R458" s="138">
        <f t="shared" si="67"/>
        <v>1081065</v>
      </c>
      <c r="S458" s="144">
        <f t="shared" si="68"/>
        <v>0.48599760421436267</v>
      </c>
      <c r="T458" s="144">
        <f t="shared" si="69"/>
        <v>0.51400239578563733</v>
      </c>
      <c r="U458" s="138">
        <f t="shared" si="70"/>
        <v>684.31543592993671</v>
      </c>
      <c r="V458" s="138">
        <f t="shared" si="71"/>
        <v>723.7479577902111</v>
      </c>
      <c r="W458" s="2" t="s">
        <v>1337</v>
      </c>
      <c r="X458" s="2">
        <v>1817384609</v>
      </c>
      <c r="Y458" s="2" t="s">
        <v>1627</v>
      </c>
      <c r="Z458" s="2" t="s">
        <v>1629</v>
      </c>
      <c r="AA458" s="2"/>
    </row>
    <row r="459" spans="1:27" x14ac:dyDescent="0.25">
      <c r="A459" s="145">
        <v>455</v>
      </c>
      <c r="B459" s="179" t="s">
        <v>99</v>
      </c>
      <c r="C459" s="181" t="s">
        <v>90</v>
      </c>
      <c r="D459" s="190" t="s">
        <v>815</v>
      </c>
      <c r="E459" s="183" t="s">
        <v>1194</v>
      </c>
      <c r="F459" s="150">
        <v>953</v>
      </c>
      <c r="G459" s="150">
        <v>1711165</v>
      </c>
      <c r="H459" s="7">
        <v>1812</v>
      </c>
      <c r="I459" s="7">
        <v>2274370</v>
      </c>
      <c r="J459" s="24">
        <f t="shared" si="63"/>
        <v>1.9013641133263379</v>
      </c>
      <c r="K459" s="24">
        <f t="shared" si="63"/>
        <v>1.329135413592494</v>
      </c>
      <c r="L459" s="24">
        <f t="shared" si="64"/>
        <v>0.3</v>
      </c>
      <c r="M459" s="24">
        <f t="shared" si="65"/>
        <v>0.7</v>
      </c>
      <c r="N459" s="109">
        <f t="shared" si="66"/>
        <v>1</v>
      </c>
      <c r="O459" s="148">
        <f>IF(N459&gt;=$O$1,N459*'DSR Fund'!$F$9,0)</f>
        <v>1442.9131308736737</v>
      </c>
      <c r="P459" s="7">
        <v>1287015</v>
      </c>
      <c r="Q459" s="7">
        <v>985300</v>
      </c>
      <c r="R459" s="138">
        <f t="shared" si="67"/>
        <v>2272315</v>
      </c>
      <c r="S459" s="144">
        <f t="shared" si="68"/>
        <v>0.56638934302682509</v>
      </c>
      <c r="T459" s="144">
        <f t="shared" si="69"/>
        <v>0.43361065697317491</v>
      </c>
      <c r="U459" s="138">
        <f t="shared" si="70"/>
        <v>817.25062024031934</v>
      </c>
      <c r="V459" s="138">
        <f t="shared" si="71"/>
        <v>625.66251063335437</v>
      </c>
      <c r="W459" s="2" t="s">
        <v>1337</v>
      </c>
      <c r="X459" s="2">
        <v>1795952178</v>
      </c>
      <c r="Y459" s="2" t="s">
        <v>1627</v>
      </c>
      <c r="Z459" s="2" t="s">
        <v>1629</v>
      </c>
      <c r="AA459" s="2"/>
    </row>
    <row r="460" spans="1:27" x14ac:dyDescent="0.25">
      <c r="A460" s="145">
        <v>456</v>
      </c>
      <c r="B460" s="179" t="s">
        <v>99</v>
      </c>
      <c r="C460" s="181" t="s">
        <v>90</v>
      </c>
      <c r="D460" s="190" t="s">
        <v>814</v>
      </c>
      <c r="E460" s="183" t="s">
        <v>319</v>
      </c>
      <c r="F460" s="150">
        <v>665</v>
      </c>
      <c r="G460" s="150">
        <v>1141490</v>
      </c>
      <c r="H460" s="7">
        <v>1407</v>
      </c>
      <c r="I460" s="7">
        <v>1552665</v>
      </c>
      <c r="J460" s="24">
        <f t="shared" si="63"/>
        <v>2.1157894736842104</v>
      </c>
      <c r="K460" s="24">
        <f t="shared" si="63"/>
        <v>1.3602090250462116</v>
      </c>
      <c r="L460" s="24">
        <f t="shared" si="64"/>
        <v>0.3</v>
      </c>
      <c r="M460" s="24">
        <f t="shared" si="65"/>
        <v>0.7</v>
      </c>
      <c r="N460" s="109">
        <f t="shared" si="66"/>
        <v>1</v>
      </c>
      <c r="O460" s="148">
        <f>IF(N460&gt;=$O$1,N460*'DSR Fund'!$F$9,0)</f>
        <v>1442.9131308736737</v>
      </c>
      <c r="P460" s="7">
        <v>1009855</v>
      </c>
      <c r="Q460" s="7">
        <v>542810</v>
      </c>
      <c r="R460" s="138">
        <f t="shared" si="67"/>
        <v>1552665</v>
      </c>
      <c r="S460" s="144">
        <f t="shared" si="68"/>
        <v>0.65040108458682333</v>
      </c>
      <c r="T460" s="144">
        <f t="shared" si="69"/>
        <v>0.34959891541317673</v>
      </c>
      <c r="U460" s="138">
        <f t="shared" si="70"/>
        <v>938.47226528480633</v>
      </c>
      <c r="V460" s="138">
        <f t="shared" si="71"/>
        <v>504.44086558886744</v>
      </c>
      <c r="W460" s="2" t="s">
        <v>1337</v>
      </c>
      <c r="X460" s="2">
        <v>1759252277</v>
      </c>
      <c r="Y460" s="2" t="s">
        <v>1627</v>
      </c>
      <c r="Z460" s="2" t="s">
        <v>1629</v>
      </c>
      <c r="AA460" s="2"/>
    </row>
    <row r="461" spans="1:27" x14ac:dyDescent="0.25">
      <c r="A461" s="145">
        <v>457</v>
      </c>
      <c r="B461" s="179" t="s">
        <v>89</v>
      </c>
      <c r="C461" s="181" t="s">
        <v>90</v>
      </c>
      <c r="D461" s="190" t="s">
        <v>770</v>
      </c>
      <c r="E461" s="183" t="s">
        <v>1271</v>
      </c>
      <c r="F461" s="150">
        <v>836</v>
      </c>
      <c r="G461" s="150">
        <v>1389475</v>
      </c>
      <c r="H461" s="7">
        <v>1239</v>
      </c>
      <c r="I461" s="7">
        <v>1593515</v>
      </c>
      <c r="J461" s="24">
        <f t="shared" si="63"/>
        <v>1.4820574162679425</v>
      </c>
      <c r="K461" s="24">
        <f t="shared" si="63"/>
        <v>1.1468468306374711</v>
      </c>
      <c r="L461" s="24">
        <f t="shared" si="64"/>
        <v>0.3</v>
      </c>
      <c r="M461" s="24">
        <f t="shared" si="65"/>
        <v>0.7</v>
      </c>
      <c r="N461" s="109">
        <f t="shared" si="66"/>
        <v>1</v>
      </c>
      <c r="O461" s="148">
        <f>IF(N461&gt;=$O$1,N461*'DSR Fund'!$F$9,0)</f>
        <v>1442.9131308736737</v>
      </c>
      <c r="P461" s="7">
        <v>822495</v>
      </c>
      <c r="Q461" s="7">
        <v>770180</v>
      </c>
      <c r="R461" s="138">
        <f t="shared" si="67"/>
        <v>1592675</v>
      </c>
      <c r="S461" s="144">
        <f t="shared" si="68"/>
        <v>0.51642362691697929</v>
      </c>
      <c r="T461" s="144">
        <f t="shared" si="69"/>
        <v>0.48357637308302071</v>
      </c>
      <c r="U461" s="138">
        <f t="shared" si="70"/>
        <v>745.15443237191664</v>
      </c>
      <c r="V461" s="138">
        <f t="shared" si="71"/>
        <v>697.75869850175707</v>
      </c>
      <c r="W461" s="2" t="s">
        <v>1337</v>
      </c>
      <c r="X461" s="2">
        <v>1707716100</v>
      </c>
      <c r="Y461" s="2" t="s">
        <v>1627</v>
      </c>
      <c r="Z461" s="2" t="s">
        <v>1629</v>
      </c>
      <c r="AA461" s="2"/>
    </row>
    <row r="462" spans="1:27" x14ac:dyDescent="0.25">
      <c r="A462" s="145">
        <v>458</v>
      </c>
      <c r="B462" s="179" t="s">
        <v>89</v>
      </c>
      <c r="C462" s="181" t="s">
        <v>90</v>
      </c>
      <c r="D462" s="190" t="s">
        <v>764</v>
      </c>
      <c r="E462" s="183" t="s">
        <v>765</v>
      </c>
      <c r="F462" s="150">
        <v>762</v>
      </c>
      <c r="G462" s="150">
        <v>1223625</v>
      </c>
      <c r="H462" s="7">
        <v>773</v>
      </c>
      <c r="I462" s="7">
        <v>1335145</v>
      </c>
      <c r="J462" s="24">
        <f t="shared" si="63"/>
        <v>1.0144356955380578</v>
      </c>
      <c r="K462" s="24">
        <f t="shared" si="63"/>
        <v>1.0911390336091531</v>
      </c>
      <c r="L462" s="24">
        <f t="shared" si="64"/>
        <v>0.3</v>
      </c>
      <c r="M462" s="24">
        <f t="shared" si="65"/>
        <v>0.7</v>
      </c>
      <c r="N462" s="109">
        <f t="shared" si="66"/>
        <v>1</v>
      </c>
      <c r="O462" s="148">
        <f>IF(N462&gt;=$O$1,N462*'DSR Fund'!$F$9,0)</f>
        <v>1442.9131308736737</v>
      </c>
      <c r="P462" s="7">
        <v>475285</v>
      </c>
      <c r="Q462" s="7">
        <v>858650</v>
      </c>
      <c r="R462" s="138">
        <f t="shared" si="67"/>
        <v>1333935</v>
      </c>
      <c r="S462" s="144">
        <f t="shared" si="68"/>
        <v>0.35630296828556113</v>
      </c>
      <c r="T462" s="144">
        <f t="shared" si="69"/>
        <v>0.64369703171443882</v>
      </c>
      <c r="U462" s="138">
        <f t="shared" si="70"/>
        <v>514.11423150850226</v>
      </c>
      <c r="V462" s="138">
        <f t="shared" si="71"/>
        <v>928.79889936517134</v>
      </c>
      <c r="W462" s="2" t="s">
        <v>1337</v>
      </c>
      <c r="X462" s="2">
        <v>1725904785</v>
      </c>
      <c r="Y462" s="2" t="s">
        <v>1627</v>
      </c>
      <c r="Z462" s="2" t="s">
        <v>1629</v>
      </c>
      <c r="AA462" s="2"/>
    </row>
    <row r="463" spans="1:27" x14ac:dyDescent="0.25">
      <c r="A463" s="145">
        <v>459</v>
      </c>
      <c r="B463" s="179" t="s">
        <v>89</v>
      </c>
      <c r="C463" s="181" t="s">
        <v>90</v>
      </c>
      <c r="D463" s="145" t="s">
        <v>771</v>
      </c>
      <c r="E463" s="179" t="s">
        <v>772</v>
      </c>
      <c r="F463" s="150">
        <v>832</v>
      </c>
      <c r="G463" s="150">
        <v>1273390</v>
      </c>
      <c r="H463" s="7">
        <v>893</v>
      </c>
      <c r="I463" s="7">
        <v>1229080</v>
      </c>
      <c r="J463" s="24">
        <f t="shared" si="63"/>
        <v>1.0733173076923077</v>
      </c>
      <c r="K463" s="24">
        <f t="shared" si="63"/>
        <v>0.96520311923291369</v>
      </c>
      <c r="L463" s="24">
        <f t="shared" si="64"/>
        <v>0.3</v>
      </c>
      <c r="M463" s="24">
        <f t="shared" si="65"/>
        <v>0.6756421834630395</v>
      </c>
      <c r="N463" s="109">
        <f t="shared" si="66"/>
        <v>0.97564218346303955</v>
      </c>
      <c r="O463" s="148">
        <f>IF(N463&gt;=$O$1,N463*'DSR Fund'!$F$9,0)</f>
        <v>1407.7669175530816</v>
      </c>
      <c r="P463" s="7">
        <v>611765</v>
      </c>
      <c r="Q463" s="7">
        <v>615030</v>
      </c>
      <c r="R463" s="138">
        <f t="shared" si="67"/>
        <v>1226795</v>
      </c>
      <c r="S463" s="144">
        <f t="shared" si="68"/>
        <v>0.49866929682628314</v>
      </c>
      <c r="T463" s="144">
        <f t="shared" si="69"/>
        <v>0.50133070317371686</v>
      </c>
      <c r="U463" s="138">
        <f t="shared" si="70"/>
        <v>702.01013887149929</v>
      </c>
      <c r="V463" s="138">
        <f t="shared" si="71"/>
        <v>705.75677868158232</v>
      </c>
      <c r="W463" s="2" t="s">
        <v>1337</v>
      </c>
      <c r="X463" s="2">
        <v>1777334441</v>
      </c>
      <c r="Y463" s="2" t="s">
        <v>1627</v>
      </c>
      <c r="Z463" s="2" t="s">
        <v>1629</v>
      </c>
      <c r="AA463" s="2"/>
    </row>
    <row r="464" spans="1:27" x14ac:dyDescent="0.25">
      <c r="A464" s="145">
        <v>460</v>
      </c>
      <c r="B464" s="179" t="s">
        <v>89</v>
      </c>
      <c r="C464" s="181" t="s">
        <v>90</v>
      </c>
      <c r="D464" s="145" t="s">
        <v>763</v>
      </c>
      <c r="E464" s="179" t="s">
        <v>1051</v>
      </c>
      <c r="F464" s="150">
        <v>820</v>
      </c>
      <c r="G464" s="150">
        <v>1450920</v>
      </c>
      <c r="H464" s="7">
        <v>984</v>
      </c>
      <c r="I464" s="7">
        <v>1162885</v>
      </c>
      <c r="J464" s="24">
        <f t="shared" si="63"/>
        <v>1.2</v>
      </c>
      <c r="K464" s="24">
        <f t="shared" si="63"/>
        <v>0.80148112921456727</v>
      </c>
      <c r="L464" s="24">
        <f t="shared" si="64"/>
        <v>0.3</v>
      </c>
      <c r="M464" s="24">
        <f t="shared" si="65"/>
        <v>0.56103679045019705</v>
      </c>
      <c r="N464" s="109">
        <f t="shared" si="66"/>
        <v>0.86103679045019699</v>
      </c>
      <c r="O464" s="148">
        <f>IF(N464&gt;=$O$1,N464*'DSR Fund'!$F$9,0)</f>
        <v>1242.4012911059131</v>
      </c>
      <c r="P464" s="7">
        <v>588025</v>
      </c>
      <c r="Q464" s="7">
        <v>574860</v>
      </c>
      <c r="R464" s="138">
        <f t="shared" si="67"/>
        <v>1162885</v>
      </c>
      <c r="S464" s="144">
        <f t="shared" si="68"/>
        <v>0.50566049093418519</v>
      </c>
      <c r="T464" s="144">
        <f t="shared" si="69"/>
        <v>0.49433950906581475</v>
      </c>
      <c r="U464" s="138">
        <f t="shared" si="70"/>
        <v>628.23324679788152</v>
      </c>
      <c r="V464" s="138">
        <f t="shared" si="71"/>
        <v>614.16804430803143</v>
      </c>
      <c r="W464" s="2" t="s">
        <v>1337</v>
      </c>
      <c r="X464" s="2">
        <v>1714504242</v>
      </c>
      <c r="Y464" s="2" t="s">
        <v>1627</v>
      </c>
      <c r="Z464" s="2" t="s">
        <v>1629</v>
      </c>
      <c r="AA464" s="2"/>
    </row>
    <row r="465" spans="1:27" x14ac:dyDescent="0.25">
      <c r="A465" s="145">
        <v>461</v>
      </c>
      <c r="B465" s="179" t="s">
        <v>89</v>
      </c>
      <c r="C465" s="181" t="s">
        <v>90</v>
      </c>
      <c r="D465" s="145" t="s">
        <v>766</v>
      </c>
      <c r="E465" s="179" t="s">
        <v>1582</v>
      </c>
      <c r="F465" s="150">
        <v>781</v>
      </c>
      <c r="G465" s="150">
        <v>1605510</v>
      </c>
      <c r="H465" s="7">
        <v>1172</v>
      </c>
      <c r="I465" s="7">
        <v>1640775</v>
      </c>
      <c r="J465" s="24">
        <f t="shared" si="63"/>
        <v>1.5006402048655569</v>
      </c>
      <c r="K465" s="24">
        <f t="shared" si="63"/>
        <v>1.0219649830894857</v>
      </c>
      <c r="L465" s="24">
        <f t="shared" si="64"/>
        <v>0.3</v>
      </c>
      <c r="M465" s="24">
        <f t="shared" si="65"/>
        <v>0.7</v>
      </c>
      <c r="N465" s="109">
        <f t="shared" si="66"/>
        <v>1</v>
      </c>
      <c r="O465" s="148">
        <f>IF(N465&gt;=$O$1,N465*'DSR Fund'!$F$9,0)</f>
        <v>1442.9131308736737</v>
      </c>
      <c r="P465" s="7">
        <v>800885</v>
      </c>
      <c r="Q465" s="7">
        <v>838120</v>
      </c>
      <c r="R465" s="138">
        <f t="shared" si="67"/>
        <v>1639005</v>
      </c>
      <c r="S465" s="144">
        <f t="shared" si="68"/>
        <v>0.48864097424962094</v>
      </c>
      <c r="T465" s="144">
        <f t="shared" si="69"/>
        <v>0.51135902575037906</v>
      </c>
      <c r="U465" s="138">
        <f t="shared" si="70"/>
        <v>705.06647802768271</v>
      </c>
      <c r="V465" s="138">
        <f t="shared" si="71"/>
        <v>737.846652845991</v>
      </c>
      <c r="W465" s="2" t="s">
        <v>1337</v>
      </c>
      <c r="X465" s="2">
        <v>1767288882</v>
      </c>
      <c r="Y465" s="2" t="s">
        <v>1627</v>
      </c>
      <c r="Z465" s="2" t="s">
        <v>1629</v>
      </c>
      <c r="AA465" s="2"/>
    </row>
    <row r="466" spans="1:27" x14ac:dyDescent="0.25">
      <c r="A466" s="145">
        <v>462</v>
      </c>
      <c r="B466" s="179" t="s">
        <v>89</v>
      </c>
      <c r="C466" s="181" t="s">
        <v>90</v>
      </c>
      <c r="D466" s="145" t="s">
        <v>767</v>
      </c>
      <c r="E466" s="179" t="s">
        <v>768</v>
      </c>
      <c r="F466" s="150">
        <v>744</v>
      </c>
      <c r="G466" s="150">
        <v>1299405</v>
      </c>
      <c r="H466" s="7">
        <v>887</v>
      </c>
      <c r="I466" s="7">
        <v>1026285</v>
      </c>
      <c r="J466" s="24">
        <f t="shared" si="63"/>
        <v>1.1922043010752688</v>
      </c>
      <c r="K466" s="24">
        <f t="shared" si="63"/>
        <v>0.78981149064379463</v>
      </c>
      <c r="L466" s="24">
        <f t="shared" si="64"/>
        <v>0.3</v>
      </c>
      <c r="M466" s="24">
        <f t="shared" si="65"/>
        <v>0.55286804345065621</v>
      </c>
      <c r="N466" s="109">
        <f t="shared" si="66"/>
        <v>0.85286804345065614</v>
      </c>
      <c r="O466" s="148">
        <f>IF(N466&gt;=$O$1,N466*'DSR Fund'!$F$9,0)</f>
        <v>1230.6144987974906</v>
      </c>
      <c r="P466" s="7">
        <v>549885</v>
      </c>
      <c r="Q466" s="7">
        <v>456140</v>
      </c>
      <c r="R466" s="138">
        <f t="shared" si="67"/>
        <v>1006025</v>
      </c>
      <c r="S466" s="144">
        <f t="shared" si="68"/>
        <v>0.54659178449839718</v>
      </c>
      <c r="T466" s="144">
        <f t="shared" si="69"/>
        <v>0.45340821550160282</v>
      </c>
      <c r="U466" s="138">
        <f t="shared" si="70"/>
        <v>672.64377492732103</v>
      </c>
      <c r="V466" s="138">
        <f t="shared" si="71"/>
        <v>557.97072387016954</v>
      </c>
      <c r="W466" s="2" t="s">
        <v>1337</v>
      </c>
      <c r="X466" s="2">
        <v>1783800773</v>
      </c>
      <c r="Y466" s="2" t="s">
        <v>1627</v>
      </c>
      <c r="Z466" s="2" t="s">
        <v>1629</v>
      </c>
      <c r="AA466" s="2"/>
    </row>
    <row r="467" spans="1:27" x14ac:dyDescent="0.25">
      <c r="A467" s="145">
        <v>463</v>
      </c>
      <c r="B467" s="179" t="s">
        <v>89</v>
      </c>
      <c r="C467" s="181" t="s">
        <v>90</v>
      </c>
      <c r="D467" s="145" t="s">
        <v>769</v>
      </c>
      <c r="E467" s="179" t="s">
        <v>1583</v>
      </c>
      <c r="F467" s="150">
        <v>919</v>
      </c>
      <c r="G467" s="150">
        <v>1785775</v>
      </c>
      <c r="H467" s="7">
        <v>1167</v>
      </c>
      <c r="I467" s="7">
        <v>1345910</v>
      </c>
      <c r="J467" s="24">
        <f t="shared" si="63"/>
        <v>1.2698585418933623</v>
      </c>
      <c r="K467" s="24">
        <f t="shared" si="63"/>
        <v>0.75368397474485871</v>
      </c>
      <c r="L467" s="24">
        <f t="shared" si="64"/>
        <v>0.3</v>
      </c>
      <c r="M467" s="24">
        <f t="shared" si="65"/>
        <v>0.5275787823214011</v>
      </c>
      <c r="N467" s="109">
        <f t="shared" si="66"/>
        <v>0.82757878232140114</v>
      </c>
      <c r="O467" s="148">
        <f>IF(N467&gt;=$O$1,N467*'DSR Fund'!$F$9,0)</f>
        <v>1194.1242918439955</v>
      </c>
      <c r="P467" s="7">
        <v>843150</v>
      </c>
      <c r="Q467" s="7">
        <v>427950</v>
      </c>
      <c r="R467" s="138">
        <f t="shared" si="67"/>
        <v>1271100</v>
      </c>
      <c r="S467" s="144">
        <f t="shared" si="68"/>
        <v>0.66332310597120603</v>
      </c>
      <c r="T467" s="144">
        <f t="shared" si="69"/>
        <v>0.33667689402879397</v>
      </c>
      <c r="U467" s="138">
        <f t="shared" si="70"/>
        <v>792.09023418162599</v>
      </c>
      <c r="V467" s="138">
        <f t="shared" si="71"/>
        <v>402.03405766236949</v>
      </c>
      <c r="W467" s="2" t="s">
        <v>1337</v>
      </c>
      <c r="X467" s="2">
        <v>1739881122</v>
      </c>
      <c r="Y467" s="2" t="s">
        <v>1627</v>
      </c>
      <c r="Z467" s="2" t="s">
        <v>1629</v>
      </c>
      <c r="AA467" s="2"/>
    </row>
    <row r="468" spans="1:27" x14ac:dyDescent="0.25">
      <c r="A468" s="145">
        <v>464</v>
      </c>
      <c r="B468" s="179" t="s">
        <v>1052</v>
      </c>
      <c r="C468" s="181" t="s">
        <v>90</v>
      </c>
      <c r="D468" s="145" t="s">
        <v>742</v>
      </c>
      <c r="E468" s="179" t="s">
        <v>743</v>
      </c>
      <c r="F468" s="150">
        <v>1019</v>
      </c>
      <c r="G468" s="150">
        <v>2570795</v>
      </c>
      <c r="H468" s="7">
        <v>1309</v>
      </c>
      <c r="I468" s="7">
        <v>2271380</v>
      </c>
      <c r="J468" s="24">
        <f t="shared" si="63"/>
        <v>1.2845927379784101</v>
      </c>
      <c r="K468" s="24">
        <f t="shared" si="63"/>
        <v>0.88353213694596422</v>
      </c>
      <c r="L468" s="24">
        <f t="shared" si="64"/>
        <v>0.3</v>
      </c>
      <c r="M468" s="24">
        <f t="shared" si="65"/>
        <v>0.6184724958621749</v>
      </c>
      <c r="N468" s="109">
        <f t="shared" si="66"/>
        <v>0.91847249586217483</v>
      </c>
      <c r="O468" s="148">
        <f>IF(N468&gt;=$O$1,N468*'DSR Fund'!$F$9,0)</f>
        <v>1325.2760246258481</v>
      </c>
      <c r="P468" s="7">
        <v>863285</v>
      </c>
      <c r="Q468" s="7">
        <v>1369660</v>
      </c>
      <c r="R468" s="138">
        <f t="shared" si="67"/>
        <v>2232945</v>
      </c>
      <c r="S468" s="144">
        <f t="shared" si="68"/>
        <v>0.38661274684329439</v>
      </c>
      <c r="T468" s="144">
        <f t="shared" si="69"/>
        <v>0.61338725315670561</v>
      </c>
      <c r="U468" s="138">
        <f t="shared" si="70"/>
        <v>512.36860420616063</v>
      </c>
      <c r="V468" s="138">
        <f t="shared" si="71"/>
        <v>812.90742041968747</v>
      </c>
      <c r="W468" s="2" t="s">
        <v>1337</v>
      </c>
      <c r="X468" s="2">
        <v>1935972516</v>
      </c>
      <c r="Y468" s="2" t="s">
        <v>1627</v>
      </c>
      <c r="Z468" s="2" t="s">
        <v>1629</v>
      </c>
      <c r="AA468" s="2"/>
    </row>
    <row r="469" spans="1:27" x14ac:dyDescent="0.25">
      <c r="A469" s="145">
        <v>465</v>
      </c>
      <c r="B469" s="179" t="s">
        <v>1052</v>
      </c>
      <c r="C469" s="181" t="s">
        <v>90</v>
      </c>
      <c r="D469" s="145" t="s">
        <v>746</v>
      </c>
      <c r="E469" s="179" t="s">
        <v>1117</v>
      </c>
      <c r="F469" s="150">
        <v>765</v>
      </c>
      <c r="G469" s="150">
        <v>1418335</v>
      </c>
      <c r="H469" s="7">
        <v>791</v>
      </c>
      <c r="I469" s="7">
        <v>1426760</v>
      </c>
      <c r="J469" s="24">
        <f t="shared" si="63"/>
        <v>1.0339869281045753</v>
      </c>
      <c r="K469" s="24">
        <f t="shared" si="63"/>
        <v>1.0059400635251898</v>
      </c>
      <c r="L469" s="24">
        <f t="shared" si="64"/>
        <v>0.3</v>
      </c>
      <c r="M469" s="24">
        <f t="shared" si="65"/>
        <v>0.7</v>
      </c>
      <c r="N469" s="109">
        <f t="shared" si="66"/>
        <v>1</v>
      </c>
      <c r="O469" s="148">
        <f>IF(N469&gt;=$O$1,N469*'DSR Fund'!$F$9,0)</f>
        <v>1442.9131308736737</v>
      </c>
      <c r="P469" s="7">
        <v>429605</v>
      </c>
      <c r="Q469" s="7">
        <v>992120</v>
      </c>
      <c r="R469" s="138">
        <f t="shared" si="67"/>
        <v>1421725</v>
      </c>
      <c r="S469" s="144">
        <f t="shared" si="68"/>
        <v>0.30217165766938053</v>
      </c>
      <c r="T469" s="144">
        <f t="shared" si="69"/>
        <v>0.69782834233061952</v>
      </c>
      <c r="U469" s="138">
        <f t="shared" si="70"/>
        <v>436.00745262901381</v>
      </c>
      <c r="V469" s="138">
        <f t="shared" si="71"/>
        <v>1006.90567824466</v>
      </c>
      <c r="W469" s="2" t="s">
        <v>1337</v>
      </c>
      <c r="X469" s="2">
        <v>1312373852</v>
      </c>
      <c r="Y469" s="2" t="s">
        <v>1627</v>
      </c>
      <c r="Z469" s="2" t="s">
        <v>1629</v>
      </c>
      <c r="AA469" s="2"/>
    </row>
    <row r="470" spans="1:27" x14ac:dyDescent="0.25">
      <c r="A470" s="145">
        <v>466</v>
      </c>
      <c r="B470" s="179" t="s">
        <v>1052</v>
      </c>
      <c r="C470" s="181" t="s">
        <v>90</v>
      </c>
      <c r="D470" s="145" t="s">
        <v>747</v>
      </c>
      <c r="E470" s="179" t="s">
        <v>748</v>
      </c>
      <c r="F470" s="150">
        <v>494</v>
      </c>
      <c r="G470" s="150">
        <v>800065</v>
      </c>
      <c r="H470" s="7">
        <v>536</v>
      </c>
      <c r="I470" s="7">
        <v>695305</v>
      </c>
      <c r="J470" s="24">
        <f t="shared" si="63"/>
        <v>1.0850202429149798</v>
      </c>
      <c r="K470" s="24">
        <f t="shared" si="63"/>
        <v>0.86906063882309559</v>
      </c>
      <c r="L470" s="24">
        <f t="shared" si="64"/>
        <v>0.3</v>
      </c>
      <c r="M470" s="24">
        <f t="shared" si="65"/>
        <v>0.60834244717616692</v>
      </c>
      <c r="N470" s="109">
        <f t="shared" si="66"/>
        <v>0.90834244717616697</v>
      </c>
      <c r="O470" s="148">
        <f>IF(N470&gt;=$O$1,N470*'DSR Fund'!$F$9,0)</f>
        <v>1310.6592443604177</v>
      </c>
      <c r="P470" s="7">
        <v>362680</v>
      </c>
      <c r="Q470" s="7">
        <v>320200</v>
      </c>
      <c r="R470" s="138">
        <f t="shared" si="67"/>
        <v>682880</v>
      </c>
      <c r="S470" s="144">
        <f t="shared" si="68"/>
        <v>0.53110356138706649</v>
      </c>
      <c r="T470" s="144">
        <f t="shared" si="69"/>
        <v>0.46889643861293345</v>
      </c>
      <c r="U470" s="138">
        <f t="shared" si="70"/>
        <v>696.09579244469933</v>
      </c>
      <c r="V470" s="138">
        <f t="shared" si="71"/>
        <v>614.56345191571836</v>
      </c>
      <c r="W470" s="2" t="s">
        <v>1337</v>
      </c>
      <c r="X470" s="2">
        <v>1742581137</v>
      </c>
      <c r="Y470" s="2" t="s">
        <v>1627</v>
      </c>
      <c r="Z470" s="2" t="s">
        <v>1629</v>
      </c>
      <c r="AA470" s="2"/>
    </row>
    <row r="471" spans="1:27" x14ac:dyDescent="0.25">
      <c r="A471" s="145">
        <v>467</v>
      </c>
      <c r="B471" s="179" t="s">
        <v>1052</v>
      </c>
      <c r="C471" s="181" t="s">
        <v>90</v>
      </c>
      <c r="D471" s="145" t="s">
        <v>744</v>
      </c>
      <c r="E471" s="179" t="s">
        <v>745</v>
      </c>
      <c r="F471" s="150">
        <v>706</v>
      </c>
      <c r="G471" s="150">
        <v>1333290</v>
      </c>
      <c r="H471" s="7">
        <v>803</v>
      </c>
      <c r="I471" s="7">
        <v>1235385</v>
      </c>
      <c r="J471" s="24">
        <f t="shared" si="63"/>
        <v>1.1373937677053825</v>
      </c>
      <c r="K471" s="24">
        <f t="shared" si="63"/>
        <v>0.92656886348806333</v>
      </c>
      <c r="L471" s="24">
        <f t="shared" si="64"/>
        <v>0.3</v>
      </c>
      <c r="M471" s="24">
        <f t="shared" si="65"/>
        <v>0.64859820444164429</v>
      </c>
      <c r="N471" s="109">
        <f t="shared" si="66"/>
        <v>0.94859820444164433</v>
      </c>
      <c r="O471" s="148">
        <f>IF(N471&gt;=$O$1,N471*'DSR Fund'!$F$9,0)</f>
        <v>1368.7448051120382</v>
      </c>
      <c r="P471" s="7">
        <v>504270</v>
      </c>
      <c r="Q471" s="7">
        <v>713370</v>
      </c>
      <c r="R471" s="138">
        <f t="shared" si="67"/>
        <v>1217640</v>
      </c>
      <c r="S471" s="144">
        <f t="shared" si="68"/>
        <v>0.41413718340396177</v>
      </c>
      <c r="T471" s="144">
        <f t="shared" si="69"/>
        <v>0.58586281659603823</v>
      </c>
      <c r="U471" s="138">
        <f t="shared" si="70"/>
        <v>566.84811838790404</v>
      </c>
      <c r="V471" s="138">
        <f t="shared" si="71"/>
        <v>801.89668672413416</v>
      </c>
      <c r="W471" s="2" t="s">
        <v>1337</v>
      </c>
      <c r="X471" s="2">
        <v>1763057252</v>
      </c>
      <c r="Y471" s="2" t="s">
        <v>1627</v>
      </c>
      <c r="Z471" s="2" t="s">
        <v>1629</v>
      </c>
      <c r="AA471" s="2"/>
    </row>
    <row r="472" spans="1:27" x14ac:dyDescent="0.25">
      <c r="A472" s="145">
        <v>468</v>
      </c>
      <c r="B472" s="179" t="s">
        <v>92</v>
      </c>
      <c r="C472" s="181" t="s">
        <v>90</v>
      </c>
      <c r="D472" s="145" t="s">
        <v>774</v>
      </c>
      <c r="E472" s="179" t="s">
        <v>775</v>
      </c>
      <c r="F472" s="150">
        <v>944</v>
      </c>
      <c r="G472" s="150">
        <v>2181945</v>
      </c>
      <c r="H472" s="7">
        <v>1312</v>
      </c>
      <c r="I472" s="7">
        <v>2444145</v>
      </c>
      <c r="J472" s="24">
        <f t="shared" si="63"/>
        <v>1.3898305084745763</v>
      </c>
      <c r="K472" s="24">
        <f t="shared" si="63"/>
        <v>1.1201680152341145</v>
      </c>
      <c r="L472" s="24">
        <f t="shared" si="64"/>
        <v>0.3</v>
      </c>
      <c r="M472" s="24">
        <f t="shared" si="65"/>
        <v>0.7</v>
      </c>
      <c r="N472" s="109">
        <f t="shared" si="66"/>
        <v>1</v>
      </c>
      <c r="O472" s="148">
        <f>IF(N472&gt;=$O$1,N472*'DSR Fund'!$F$9,0)</f>
        <v>1442.9131308736737</v>
      </c>
      <c r="P472" s="7">
        <v>770775</v>
      </c>
      <c r="Q472" s="7">
        <v>1671050</v>
      </c>
      <c r="R472" s="138">
        <f t="shared" si="67"/>
        <v>2441825</v>
      </c>
      <c r="S472" s="144">
        <f t="shared" si="68"/>
        <v>0.3156552988031493</v>
      </c>
      <c r="T472" s="144">
        <f t="shared" si="69"/>
        <v>0.68434470119685076</v>
      </c>
      <c r="U472" s="138">
        <f t="shared" si="70"/>
        <v>455.46317547291716</v>
      </c>
      <c r="V472" s="138">
        <f t="shared" si="71"/>
        <v>987.44995540075661</v>
      </c>
      <c r="W472" s="2" t="s">
        <v>1337</v>
      </c>
      <c r="X472" s="2">
        <v>1758416788</v>
      </c>
      <c r="Y472" s="2" t="s">
        <v>1627</v>
      </c>
      <c r="Z472" s="2" t="s">
        <v>1629</v>
      </c>
      <c r="AA472" s="2"/>
    </row>
    <row r="473" spans="1:27" x14ac:dyDescent="0.25">
      <c r="A473" s="145">
        <v>469</v>
      </c>
      <c r="B473" s="179" t="s">
        <v>92</v>
      </c>
      <c r="C473" s="181" t="s">
        <v>90</v>
      </c>
      <c r="D473" s="145" t="s">
        <v>776</v>
      </c>
      <c r="E473" s="179" t="s">
        <v>346</v>
      </c>
      <c r="F473" s="150">
        <v>735</v>
      </c>
      <c r="G473" s="150">
        <v>1444315</v>
      </c>
      <c r="H473" s="7">
        <v>1046</v>
      </c>
      <c r="I473" s="7">
        <v>1687410</v>
      </c>
      <c r="J473" s="24">
        <f t="shared" si="63"/>
        <v>1.4231292517006802</v>
      </c>
      <c r="K473" s="24">
        <f t="shared" si="63"/>
        <v>1.1683116217722589</v>
      </c>
      <c r="L473" s="24">
        <f t="shared" si="64"/>
        <v>0.3</v>
      </c>
      <c r="M473" s="24">
        <f t="shared" si="65"/>
        <v>0.7</v>
      </c>
      <c r="N473" s="109">
        <f t="shared" si="66"/>
        <v>1</v>
      </c>
      <c r="O473" s="148">
        <f>IF(N473&gt;=$O$1,N473*'DSR Fund'!$F$9,0)</f>
        <v>1442.9131308736737</v>
      </c>
      <c r="P473" s="7">
        <v>676070</v>
      </c>
      <c r="Q473" s="7">
        <v>1000730</v>
      </c>
      <c r="R473" s="138">
        <f t="shared" si="67"/>
        <v>1676800</v>
      </c>
      <c r="S473" s="144">
        <f t="shared" si="68"/>
        <v>0.40319060114503819</v>
      </c>
      <c r="T473" s="144">
        <f t="shared" si="69"/>
        <v>0.59680939885496187</v>
      </c>
      <c r="U473" s="138">
        <f t="shared" si="70"/>
        <v>581.76901263702564</v>
      </c>
      <c r="V473" s="138">
        <f t="shared" si="71"/>
        <v>861.14411823664818</v>
      </c>
      <c r="W473" s="2" t="s">
        <v>1337</v>
      </c>
      <c r="X473" s="2">
        <v>1713662776</v>
      </c>
      <c r="Y473" s="2" t="s">
        <v>1627</v>
      </c>
      <c r="Z473" s="2" t="s">
        <v>1629</v>
      </c>
      <c r="AA473" s="2"/>
    </row>
    <row r="474" spans="1:27" x14ac:dyDescent="0.25">
      <c r="A474" s="145">
        <v>470</v>
      </c>
      <c r="B474" s="179" t="s">
        <v>92</v>
      </c>
      <c r="C474" s="181" t="s">
        <v>90</v>
      </c>
      <c r="D474" s="145" t="s">
        <v>779</v>
      </c>
      <c r="E474" s="179" t="s">
        <v>780</v>
      </c>
      <c r="F474" s="150">
        <v>626</v>
      </c>
      <c r="G474" s="150">
        <v>1170360</v>
      </c>
      <c r="H474" s="7">
        <v>863</v>
      </c>
      <c r="I474" s="7">
        <v>1338825</v>
      </c>
      <c r="J474" s="24">
        <f t="shared" si="63"/>
        <v>1.3785942492012779</v>
      </c>
      <c r="K474" s="24">
        <f t="shared" si="63"/>
        <v>1.1439428893673742</v>
      </c>
      <c r="L474" s="24">
        <f t="shared" si="64"/>
        <v>0.3</v>
      </c>
      <c r="M474" s="24">
        <f t="shared" si="65"/>
        <v>0.7</v>
      </c>
      <c r="N474" s="109">
        <f t="shared" si="66"/>
        <v>1</v>
      </c>
      <c r="O474" s="148">
        <f>IF(N474&gt;=$O$1,N474*'DSR Fund'!$F$9,0)</f>
        <v>1442.9131308736737</v>
      </c>
      <c r="P474" s="7">
        <v>555395</v>
      </c>
      <c r="Q474" s="7">
        <v>783430</v>
      </c>
      <c r="R474" s="138">
        <f t="shared" si="67"/>
        <v>1338825</v>
      </c>
      <c r="S474" s="144">
        <f t="shared" si="68"/>
        <v>0.41483763748062669</v>
      </c>
      <c r="T474" s="144">
        <f t="shared" si="69"/>
        <v>0.58516236251937337</v>
      </c>
      <c r="U474" s="138">
        <f t="shared" si="70"/>
        <v>598.57467430140912</v>
      </c>
      <c r="V474" s="138">
        <f t="shared" si="71"/>
        <v>844.3384565722647</v>
      </c>
      <c r="W474" s="2" t="s">
        <v>1337</v>
      </c>
      <c r="X474" s="2">
        <v>1736457479</v>
      </c>
      <c r="Y474" s="2" t="s">
        <v>1627</v>
      </c>
      <c r="Z474" s="2" t="s">
        <v>1629</v>
      </c>
      <c r="AA474" s="2"/>
    </row>
    <row r="475" spans="1:27" x14ac:dyDescent="0.25">
      <c r="A475" s="145">
        <v>471</v>
      </c>
      <c r="B475" s="179" t="s">
        <v>92</v>
      </c>
      <c r="C475" s="181" t="s">
        <v>90</v>
      </c>
      <c r="D475" s="145" t="s">
        <v>777</v>
      </c>
      <c r="E475" s="179" t="s">
        <v>778</v>
      </c>
      <c r="F475" s="150">
        <v>639</v>
      </c>
      <c r="G475" s="150">
        <v>1219170</v>
      </c>
      <c r="H475" s="7">
        <v>948</v>
      </c>
      <c r="I475" s="7">
        <v>1539565</v>
      </c>
      <c r="J475" s="24">
        <f t="shared" si="63"/>
        <v>1.483568075117371</v>
      </c>
      <c r="K475" s="24">
        <f t="shared" si="63"/>
        <v>1.2627976410180697</v>
      </c>
      <c r="L475" s="24">
        <f t="shared" si="64"/>
        <v>0.3</v>
      </c>
      <c r="M475" s="24">
        <f t="shared" si="65"/>
        <v>0.7</v>
      </c>
      <c r="N475" s="109">
        <f t="shared" si="66"/>
        <v>1</v>
      </c>
      <c r="O475" s="148">
        <f>IF(N475&gt;=$O$1,N475*'DSR Fund'!$F$9,0)</f>
        <v>1442.9131308736737</v>
      </c>
      <c r="P475" s="7">
        <v>596065</v>
      </c>
      <c r="Q475" s="7">
        <v>928800</v>
      </c>
      <c r="R475" s="138">
        <f t="shared" si="67"/>
        <v>1524865</v>
      </c>
      <c r="S475" s="144">
        <f t="shared" si="68"/>
        <v>0.39089689906975372</v>
      </c>
      <c r="T475" s="144">
        <f t="shared" si="69"/>
        <v>0.60910310093024633</v>
      </c>
      <c r="U475" s="138">
        <f t="shared" si="70"/>
        <v>564.03026848554873</v>
      </c>
      <c r="V475" s="138">
        <f t="shared" si="71"/>
        <v>878.88286238812498</v>
      </c>
      <c r="W475" s="2" t="s">
        <v>1337</v>
      </c>
      <c r="X475" s="2">
        <v>1711446223</v>
      </c>
      <c r="Y475" s="2" t="s">
        <v>1627</v>
      </c>
      <c r="Z475" s="2" t="s">
        <v>1629</v>
      </c>
      <c r="AA475" s="2"/>
    </row>
    <row r="476" spans="1:27" x14ac:dyDescent="0.25">
      <c r="A476" s="145">
        <v>472</v>
      </c>
      <c r="B476" s="179" t="s">
        <v>104</v>
      </c>
      <c r="C476" s="181" t="s">
        <v>90</v>
      </c>
      <c r="D476" s="145" t="s">
        <v>749</v>
      </c>
      <c r="E476" s="179" t="s">
        <v>752</v>
      </c>
      <c r="F476" s="150">
        <v>1059</v>
      </c>
      <c r="G476" s="150">
        <v>2398350</v>
      </c>
      <c r="H476" s="7">
        <v>1169</v>
      </c>
      <c r="I476" s="7">
        <v>2164160</v>
      </c>
      <c r="J476" s="24">
        <f t="shared" si="63"/>
        <v>1.1038715769593956</v>
      </c>
      <c r="K476" s="24">
        <f t="shared" si="63"/>
        <v>0.90235370150311678</v>
      </c>
      <c r="L476" s="24">
        <f t="shared" si="64"/>
        <v>0.3</v>
      </c>
      <c r="M476" s="24">
        <f t="shared" si="65"/>
        <v>0.63164759105218171</v>
      </c>
      <c r="N476" s="109">
        <f t="shared" si="66"/>
        <v>0.93164759105218176</v>
      </c>
      <c r="O476" s="148">
        <f>IF(N476&gt;=$O$1,N476*'DSR Fund'!$F$9,0)</f>
        <v>1344.2865424760196</v>
      </c>
      <c r="P476" s="7">
        <v>710940</v>
      </c>
      <c r="Q476" s="7">
        <v>1449170</v>
      </c>
      <c r="R476" s="138">
        <f t="shared" si="67"/>
        <v>2160110</v>
      </c>
      <c r="S476" s="144">
        <f t="shared" si="68"/>
        <v>0.32912212803977575</v>
      </c>
      <c r="T476" s="144">
        <f t="shared" si="69"/>
        <v>0.67087787196022419</v>
      </c>
      <c r="U476" s="138">
        <f t="shared" si="70"/>
        <v>442.43444755493994</v>
      </c>
      <c r="V476" s="138">
        <f t="shared" si="71"/>
        <v>901.85209492107958</v>
      </c>
      <c r="W476" s="2" t="s">
        <v>1337</v>
      </c>
      <c r="X476" s="2">
        <v>1714418120</v>
      </c>
      <c r="Y476" s="2" t="s">
        <v>1627</v>
      </c>
      <c r="Z476" s="2" t="s">
        <v>1629</v>
      </c>
      <c r="AA476" s="2"/>
    </row>
    <row r="477" spans="1:27" x14ac:dyDescent="0.25">
      <c r="A477" s="145">
        <v>473</v>
      </c>
      <c r="B477" s="179" t="s">
        <v>104</v>
      </c>
      <c r="C477" s="181" t="s">
        <v>90</v>
      </c>
      <c r="D477" s="145" t="s">
        <v>751</v>
      </c>
      <c r="E477" s="179" t="s">
        <v>1584</v>
      </c>
      <c r="F477" s="150">
        <v>1052</v>
      </c>
      <c r="G477" s="150">
        <v>2375360</v>
      </c>
      <c r="H477" s="7">
        <v>1349</v>
      </c>
      <c r="I477" s="7">
        <v>2795275</v>
      </c>
      <c r="J477" s="24">
        <f t="shared" si="63"/>
        <v>1.2823193916349811</v>
      </c>
      <c r="K477" s="24">
        <f t="shared" si="63"/>
        <v>1.1767795197359558</v>
      </c>
      <c r="L477" s="24">
        <f t="shared" si="64"/>
        <v>0.3</v>
      </c>
      <c r="M477" s="24">
        <f t="shared" si="65"/>
        <v>0.7</v>
      </c>
      <c r="N477" s="109">
        <f t="shared" si="66"/>
        <v>1</v>
      </c>
      <c r="O477" s="148">
        <f>IF(N477&gt;=$O$1,N477*'DSR Fund'!$F$9,0)</f>
        <v>1442.9131308736737</v>
      </c>
      <c r="P477" s="7">
        <v>815955</v>
      </c>
      <c r="Q477" s="7">
        <v>1979320</v>
      </c>
      <c r="R477" s="138">
        <f t="shared" si="67"/>
        <v>2795275</v>
      </c>
      <c r="S477" s="144">
        <f t="shared" si="68"/>
        <v>0.29190508983910346</v>
      </c>
      <c r="T477" s="144">
        <f t="shared" si="69"/>
        <v>0.70809491016089654</v>
      </c>
      <c r="U477" s="138">
        <f t="shared" si="70"/>
        <v>421.1936870977018</v>
      </c>
      <c r="V477" s="138">
        <f t="shared" si="71"/>
        <v>1021.719443775972</v>
      </c>
      <c r="W477" s="2" t="s">
        <v>1337</v>
      </c>
      <c r="X477" s="2">
        <v>1308958240</v>
      </c>
      <c r="Y477" s="2" t="s">
        <v>1627</v>
      </c>
      <c r="Z477" s="2" t="s">
        <v>1629</v>
      </c>
      <c r="AA477" s="2"/>
    </row>
    <row r="478" spans="1:27" x14ac:dyDescent="0.25">
      <c r="A478" s="145">
        <v>474</v>
      </c>
      <c r="B478" s="179" t="s">
        <v>104</v>
      </c>
      <c r="C478" s="181" t="s">
        <v>90</v>
      </c>
      <c r="D478" s="145" t="s">
        <v>754</v>
      </c>
      <c r="E478" s="179" t="s">
        <v>755</v>
      </c>
      <c r="F478" s="150">
        <v>487</v>
      </c>
      <c r="G478" s="150">
        <v>1226535</v>
      </c>
      <c r="H478" s="7">
        <v>451</v>
      </c>
      <c r="I478" s="7">
        <v>1439355</v>
      </c>
      <c r="J478" s="24">
        <f t="shared" si="63"/>
        <v>0.92607802874743328</v>
      </c>
      <c r="K478" s="24">
        <f t="shared" si="63"/>
        <v>1.1735131895950788</v>
      </c>
      <c r="L478" s="24">
        <f t="shared" si="64"/>
        <v>0.27782340862422999</v>
      </c>
      <c r="M478" s="24">
        <f t="shared" si="65"/>
        <v>0.7</v>
      </c>
      <c r="N478" s="109">
        <f t="shared" si="66"/>
        <v>0.9778234086242299</v>
      </c>
      <c r="O478" s="148">
        <f>IF(N478&gt;=$O$1,N478*'DSR Fund'!$F$9,0)</f>
        <v>1410.9142359795551</v>
      </c>
      <c r="P478" s="7">
        <v>220585</v>
      </c>
      <c r="Q478" s="7">
        <v>1218770</v>
      </c>
      <c r="R478" s="138">
        <f t="shared" si="67"/>
        <v>1439355</v>
      </c>
      <c r="S478" s="144">
        <f t="shared" si="68"/>
        <v>0.15325267220386909</v>
      </c>
      <c r="T478" s="144">
        <f t="shared" si="69"/>
        <v>0.84674732779613093</v>
      </c>
      <c r="U478" s="138">
        <f t="shared" si="70"/>
        <v>216.22637691434716</v>
      </c>
      <c r="V478" s="138">
        <f t="shared" si="71"/>
        <v>1194.6878590652079</v>
      </c>
      <c r="W478" s="2" t="s">
        <v>1337</v>
      </c>
      <c r="X478" s="2">
        <v>1792476262</v>
      </c>
      <c r="Y478" s="2" t="e">
        <v>#N/A</v>
      </c>
      <c r="Z478" s="2" t="s">
        <v>1630</v>
      </c>
      <c r="AA478" s="2"/>
    </row>
    <row r="479" spans="1:27" x14ac:dyDescent="0.25">
      <c r="A479" s="145">
        <v>475</v>
      </c>
      <c r="B479" s="179" t="s">
        <v>104</v>
      </c>
      <c r="C479" s="181" t="s">
        <v>90</v>
      </c>
      <c r="D479" s="145" t="s">
        <v>756</v>
      </c>
      <c r="E479" s="179" t="s">
        <v>757</v>
      </c>
      <c r="F479" s="150">
        <v>725</v>
      </c>
      <c r="G479" s="150">
        <v>1695930</v>
      </c>
      <c r="H479" s="7">
        <v>631</v>
      </c>
      <c r="I479" s="7">
        <v>1332465</v>
      </c>
      <c r="J479" s="24">
        <f t="shared" si="63"/>
        <v>0.8703448275862069</v>
      </c>
      <c r="K479" s="24">
        <f t="shared" si="63"/>
        <v>0.78568396101254179</v>
      </c>
      <c r="L479" s="24">
        <f t="shared" si="64"/>
        <v>0.26110344827586207</v>
      </c>
      <c r="M479" s="24">
        <f t="shared" si="65"/>
        <v>0.54997877270877926</v>
      </c>
      <c r="N479" s="109">
        <f t="shared" si="66"/>
        <v>0.81108222098464133</v>
      </c>
      <c r="O479" s="148">
        <f>IF(N479&gt;=$O$1,N479*'DSR Fund'!$F$9,0)</f>
        <v>1170.3211868769217</v>
      </c>
      <c r="P479" s="7">
        <v>403145</v>
      </c>
      <c r="Q479" s="7">
        <v>929320</v>
      </c>
      <c r="R479" s="138">
        <f t="shared" si="67"/>
        <v>1332465</v>
      </c>
      <c r="S479" s="144">
        <f t="shared" si="68"/>
        <v>0.30255578945788447</v>
      </c>
      <c r="T479" s="144">
        <f t="shared" si="69"/>
        <v>0.69744421054211558</v>
      </c>
      <c r="U479" s="138">
        <f t="shared" si="70"/>
        <v>354.0874506148354</v>
      </c>
      <c r="V479" s="138">
        <f t="shared" si="71"/>
        <v>816.23373626208638</v>
      </c>
      <c r="W479" s="2" t="s">
        <v>1337</v>
      </c>
      <c r="X479" s="2">
        <v>1755356574</v>
      </c>
      <c r="Y479" s="2" t="s">
        <v>1627</v>
      </c>
      <c r="Z479" s="2" t="s">
        <v>1629</v>
      </c>
      <c r="AA479" s="2"/>
    </row>
    <row r="480" spans="1:27" x14ac:dyDescent="0.25">
      <c r="A480" s="145">
        <v>476</v>
      </c>
      <c r="B480" s="179" t="s">
        <v>104</v>
      </c>
      <c r="C480" s="181" t="s">
        <v>90</v>
      </c>
      <c r="D480" s="145" t="s">
        <v>753</v>
      </c>
      <c r="E480" s="179" t="s">
        <v>1585</v>
      </c>
      <c r="F480" s="150">
        <v>539</v>
      </c>
      <c r="G480" s="150">
        <v>1328315</v>
      </c>
      <c r="H480" s="7">
        <v>434</v>
      </c>
      <c r="I480" s="7">
        <v>1237980</v>
      </c>
      <c r="J480" s="24">
        <f t="shared" si="63"/>
        <v>0.80519480519480524</v>
      </c>
      <c r="K480" s="24">
        <f t="shared" si="63"/>
        <v>0.93199278785529038</v>
      </c>
      <c r="L480" s="24">
        <f t="shared" si="64"/>
        <v>0.24155844155844156</v>
      </c>
      <c r="M480" s="24">
        <f t="shared" si="65"/>
        <v>0.65239495149870319</v>
      </c>
      <c r="N480" s="109">
        <f t="shared" si="66"/>
        <v>0.89395339305714472</v>
      </c>
      <c r="O480" s="148">
        <f>IF(N480&gt;=$O$1,N480*'DSR Fund'!$F$9,0)</f>
        <v>1289.8970892312286</v>
      </c>
      <c r="P480" s="7">
        <v>234450</v>
      </c>
      <c r="Q480" s="7">
        <v>996280</v>
      </c>
      <c r="R480" s="138">
        <f t="shared" si="67"/>
        <v>1230730</v>
      </c>
      <c r="S480" s="144">
        <f t="shared" si="68"/>
        <v>0.1904966970822195</v>
      </c>
      <c r="T480" s="144">
        <f t="shared" si="69"/>
        <v>0.8095033029177805</v>
      </c>
      <c r="U480" s="138">
        <f t="shared" si="70"/>
        <v>245.72113507451803</v>
      </c>
      <c r="V480" s="138">
        <f t="shared" si="71"/>
        <v>1044.1759541567105</v>
      </c>
      <c r="W480" s="2" t="s">
        <v>1337</v>
      </c>
      <c r="X480" s="2">
        <v>1738851261</v>
      </c>
      <c r="Y480" s="2" t="s">
        <v>1627</v>
      </c>
      <c r="Z480" s="2" t="s">
        <v>1629</v>
      </c>
      <c r="AA480" s="2"/>
    </row>
    <row r="481" spans="1:27" x14ac:dyDescent="0.25">
      <c r="A481" s="145">
        <v>477</v>
      </c>
      <c r="B481" s="179" t="s">
        <v>104</v>
      </c>
      <c r="C481" s="181" t="s">
        <v>90</v>
      </c>
      <c r="D481" s="145" t="s">
        <v>762</v>
      </c>
      <c r="E481" s="179" t="s">
        <v>759</v>
      </c>
      <c r="F481" s="150">
        <v>953</v>
      </c>
      <c r="G481" s="150">
        <v>2005950</v>
      </c>
      <c r="H481" s="7">
        <v>1063</v>
      </c>
      <c r="I481" s="7">
        <v>1833465</v>
      </c>
      <c r="J481" s="24">
        <f t="shared" si="63"/>
        <v>1.1154249737670514</v>
      </c>
      <c r="K481" s="24">
        <f t="shared" si="63"/>
        <v>0.91401331040155542</v>
      </c>
      <c r="L481" s="24">
        <f t="shared" si="64"/>
        <v>0.3</v>
      </c>
      <c r="M481" s="24">
        <f t="shared" si="65"/>
        <v>0.63980931728108881</v>
      </c>
      <c r="N481" s="109">
        <f t="shared" si="66"/>
        <v>0.93980931728108885</v>
      </c>
      <c r="O481" s="148">
        <f>IF(N481&gt;=$O$1,N481*'DSR Fund'!$F$9,0)</f>
        <v>1356.0632044223057</v>
      </c>
      <c r="P481" s="7">
        <v>745375</v>
      </c>
      <c r="Q481" s="7">
        <v>1087000</v>
      </c>
      <c r="R481" s="138">
        <f t="shared" si="67"/>
        <v>1832375</v>
      </c>
      <c r="S481" s="144">
        <f t="shared" si="68"/>
        <v>0.40678081724537829</v>
      </c>
      <c r="T481" s="144">
        <f t="shared" si="69"/>
        <v>0.59321918275462171</v>
      </c>
      <c r="U481" s="138">
        <f t="shared" si="70"/>
        <v>551.62049853129201</v>
      </c>
      <c r="V481" s="138">
        <f t="shared" si="71"/>
        <v>804.4427058910137</v>
      </c>
      <c r="W481" s="2" t="s">
        <v>1337</v>
      </c>
      <c r="X481" s="2">
        <v>1742411147</v>
      </c>
      <c r="Y481" s="2" t="s">
        <v>1627</v>
      </c>
      <c r="Z481" s="2" t="s">
        <v>1629</v>
      </c>
      <c r="AA481" s="2"/>
    </row>
    <row r="482" spans="1:27" x14ac:dyDescent="0.25">
      <c r="A482" s="145">
        <v>478</v>
      </c>
      <c r="B482" s="179" t="s">
        <v>104</v>
      </c>
      <c r="C482" s="181" t="s">
        <v>90</v>
      </c>
      <c r="D482" s="145" t="s">
        <v>760</v>
      </c>
      <c r="E482" s="179" t="s">
        <v>761</v>
      </c>
      <c r="F482" s="150">
        <v>1057</v>
      </c>
      <c r="G482" s="150">
        <v>2462620</v>
      </c>
      <c r="H482" s="7">
        <v>1314</v>
      </c>
      <c r="I482" s="7">
        <v>2575755</v>
      </c>
      <c r="J482" s="24">
        <f t="shared" si="63"/>
        <v>1.2431409649952696</v>
      </c>
      <c r="K482" s="24">
        <f t="shared" si="63"/>
        <v>1.045940908463344</v>
      </c>
      <c r="L482" s="24">
        <f t="shared" si="64"/>
        <v>0.3</v>
      </c>
      <c r="M482" s="24">
        <f t="shared" si="65"/>
        <v>0.7</v>
      </c>
      <c r="N482" s="109">
        <f t="shared" si="66"/>
        <v>1</v>
      </c>
      <c r="O482" s="148">
        <f>IF(N482&gt;=$O$1,N482*'DSR Fund'!$F$9,0)</f>
        <v>1442.9131308736737</v>
      </c>
      <c r="P482" s="7">
        <v>891135</v>
      </c>
      <c r="Q482" s="7">
        <v>1683320</v>
      </c>
      <c r="R482" s="138">
        <f t="shared" si="67"/>
        <v>2574455</v>
      </c>
      <c r="S482" s="144">
        <f t="shared" si="68"/>
        <v>0.34614510644000379</v>
      </c>
      <c r="T482" s="144">
        <f t="shared" si="69"/>
        <v>0.65385489355999615</v>
      </c>
      <c r="U482" s="138">
        <f t="shared" si="70"/>
        <v>499.45731926994688</v>
      </c>
      <c r="V482" s="138">
        <f t="shared" si="71"/>
        <v>943.45581160372672</v>
      </c>
      <c r="W482" s="2" t="s">
        <v>1337</v>
      </c>
      <c r="X482" s="2">
        <v>1711286432</v>
      </c>
      <c r="Y482" s="2" t="s">
        <v>1627</v>
      </c>
      <c r="Z482" s="2" t="s">
        <v>1629</v>
      </c>
      <c r="AA482" s="2"/>
    </row>
    <row r="483" spans="1:27" x14ac:dyDescent="0.25">
      <c r="A483" s="145">
        <v>479</v>
      </c>
      <c r="B483" s="179" t="s">
        <v>104</v>
      </c>
      <c r="C483" s="181" t="s">
        <v>90</v>
      </c>
      <c r="D483" s="145" t="s">
        <v>758</v>
      </c>
      <c r="E483" s="179" t="s">
        <v>1139</v>
      </c>
      <c r="F483" s="150">
        <v>709</v>
      </c>
      <c r="G483" s="150">
        <v>1595720</v>
      </c>
      <c r="H483" s="7">
        <v>980</v>
      </c>
      <c r="I483" s="7">
        <v>1867975</v>
      </c>
      <c r="J483" s="24">
        <f t="shared" si="63"/>
        <v>1.382228490832158</v>
      </c>
      <c r="K483" s="24">
        <f t="shared" si="63"/>
        <v>1.1706157721906099</v>
      </c>
      <c r="L483" s="24">
        <f t="shared" si="64"/>
        <v>0.3</v>
      </c>
      <c r="M483" s="24">
        <f t="shared" si="65"/>
        <v>0.7</v>
      </c>
      <c r="N483" s="109">
        <f t="shared" si="66"/>
        <v>1</v>
      </c>
      <c r="O483" s="148">
        <f>IF(N483&gt;=$O$1,N483*'DSR Fund'!$F$9,0)</f>
        <v>1442.9131308736737</v>
      </c>
      <c r="P483" s="7">
        <v>626625</v>
      </c>
      <c r="Q483" s="7">
        <v>1241350</v>
      </c>
      <c r="R483" s="138">
        <f t="shared" si="67"/>
        <v>1867975</v>
      </c>
      <c r="S483" s="144">
        <f t="shared" si="68"/>
        <v>0.33545684497918871</v>
      </c>
      <c r="T483" s="144">
        <f t="shared" si="69"/>
        <v>0.66454315502081129</v>
      </c>
      <c r="U483" s="138">
        <f t="shared" si="70"/>
        <v>484.0350864619258</v>
      </c>
      <c r="V483" s="138">
        <f t="shared" si="71"/>
        <v>958.87804441174796</v>
      </c>
      <c r="W483" s="2" t="s">
        <v>1337</v>
      </c>
      <c r="X483" s="2">
        <v>1318131457</v>
      </c>
      <c r="Y483" s="2" t="s">
        <v>1627</v>
      </c>
      <c r="Z483" s="2" t="s">
        <v>1629</v>
      </c>
      <c r="AA483" s="2"/>
    </row>
    <row r="484" spans="1:27" x14ac:dyDescent="0.25">
      <c r="A484" s="145">
        <v>480</v>
      </c>
      <c r="B484" s="179" t="s">
        <v>119</v>
      </c>
      <c r="C484" s="181" t="s">
        <v>108</v>
      </c>
      <c r="D484" s="145" t="s">
        <v>903</v>
      </c>
      <c r="E484" s="179" t="s">
        <v>1098</v>
      </c>
      <c r="F484" s="150">
        <v>1170</v>
      </c>
      <c r="G484" s="150">
        <v>2255415</v>
      </c>
      <c r="H484" s="7">
        <v>867</v>
      </c>
      <c r="I484" s="7">
        <v>1407835</v>
      </c>
      <c r="J484" s="24">
        <f t="shared" si="63"/>
        <v>0.74102564102564106</v>
      </c>
      <c r="K484" s="24">
        <f t="shared" si="63"/>
        <v>0.62420219782168695</v>
      </c>
      <c r="L484" s="24">
        <f t="shared" si="64"/>
        <v>0.22230769230769232</v>
      </c>
      <c r="M484" s="24">
        <f t="shared" si="65"/>
        <v>0.43694153847518086</v>
      </c>
      <c r="N484" s="109">
        <f t="shared" si="66"/>
        <v>0.65924923078287323</v>
      </c>
      <c r="O484" s="148">
        <f>IF(N484&gt;=$O$1,N484*'DSR Fund'!$F$9,0)</f>
        <v>0</v>
      </c>
      <c r="P484" s="7">
        <v>524325</v>
      </c>
      <c r="Q484" s="7">
        <v>872820</v>
      </c>
      <c r="R484" s="138">
        <f t="shared" si="67"/>
        <v>1397145</v>
      </c>
      <c r="S484" s="144">
        <f t="shared" si="68"/>
        <v>0.37528316674360929</v>
      </c>
      <c r="T484" s="144">
        <f t="shared" si="69"/>
        <v>0.62471683325639071</v>
      </c>
      <c r="U484" s="138">
        <f t="shared" si="70"/>
        <v>0</v>
      </c>
      <c r="V484" s="138">
        <f t="shared" si="71"/>
        <v>0</v>
      </c>
      <c r="W484" s="2" t="s">
        <v>1337</v>
      </c>
      <c r="X484" s="2">
        <v>1733402139</v>
      </c>
      <c r="Y484" s="2" t="s">
        <v>1627</v>
      </c>
      <c r="Z484" s="2" t="s">
        <v>1629</v>
      </c>
      <c r="AA484" s="2"/>
    </row>
    <row r="485" spans="1:27" x14ac:dyDescent="0.25">
      <c r="A485" s="145">
        <v>481</v>
      </c>
      <c r="B485" s="179" t="s">
        <v>119</v>
      </c>
      <c r="C485" s="181" t="s">
        <v>108</v>
      </c>
      <c r="D485" s="145" t="s">
        <v>906</v>
      </c>
      <c r="E485" s="179" t="s">
        <v>1586</v>
      </c>
      <c r="F485" s="150">
        <v>675</v>
      </c>
      <c r="G485" s="150">
        <v>1321540</v>
      </c>
      <c r="H485" s="7">
        <v>901</v>
      </c>
      <c r="I485" s="7">
        <v>1328820</v>
      </c>
      <c r="J485" s="24">
        <f t="shared" si="63"/>
        <v>1.3348148148148149</v>
      </c>
      <c r="K485" s="24">
        <f t="shared" si="63"/>
        <v>1.0055087246697034</v>
      </c>
      <c r="L485" s="24">
        <f t="shared" si="64"/>
        <v>0.3</v>
      </c>
      <c r="M485" s="24">
        <f t="shared" si="65"/>
        <v>0.7</v>
      </c>
      <c r="N485" s="109">
        <f t="shared" si="66"/>
        <v>1</v>
      </c>
      <c r="O485" s="148">
        <f>IF(N485&gt;=$O$1,N485*'DSR Fund'!$F$9,0)</f>
        <v>1442.9131308736737</v>
      </c>
      <c r="P485" s="7">
        <v>558975</v>
      </c>
      <c r="Q485" s="7">
        <v>758340</v>
      </c>
      <c r="R485" s="138">
        <f t="shared" si="67"/>
        <v>1317315</v>
      </c>
      <c r="S485" s="144">
        <f t="shared" si="68"/>
        <v>0.42432903291923346</v>
      </c>
      <c r="T485" s="144">
        <f t="shared" si="69"/>
        <v>0.57567096708076659</v>
      </c>
      <c r="U485" s="138">
        <f t="shared" si="70"/>
        <v>612.26993341008927</v>
      </c>
      <c r="V485" s="138">
        <f t="shared" si="71"/>
        <v>830.64319746358444</v>
      </c>
      <c r="W485" s="2" t="s">
        <v>1337</v>
      </c>
      <c r="X485" s="2">
        <v>1774415085</v>
      </c>
      <c r="Y485" s="2" t="s">
        <v>1627</v>
      </c>
      <c r="Z485" s="2" t="s">
        <v>1629</v>
      </c>
      <c r="AA485" s="2"/>
    </row>
    <row r="486" spans="1:27" x14ac:dyDescent="0.25">
      <c r="A486" s="145">
        <v>482</v>
      </c>
      <c r="B486" s="179" t="s">
        <v>119</v>
      </c>
      <c r="C486" s="181" t="s">
        <v>108</v>
      </c>
      <c r="D486" s="145" t="s">
        <v>905</v>
      </c>
      <c r="E486" s="179" t="s">
        <v>1587</v>
      </c>
      <c r="F486" s="150">
        <v>996</v>
      </c>
      <c r="G486" s="150">
        <v>2211760</v>
      </c>
      <c r="H486" s="7">
        <v>883</v>
      </c>
      <c r="I486" s="7">
        <v>1337405</v>
      </c>
      <c r="J486" s="24">
        <f t="shared" si="63"/>
        <v>0.88654618473895586</v>
      </c>
      <c r="K486" s="24">
        <f t="shared" si="63"/>
        <v>0.60467907910442364</v>
      </c>
      <c r="L486" s="24">
        <f t="shared" si="64"/>
        <v>0.26596385542168677</v>
      </c>
      <c r="M486" s="24">
        <f t="shared" si="65"/>
        <v>0.42327535537309652</v>
      </c>
      <c r="N486" s="109">
        <f t="shared" si="66"/>
        <v>0.68923921079478334</v>
      </c>
      <c r="O486" s="148">
        <f>IF(N486&gt;=$O$1,N486*'DSR Fund'!$F$9,0)</f>
        <v>0</v>
      </c>
      <c r="P486" s="7">
        <v>633395</v>
      </c>
      <c r="Q486" s="7">
        <v>678450</v>
      </c>
      <c r="R486" s="138">
        <f t="shared" si="67"/>
        <v>1311845</v>
      </c>
      <c r="S486" s="144">
        <f t="shared" si="68"/>
        <v>0.48282762064115808</v>
      </c>
      <c r="T486" s="144">
        <f t="shared" si="69"/>
        <v>0.51717237935884197</v>
      </c>
      <c r="U486" s="138">
        <f t="shared" si="70"/>
        <v>0</v>
      </c>
      <c r="V486" s="138">
        <f t="shared" si="71"/>
        <v>0</v>
      </c>
      <c r="W486" s="2" t="s">
        <v>1337</v>
      </c>
      <c r="X486" s="2">
        <v>1716361474</v>
      </c>
      <c r="Y486" s="2" t="s">
        <v>1627</v>
      </c>
      <c r="Z486" s="2" t="s">
        <v>1629</v>
      </c>
      <c r="AA486" s="2"/>
    </row>
    <row r="487" spans="1:27" x14ac:dyDescent="0.25">
      <c r="A487" s="145">
        <v>483</v>
      </c>
      <c r="B487" s="179" t="s">
        <v>119</v>
      </c>
      <c r="C487" s="181" t="s">
        <v>108</v>
      </c>
      <c r="D487" s="145" t="s">
        <v>904</v>
      </c>
      <c r="E487" s="179" t="s">
        <v>1099</v>
      </c>
      <c r="F487" s="150">
        <v>1289</v>
      </c>
      <c r="G487" s="150">
        <v>2531160</v>
      </c>
      <c r="H487" s="7">
        <v>1295</v>
      </c>
      <c r="I487" s="7">
        <v>1871805</v>
      </c>
      <c r="J487" s="24">
        <f t="shared" si="63"/>
        <v>1.004654771140419</v>
      </c>
      <c r="K487" s="24">
        <f t="shared" si="63"/>
        <v>0.73950481202294605</v>
      </c>
      <c r="L487" s="24">
        <f t="shared" si="64"/>
        <v>0.3</v>
      </c>
      <c r="M487" s="24">
        <f t="shared" si="65"/>
        <v>0.51765336841606224</v>
      </c>
      <c r="N487" s="109">
        <f t="shared" si="66"/>
        <v>0.81765336841606229</v>
      </c>
      <c r="O487" s="148">
        <f>IF(N487&gt;=$O$1,N487*'DSR Fund'!$F$9,0)</f>
        <v>1179.8027817906259</v>
      </c>
      <c r="P487" s="7">
        <v>704915</v>
      </c>
      <c r="Q487" s="7">
        <v>1160110</v>
      </c>
      <c r="R487" s="138">
        <f t="shared" si="67"/>
        <v>1865025</v>
      </c>
      <c r="S487" s="144">
        <f t="shared" si="68"/>
        <v>0.37796544282248229</v>
      </c>
      <c r="T487" s="144">
        <f t="shared" si="69"/>
        <v>0.62203455717751777</v>
      </c>
      <c r="U487" s="138">
        <f t="shared" si="70"/>
        <v>445.92468086269037</v>
      </c>
      <c r="V487" s="138">
        <f t="shared" si="71"/>
        <v>733.87810092793563</v>
      </c>
      <c r="W487" s="2" t="s">
        <v>1337</v>
      </c>
      <c r="X487" s="2">
        <v>1744711116</v>
      </c>
      <c r="Y487" s="2" t="s">
        <v>1627</v>
      </c>
      <c r="Z487" s="2" t="s">
        <v>1629</v>
      </c>
      <c r="AA487" s="2"/>
    </row>
    <row r="488" spans="1:27" x14ac:dyDescent="0.25">
      <c r="A488" s="145">
        <v>484</v>
      </c>
      <c r="B488" s="179" t="s">
        <v>116</v>
      </c>
      <c r="C488" s="181" t="s">
        <v>108</v>
      </c>
      <c r="D488" s="145" t="s">
        <v>896</v>
      </c>
      <c r="E488" s="179" t="s">
        <v>1588</v>
      </c>
      <c r="F488" s="150">
        <v>935</v>
      </c>
      <c r="G488" s="150">
        <v>2726445</v>
      </c>
      <c r="H488" s="7">
        <v>1164</v>
      </c>
      <c r="I488" s="7">
        <v>2450905</v>
      </c>
      <c r="J488" s="24">
        <f t="shared" si="63"/>
        <v>1.2449197860962566</v>
      </c>
      <c r="K488" s="24">
        <f t="shared" si="63"/>
        <v>0.8989379943479513</v>
      </c>
      <c r="L488" s="24">
        <f t="shared" si="64"/>
        <v>0.3</v>
      </c>
      <c r="M488" s="24">
        <f t="shared" si="65"/>
        <v>0.62925659604356587</v>
      </c>
      <c r="N488" s="109">
        <f t="shared" si="66"/>
        <v>0.92925659604356592</v>
      </c>
      <c r="O488" s="148">
        <f>IF(N488&gt;=$O$1,N488*'DSR Fund'!$F$9,0)</f>
        <v>1340.8365443822345</v>
      </c>
      <c r="P488" s="7">
        <v>708945</v>
      </c>
      <c r="Q488" s="7">
        <v>1741960</v>
      </c>
      <c r="R488" s="138">
        <f t="shared" si="67"/>
        <v>2450905</v>
      </c>
      <c r="S488" s="144">
        <f t="shared" si="68"/>
        <v>0.28925845759015545</v>
      </c>
      <c r="T488" s="144">
        <f t="shared" si="69"/>
        <v>0.71074154240984455</v>
      </c>
      <c r="U488" s="138">
        <f t="shared" si="70"/>
        <v>387.84831070851914</v>
      </c>
      <c r="V488" s="138">
        <f t="shared" si="71"/>
        <v>952.98823367371529</v>
      </c>
      <c r="W488" s="2" t="s">
        <v>1337</v>
      </c>
      <c r="X488" s="2">
        <v>1785558287</v>
      </c>
      <c r="Y488" s="2" t="s">
        <v>1627</v>
      </c>
      <c r="Z488" s="2" t="s">
        <v>1629</v>
      </c>
      <c r="AA488" s="2"/>
    </row>
    <row r="489" spans="1:27" x14ac:dyDescent="0.25">
      <c r="A489" s="145">
        <v>485</v>
      </c>
      <c r="B489" s="179" t="s">
        <v>116</v>
      </c>
      <c r="C489" s="181" t="s">
        <v>108</v>
      </c>
      <c r="D489" s="145" t="s">
        <v>900</v>
      </c>
      <c r="E489" s="179" t="s">
        <v>895</v>
      </c>
      <c r="F489" s="150">
        <v>983</v>
      </c>
      <c r="G489" s="150">
        <v>1883515</v>
      </c>
      <c r="H489" s="7">
        <v>1467</v>
      </c>
      <c r="I489" s="7">
        <v>1805200</v>
      </c>
      <c r="J489" s="24">
        <f t="shared" si="63"/>
        <v>1.4923702950152593</v>
      </c>
      <c r="K489" s="24">
        <f t="shared" si="63"/>
        <v>0.95842082489388192</v>
      </c>
      <c r="L489" s="24">
        <f t="shared" si="64"/>
        <v>0.3</v>
      </c>
      <c r="M489" s="24">
        <f t="shared" si="65"/>
        <v>0.67089457742571734</v>
      </c>
      <c r="N489" s="109">
        <f t="shared" si="66"/>
        <v>0.97089457742571739</v>
      </c>
      <c r="O489" s="148">
        <f>IF(N489&gt;=$O$1,N489*'DSR Fund'!$F$9,0)</f>
        <v>1400.9165344616142</v>
      </c>
      <c r="P489" s="7">
        <v>862060</v>
      </c>
      <c r="Q489" s="7">
        <v>943140</v>
      </c>
      <c r="R489" s="138">
        <f t="shared" si="67"/>
        <v>1805200</v>
      </c>
      <c r="S489" s="144">
        <f t="shared" si="68"/>
        <v>0.47754265455351208</v>
      </c>
      <c r="T489" s="144">
        <f t="shared" si="69"/>
        <v>0.52245734544648792</v>
      </c>
      <c r="U489" s="138">
        <f t="shared" si="70"/>
        <v>668.99740067470589</v>
      </c>
      <c r="V489" s="138">
        <f t="shared" si="71"/>
        <v>731.91913378690833</v>
      </c>
      <c r="W489" s="2" t="s">
        <v>1337</v>
      </c>
      <c r="X489" s="2">
        <v>1701017010</v>
      </c>
      <c r="Y489" s="2" t="s">
        <v>1627</v>
      </c>
      <c r="Z489" s="2" t="s">
        <v>1629</v>
      </c>
      <c r="AA489" s="2"/>
    </row>
    <row r="490" spans="1:27" x14ac:dyDescent="0.25">
      <c r="A490" s="145">
        <v>486</v>
      </c>
      <c r="B490" s="179" t="s">
        <v>116</v>
      </c>
      <c r="C490" s="181" t="s">
        <v>108</v>
      </c>
      <c r="D490" s="145" t="s">
        <v>902</v>
      </c>
      <c r="E490" s="179" t="s">
        <v>901</v>
      </c>
      <c r="F490" s="150">
        <v>1014</v>
      </c>
      <c r="G490" s="150">
        <v>2025900</v>
      </c>
      <c r="H490" s="7">
        <v>1128</v>
      </c>
      <c r="I490" s="7">
        <v>1570325</v>
      </c>
      <c r="J490" s="24">
        <f t="shared" si="63"/>
        <v>1.1124260355029585</v>
      </c>
      <c r="K490" s="24">
        <f t="shared" si="63"/>
        <v>0.77512463596426284</v>
      </c>
      <c r="L490" s="24">
        <f t="shared" si="64"/>
        <v>0.3</v>
      </c>
      <c r="M490" s="24">
        <f t="shared" si="65"/>
        <v>0.54258724517498391</v>
      </c>
      <c r="N490" s="109">
        <f t="shared" si="66"/>
        <v>0.84258724517498385</v>
      </c>
      <c r="O490" s="148">
        <f>IF(N490&gt;=$O$1,N490*'DSR Fund'!$F$9,0)</f>
        <v>1215.7801999696596</v>
      </c>
      <c r="P490" s="7">
        <v>631855</v>
      </c>
      <c r="Q490" s="7">
        <v>938470</v>
      </c>
      <c r="R490" s="138">
        <f t="shared" si="67"/>
        <v>1570325</v>
      </c>
      <c r="S490" s="144">
        <f t="shared" si="68"/>
        <v>0.40237212042093196</v>
      </c>
      <c r="T490" s="144">
        <f t="shared" si="69"/>
        <v>0.59762787957906804</v>
      </c>
      <c r="U490" s="138">
        <f t="shared" si="70"/>
        <v>489.19605702757661</v>
      </c>
      <c r="V490" s="138">
        <f t="shared" si="71"/>
        <v>726.58414294208296</v>
      </c>
      <c r="W490" s="2" t="s">
        <v>1337</v>
      </c>
      <c r="X490" s="2">
        <v>1737128030</v>
      </c>
      <c r="Y490" s="2" t="s">
        <v>1627</v>
      </c>
      <c r="Z490" s="2" t="s">
        <v>1629</v>
      </c>
      <c r="AA490" s="2"/>
    </row>
    <row r="491" spans="1:27" x14ac:dyDescent="0.25">
      <c r="A491" s="145">
        <v>487</v>
      </c>
      <c r="B491" s="179" t="s">
        <v>116</v>
      </c>
      <c r="C491" s="181" t="s">
        <v>108</v>
      </c>
      <c r="D491" s="145" t="s">
        <v>894</v>
      </c>
      <c r="E491" s="179" t="s">
        <v>1065</v>
      </c>
      <c r="F491" s="150">
        <v>926</v>
      </c>
      <c r="G491" s="150">
        <v>1815680</v>
      </c>
      <c r="H491" s="7">
        <v>1173</v>
      </c>
      <c r="I491" s="7">
        <v>1568505</v>
      </c>
      <c r="J491" s="24">
        <f t="shared" si="63"/>
        <v>1.2667386609071274</v>
      </c>
      <c r="K491" s="24">
        <f t="shared" si="63"/>
        <v>0.86386643020796616</v>
      </c>
      <c r="L491" s="24">
        <f t="shared" si="64"/>
        <v>0.3</v>
      </c>
      <c r="M491" s="24">
        <f t="shared" si="65"/>
        <v>0.60470650114557623</v>
      </c>
      <c r="N491" s="109">
        <f t="shared" si="66"/>
        <v>0.90470650114557616</v>
      </c>
      <c r="O491" s="148">
        <f>IF(N491&gt;=$O$1,N491*'DSR Fund'!$F$9,0)</f>
        <v>1305.4128900897301</v>
      </c>
      <c r="P491" s="7">
        <v>724305</v>
      </c>
      <c r="Q491" s="7">
        <v>844200</v>
      </c>
      <c r="R491" s="138">
        <f t="shared" si="67"/>
        <v>1568505</v>
      </c>
      <c r="S491" s="144">
        <f t="shared" si="68"/>
        <v>0.46178048523912896</v>
      </c>
      <c r="T491" s="144">
        <f t="shared" si="69"/>
        <v>0.53821951476087104</v>
      </c>
      <c r="U491" s="138">
        <f t="shared" si="70"/>
        <v>602.81419782304931</v>
      </c>
      <c r="V491" s="138">
        <f t="shared" si="71"/>
        <v>702.59869226668081</v>
      </c>
      <c r="W491" s="2" t="s">
        <v>1337</v>
      </c>
      <c r="X491" s="2">
        <v>1645665657</v>
      </c>
      <c r="Y491" s="2" t="s">
        <v>1627</v>
      </c>
      <c r="Z491" s="2" t="s">
        <v>1629</v>
      </c>
      <c r="AA491" s="2"/>
    </row>
    <row r="492" spans="1:27" x14ac:dyDescent="0.25">
      <c r="A492" s="145">
        <v>488</v>
      </c>
      <c r="B492" s="179" t="s">
        <v>116</v>
      </c>
      <c r="C492" s="181" t="s">
        <v>108</v>
      </c>
      <c r="D492" s="145" t="s">
        <v>898</v>
      </c>
      <c r="E492" s="179" t="s">
        <v>899</v>
      </c>
      <c r="F492" s="150">
        <v>974</v>
      </c>
      <c r="G492" s="150">
        <v>1734380</v>
      </c>
      <c r="H492" s="7">
        <v>1106</v>
      </c>
      <c r="I492" s="7">
        <v>1458325</v>
      </c>
      <c r="J492" s="24">
        <f t="shared" si="63"/>
        <v>1.1355236139630389</v>
      </c>
      <c r="K492" s="24">
        <f t="shared" si="63"/>
        <v>0.84083361201120865</v>
      </c>
      <c r="L492" s="24">
        <f t="shared" si="64"/>
        <v>0.3</v>
      </c>
      <c r="M492" s="24">
        <f t="shared" si="65"/>
        <v>0.588583528407846</v>
      </c>
      <c r="N492" s="109">
        <f t="shared" si="66"/>
        <v>0.88858352840784605</v>
      </c>
      <c r="O492" s="148">
        <f>IF(N492&gt;=$O$1,N492*'DSR Fund'!$F$9,0)</f>
        <v>1282.1488410177412</v>
      </c>
      <c r="P492" s="7">
        <v>681035</v>
      </c>
      <c r="Q492" s="7">
        <v>777290</v>
      </c>
      <c r="R492" s="138">
        <f t="shared" si="67"/>
        <v>1458325</v>
      </c>
      <c r="S492" s="144">
        <f t="shared" si="68"/>
        <v>0.46699809713198359</v>
      </c>
      <c r="T492" s="144">
        <f t="shared" si="69"/>
        <v>0.53300190286801641</v>
      </c>
      <c r="U492" s="138">
        <f t="shared" si="70"/>
        <v>598.76106899526326</v>
      </c>
      <c r="V492" s="138">
        <f t="shared" si="71"/>
        <v>683.38777202247798</v>
      </c>
      <c r="W492" s="2" t="s">
        <v>1337</v>
      </c>
      <c r="X492" s="2">
        <v>1740137507</v>
      </c>
      <c r="Y492" s="2" t="s">
        <v>1627</v>
      </c>
      <c r="Z492" s="2" t="s">
        <v>1629</v>
      </c>
      <c r="AA492" s="2"/>
    </row>
    <row r="493" spans="1:27" x14ac:dyDescent="0.25">
      <c r="A493" s="145">
        <v>489</v>
      </c>
      <c r="B493" s="179" t="s">
        <v>114</v>
      </c>
      <c r="C493" s="181" t="s">
        <v>108</v>
      </c>
      <c r="D493" s="145" t="s">
        <v>871</v>
      </c>
      <c r="E493" s="179" t="s">
        <v>872</v>
      </c>
      <c r="F493" s="150">
        <v>688</v>
      </c>
      <c r="G493" s="150">
        <v>932055</v>
      </c>
      <c r="H493" s="7">
        <v>752</v>
      </c>
      <c r="I493" s="7">
        <v>863105</v>
      </c>
      <c r="J493" s="24">
        <f t="shared" si="63"/>
        <v>1.0930232558139534</v>
      </c>
      <c r="K493" s="24">
        <f t="shared" si="63"/>
        <v>0.92602367886015313</v>
      </c>
      <c r="L493" s="24">
        <f t="shared" si="64"/>
        <v>0.3</v>
      </c>
      <c r="M493" s="24">
        <f t="shared" si="65"/>
        <v>0.64821657520210718</v>
      </c>
      <c r="N493" s="109">
        <f t="shared" si="66"/>
        <v>0.94821657520210723</v>
      </c>
      <c r="O493" s="148">
        <f>IF(N493&gt;=$O$1,N493*'DSR Fund'!$F$9,0)</f>
        <v>1368.1941472711849</v>
      </c>
      <c r="P493" s="7">
        <v>378825</v>
      </c>
      <c r="Q493" s="7">
        <v>459100</v>
      </c>
      <c r="R493" s="138">
        <f t="shared" si="67"/>
        <v>837925</v>
      </c>
      <c r="S493" s="144">
        <f t="shared" si="68"/>
        <v>0.45209893486887254</v>
      </c>
      <c r="T493" s="144">
        <f t="shared" si="69"/>
        <v>0.54790106513112746</v>
      </c>
      <c r="U493" s="138">
        <f t="shared" si="70"/>
        <v>618.55911667512805</v>
      </c>
      <c r="V493" s="138">
        <f t="shared" si="71"/>
        <v>749.63503059605682</v>
      </c>
      <c r="W493" s="2" t="s">
        <v>1337</v>
      </c>
      <c r="X493" s="2">
        <v>1307395038</v>
      </c>
      <c r="Y493" s="2" t="s">
        <v>1627</v>
      </c>
      <c r="Z493" s="2" t="s">
        <v>1629</v>
      </c>
      <c r="AA493" s="2"/>
    </row>
    <row r="494" spans="1:27" x14ac:dyDescent="0.25">
      <c r="A494" s="145">
        <v>490</v>
      </c>
      <c r="B494" s="179" t="s">
        <v>114</v>
      </c>
      <c r="C494" s="181" t="s">
        <v>108</v>
      </c>
      <c r="D494" s="145" t="s">
        <v>870</v>
      </c>
      <c r="E494" s="179" t="s">
        <v>1064</v>
      </c>
      <c r="F494" s="150">
        <v>740</v>
      </c>
      <c r="G494" s="150">
        <v>2008835</v>
      </c>
      <c r="H494" s="7">
        <v>779</v>
      </c>
      <c r="I494" s="7">
        <v>1668765</v>
      </c>
      <c r="J494" s="24">
        <f t="shared" si="63"/>
        <v>1.0527027027027027</v>
      </c>
      <c r="K494" s="24">
        <f t="shared" si="63"/>
        <v>0.83071282609074415</v>
      </c>
      <c r="L494" s="24">
        <f t="shared" si="64"/>
        <v>0.3</v>
      </c>
      <c r="M494" s="24">
        <f t="shared" si="65"/>
        <v>0.58149897826352082</v>
      </c>
      <c r="N494" s="109">
        <f t="shared" si="66"/>
        <v>0.88149897826352075</v>
      </c>
      <c r="O494" s="148">
        <f>IF(N494&gt;=$O$1,N494*'DSR Fund'!$F$9,0)</f>
        <v>1271.9264505881611</v>
      </c>
      <c r="P494" s="7">
        <v>452025</v>
      </c>
      <c r="Q494" s="7">
        <v>1202030</v>
      </c>
      <c r="R494" s="138">
        <f t="shared" si="67"/>
        <v>1654055</v>
      </c>
      <c r="S494" s="144">
        <f t="shared" si="68"/>
        <v>0.27328293194603565</v>
      </c>
      <c r="T494" s="144">
        <f t="shared" si="69"/>
        <v>0.7267170680539643</v>
      </c>
      <c r="U494" s="138">
        <f t="shared" si="70"/>
        <v>347.59578963644708</v>
      </c>
      <c r="V494" s="138">
        <f t="shared" si="71"/>
        <v>924.33066095171387</v>
      </c>
      <c r="W494" s="2" t="s">
        <v>1337</v>
      </c>
      <c r="X494" s="2">
        <v>1931494699</v>
      </c>
      <c r="Y494" s="2" t="s">
        <v>1627</v>
      </c>
      <c r="Z494" s="2" t="s">
        <v>1629</v>
      </c>
      <c r="AA494" s="2"/>
    </row>
    <row r="495" spans="1:27" x14ac:dyDescent="0.25">
      <c r="A495" s="145">
        <v>491</v>
      </c>
      <c r="B495" s="179" t="s">
        <v>120</v>
      </c>
      <c r="C495" s="181" t="s">
        <v>108</v>
      </c>
      <c r="D495" s="145" t="s">
        <v>834</v>
      </c>
      <c r="E495" s="179" t="s">
        <v>1589</v>
      </c>
      <c r="F495" s="150">
        <v>526</v>
      </c>
      <c r="G495" s="150">
        <v>964485</v>
      </c>
      <c r="H495" s="7">
        <v>867</v>
      </c>
      <c r="I495" s="7">
        <v>1030395</v>
      </c>
      <c r="J495" s="24">
        <f t="shared" si="63"/>
        <v>1.6482889733840305</v>
      </c>
      <c r="K495" s="24">
        <f t="shared" si="63"/>
        <v>1.0683369881335636</v>
      </c>
      <c r="L495" s="24">
        <f t="shared" si="64"/>
        <v>0.3</v>
      </c>
      <c r="M495" s="24">
        <f t="shared" si="65"/>
        <v>0.7</v>
      </c>
      <c r="N495" s="109">
        <f t="shared" si="66"/>
        <v>1</v>
      </c>
      <c r="O495" s="148">
        <f>IF(N495&gt;=$O$1,N495*'DSR Fund'!$F$9,0)</f>
        <v>1442.9131308736737</v>
      </c>
      <c r="P495" s="7">
        <v>570035</v>
      </c>
      <c r="Q495" s="7">
        <v>460360</v>
      </c>
      <c r="R495" s="138">
        <f t="shared" si="67"/>
        <v>1030395</v>
      </c>
      <c r="S495" s="144">
        <f t="shared" si="68"/>
        <v>0.55321988169585445</v>
      </c>
      <c r="T495" s="144">
        <f t="shared" si="69"/>
        <v>0.44678011830414549</v>
      </c>
      <c r="U495" s="138">
        <f t="shared" si="70"/>
        <v>798.2482315593287</v>
      </c>
      <c r="V495" s="138">
        <f t="shared" si="71"/>
        <v>644.66489931434489</v>
      </c>
      <c r="W495" s="2" t="s">
        <v>1337</v>
      </c>
      <c r="X495" s="2">
        <v>1738339042</v>
      </c>
      <c r="Y495" s="2" t="s">
        <v>1627</v>
      </c>
      <c r="Z495" s="2" t="s">
        <v>1629</v>
      </c>
      <c r="AA495" s="2"/>
    </row>
    <row r="496" spans="1:27" x14ac:dyDescent="0.25">
      <c r="A496" s="145">
        <v>492</v>
      </c>
      <c r="B496" s="179" t="s">
        <v>120</v>
      </c>
      <c r="C496" s="181" t="s">
        <v>108</v>
      </c>
      <c r="D496" s="145" t="s">
        <v>836</v>
      </c>
      <c r="E496" s="179" t="s">
        <v>1590</v>
      </c>
      <c r="F496" s="150">
        <v>833</v>
      </c>
      <c r="G496" s="150">
        <v>1676230</v>
      </c>
      <c r="H496" s="7">
        <v>1088</v>
      </c>
      <c r="I496" s="7">
        <v>1769235</v>
      </c>
      <c r="J496" s="24">
        <f t="shared" si="63"/>
        <v>1.3061224489795917</v>
      </c>
      <c r="K496" s="24">
        <f t="shared" si="63"/>
        <v>1.0554846291976638</v>
      </c>
      <c r="L496" s="24">
        <f t="shared" si="64"/>
        <v>0.3</v>
      </c>
      <c r="M496" s="24">
        <f t="shared" si="65"/>
        <v>0.7</v>
      </c>
      <c r="N496" s="109">
        <f t="shared" si="66"/>
        <v>1</v>
      </c>
      <c r="O496" s="148">
        <f>IF(N496&gt;=$O$1,N496*'DSR Fund'!$F$9,0)</f>
        <v>1442.9131308736737</v>
      </c>
      <c r="P496" s="7">
        <v>765525</v>
      </c>
      <c r="Q496" s="7">
        <v>1003710</v>
      </c>
      <c r="R496" s="138">
        <f t="shared" si="67"/>
        <v>1769235</v>
      </c>
      <c r="S496" s="144">
        <f t="shared" si="68"/>
        <v>0.4326870087919355</v>
      </c>
      <c r="T496" s="144">
        <f t="shared" si="69"/>
        <v>0.56731299120806455</v>
      </c>
      <c r="U496" s="138">
        <f t="shared" si="70"/>
        <v>624.32976654433639</v>
      </c>
      <c r="V496" s="138">
        <f t="shared" si="71"/>
        <v>818.58336432933731</v>
      </c>
      <c r="W496" s="2" t="s">
        <v>1337</v>
      </c>
      <c r="X496" s="2">
        <v>1737225797</v>
      </c>
      <c r="Y496" s="2" t="s">
        <v>1627</v>
      </c>
      <c r="Z496" s="2" t="s">
        <v>1629</v>
      </c>
      <c r="AA496" s="2"/>
    </row>
    <row r="497" spans="1:27" x14ac:dyDescent="0.25">
      <c r="A497" s="145">
        <v>493</v>
      </c>
      <c r="B497" s="179" t="s">
        <v>120</v>
      </c>
      <c r="C497" s="181" t="s">
        <v>108</v>
      </c>
      <c r="D497" s="145" t="s">
        <v>833</v>
      </c>
      <c r="E497" s="179" t="s">
        <v>1591</v>
      </c>
      <c r="F497" s="150">
        <v>1105</v>
      </c>
      <c r="G497" s="150">
        <v>2134095</v>
      </c>
      <c r="H497" s="7">
        <v>1194</v>
      </c>
      <c r="I497" s="7">
        <v>2239450</v>
      </c>
      <c r="J497" s="24">
        <f t="shared" si="63"/>
        <v>1.0805429864253393</v>
      </c>
      <c r="K497" s="24">
        <f t="shared" si="63"/>
        <v>1.0493675304988765</v>
      </c>
      <c r="L497" s="24">
        <f t="shared" si="64"/>
        <v>0.3</v>
      </c>
      <c r="M497" s="24">
        <f t="shared" si="65"/>
        <v>0.7</v>
      </c>
      <c r="N497" s="109">
        <f t="shared" si="66"/>
        <v>1</v>
      </c>
      <c r="O497" s="148">
        <f>IF(N497&gt;=$O$1,N497*'DSR Fund'!$F$9,0)</f>
        <v>1442.9131308736737</v>
      </c>
      <c r="P497" s="7">
        <v>834500</v>
      </c>
      <c r="Q497" s="7">
        <v>1404950</v>
      </c>
      <c r="R497" s="138">
        <f t="shared" si="67"/>
        <v>2239450</v>
      </c>
      <c r="S497" s="144">
        <f t="shared" si="68"/>
        <v>0.37263613833753823</v>
      </c>
      <c r="T497" s="144">
        <f t="shared" si="69"/>
        <v>0.62736386166246172</v>
      </c>
      <c r="U497" s="138">
        <f t="shared" si="70"/>
        <v>537.68157704529267</v>
      </c>
      <c r="V497" s="138">
        <f t="shared" si="71"/>
        <v>905.23155382838092</v>
      </c>
      <c r="W497" s="2" t="s">
        <v>1337</v>
      </c>
      <c r="X497" s="2">
        <v>1970992761</v>
      </c>
      <c r="Y497" s="2" t="s">
        <v>1627</v>
      </c>
      <c r="Z497" s="2" t="s">
        <v>1629</v>
      </c>
      <c r="AA497" s="2"/>
    </row>
    <row r="498" spans="1:27" x14ac:dyDescent="0.25">
      <c r="A498" s="145">
        <v>494</v>
      </c>
      <c r="B498" s="179" t="s">
        <v>120</v>
      </c>
      <c r="C498" s="181" t="s">
        <v>108</v>
      </c>
      <c r="D498" s="145" t="s">
        <v>832</v>
      </c>
      <c r="E498" s="179" t="s">
        <v>1605</v>
      </c>
      <c r="F498" s="150">
        <v>696</v>
      </c>
      <c r="G498" s="150">
        <v>1349490</v>
      </c>
      <c r="H498" s="7">
        <v>815</v>
      </c>
      <c r="I498" s="7">
        <v>1324935</v>
      </c>
      <c r="J498" s="24">
        <f t="shared" si="63"/>
        <v>1.1709770114942528</v>
      </c>
      <c r="K498" s="24">
        <f t="shared" si="63"/>
        <v>0.98180423715625909</v>
      </c>
      <c r="L498" s="24">
        <f t="shared" si="64"/>
        <v>0.3</v>
      </c>
      <c r="M498" s="24">
        <f t="shared" si="65"/>
        <v>0.6872629660093813</v>
      </c>
      <c r="N498" s="109">
        <f t="shared" si="66"/>
        <v>0.98726296600938124</v>
      </c>
      <c r="O498" s="148">
        <f>IF(N498&gt;=$O$1,N498*'DSR Fund'!$F$9,0)</f>
        <v>1424.5346972802256</v>
      </c>
      <c r="P498" s="7">
        <v>595025</v>
      </c>
      <c r="Q498" s="7">
        <v>729910</v>
      </c>
      <c r="R498" s="138">
        <f t="shared" si="67"/>
        <v>1324935</v>
      </c>
      <c r="S498" s="144">
        <f t="shared" si="68"/>
        <v>0.44909750289636852</v>
      </c>
      <c r="T498" s="144">
        <f t="shared" si="69"/>
        <v>0.55090249710363148</v>
      </c>
      <c r="U498" s="138">
        <f t="shared" si="70"/>
        <v>639.75497533778355</v>
      </c>
      <c r="V498" s="138">
        <f t="shared" si="71"/>
        <v>784.77972194244205</v>
      </c>
      <c r="W498" s="2" t="s">
        <v>1337</v>
      </c>
      <c r="X498" s="2">
        <v>1782656555</v>
      </c>
      <c r="Y498" s="2" t="s">
        <v>1627</v>
      </c>
      <c r="Z498" s="2" t="s">
        <v>1629</v>
      </c>
      <c r="AA498" s="2"/>
    </row>
    <row r="499" spans="1:27" x14ac:dyDescent="0.25">
      <c r="A499" s="145">
        <v>495</v>
      </c>
      <c r="B499" s="179" t="s">
        <v>1319</v>
      </c>
      <c r="C499" s="181" t="s">
        <v>108</v>
      </c>
      <c r="D499" s="145" t="s">
        <v>845</v>
      </c>
      <c r="E499" s="179" t="s">
        <v>1606</v>
      </c>
      <c r="F499" s="150">
        <v>1559</v>
      </c>
      <c r="G499" s="150">
        <v>4072325</v>
      </c>
      <c r="H499" s="7">
        <v>2123</v>
      </c>
      <c r="I499" s="7">
        <v>3651005</v>
      </c>
      <c r="J499" s="24">
        <f t="shared" si="63"/>
        <v>1.3617703656189866</v>
      </c>
      <c r="K499" s="24">
        <f t="shared" si="63"/>
        <v>0.89654067393933445</v>
      </c>
      <c r="L499" s="24">
        <f t="shared" si="64"/>
        <v>0.3</v>
      </c>
      <c r="M499" s="24">
        <f t="shared" si="65"/>
        <v>0.62757847175753412</v>
      </c>
      <c r="N499" s="109">
        <f t="shared" si="66"/>
        <v>0.92757847175753416</v>
      </c>
      <c r="O499" s="148">
        <f>IF(N499&gt;=$O$1,N499*'DSR Fund'!$F$9,0)</f>
        <v>1338.415156814681</v>
      </c>
      <c r="P499" s="7">
        <v>1337895</v>
      </c>
      <c r="Q499" s="7">
        <v>2268140</v>
      </c>
      <c r="R499" s="138">
        <f t="shared" si="67"/>
        <v>3606035</v>
      </c>
      <c r="S499" s="144">
        <f t="shared" si="68"/>
        <v>0.37101553368173079</v>
      </c>
      <c r="T499" s="144">
        <f t="shared" si="69"/>
        <v>0.62898446631826921</v>
      </c>
      <c r="U499" s="138">
        <f t="shared" si="70"/>
        <v>496.57281369331628</v>
      </c>
      <c r="V499" s="138">
        <f t="shared" si="71"/>
        <v>841.84234312136471</v>
      </c>
      <c r="W499" s="2" t="s">
        <v>1337</v>
      </c>
      <c r="X499" s="2">
        <v>1764882281</v>
      </c>
      <c r="Y499" s="2" t="s">
        <v>1627</v>
      </c>
      <c r="Z499" s="2" t="s">
        <v>1629</v>
      </c>
      <c r="AA499" s="2"/>
    </row>
    <row r="500" spans="1:27" x14ac:dyDescent="0.25">
      <c r="A500" s="145">
        <v>496</v>
      </c>
      <c r="B500" s="179" t="s">
        <v>1319</v>
      </c>
      <c r="C500" s="181" t="s">
        <v>108</v>
      </c>
      <c r="D500" s="145" t="s">
        <v>841</v>
      </c>
      <c r="E500" s="179" t="s">
        <v>1141</v>
      </c>
      <c r="F500" s="150">
        <v>483</v>
      </c>
      <c r="G500" s="150">
        <v>1012005</v>
      </c>
      <c r="H500" s="7">
        <v>883</v>
      </c>
      <c r="I500" s="7">
        <v>1331940</v>
      </c>
      <c r="J500" s="24">
        <f t="shared" si="63"/>
        <v>1.8281573498964803</v>
      </c>
      <c r="K500" s="24">
        <f t="shared" si="63"/>
        <v>1.3161397423925771</v>
      </c>
      <c r="L500" s="24">
        <f t="shared" si="64"/>
        <v>0.3</v>
      </c>
      <c r="M500" s="24">
        <f t="shared" si="65"/>
        <v>0.7</v>
      </c>
      <c r="N500" s="109">
        <f t="shared" si="66"/>
        <v>1</v>
      </c>
      <c r="O500" s="148">
        <f>IF(N500&gt;=$O$1,N500*'DSR Fund'!$F$9,0)</f>
        <v>1442.9131308736737</v>
      </c>
      <c r="P500" s="7">
        <v>573035</v>
      </c>
      <c r="Q500" s="7">
        <v>744450</v>
      </c>
      <c r="R500" s="138">
        <f t="shared" si="67"/>
        <v>1317485</v>
      </c>
      <c r="S500" s="144">
        <f t="shared" si="68"/>
        <v>0.43494612841891939</v>
      </c>
      <c r="T500" s="144">
        <f t="shared" si="69"/>
        <v>0.56505387158108067</v>
      </c>
      <c r="U500" s="138">
        <f t="shared" si="70"/>
        <v>627.58947991832588</v>
      </c>
      <c r="V500" s="138">
        <f t="shared" si="71"/>
        <v>815.32365095534783</v>
      </c>
      <c r="W500" s="2" t="s">
        <v>1337</v>
      </c>
      <c r="X500" s="2">
        <v>1830895813</v>
      </c>
      <c r="Y500" s="2" t="s">
        <v>1627</v>
      </c>
      <c r="Z500" s="2" t="s">
        <v>1629</v>
      </c>
      <c r="AA500" s="2"/>
    </row>
    <row r="501" spans="1:27" x14ac:dyDescent="0.25">
      <c r="A501" s="145">
        <v>497</v>
      </c>
      <c r="B501" s="179" t="s">
        <v>1319</v>
      </c>
      <c r="C501" s="181" t="s">
        <v>108</v>
      </c>
      <c r="D501" s="145" t="s">
        <v>842</v>
      </c>
      <c r="E501" s="179" t="s">
        <v>843</v>
      </c>
      <c r="F501" s="150">
        <v>629</v>
      </c>
      <c r="G501" s="150">
        <v>1314745</v>
      </c>
      <c r="H501" s="7">
        <v>1079</v>
      </c>
      <c r="I501" s="7">
        <v>1673265</v>
      </c>
      <c r="J501" s="24">
        <f t="shared" si="63"/>
        <v>1.7154213036565977</v>
      </c>
      <c r="K501" s="24">
        <f t="shared" si="63"/>
        <v>1.272691662641805</v>
      </c>
      <c r="L501" s="24">
        <f t="shared" si="64"/>
        <v>0.3</v>
      </c>
      <c r="M501" s="24">
        <f t="shared" si="65"/>
        <v>0.7</v>
      </c>
      <c r="N501" s="109">
        <f t="shared" si="66"/>
        <v>1</v>
      </c>
      <c r="O501" s="148">
        <f>IF(N501&gt;=$O$1,N501*'DSR Fund'!$F$9,0)</f>
        <v>1442.9131308736737</v>
      </c>
      <c r="P501" s="7">
        <v>591390</v>
      </c>
      <c r="Q501" s="7">
        <v>1025230</v>
      </c>
      <c r="R501" s="138">
        <f t="shared" si="67"/>
        <v>1616620</v>
      </c>
      <c r="S501" s="144">
        <f t="shared" si="68"/>
        <v>0.36581880714082471</v>
      </c>
      <c r="T501" s="144">
        <f t="shared" si="69"/>
        <v>0.63418119285917529</v>
      </c>
      <c r="U501" s="138">
        <f t="shared" si="70"/>
        <v>527.84476034403997</v>
      </c>
      <c r="V501" s="138">
        <f t="shared" si="71"/>
        <v>915.06837052963374</v>
      </c>
      <c r="W501" s="2" t="s">
        <v>1337</v>
      </c>
      <c r="X501" s="2">
        <v>1750621473</v>
      </c>
      <c r="Y501" s="2" t="s">
        <v>1627</v>
      </c>
      <c r="Z501" s="2" t="s">
        <v>1629</v>
      </c>
      <c r="AA501" s="2"/>
    </row>
    <row r="502" spans="1:27" x14ac:dyDescent="0.25">
      <c r="A502" s="145">
        <v>498</v>
      </c>
      <c r="B502" s="179" t="s">
        <v>1319</v>
      </c>
      <c r="C502" s="181" t="s">
        <v>108</v>
      </c>
      <c r="D502" s="145" t="s">
        <v>844</v>
      </c>
      <c r="E502" s="179" t="s">
        <v>1056</v>
      </c>
      <c r="F502" s="150">
        <v>612</v>
      </c>
      <c r="G502" s="150">
        <v>1191725</v>
      </c>
      <c r="H502" s="7">
        <v>767</v>
      </c>
      <c r="I502" s="7">
        <v>1297160</v>
      </c>
      <c r="J502" s="24">
        <f t="shared" si="63"/>
        <v>1.2532679738562091</v>
      </c>
      <c r="K502" s="24">
        <f t="shared" si="63"/>
        <v>1.088472592250729</v>
      </c>
      <c r="L502" s="24">
        <f t="shared" si="64"/>
        <v>0.3</v>
      </c>
      <c r="M502" s="24">
        <f t="shared" si="65"/>
        <v>0.7</v>
      </c>
      <c r="N502" s="109">
        <f t="shared" si="66"/>
        <v>1</v>
      </c>
      <c r="O502" s="148">
        <f>IF(N502&gt;=$O$1,N502*'DSR Fund'!$F$9,0)</f>
        <v>1442.9131308736737</v>
      </c>
      <c r="P502" s="7">
        <v>406795</v>
      </c>
      <c r="Q502" s="7">
        <v>876200</v>
      </c>
      <c r="R502" s="138">
        <f t="shared" si="67"/>
        <v>1282995</v>
      </c>
      <c r="S502" s="144">
        <f t="shared" si="68"/>
        <v>0.31706670719683239</v>
      </c>
      <c r="T502" s="144">
        <f t="shared" si="69"/>
        <v>0.68293329280316761</v>
      </c>
      <c r="U502" s="138">
        <f t="shared" si="70"/>
        <v>457.4997151771878</v>
      </c>
      <c r="V502" s="138">
        <f t="shared" si="71"/>
        <v>985.41341569648591</v>
      </c>
      <c r="W502" s="2" t="s">
        <v>1337</v>
      </c>
      <c r="X502" s="2">
        <v>1963587374</v>
      </c>
      <c r="Y502" s="2" t="s">
        <v>1627</v>
      </c>
      <c r="Z502" s="2" t="s">
        <v>1629</v>
      </c>
      <c r="AA502" s="2"/>
    </row>
    <row r="503" spans="1:27" x14ac:dyDescent="0.25">
      <c r="A503" s="145">
        <v>499</v>
      </c>
      <c r="B503" s="179" t="s">
        <v>1319</v>
      </c>
      <c r="C503" s="181" t="s">
        <v>108</v>
      </c>
      <c r="D503" s="145" t="s">
        <v>839</v>
      </c>
      <c r="E503" s="179" t="s">
        <v>1607</v>
      </c>
      <c r="F503" s="150">
        <v>1091</v>
      </c>
      <c r="G503" s="150">
        <v>1902250</v>
      </c>
      <c r="H503" s="7">
        <v>978</v>
      </c>
      <c r="I503" s="7">
        <v>2147475</v>
      </c>
      <c r="J503" s="24">
        <f t="shared" si="63"/>
        <v>0.89642529789184233</v>
      </c>
      <c r="K503" s="24">
        <f t="shared" si="63"/>
        <v>1.1289131291891181</v>
      </c>
      <c r="L503" s="24">
        <f t="shared" si="64"/>
        <v>0.26892758936755268</v>
      </c>
      <c r="M503" s="24">
        <f t="shared" si="65"/>
        <v>0.7</v>
      </c>
      <c r="N503" s="109">
        <f t="shared" si="66"/>
        <v>0.96892758936755263</v>
      </c>
      <c r="O503" s="148">
        <f>IF(N503&gt;=$O$1,N503*'DSR Fund'!$F$9,0)</f>
        <v>1398.0783415642165</v>
      </c>
      <c r="P503" s="7">
        <v>519110</v>
      </c>
      <c r="Q503" s="7">
        <v>1616970</v>
      </c>
      <c r="R503" s="138">
        <f t="shared" si="67"/>
        <v>2136080</v>
      </c>
      <c r="S503" s="144">
        <f t="shared" si="68"/>
        <v>0.24301992434740272</v>
      </c>
      <c r="T503" s="144">
        <f t="shared" si="69"/>
        <v>0.75698007565259728</v>
      </c>
      <c r="U503" s="138">
        <f t="shared" si="70"/>
        <v>339.76089279867819</v>
      </c>
      <c r="V503" s="138">
        <f t="shared" si="71"/>
        <v>1058.3174487655383</v>
      </c>
      <c r="W503" s="2" t="s">
        <v>1337</v>
      </c>
      <c r="X503" s="2">
        <v>1948033206</v>
      </c>
      <c r="Y503" s="2" t="s">
        <v>1627</v>
      </c>
      <c r="Z503" s="2" t="s">
        <v>1629</v>
      </c>
      <c r="AA503" s="2"/>
    </row>
    <row r="504" spans="1:27" x14ac:dyDescent="0.25">
      <c r="A504" s="145">
        <v>500</v>
      </c>
      <c r="B504" s="179" t="s">
        <v>1319</v>
      </c>
      <c r="C504" s="181" t="s">
        <v>108</v>
      </c>
      <c r="D504" s="145" t="s">
        <v>837</v>
      </c>
      <c r="E504" s="179" t="s">
        <v>1608</v>
      </c>
      <c r="F504" s="150">
        <v>541</v>
      </c>
      <c r="G504" s="150">
        <v>1167135</v>
      </c>
      <c r="H504" s="7">
        <v>926</v>
      </c>
      <c r="I504" s="7">
        <v>1336820</v>
      </c>
      <c r="J504" s="24">
        <f t="shared" si="63"/>
        <v>1.7116451016635859</v>
      </c>
      <c r="K504" s="24">
        <f t="shared" si="63"/>
        <v>1.1453859236506487</v>
      </c>
      <c r="L504" s="24">
        <f t="shared" si="64"/>
        <v>0.3</v>
      </c>
      <c r="M504" s="24">
        <f t="shared" si="65"/>
        <v>0.7</v>
      </c>
      <c r="N504" s="109">
        <f t="shared" si="66"/>
        <v>1</v>
      </c>
      <c r="O504" s="148">
        <f>IF(N504&gt;=$O$1,N504*'DSR Fund'!$F$9,0)</f>
        <v>1442.9131308736737</v>
      </c>
      <c r="P504" s="7">
        <v>581410</v>
      </c>
      <c r="Q504" s="7">
        <v>725590</v>
      </c>
      <c r="R504" s="138">
        <f t="shared" si="67"/>
        <v>1307000</v>
      </c>
      <c r="S504" s="144">
        <f t="shared" si="68"/>
        <v>0.44484315225707727</v>
      </c>
      <c r="T504" s="144">
        <f t="shared" si="69"/>
        <v>0.55515684774292273</v>
      </c>
      <c r="U504" s="138">
        <f t="shared" si="70"/>
        <v>641.87002557097367</v>
      </c>
      <c r="V504" s="138">
        <f t="shared" si="71"/>
        <v>801.04310530270004</v>
      </c>
      <c r="W504" s="2" t="s">
        <v>1337</v>
      </c>
      <c r="X504" s="2">
        <v>1742006874</v>
      </c>
      <c r="Y504" s="2" t="s">
        <v>1627</v>
      </c>
      <c r="Z504" s="2" t="s">
        <v>1629</v>
      </c>
      <c r="AA504" s="2"/>
    </row>
    <row r="505" spans="1:27" x14ac:dyDescent="0.25">
      <c r="A505" s="145">
        <v>501</v>
      </c>
      <c r="B505" s="179" t="s">
        <v>115</v>
      </c>
      <c r="C505" s="181" t="s">
        <v>108</v>
      </c>
      <c r="D505" s="145" t="s">
        <v>878</v>
      </c>
      <c r="E505" s="179" t="s">
        <v>879</v>
      </c>
      <c r="F505" s="150">
        <v>1651</v>
      </c>
      <c r="G505" s="150">
        <v>3275970</v>
      </c>
      <c r="H505" s="7">
        <v>2336</v>
      </c>
      <c r="I505" s="7">
        <v>3991310</v>
      </c>
      <c r="J505" s="24">
        <f t="shared" si="63"/>
        <v>1.4149000605693518</v>
      </c>
      <c r="K505" s="24">
        <f t="shared" si="63"/>
        <v>1.218359752989191</v>
      </c>
      <c r="L505" s="24">
        <f t="shared" si="64"/>
        <v>0.3</v>
      </c>
      <c r="M505" s="24">
        <f t="shared" si="65"/>
        <v>0.7</v>
      </c>
      <c r="N505" s="109">
        <f t="shared" si="66"/>
        <v>1</v>
      </c>
      <c r="O505" s="148">
        <f>IF(N505&gt;=$O$1,N505*'DSR Fund'!$F$9,0)</f>
        <v>1442.9131308736737</v>
      </c>
      <c r="P505" s="7">
        <v>1691960</v>
      </c>
      <c r="Q505" s="7">
        <v>2286900</v>
      </c>
      <c r="R505" s="138">
        <f t="shared" si="67"/>
        <v>3978860</v>
      </c>
      <c r="S505" s="144">
        <f t="shared" si="68"/>
        <v>0.42523737955092666</v>
      </c>
      <c r="T505" s="144">
        <f t="shared" si="69"/>
        <v>0.57476262044907334</v>
      </c>
      <c r="U505" s="138">
        <f t="shared" si="70"/>
        <v>613.58059869234432</v>
      </c>
      <c r="V505" s="138">
        <f t="shared" si="71"/>
        <v>829.33253218132938</v>
      </c>
      <c r="W505" s="2" t="s">
        <v>1337</v>
      </c>
      <c r="X505" s="2">
        <v>1748776836</v>
      </c>
      <c r="Y505" s="2" t="s">
        <v>1627</v>
      </c>
      <c r="Z505" s="2" t="s">
        <v>1629</v>
      </c>
      <c r="AA505" s="2"/>
    </row>
    <row r="506" spans="1:27" x14ac:dyDescent="0.25">
      <c r="A506" s="145">
        <v>502</v>
      </c>
      <c r="B506" s="179" t="s">
        <v>115</v>
      </c>
      <c r="C506" s="181" t="s">
        <v>108</v>
      </c>
      <c r="D506" s="145" t="s">
        <v>876</v>
      </c>
      <c r="E506" s="179" t="s">
        <v>877</v>
      </c>
      <c r="F506" s="150">
        <v>1432</v>
      </c>
      <c r="G506" s="150">
        <v>2803870</v>
      </c>
      <c r="H506" s="7">
        <v>1973</v>
      </c>
      <c r="I506" s="7">
        <v>2524700</v>
      </c>
      <c r="J506" s="24">
        <f t="shared" si="63"/>
        <v>1.3777932960893855</v>
      </c>
      <c r="K506" s="24">
        <f t="shared" si="63"/>
        <v>0.90043404294778284</v>
      </c>
      <c r="L506" s="24">
        <f t="shared" si="64"/>
        <v>0.3</v>
      </c>
      <c r="M506" s="24">
        <f t="shared" si="65"/>
        <v>0.63030383006344792</v>
      </c>
      <c r="N506" s="109">
        <f t="shared" si="66"/>
        <v>0.93030383006344786</v>
      </c>
      <c r="O506" s="148">
        <f>IF(N506&gt;=$O$1,N506*'DSR Fund'!$F$9,0)</f>
        <v>1342.3476121006197</v>
      </c>
      <c r="P506" s="7">
        <v>1253000</v>
      </c>
      <c r="Q506" s="7">
        <v>1270610</v>
      </c>
      <c r="R506" s="138">
        <f t="shared" si="67"/>
        <v>2523610</v>
      </c>
      <c r="S506" s="144">
        <f t="shared" si="68"/>
        <v>0.49651095058269701</v>
      </c>
      <c r="T506" s="144">
        <f t="shared" si="69"/>
        <v>0.50348904941730299</v>
      </c>
      <c r="U506" s="138">
        <f t="shared" si="70"/>
        <v>666.49028889649207</v>
      </c>
      <c r="V506" s="138">
        <f t="shared" si="71"/>
        <v>675.85732320412762</v>
      </c>
      <c r="W506" s="2" t="s">
        <v>1337</v>
      </c>
      <c r="X506" s="2">
        <v>1735961626</v>
      </c>
      <c r="Y506" s="2" t="s">
        <v>1627</v>
      </c>
      <c r="Z506" s="2" t="s">
        <v>1629</v>
      </c>
      <c r="AA506" s="2"/>
    </row>
    <row r="507" spans="1:27" x14ac:dyDescent="0.25">
      <c r="A507" s="145">
        <v>503</v>
      </c>
      <c r="B507" s="179" t="s">
        <v>115</v>
      </c>
      <c r="C507" s="181" t="s">
        <v>108</v>
      </c>
      <c r="D507" s="145" t="s">
        <v>880</v>
      </c>
      <c r="E507" s="179" t="s">
        <v>1097</v>
      </c>
      <c r="F507" s="150">
        <v>1423</v>
      </c>
      <c r="G507" s="150">
        <v>2739640</v>
      </c>
      <c r="H507" s="7">
        <v>1990</v>
      </c>
      <c r="I507" s="7">
        <v>2480105</v>
      </c>
      <c r="J507" s="24">
        <f t="shared" si="63"/>
        <v>1.3984539704848911</v>
      </c>
      <c r="K507" s="24">
        <f t="shared" si="63"/>
        <v>0.90526675037596183</v>
      </c>
      <c r="L507" s="24">
        <f t="shared" si="64"/>
        <v>0.3</v>
      </c>
      <c r="M507" s="24">
        <f t="shared" si="65"/>
        <v>0.63368672526317327</v>
      </c>
      <c r="N507" s="109">
        <f t="shared" si="66"/>
        <v>0.93368672526317331</v>
      </c>
      <c r="O507" s="148">
        <f>IF(N507&gt;=$O$1,N507*'DSR Fund'!$F$9,0)</f>
        <v>1347.228836004673</v>
      </c>
      <c r="P507" s="7">
        <v>1517445</v>
      </c>
      <c r="Q507" s="7">
        <v>952520</v>
      </c>
      <c r="R507" s="138">
        <f t="shared" si="67"/>
        <v>2469965</v>
      </c>
      <c r="S507" s="144">
        <f t="shared" si="68"/>
        <v>0.6143589079197479</v>
      </c>
      <c r="T507" s="144">
        <f t="shared" si="69"/>
        <v>0.38564109208025216</v>
      </c>
      <c r="U507" s="138">
        <f t="shared" si="70"/>
        <v>827.68203640582408</v>
      </c>
      <c r="V507" s="138">
        <f t="shared" si="71"/>
        <v>519.54679959884902</v>
      </c>
      <c r="W507" s="2" t="s">
        <v>1337</v>
      </c>
      <c r="X507" s="2">
        <v>1773274670</v>
      </c>
      <c r="Y507" s="2" t="s">
        <v>1627</v>
      </c>
      <c r="Z507" s="2" t="s">
        <v>1629</v>
      </c>
      <c r="AA507" s="2"/>
    </row>
    <row r="508" spans="1:27" x14ac:dyDescent="0.25">
      <c r="A508" s="145">
        <v>504</v>
      </c>
      <c r="B508" s="179" t="s">
        <v>115</v>
      </c>
      <c r="C508" s="181" t="s">
        <v>108</v>
      </c>
      <c r="D508" s="145" t="s">
        <v>875</v>
      </c>
      <c r="E508" s="179" t="s">
        <v>1592</v>
      </c>
      <c r="F508" s="150">
        <v>1560</v>
      </c>
      <c r="G508" s="150">
        <v>2995775</v>
      </c>
      <c r="H508" s="7">
        <v>1884</v>
      </c>
      <c r="I508" s="7">
        <v>3007505</v>
      </c>
      <c r="J508" s="24">
        <f t="shared" si="63"/>
        <v>1.2076923076923076</v>
      </c>
      <c r="K508" s="24">
        <f t="shared" si="63"/>
        <v>1.0039155143493754</v>
      </c>
      <c r="L508" s="24">
        <f t="shared" si="64"/>
        <v>0.3</v>
      </c>
      <c r="M508" s="24">
        <f t="shared" si="65"/>
        <v>0.7</v>
      </c>
      <c r="N508" s="109">
        <f t="shared" si="66"/>
        <v>1</v>
      </c>
      <c r="O508" s="148">
        <f>IF(N508&gt;=$O$1,N508*'DSR Fund'!$F$9,0)</f>
        <v>1442.9131308736737</v>
      </c>
      <c r="P508" s="7">
        <v>1337775</v>
      </c>
      <c r="Q508" s="7">
        <v>1664490</v>
      </c>
      <c r="R508" s="138">
        <f t="shared" si="67"/>
        <v>3002265</v>
      </c>
      <c r="S508" s="144">
        <f t="shared" si="68"/>
        <v>0.44558858062163065</v>
      </c>
      <c r="T508" s="144">
        <f t="shared" si="69"/>
        <v>0.55441141937836935</v>
      </c>
      <c r="U508" s="138">
        <f t="shared" si="70"/>
        <v>642.94561394631341</v>
      </c>
      <c r="V508" s="138">
        <f t="shared" si="71"/>
        <v>799.96751692736029</v>
      </c>
      <c r="W508" s="2" t="s">
        <v>1337</v>
      </c>
      <c r="X508" s="2">
        <v>1925343348</v>
      </c>
      <c r="Y508" s="2" t="s">
        <v>1627</v>
      </c>
      <c r="Z508" s="2" t="s">
        <v>1629</v>
      </c>
      <c r="AA508" s="2"/>
    </row>
    <row r="509" spans="1:27" x14ac:dyDescent="0.25">
      <c r="A509" s="145">
        <v>505</v>
      </c>
      <c r="B509" s="179" t="s">
        <v>115</v>
      </c>
      <c r="C509" s="181" t="s">
        <v>108</v>
      </c>
      <c r="D509" s="145" t="s">
        <v>873</v>
      </c>
      <c r="E509" s="179" t="s">
        <v>1593</v>
      </c>
      <c r="F509" s="150">
        <v>1033</v>
      </c>
      <c r="G509" s="150">
        <v>1810785</v>
      </c>
      <c r="H509" s="7">
        <v>1289</v>
      </c>
      <c r="I509" s="7">
        <v>1861165</v>
      </c>
      <c r="J509" s="24">
        <f t="shared" si="63"/>
        <v>1.2478218780251693</v>
      </c>
      <c r="K509" s="24">
        <f t="shared" si="63"/>
        <v>1.0278221876147637</v>
      </c>
      <c r="L509" s="24">
        <f t="shared" si="64"/>
        <v>0.3</v>
      </c>
      <c r="M509" s="24">
        <f t="shared" si="65"/>
        <v>0.7</v>
      </c>
      <c r="N509" s="109">
        <f t="shared" si="66"/>
        <v>1</v>
      </c>
      <c r="O509" s="148">
        <f>IF(N509&gt;=$O$1,N509*'DSR Fund'!$F$9,0)</f>
        <v>1442.9131308736737</v>
      </c>
      <c r="P509" s="7">
        <v>650925</v>
      </c>
      <c r="Q509" s="7">
        <v>1204160</v>
      </c>
      <c r="R509" s="138">
        <f t="shared" si="67"/>
        <v>1855085</v>
      </c>
      <c r="S509" s="144">
        <f t="shared" si="68"/>
        <v>0.35088688658471173</v>
      </c>
      <c r="T509" s="144">
        <f t="shared" si="69"/>
        <v>0.64911311341528821</v>
      </c>
      <c r="U509" s="138">
        <f t="shared" si="70"/>
        <v>506.29929610446209</v>
      </c>
      <c r="V509" s="138">
        <f t="shared" si="71"/>
        <v>936.61383476921162</v>
      </c>
      <c r="W509" s="2" t="s">
        <v>1337</v>
      </c>
      <c r="X509" s="2">
        <v>1774100250</v>
      </c>
      <c r="Y509" s="2" t="s">
        <v>1627</v>
      </c>
      <c r="Z509" s="2" t="s">
        <v>1629</v>
      </c>
      <c r="AA509" s="2"/>
    </row>
    <row r="510" spans="1:27" x14ac:dyDescent="0.25">
      <c r="A510" s="145">
        <v>506</v>
      </c>
      <c r="B510" s="179" t="s">
        <v>109</v>
      </c>
      <c r="C510" s="181" t="s">
        <v>108</v>
      </c>
      <c r="D510" s="145" t="s">
        <v>887</v>
      </c>
      <c r="E510" s="179" t="s">
        <v>888</v>
      </c>
      <c r="F510" s="150">
        <v>1652</v>
      </c>
      <c r="G510" s="150">
        <v>3323740</v>
      </c>
      <c r="H510" s="7">
        <v>2323</v>
      </c>
      <c r="I510" s="7">
        <v>3784260</v>
      </c>
      <c r="J510" s="24">
        <f t="shared" si="63"/>
        <v>1.4061743341404358</v>
      </c>
      <c r="K510" s="24">
        <f t="shared" si="63"/>
        <v>1.1385547606010098</v>
      </c>
      <c r="L510" s="24">
        <f t="shared" si="64"/>
        <v>0.3</v>
      </c>
      <c r="M510" s="24">
        <f t="shared" si="65"/>
        <v>0.7</v>
      </c>
      <c r="N510" s="109">
        <f t="shared" si="66"/>
        <v>1</v>
      </c>
      <c r="O510" s="148">
        <f>IF(N510&gt;=$O$1,N510*'DSR Fund'!$F$9,0)</f>
        <v>1442.9131308736737</v>
      </c>
      <c r="P510" s="7">
        <v>1341485</v>
      </c>
      <c r="Q510" s="7">
        <v>2438725</v>
      </c>
      <c r="R510" s="138">
        <f t="shared" si="67"/>
        <v>3780210</v>
      </c>
      <c r="S510" s="144">
        <f t="shared" si="68"/>
        <v>0.35487049661262204</v>
      </c>
      <c r="T510" s="144">
        <f t="shared" si="69"/>
        <v>0.64512950338737796</v>
      </c>
      <c r="U510" s="138">
        <f t="shared" si="70"/>
        <v>512.04729932201394</v>
      </c>
      <c r="V510" s="138">
        <f t="shared" si="71"/>
        <v>930.86583155165977</v>
      </c>
      <c r="W510" s="2" t="s">
        <v>1337</v>
      </c>
      <c r="X510" s="2">
        <v>1717256031</v>
      </c>
      <c r="Y510" s="2" t="s">
        <v>1627</v>
      </c>
      <c r="Z510" s="2" t="s">
        <v>1629</v>
      </c>
      <c r="AA510" s="2"/>
    </row>
    <row r="511" spans="1:27" x14ac:dyDescent="0.25">
      <c r="A511" s="145">
        <v>507</v>
      </c>
      <c r="B511" s="179" t="s">
        <v>109</v>
      </c>
      <c r="C511" s="181" t="s">
        <v>108</v>
      </c>
      <c r="D511" s="145" t="s">
        <v>889</v>
      </c>
      <c r="E511" s="179" t="s">
        <v>890</v>
      </c>
      <c r="F511" s="150">
        <v>1204</v>
      </c>
      <c r="G511" s="150">
        <v>1893135</v>
      </c>
      <c r="H511" s="7">
        <v>1525</v>
      </c>
      <c r="I511" s="7">
        <v>1826570</v>
      </c>
      <c r="J511" s="24">
        <f t="shared" si="63"/>
        <v>1.2666112956810631</v>
      </c>
      <c r="K511" s="24">
        <f t="shared" si="63"/>
        <v>0.96483874631233379</v>
      </c>
      <c r="L511" s="24">
        <f t="shared" si="64"/>
        <v>0.3</v>
      </c>
      <c r="M511" s="24">
        <f t="shared" si="65"/>
        <v>0.67538712241863363</v>
      </c>
      <c r="N511" s="109">
        <f t="shared" si="66"/>
        <v>0.97538712241863368</v>
      </c>
      <c r="O511" s="148">
        <f>IF(N511&gt;=$O$1,N511*'DSR Fund'!$F$9,0)</f>
        <v>1407.398886622934</v>
      </c>
      <c r="P511" s="7">
        <v>948530</v>
      </c>
      <c r="Q511" s="7">
        <v>878040</v>
      </c>
      <c r="R511" s="138">
        <f t="shared" si="67"/>
        <v>1826570</v>
      </c>
      <c r="S511" s="144">
        <f t="shared" si="68"/>
        <v>0.51929572915355005</v>
      </c>
      <c r="T511" s="144">
        <f t="shared" si="69"/>
        <v>0.4807042708464499</v>
      </c>
      <c r="U511" s="138">
        <f t="shared" si="70"/>
        <v>730.85623103875105</v>
      </c>
      <c r="V511" s="138">
        <f t="shared" si="71"/>
        <v>676.54265558418285</v>
      </c>
      <c r="W511" s="2" t="s">
        <v>1337</v>
      </c>
      <c r="X511" s="2">
        <v>1774134186</v>
      </c>
      <c r="Y511" s="2" t="s">
        <v>1627</v>
      </c>
      <c r="Z511" s="2" t="s">
        <v>1629</v>
      </c>
      <c r="AA511" s="2"/>
    </row>
    <row r="512" spans="1:27" x14ac:dyDescent="0.25">
      <c r="A512" s="145">
        <v>508</v>
      </c>
      <c r="B512" s="179" t="s">
        <v>109</v>
      </c>
      <c r="C512" s="181" t="s">
        <v>108</v>
      </c>
      <c r="D512" s="145" t="s">
        <v>892</v>
      </c>
      <c r="E512" s="179" t="s">
        <v>893</v>
      </c>
      <c r="F512" s="150">
        <v>1544</v>
      </c>
      <c r="G512" s="150">
        <v>3039505</v>
      </c>
      <c r="H512" s="7">
        <v>1867</v>
      </c>
      <c r="I512" s="7">
        <v>2907060</v>
      </c>
      <c r="J512" s="24">
        <f t="shared" si="63"/>
        <v>1.2091968911917099</v>
      </c>
      <c r="K512" s="24">
        <f t="shared" si="63"/>
        <v>0.9564254705947185</v>
      </c>
      <c r="L512" s="24">
        <f t="shared" si="64"/>
        <v>0.3</v>
      </c>
      <c r="M512" s="24">
        <f t="shared" si="65"/>
        <v>0.66949782941630287</v>
      </c>
      <c r="N512" s="109">
        <f t="shared" si="66"/>
        <v>0.9694978294163028</v>
      </c>
      <c r="O512" s="148">
        <f>IF(N512&gt;=$O$1,N512*'DSR Fund'!$F$9,0)</f>
        <v>1398.9011484183084</v>
      </c>
      <c r="P512" s="7">
        <v>1107140</v>
      </c>
      <c r="Q512" s="7">
        <v>1799920</v>
      </c>
      <c r="R512" s="138">
        <f t="shared" si="67"/>
        <v>2907060</v>
      </c>
      <c r="S512" s="144">
        <f t="shared" si="68"/>
        <v>0.38084525259196578</v>
      </c>
      <c r="T512" s="144">
        <f t="shared" si="69"/>
        <v>0.61915474740803422</v>
      </c>
      <c r="U512" s="138">
        <f t="shared" si="70"/>
        <v>532.76486122056167</v>
      </c>
      <c r="V512" s="138">
        <f t="shared" si="71"/>
        <v>866.1362871977467</v>
      </c>
      <c r="W512" s="2" t="s">
        <v>1337</v>
      </c>
      <c r="X512" s="2">
        <v>1916788305</v>
      </c>
      <c r="Y512" s="2" t="s">
        <v>1627</v>
      </c>
      <c r="Z512" s="2" t="s">
        <v>1629</v>
      </c>
      <c r="AA512" s="2"/>
    </row>
    <row r="513" spans="1:27" x14ac:dyDescent="0.25">
      <c r="A513" s="145">
        <v>509</v>
      </c>
      <c r="B513" s="179" t="s">
        <v>109</v>
      </c>
      <c r="C513" s="181" t="s">
        <v>108</v>
      </c>
      <c r="D513" s="145" t="s">
        <v>891</v>
      </c>
      <c r="E513" s="179" t="s">
        <v>1062</v>
      </c>
      <c r="F513" s="150">
        <v>1201</v>
      </c>
      <c r="G513" s="150">
        <v>1870300</v>
      </c>
      <c r="H513" s="7">
        <v>1565</v>
      </c>
      <c r="I513" s="7">
        <v>2103515</v>
      </c>
      <c r="J513" s="24">
        <f t="shared" si="63"/>
        <v>1.3030807660283097</v>
      </c>
      <c r="K513" s="24">
        <f t="shared" si="63"/>
        <v>1.124693899374432</v>
      </c>
      <c r="L513" s="24">
        <f t="shared" si="64"/>
        <v>0.3</v>
      </c>
      <c r="M513" s="24">
        <f t="shared" si="65"/>
        <v>0.7</v>
      </c>
      <c r="N513" s="109">
        <f t="shared" si="66"/>
        <v>1</v>
      </c>
      <c r="O513" s="148">
        <f>IF(N513&gt;=$O$1,N513*'DSR Fund'!$F$9,0)</f>
        <v>1442.9131308736737</v>
      </c>
      <c r="P513" s="7">
        <v>930625</v>
      </c>
      <c r="Q513" s="7">
        <v>1172890</v>
      </c>
      <c r="R513" s="138">
        <f t="shared" si="67"/>
        <v>2103515</v>
      </c>
      <c r="S513" s="144">
        <f t="shared" si="68"/>
        <v>0.44241424472846641</v>
      </c>
      <c r="T513" s="144">
        <f t="shared" si="69"/>
        <v>0.55758575527153365</v>
      </c>
      <c r="U513" s="138">
        <f t="shared" si="70"/>
        <v>638.36532300426313</v>
      </c>
      <c r="V513" s="138">
        <f t="shared" si="71"/>
        <v>804.54780786941058</v>
      </c>
      <c r="W513" s="2" t="s">
        <v>1337</v>
      </c>
      <c r="X513" s="2">
        <v>1717423221</v>
      </c>
      <c r="Y513" s="2" t="s">
        <v>1627</v>
      </c>
      <c r="Z513" s="2" t="s">
        <v>1629</v>
      </c>
      <c r="AA513" s="2"/>
    </row>
    <row r="514" spans="1:27" x14ac:dyDescent="0.25">
      <c r="A514" s="145">
        <v>510</v>
      </c>
      <c r="B514" s="179" t="s">
        <v>881</v>
      </c>
      <c r="C514" s="181" t="s">
        <v>108</v>
      </c>
      <c r="D514" s="145" t="s">
        <v>882</v>
      </c>
      <c r="E514" s="179" t="s">
        <v>883</v>
      </c>
      <c r="F514" s="150">
        <v>1061</v>
      </c>
      <c r="G514" s="150">
        <v>3225975</v>
      </c>
      <c r="H514" s="7">
        <v>1356</v>
      </c>
      <c r="I514" s="7">
        <v>2930345</v>
      </c>
      <c r="J514" s="24">
        <f t="shared" si="63"/>
        <v>1.2780395852968898</v>
      </c>
      <c r="K514" s="24">
        <f t="shared" si="63"/>
        <v>0.90835948821674073</v>
      </c>
      <c r="L514" s="24">
        <f t="shared" si="64"/>
        <v>0.3</v>
      </c>
      <c r="M514" s="24">
        <f t="shared" si="65"/>
        <v>0.63585164175171849</v>
      </c>
      <c r="N514" s="109">
        <f t="shared" si="66"/>
        <v>0.93585164175171842</v>
      </c>
      <c r="O514" s="148">
        <f>IF(N514&gt;=$O$1,N514*'DSR Fund'!$F$9,0)</f>
        <v>1350.3526224332397</v>
      </c>
      <c r="P514" s="7">
        <v>719195</v>
      </c>
      <c r="Q514" s="7">
        <v>2211150</v>
      </c>
      <c r="R514" s="138">
        <f t="shared" si="67"/>
        <v>2930345</v>
      </c>
      <c r="S514" s="144">
        <f t="shared" si="68"/>
        <v>0.24543014559719079</v>
      </c>
      <c r="T514" s="144">
        <f t="shared" si="69"/>
        <v>0.75456985440280921</v>
      </c>
      <c r="U514" s="138">
        <f t="shared" si="70"/>
        <v>331.41724073133844</v>
      </c>
      <c r="V514" s="138">
        <f t="shared" si="71"/>
        <v>1018.9353817019013</v>
      </c>
      <c r="W514" s="2" t="s">
        <v>1337</v>
      </c>
      <c r="X514" s="2">
        <v>1740140240</v>
      </c>
      <c r="Y514" s="2" t="s">
        <v>1627</v>
      </c>
      <c r="Z514" s="2" t="s">
        <v>1629</v>
      </c>
      <c r="AA514" s="2"/>
    </row>
    <row r="515" spans="1:27" x14ac:dyDescent="0.25">
      <c r="A515" s="145">
        <v>511</v>
      </c>
      <c r="B515" s="179" t="s">
        <v>881</v>
      </c>
      <c r="C515" s="181" t="s">
        <v>108</v>
      </c>
      <c r="D515" s="145" t="s">
        <v>884</v>
      </c>
      <c r="E515" s="179" t="s">
        <v>1594</v>
      </c>
      <c r="F515" s="150">
        <v>1101</v>
      </c>
      <c r="G515" s="150">
        <v>3402655</v>
      </c>
      <c r="H515" s="7">
        <v>791</v>
      </c>
      <c r="I515" s="7">
        <v>2274235</v>
      </c>
      <c r="J515" s="24">
        <f t="shared" si="63"/>
        <v>0.71843778383287915</v>
      </c>
      <c r="K515" s="24">
        <f t="shared" si="63"/>
        <v>0.66837072815198717</v>
      </c>
      <c r="L515" s="24">
        <f t="shared" si="64"/>
        <v>0.21553133514986375</v>
      </c>
      <c r="M515" s="24">
        <f t="shared" si="65"/>
        <v>0.46785950970639101</v>
      </c>
      <c r="N515" s="109">
        <f t="shared" si="66"/>
        <v>0.68339084485625479</v>
      </c>
      <c r="O515" s="148">
        <f>IF(N515&gt;=$O$1,N515*'DSR Fund'!$F$9,0)</f>
        <v>0</v>
      </c>
      <c r="P515" s="7">
        <v>399935</v>
      </c>
      <c r="Q515" s="7">
        <v>1874300</v>
      </c>
      <c r="R515" s="138">
        <f t="shared" si="67"/>
        <v>2274235</v>
      </c>
      <c r="S515" s="144">
        <f t="shared" si="68"/>
        <v>0.17585473796683279</v>
      </c>
      <c r="T515" s="144">
        <f t="shared" si="69"/>
        <v>0.82414526203316718</v>
      </c>
      <c r="U515" s="138">
        <f t="shared" si="70"/>
        <v>0</v>
      </c>
      <c r="V515" s="138">
        <f t="shared" si="71"/>
        <v>0</v>
      </c>
      <c r="W515" s="2" t="s">
        <v>1337</v>
      </c>
      <c r="X515" s="2">
        <v>1914814461</v>
      </c>
      <c r="Y515" s="2" t="s">
        <v>1627</v>
      </c>
      <c r="Z515" s="2" t="s">
        <v>1629</v>
      </c>
      <c r="AA515" s="2"/>
    </row>
    <row r="516" spans="1:27" x14ac:dyDescent="0.25">
      <c r="A516" s="145">
        <v>512</v>
      </c>
      <c r="B516" s="179" t="s">
        <v>881</v>
      </c>
      <c r="C516" s="181" t="s">
        <v>108</v>
      </c>
      <c r="D516" s="145" t="s">
        <v>885</v>
      </c>
      <c r="E516" s="179" t="s">
        <v>1595</v>
      </c>
      <c r="F516" s="150">
        <v>573</v>
      </c>
      <c r="G516" s="150">
        <v>751795</v>
      </c>
      <c r="H516" s="7">
        <v>492</v>
      </c>
      <c r="I516" s="7">
        <v>641145</v>
      </c>
      <c r="J516" s="24">
        <f t="shared" ref="J516:K532" si="72">IFERROR(H516/F516,0)</f>
        <v>0.8586387434554974</v>
      </c>
      <c r="K516" s="24">
        <f t="shared" si="72"/>
        <v>0.85281892005134374</v>
      </c>
      <c r="L516" s="24">
        <f t="shared" si="64"/>
        <v>0.25759162303664923</v>
      </c>
      <c r="M516" s="24">
        <f t="shared" si="65"/>
        <v>0.59697324403594054</v>
      </c>
      <c r="N516" s="109">
        <f t="shared" si="66"/>
        <v>0.85456486707258983</v>
      </c>
      <c r="O516" s="148">
        <f>IF(N516&gt;=$O$1,N516*'DSR Fund'!$F$9,0)</f>
        <v>1233.0628678823555</v>
      </c>
      <c r="P516" s="7">
        <v>323885</v>
      </c>
      <c r="Q516" s="7">
        <v>313990</v>
      </c>
      <c r="R516" s="138">
        <f t="shared" si="67"/>
        <v>637875</v>
      </c>
      <c r="S516" s="144">
        <f t="shared" si="68"/>
        <v>0.5077562218302959</v>
      </c>
      <c r="T516" s="144">
        <f t="shared" si="69"/>
        <v>0.4922437781697041</v>
      </c>
      <c r="U516" s="138">
        <f t="shared" si="70"/>
        <v>626.09534307517413</v>
      </c>
      <c r="V516" s="138">
        <f t="shared" si="71"/>
        <v>606.96752480718135</v>
      </c>
      <c r="W516" s="2" t="s">
        <v>1337</v>
      </c>
      <c r="X516" s="2">
        <v>1780903443</v>
      </c>
      <c r="Y516" s="2" t="s">
        <v>1627</v>
      </c>
      <c r="Z516" s="2" t="s">
        <v>1629</v>
      </c>
      <c r="AA516" s="2"/>
    </row>
    <row r="517" spans="1:27" x14ac:dyDescent="0.25">
      <c r="A517" s="145">
        <v>513</v>
      </c>
      <c r="B517" s="179" t="s">
        <v>1320</v>
      </c>
      <c r="C517" s="181" t="s">
        <v>108</v>
      </c>
      <c r="D517" s="145" t="s">
        <v>860</v>
      </c>
      <c r="E517" s="179" t="s">
        <v>861</v>
      </c>
      <c r="F517" s="150">
        <v>797</v>
      </c>
      <c r="G517" s="150">
        <v>1436245</v>
      </c>
      <c r="H517" s="7">
        <v>1033</v>
      </c>
      <c r="I517" s="7">
        <v>1233440</v>
      </c>
      <c r="J517" s="24">
        <f t="shared" si="72"/>
        <v>1.2961104140526976</v>
      </c>
      <c r="K517" s="24">
        <f t="shared" si="72"/>
        <v>0.85879498275015753</v>
      </c>
      <c r="L517" s="24">
        <f t="shared" si="64"/>
        <v>0.3</v>
      </c>
      <c r="M517" s="24">
        <f t="shared" si="65"/>
        <v>0.60115648792511023</v>
      </c>
      <c r="N517" s="109">
        <f t="shared" si="66"/>
        <v>0.90115648792511016</v>
      </c>
      <c r="O517" s="148">
        <f>IF(N517&gt;=$O$1,N517*'DSR Fund'!$F$9,0)</f>
        <v>1300.2905293991446</v>
      </c>
      <c r="P517" s="7">
        <v>636890</v>
      </c>
      <c r="Q517" s="7">
        <v>575250</v>
      </c>
      <c r="R517" s="138">
        <f t="shared" si="67"/>
        <v>1212140</v>
      </c>
      <c r="S517" s="144">
        <f t="shared" si="68"/>
        <v>0.52542610589535865</v>
      </c>
      <c r="T517" s="144">
        <f t="shared" si="69"/>
        <v>0.4745738941046414</v>
      </c>
      <c r="U517" s="138">
        <f t="shared" si="70"/>
        <v>683.20658939480688</v>
      </c>
      <c r="V517" s="138">
        <f t="shared" si="71"/>
        <v>617.08394000433771</v>
      </c>
      <c r="W517" s="2" t="s">
        <v>1337</v>
      </c>
      <c r="X517" s="2">
        <v>1921793866</v>
      </c>
      <c r="Y517" s="2" t="s">
        <v>1627</v>
      </c>
      <c r="Z517" s="2" t="s">
        <v>1629</v>
      </c>
      <c r="AA517" s="2"/>
    </row>
    <row r="518" spans="1:27" x14ac:dyDescent="0.25">
      <c r="A518" s="145">
        <v>514</v>
      </c>
      <c r="B518" s="179" t="s">
        <v>1320</v>
      </c>
      <c r="C518" s="181" t="s">
        <v>108</v>
      </c>
      <c r="D518" s="145" t="s">
        <v>854</v>
      </c>
      <c r="E518" s="179" t="s">
        <v>855</v>
      </c>
      <c r="F518" s="150">
        <v>740</v>
      </c>
      <c r="G518" s="150">
        <v>1318560</v>
      </c>
      <c r="H518" s="7">
        <v>1049</v>
      </c>
      <c r="I518" s="7">
        <v>1229645</v>
      </c>
      <c r="J518" s="24">
        <f t="shared" si="72"/>
        <v>1.4175675675675676</v>
      </c>
      <c r="K518" s="24">
        <f t="shared" si="72"/>
        <v>0.9325665877927436</v>
      </c>
      <c r="L518" s="24">
        <f t="shared" ref="L518:L532" si="73">IF((J518*0.3)&gt;30%,30%,(J518*0.3))</f>
        <v>0.3</v>
      </c>
      <c r="M518" s="24">
        <f t="shared" ref="M518:M532" si="74">IF((K518*0.7)&gt;70%,70%,(K518*0.7))</f>
        <v>0.65279661145492052</v>
      </c>
      <c r="N518" s="109">
        <f t="shared" ref="N518:N532" si="75">L518+M518</f>
        <v>0.95279661145492045</v>
      </c>
      <c r="O518" s="148">
        <f>IF(N518&gt;=$O$1,N518*'DSR Fund'!$F$9,0)</f>
        <v>1374.8027417202466</v>
      </c>
      <c r="P518" s="7">
        <v>611525</v>
      </c>
      <c r="Q518" s="7">
        <v>605010</v>
      </c>
      <c r="R518" s="138">
        <f t="shared" ref="R518:R532" si="76">SUM(P518:Q518)</f>
        <v>1216535</v>
      </c>
      <c r="S518" s="144">
        <f t="shared" ref="S518:S532" si="77">IFERROR(P518/R518,0)</f>
        <v>0.50267768703736426</v>
      </c>
      <c r="T518" s="144">
        <f t="shared" ref="T518:T532" si="78">IFERROR(Q518/R518,0)</f>
        <v>0.49732231296263568</v>
      </c>
      <c r="U518" s="138">
        <f t="shared" ref="U518:U532" si="79">O518*S518</f>
        <v>691.08266234056043</v>
      </c>
      <c r="V518" s="138">
        <f t="shared" ref="V518:V532" si="80">O518*T518</f>
        <v>683.72007937968601</v>
      </c>
      <c r="W518" s="2" t="s">
        <v>1337</v>
      </c>
      <c r="X518" s="2">
        <v>1792298488</v>
      </c>
      <c r="Y518" s="2" t="s">
        <v>1627</v>
      </c>
      <c r="Z518" s="2" t="s">
        <v>1629</v>
      </c>
      <c r="AA518" s="2"/>
    </row>
    <row r="519" spans="1:27" x14ac:dyDescent="0.25">
      <c r="A519" s="145">
        <v>515</v>
      </c>
      <c r="B519" s="179" t="s">
        <v>1320</v>
      </c>
      <c r="C519" s="181" t="s">
        <v>108</v>
      </c>
      <c r="D519" s="145" t="s">
        <v>858</v>
      </c>
      <c r="E519" s="179" t="s">
        <v>1609</v>
      </c>
      <c r="F519" s="150">
        <v>661</v>
      </c>
      <c r="G519" s="150">
        <v>1150790</v>
      </c>
      <c r="H519" s="7">
        <v>905</v>
      </c>
      <c r="I519" s="7">
        <v>1223475</v>
      </c>
      <c r="J519" s="24">
        <f t="shared" si="72"/>
        <v>1.3691376701966718</v>
      </c>
      <c r="K519" s="24">
        <f t="shared" si="72"/>
        <v>1.0631609589933873</v>
      </c>
      <c r="L519" s="24">
        <f t="shared" si="73"/>
        <v>0.3</v>
      </c>
      <c r="M519" s="24">
        <f t="shared" si="74"/>
        <v>0.7</v>
      </c>
      <c r="N519" s="109">
        <f t="shared" si="75"/>
        <v>1</v>
      </c>
      <c r="O519" s="148">
        <f>IF(N519&gt;=$O$1,N519*'DSR Fund'!$F$9,0)</f>
        <v>1442.9131308736737</v>
      </c>
      <c r="P519" s="7">
        <v>517805</v>
      </c>
      <c r="Q519" s="7">
        <v>700140</v>
      </c>
      <c r="R519" s="138">
        <f t="shared" si="76"/>
        <v>1217945</v>
      </c>
      <c r="S519" s="144">
        <f t="shared" si="77"/>
        <v>0.42514645571023324</v>
      </c>
      <c r="T519" s="144">
        <f t="shared" si="78"/>
        <v>0.57485354428976676</v>
      </c>
      <c r="U519" s="138">
        <f t="shared" si="79"/>
        <v>613.44940348869829</v>
      </c>
      <c r="V519" s="138">
        <f t="shared" si="80"/>
        <v>829.46372738497541</v>
      </c>
      <c r="W519" s="2" t="s">
        <v>1337</v>
      </c>
      <c r="X519" s="2">
        <v>1318067533</v>
      </c>
      <c r="Y519" s="2" t="s">
        <v>1627</v>
      </c>
      <c r="Z519" s="2" t="s">
        <v>1629</v>
      </c>
      <c r="AA519" s="2"/>
    </row>
    <row r="520" spans="1:27" x14ac:dyDescent="0.25">
      <c r="A520" s="145">
        <v>516</v>
      </c>
      <c r="B520" s="179" t="s">
        <v>1320</v>
      </c>
      <c r="C520" s="181" t="s">
        <v>108</v>
      </c>
      <c r="D520" s="145" t="s">
        <v>856</v>
      </c>
      <c r="E520" s="179" t="s">
        <v>857</v>
      </c>
      <c r="F520" s="150">
        <v>836</v>
      </c>
      <c r="G520" s="150">
        <v>1813445</v>
      </c>
      <c r="H520" s="7">
        <v>978</v>
      </c>
      <c r="I520" s="7">
        <v>1661970</v>
      </c>
      <c r="J520" s="24">
        <f t="shared" si="72"/>
        <v>1.1698564593301435</v>
      </c>
      <c r="K520" s="24">
        <f t="shared" si="72"/>
        <v>0.91647113642817957</v>
      </c>
      <c r="L520" s="24">
        <f t="shared" si="73"/>
        <v>0.3</v>
      </c>
      <c r="M520" s="24">
        <f t="shared" si="74"/>
        <v>0.64152979549972566</v>
      </c>
      <c r="N520" s="109">
        <f t="shared" si="75"/>
        <v>0.94152979549972571</v>
      </c>
      <c r="O520" s="148">
        <f>IF(N520&gt;=$O$1,N520*'DSR Fund'!$F$9,0)</f>
        <v>1358.5457050353589</v>
      </c>
      <c r="P520" s="7">
        <v>586820</v>
      </c>
      <c r="Q520" s="7">
        <v>1069660</v>
      </c>
      <c r="R520" s="138">
        <f t="shared" si="76"/>
        <v>1656480</v>
      </c>
      <c r="S520" s="144">
        <f t="shared" si="77"/>
        <v>0.35425722012943106</v>
      </c>
      <c r="T520" s="144">
        <f t="shared" si="78"/>
        <v>0.64574277987056894</v>
      </c>
      <c r="U520" s="138">
        <f t="shared" si="79"/>
        <v>481.27462488460424</v>
      </c>
      <c r="V520" s="138">
        <f t="shared" si="80"/>
        <v>877.27108015075464</v>
      </c>
      <c r="W520" s="2" t="s">
        <v>1337</v>
      </c>
      <c r="X520" s="2">
        <v>1767025404</v>
      </c>
      <c r="Y520" s="2" t="s">
        <v>1627</v>
      </c>
      <c r="Z520" s="2" t="s">
        <v>1629</v>
      </c>
      <c r="AA520" s="2"/>
    </row>
    <row r="521" spans="1:27" x14ac:dyDescent="0.25">
      <c r="A521" s="145">
        <v>517</v>
      </c>
      <c r="B521" s="179" t="s">
        <v>1320</v>
      </c>
      <c r="C521" s="181" t="s">
        <v>108</v>
      </c>
      <c r="D521" s="145" t="s">
        <v>862</v>
      </c>
      <c r="E521" s="179" t="s">
        <v>1596</v>
      </c>
      <c r="F521" s="150">
        <v>587</v>
      </c>
      <c r="G521" s="150">
        <v>845760</v>
      </c>
      <c r="H521" s="7">
        <v>1059</v>
      </c>
      <c r="I521" s="7">
        <v>1186760</v>
      </c>
      <c r="J521" s="24">
        <f t="shared" si="72"/>
        <v>1.8040885860306644</v>
      </c>
      <c r="K521" s="24">
        <f t="shared" si="72"/>
        <v>1.4031876655315929</v>
      </c>
      <c r="L521" s="24">
        <f t="shared" si="73"/>
        <v>0.3</v>
      </c>
      <c r="M521" s="24">
        <f t="shared" si="74"/>
        <v>0.7</v>
      </c>
      <c r="N521" s="109">
        <f t="shared" si="75"/>
        <v>1</v>
      </c>
      <c r="O521" s="148">
        <f>IF(N521&gt;=$O$1,N521*'DSR Fund'!$F$9,0)</f>
        <v>1442.9131308736737</v>
      </c>
      <c r="P521" s="7">
        <v>650170</v>
      </c>
      <c r="Q521" s="7">
        <v>528900</v>
      </c>
      <c r="R521" s="138">
        <f t="shared" si="76"/>
        <v>1179070</v>
      </c>
      <c r="S521" s="144">
        <f t="shared" si="77"/>
        <v>0.55142612397906821</v>
      </c>
      <c r="T521" s="144">
        <f t="shared" si="78"/>
        <v>0.44857387602093174</v>
      </c>
      <c r="U521" s="138">
        <f t="shared" si="79"/>
        <v>795.65999499617192</v>
      </c>
      <c r="V521" s="138">
        <f t="shared" si="80"/>
        <v>647.25313587750179</v>
      </c>
      <c r="W521" s="2" t="s">
        <v>1337</v>
      </c>
      <c r="X521" s="2">
        <v>1846495986</v>
      </c>
      <c r="Y521" s="2" t="s">
        <v>1627</v>
      </c>
      <c r="Z521" s="2" t="s">
        <v>1629</v>
      </c>
      <c r="AA521" s="2"/>
    </row>
    <row r="522" spans="1:27" x14ac:dyDescent="0.25">
      <c r="A522" s="145">
        <v>518</v>
      </c>
      <c r="B522" s="179" t="s">
        <v>112</v>
      </c>
      <c r="C522" s="181" t="s">
        <v>108</v>
      </c>
      <c r="D522" s="145" t="s">
        <v>865</v>
      </c>
      <c r="E522" s="179" t="s">
        <v>866</v>
      </c>
      <c r="F522" s="150">
        <v>1549</v>
      </c>
      <c r="G522" s="150">
        <v>2265420</v>
      </c>
      <c r="H522" s="7">
        <v>1572</v>
      </c>
      <c r="I522" s="7">
        <v>2000085</v>
      </c>
      <c r="J522" s="24">
        <f t="shared" si="72"/>
        <v>1.0148482892188508</v>
      </c>
      <c r="K522" s="24">
        <f t="shared" si="72"/>
        <v>0.88287602298911461</v>
      </c>
      <c r="L522" s="24">
        <f t="shared" si="73"/>
        <v>0.3</v>
      </c>
      <c r="M522" s="24">
        <f t="shared" si="74"/>
        <v>0.61801321609238014</v>
      </c>
      <c r="N522" s="109">
        <f t="shared" si="75"/>
        <v>0.91801321609238018</v>
      </c>
      <c r="O522" s="148">
        <f>IF(N522&gt;=$O$1,N522*'DSR Fund'!$F$9,0)</f>
        <v>1324.6133238152668</v>
      </c>
      <c r="P522" s="7">
        <v>909225</v>
      </c>
      <c r="Q522" s="7">
        <v>1090860</v>
      </c>
      <c r="R522" s="138">
        <f t="shared" si="76"/>
        <v>2000085</v>
      </c>
      <c r="S522" s="144">
        <f t="shared" si="77"/>
        <v>0.45459317978985891</v>
      </c>
      <c r="T522" s="144">
        <f t="shared" si="78"/>
        <v>0.54540682021014109</v>
      </c>
      <c r="U522" s="138">
        <f t="shared" si="79"/>
        <v>602.16018286519613</v>
      </c>
      <c r="V522" s="138">
        <f t="shared" si="80"/>
        <v>722.45314095007063</v>
      </c>
      <c r="W522" s="2" t="s">
        <v>1337</v>
      </c>
      <c r="X522" s="2">
        <v>1777054111</v>
      </c>
      <c r="Y522" s="2" t="s">
        <v>1627</v>
      </c>
      <c r="Z522" s="2" t="s">
        <v>1629</v>
      </c>
      <c r="AA522" s="2"/>
    </row>
    <row r="523" spans="1:27" x14ac:dyDescent="0.25">
      <c r="A523" s="145">
        <v>519</v>
      </c>
      <c r="B523" s="179" t="s">
        <v>112</v>
      </c>
      <c r="C523" s="181" t="s">
        <v>108</v>
      </c>
      <c r="D523" s="145" t="s">
        <v>864</v>
      </c>
      <c r="E523" s="179" t="s">
        <v>1597</v>
      </c>
      <c r="F523" s="150">
        <v>1153</v>
      </c>
      <c r="G523" s="150">
        <v>1820310</v>
      </c>
      <c r="H523" s="7">
        <v>1338</v>
      </c>
      <c r="I523" s="7">
        <v>1684310</v>
      </c>
      <c r="J523" s="24">
        <f t="shared" si="72"/>
        <v>1.1604509973980919</v>
      </c>
      <c r="K523" s="24">
        <f t="shared" si="72"/>
        <v>0.92528745103855936</v>
      </c>
      <c r="L523" s="24">
        <f t="shared" si="73"/>
        <v>0.3</v>
      </c>
      <c r="M523" s="24">
        <f t="shared" si="74"/>
        <v>0.64770121572699146</v>
      </c>
      <c r="N523" s="109">
        <f t="shared" si="75"/>
        <v>0.94770121572699151</v>
      </c>
      <c r="O523" s="148">
        <f>IF(N523&gt;=$O$1,N523*'DSR Fund'!$F$9,0)</f>
        <v>1367.4505283174201</v>
      </c>
      <c r="P523" s="7">
        <v>776160</v>
      </c>
      <c r="Q523" s="7">
        <v>904330</v>
      </c>
      <c r="R523" s="138">
        <f t="shared" si="76"/>
        <v>1680490</v>
      </c>
      <c r="S523" s="144">
        <f t="shared" si="77"/>
        <v>0.46186528929062359</v>
      </c>
      <c r="T523" s="144">
        <f t="shared" si="78"/>
        <v>0.53813471070937646</v>
      </c>
      <c r="U523" s="138">
        <f t="shared" si="79"/>
        <v>631.57793385194134</v>
      </c>
      <c r="V523" s="138">
        <f t="shared" si="80"/>
        <v>735.87259446547887</v>
      </c>
      <c r="W523" s="2" t="s">
        <v>1337</v>
      </c>
      <c r="X523" s="2">
        <v>1737312140</v>
      </c>
      <c r="Y523" s="2" t="s">
        <v>1627</v>
      </c>
      <c r="Z523" s="2" t="s">
        <v>1629</v>
      </c>
      <c r="AA523" s="2"/>
    </row>
    <row r="524" spans="1:27" x14ac:dyDescent="0.25">
      <c r="A524" s="145">
        <v>520</v>
      </c>
      <c r="B524" s="179" t="s">
        <v>112</v>
      </c>
      <c r="C524" s="181" t="s">
        <v>108</v>
      </c>
      <c r="D524" s="145" t="s">
        <v>867</v>
      </c>
      <c r="E524" s="179" t="s">
        <v>1598</v>
      </c>
      <c r="F524" s="150">
        <v>1357</v>
      </c>
      <c r="G524" s="150">
        <v>2196955</v>
      </c>
      <c r="H524" s="7">
        <v>1087</v>
      </c>
      <c r="I524" s="7">
        <v>1358490</v>
      </c>
      <c r="J524" s="24">
        <f t="shared" si="72"/>
        <v>0.80103168754605747</v>
      </c>
      <c r="K524" s="24">
        <f t="shared" si="72"/>
        <v>0.61835130897082557</v>
      </c>
      <c r="L524" s="24">
        <f t="shared" si="73"/>
        <v>0.24030950626381722</v>
      </c>
      <c r="M524" s="24">
        <f t="shared" si="74"/>
        <v>0.43284591627957786</v>
      </c>
      <c r="N524" s="109">
        <f t="shared" si="75"/>
        <v>0.67315542254339511</v>
      </c>
      <c r="O524" s="148">
        <f>IF(N524&gt;=$O$1,N524*'DSR Fund'!$F$9,0)</f>
        <v>0</v>
      </c>
      <c r="P524" s="7">
        <v>652610</v>
      </c>
      <c r="Q524" s="7">
        <v>704580</v>
      </c>
      <c r="R524" s="138">
        <f t="shared" si="76"/>
        <v>1357190</v>
      </c>
      <c r="S524" s="144">
        <f t="shared" si="77"/>
        <v>0.48085382297246515</v>
      </c>
      <c r="T524" s="144">
        <f t="shared" si="78"/>
        <v>0.51914617702753485</v>
      </c>
      <c r="U524" s="138">
        <f t="shared" si="79"/>
        <v>0</v>
      </c>
      <c r="V524" s="138">
        <f t="shared" si="80"/>
        <v>0</v>
      </c>
      <c r="W524" s="2" t="s">
        <v>1337</v>
      </c>
      <c r="X524" s="2">
        <v>1773084622</v>
      </c>
      <c r="Y524" s="2" t="s">
        <v>1627</v>
      </c>
      <c r="Z524" s="2" t="s">
        <v>1629</v>
      </c>
      <c r="AA524" s="2"/>
    </row>
    <row r="525" spans="1:27" x14ac:dyDescent="0.25">
      <c r="A525" s="145">
        <v>521</v>
      </c>
      <c r="B525" s="179" t="s">
        <v>112</v>
      </c>
      <c r="C525" s="181" t="s">
        <v>108</v>
      </c>
      <c r="D525" s="145" t="s">
        <v>869</v>
      </c>
      <c r="E525" s="179" t="s">
        <v>1610</v>
      </c>
      <c r="F525" s="150">
        <v>1718</v>
      </c>
      <c r="G525" s="150">
        <v>2834605</v>
      </c>
      <c r="H525" s="7">
        <v>2325</v>
      </c>
      <c r="I525" s="7">
        <v>3833210</v>
      </c>
      <c r="J525" s="24">
        <f t="shared" si="72"/>
        <v>1.3533178114086146</v>
      </c>
      <c r="K525" s="24">
        <f t="shared" si="72"/>
        <v>1.3522907071708403</v>
      </c>
      <c r="L525" s="24">
        <f t="shared" si="73"/>
        <v>0.3</v>
      </c>
      <c r="M525" s="24">
        <f t="shared" si="74"/>
        <v>0.7</v>
      </c>
      <c r="N525" s="109">
        <f t="shared" si="75"/>
        <v>1</v>
      </c>
      <c r="O525" s="148">
        <f>IF(N525&gt;=$O$1,N525*'DSR Fund'!$F$9,0)</f>
        <v>1442.9131308736737</v>
      </c>
      <c r="P525" s="7">
        <v>1410430</v>
      </c>
      <c r="Q525" s="7">
        <v>2392390</v>
      </c>
      <c r="R525" s="138">
        <f t="shared" si="76"/>
        <v>3802820</v>
      </c>
      <c r="S525" s="144">
        <f t="shared" si="77"/>
        <v>0.37089054964473733</v>
      </c>
      <c r="T525" s="144">
        <f t="shared" si="78"/>
        <v>0.62910945035526267</v>
      </c>
      <c r="U525" s="138">
        <f t="shared" si="79"/>
        <v>535.16284419934561</v>
      </c>
      <c r="V525" s="138">
        <f t="shared" si="80"/>
        <v>907.75028667432809</v>
      </c>
      <c r="W525" s="2" t="s">
        <v>1337</v>
      </c>
      <c r="X525" s="2">
        <v>1776570377</v>
      </c>
      <c r="Y525" s="2" t="s">
        <v>1627</v>
      </c>
      <c r="Z525" s="2" t="s">
        <v>1629</v>
      </c>
      <c r="AA525" s="2"/>
    </row>
    <row r="526" spans="1:27" x14ac:dyDescent="0.25">
      <c r="A526" s="145">
        <v>522</v>
      </c>
      <c r="B526" s="179" t="s">
        <v>1231</v>
      </c>
      <c r="C526" s="181" t="s">
        <v>108</v>
      </c>
      <c r="D526" s="145" t="s">
        <v>851</v>
      </c>
      <c r="E526" s="179" t="s">
        <v>1599</v>
      </c>
      <c r="F526" s="150">
        <v>1265</v>
      </c>
      <c r="G526" s="150">
        <v>2924780</v>
      </c>
      <c r="H526" s="7">
        <v>1459</v>
      </c>
      <c r="I526" s="7">
        <v>2200180</v>
      </c>
      <c r="J526" s="24">
        <f t="shared" si="72"/>
        <v>1.1533596837944664</v>
      </c>
      <c r="K526" s="24">
        <f t="shared" si="72"/>
        <v>0.75225487045179462</v>
      </c>
      <c r="L526" s="24">
        <f t="shared" si="73"/>
        <v>0.3</v>
      </c>
      <c r="M526" s="24">
        <f t="shared" si="74"/>
        <v>0.52657840931625621</v>
      </c>
      <c r="N526" s="109">
        <f t="shared" si="75"/>
        <v>0.82657840931625626</v>
      </c>
      <c r="O526" s="148">
        <f>IF(N526&gt;=$O$1,N526*'DSR Fund'!$F$9,0)</f>
        <v>1192.6808404991002</v>
      </c>
      <c r="P526" s="7">
        <v>918280</v>
      </c>
      <c r="Q526" s="7">
        <v>1281080</v>
      </c>
      <c r="R526" s="138">
        <f t="shared" si="76"/>
        <v>2199360</v>
      </c>
      <c r="S526" s="144">
        <f t="shared" si="77"/>
        <v>0.41752146078859304</v>
      </c>
      <c r="T526" s="144">
        <f t="shared" si="78"/>
        <v>0.58247853921140691</v>
      </c>
      <c r="U526" s="138">
        <f t="shared" si="79"/>
        <v>497.96984677975126</v>
      </c>
      <c r="V526" s="138">
        <f t="shared" si="80"/>
        <v>694.71099371934895</v>
      </c>
      <c r="W526" s="2" t="s">
        <v>1337</v>
      </c>
      <c r="X526" s="2">
        <v>1788910336</v>
      </c>
      <c r="Y526" s="2" t="s">
        <v>1627</v>
      </c>
      <c r="Z526" s="2" t="s">
        <v>1629</v>
      </c>
      <c r="AA526" s="2"/>
    </row>
    <row r="527" spans="1:27" x14ac:dyDescent="0.25">
      <c r="A527" s="145">
        <v>523</v>
      </c>
      <c r="B527" s="179" t="s">
        <v>1231</v>
      </c>
      <c r="C527" s="181" t="s">
        <v>108</v>
      </c>
      <c r="D527" s="145" t="s">
        <v>852</v>
      </c>
      <c r="E527" s="179" t="s">
        <v>1061</v>
      </c>
      <c r="F527" s="150">
        <v>1312</v>
      </c>
      <c r="G527" s="150">
        <v>2367090</v>
      </c>
      <c r="H527" s="7">
        <v>1135</v>
      </c>
      <c r="I527" s="7">
        <v>2043505</v>
      </c>
      <c r="J527" s="24">
        <f t="shared" si="72"/>
        <v>0.86509146341463417</v>
      </c>
      <c r="K527" s="24">
        <f t="shared" si="72"/>
        <v>0.86329839592072966</v>
      </c>
      <c r="L527" s="24">
        <f t="shared" si="73"/>
        <v>0.25952743902439024</v>
      </c>
      <c r="M527" s="24">
        <f t="shared" si="74"/>
        <v>0.60430887714451076</v>
      </c>
      <c r="N527" s="109">
        <f t="shared" si="75"/>
        <v>0.863836316168901</v>
      </c>
      <c r="O527" s="148">
        <f>IF(N527&gt;=$O$1,N527*'DSR Fund'!$F$9,0)</f>
        <v>1246.4407635256496</v>
      </c>
      <c r="P527" s="7">
        <v>677165</v>
      </c>
      <c r="Q527" s="7">
        <v>1365080</v>
      </c>
      <c r="R527" s="138">
        <f t="shared" si="76"/>
        <v>2042245</v>
      </c>
      <c r="S527" s="144">
        <f t="shared" si="77"/>
        <v>0.33157872831124569</v>
      </c>
      <c r="T527" s="144">
        <f t="shared" si="78"/>
        <v>0.66842127168875431</v>
      </c>
      <c r="U527" s="138">
        <f t="shared" si="79"/>
        <v>413.29324328513297</v>
      </c>
      <c r="V527" s="138">
        <f t="shared" si="80"/>
        <v>833.14752024051654</v>
      </c>
      <c r="W527" s="2" t="s">
        <v>1337</v>
      </c>
      <c r="X527" s="2">
        <v>1721210329</v>
      </c>
      <c r="Y527" s="2" t="s">
        <v>1627</v>
      </c>
      <c r="Z527" s="2" t="s">
        <v>1629</v>
      </c>
      <c r="AA527" s="2"/>
    </row>
    <row r="528" spans="1:27" x14ac:dyDescent="0.25">
      <c r="A528" s="145">
        <v>524</v>
      </c>
      <c r="B528" s="179" t="s">
        <v>1231</v>
      </c>
      <c r="C528" s="181" t="s">
        <v>108</v>
      </c>
      <c r="D528" s="145" t="s">
        <v>853</v>
      </c>
      <c r="E528" s="179" t="s">
        <v>1433</v>
      </c>
      <c r="F528" s="150">
        <v>819</v>
      </c>
      <c r="G528" s="150">
        <v>1018355</v>
      </c>
      <c r="H528" s="7">
        <v>807</v>
      </c>
      <c r="I528" s="7">
        <v>917855</v>
      </c>
      <c r="J528" s="24">
        <f t="shared" si="72"/>
        <v>0.9853479853479854</v>
      </c>
      <c r="K528" s="24">
        <f t="shared" si="72"/>
        <v>0.90131142872573911</v>
      </c>
      <c r="L528" s="24">
        <f t="shared" si="73"/>
        <v>0.29560439560439561</v>
      </c>
      <c r="M528" s="24">
        <f t="shared" si="74"/>
        <v>0.63091800010801735</v>
      </c>
      <c r="N528" s="109">
        <f t="shared" si="75"/>
        <v>0.92652239571241291</v>
      </c>
      <c r="O528" s="148">
        <f>IF(N528&gt;=$O$1,N528*'DSR Fund'!$F$9,0)</f>
        <v>1336.8913308219746</v>
      </c>
      <c r="P528" s="7">
        <v>508535</v>
      </c>
      <c r="Q528" s="7">
        <v>408480</v>
      </c>
      <c r="R528" s="138">
        <f t="shared" si="76"/>
        <v>917015</v>
      </c>
      <c r="S528" s="144">
        <f t="shared" si="77"/>
        <v>0.55455472375042936</v>
      </c>
      <c r="T528" s="144">
        <f t="shared" si="78"/>
        <v>0.44544527624957064</v>
      </c>
      <c r="U528" s="138">
        <f t="shared" si="79"/>
        <v>741.379402648324</v>
      </c>
      <c r="V528" s="138">
        <f t="shared" si="80"/>
        <v>595.51192817365063</v>
      </c>
      <c r="W528" s="2" t="s">
        <v>1337</v>
      </c>
      <c r="X528" s="2">
        <v>1303979141</v>
      </c>
      <c r="Y528" s="2" t="s">
        <v>1627</v>
      </c>
      <c r="Z528" s="2" t="s">
        <v>1629</v>
      </c>
      <c r="AA528" s="2"/>
    </row>
    <row r="529" spans="1:27" x14ac:dyDescent="0.25">
      <c r="A529" s="145">
        <v>525</v>
      </c>
      <c r="B529" s="179" t="s">
        <v>107</v>
      </c>
      <c r="C529" s="181" t="s">
        <v>108</v>
      </c>
      <c r="D529" s="145" t="s">
        <v>848</v>
      </c>
      <c r="E529" s="179" t="s">
        <v>1058</v>
      </c>
      <c r="F529" s="150">
        <v>739</v>
      </c>
      <c r="G529" s="150">
        <v>1063610</v>
      </c>
      <c r="H529" s="7">
        <v>973</v>
      </c>
      <c r="I529" s="7">
        <v>1099225</v>
      </c>
      <c r="J529" s="24">
        <f t="shared" si="72"/>
        <v>1.3166441136671176</v>
      </c>
      <c r="K529" s="24">
        <f t="shared" si="72"/>
        <v>1.0334850180047197</v>
      </c>
      <c r="L529" s="24">
        <f t="shared" si="73"/>
        <v>0.3</v>
      </c>
      <c r="M529" s="24">
        <f t="shared" si="74"/>
        <v>0.7</v>
      </c>
      <c r="N529" s="109">
        <f t="shared" si="75"/>
        <v>1</v>
      </c>
      <c r="O529" s="148">
        <f>IF(N529&gt;=$O$1,N529*'DSR Fund'!$F$9,0)</f>
        <v>1442.9131308736737</v>
      </c>
      <c r="P529" s="7">
        <v>701795</v>
      </c>
      <c r="Q529" s="7">
        <v>394400</v>
      </c>
      <c r="R529" s="138">
        <f t="shared" si="76"/>
        <v>1096195</v>
      </c>
      <c r="S529" s="144">
        <f t="shared" si="77"/>
        <v>0.64020999913336585</v>
      </c>
      <c r="T529" s="144">
        <f t="shared" si="78"/>
        <v>0.35979000086663415</v>
      </c>
      <c r="U529" s="138">
        <f t="shared" si="79"/>
        <v>923.76741426615683</v>
      </c>
      <c r="V529" s="138">
        <f t="shared" si="80"/>
        <v>519.14571660751687</v>
      </c>
      <c r="W529" s="2" t="s">
        <v>1337</v>
      </c>
      <c r="X529" s="2">
        <v>1712726092</v>
      </c>
      <c r="Y529" s="2" t="s">
        <v>1627</v>
      </c>
      <c r="Z529" s="2" t="s">
        <v>1629</v>
      </c>
      <c r="AA529" s="2"/>
    </row>
    <row r="530" spans="1:27" x14ac:dyDescent="0.25">
      <c r="A530" s="145">
        <v>526</v>
      </c>
      <c r="B530" s="179" t="s">
        <v>107</v>
      </c>
      <c r="C530" s="181" t="s">
        <v>108</v>
      </c>
      <c r="D530" s="145" t="s">
        <v>846</v>
      </c>
      <c r="E530" s="179" t="s">
        <v>847</v>
      </c>
      <c r="F530" s="150">
        <v>1212</v>
      </c>
      <c r="G530" s="150">
        <v>2100165</v>
      </c>
      <c r="H530" s="7">
        <v>1213</v>
      </c>
      <c r="I530" s="7">
        <v>1964920</v>
      </c>
      <c r="J530" s="24">
        <f t="shared" si="72"/>
        <v>1.0008250825082508</v>
      </c>
      <c r="K530" s="24">
        <f t="shared" si="72"/>
        <v>0.93560267883713899</v>
      </c>
      <c r="L530" s="24">
        <f t="shared" si="73"/>
        <v>0.3</v>
      </c>
      <c r="M530" s="24">
        <f t="shared" si="74"/>
        <v>0.6549218751859972</v>
      </c>
      <c r="N530" s="109">
        <f t="shared" si="75"/>
        <v>0.95492187518599714</v>
      </c>
      <c r="O530" s="148">
        <f>IF(N530&gt;=$O$1,N530*'DSR Fund'!$F$9,0)</f>
        <v>1377.8693126643866</v>
      </c>
      <c r="P530" s="7">
        <v>848420</v>
      </c>
      <c r="Q530" s="7">
        <v>1114200</v>
      </c>
      <c r="R530" s="138">
        <f t="shared" si="76"/>
        <v>1962620</v>
      </c>
      <c r="S530" s="144">
        <f t="shared" si="77"/>
        <v>0.43228949057892002</v>
      </c>
      <c r="T530" s="144">
        <f t="shared" si="78"/>
        <v>0.56771050942108003</v>
      </c>
      <c r="U530" s="138">
        <f t="shared" si="79"/>
        <v>595.63842325601433</v>
      </c>
      <c r="V530" s="138">
        <f t="shared" si="80"/>
        <v>782.23088940837226</v>
      </c>
      <c r="W530" s="2" t="s">
        <v>1337</v>
      </c>
      <c r="X530" s="2">
        <v>1796803919</v>
      </c>
      <c r="Y530" s="2" t="s">
        <v>1627</v>
      </c>
      <c r="Z530" s="2" t="s">
        <v>1629</v>
      </c>
      <c r="AA530" s="2"/>
    </row>
    <row r="531" spans="1:27" x14ac:dyDescent="0.25">
      <c r="A531" s="145">
        <v>527</v>
      </c>
      <c r="B531" s="179" t="s">
        <v>107</v>
      </c>
      <c r="C531" s="181" t="s">
        <v>108</v>
      </c>
      <c r="D531" s="145" t="s">
        <v>849</v>
      </c>
      <c r="E531" s="179" t="s">
        <v>1059</v>
      </c>
      <c r="F531" s="150">
        <v>1122</v>
      </c>
      <c r="G531" s="150">
        <v>2183890</v>
      </c>
      <c r="H531" s="7">
        <v>1308</v>
      </c>
      <c r="I531" s="7">
        <v>1770115</v>
      </c>
      <c r="J531" s="24">
        <f t="shared" si="72"/>
        <v>1.1657754010695187</v>
      </c>
      <c r="K531" s="24">
        <f t="shared" si="72"/>
        <v>0.81053303966774881</v>
      </c>
      <c r="L531" s="24">
        <f t="shared" si="73"/>
        <v>0.3</v>
      </c>
      <c r="M531" s="24">
        <f t="shared" si="74"/>
        <v>0.5673731277674241</v>
      </c>
      <c r="N531" s="109">
        <f t="shared" si="75"/>
        <v>0.86737312776742415</v>
      </c>
      <c r="O531" s="148">
        <f>IF(N531&gt;=$O$1,N531*'DSR Fund'!$F$9,0)</f>
        <v>1251.5440754225849</v>
      </c>
      <c r="P531" s="7">
        <v>965405</v>
      </c>
      <c r="Q531" s="7">
        <v>803880</v>
      </c>
      <c r="R531" s="138">
        <f t="shared" si="76"/>
        <v>1769285</v>
      </c>
      <c r="S531" s="144">
        <f t="shared" si="77"/>
        <v>0.54564697038634247</v>
      </c>
      <c r="T531" s="144">
        <f t="shared" si="78"/>
        <v>0.45435302961365748</v>
      </c>
      <c r="U531" s="138">
        <f t="shared" si="79"/>
        <v>682.90123305930956</v>
      </c>
      <c r="V531" s="138">
        <f t="shared" si="80"/>
        <v>568.64284236327524</v>
      </c>
      <c r="W531" s="2" t="s">
        <v>1337</v>
      </c>
      <c r="X531" s="2">
        <v>1318197770</v>
      </c>
      <c r="Y531" s="2" t="s">
        <v>1627</v>
      </c>
      <c r="Z531" s="2" t="s">
        <v>1629</v>
      </c>
      <c r="AA531" s="2"/>
    </row>
    <row r="532" spans="1:27" x14ac:dyDescent="0.25">
      <c r="A532" s="145">
        <v>528</v>
      </c>
      <c r="B532" s="179" t="s">
        <v>107</v>
      </c>
      <c r="C532" s="181" t="s">
        <v>108</v>
      </c>
      <c r="D532" s="145" t="s">
        <v>850</v>
      </c>
      <c r="E532" s="179" t="s">
        <v>1200</v>
      </c>
      <c r="F532" s="150">
        <v>1309</v>
      </c>
      <c r="G532" s="150">
        <v>2575105</v>
      </c>
      <c r="H532" s="7">
        <v>1154</v>
      </c>
      <c r="I532" s="7">
        <v>2292360</v>
      </c>
      <c r="J532" s="24">
        <f t="shared" si="72"/>
        <v>0.88158899923605805</v>
      </c>
      <c r="K532" s="24">
        <f t="shared" si="72"/>
        <v>0.89020059376219607</v>
      </c>
      <c r="L532" s="24">
        <f t="shared" si="73"/>
        <v>0.26447669977081739</v>
      </c>
      <c r="M532" s="24">
        <f t="shared" si="74"/>
        <v>0.62314041563353717</v>
      </c>
      <c r="N532" s="109">
        <f t="shared" si="75"/>
        <v>0.88761711540435462</v>
      </c>
      <c r="O532" s="148">
        <f>IF(N532&gt;=$O$1,N532*'DSR Fund'!$F$9,0)</f>
        <v>1280.7543910051563</v>
      </c>
      <c r="P532" s="7">
        <v>767870</v>
      </c>
      <c r="Q532" s="7">
        <v>1524490</v>
      </c>
      <c r="R532" s="138">
        <f t="shared" si="76"/>
        <v>2292360</v>
      </c>
      <c r="S532" s="144">
        <f t="shared" si="77"/>
        <v>0.33496920204505398</v>
      </c>
      <c r="T532" s="144">
        <f t="shared" si="78"/>
        <v>0.66503079795494602</v>
      </c>
      <c r="U532" s="138">
        <f t="shared" si="79"/>
        <v>429.0132763706963</v>
      </c>
      <c r="V532" s="138">
        <f t="shared" si="80"/>
        <v>851.74111463446002</v>
      </c>
      <c r="W532" s="2" t="s">
        <v>1337</v>
      </c>
      <c r="X532" s="2">
        <v>1732879242</v>
      </c>
      <c r="Y532" s="2" t="s">
        <v>1627</v>
      </c>
      <c r="Z532" s="2" t="s">
        <v>1629</v>
      </c>
      <c r="AA532" s="2"/>
    </row>
    <row r="533" spans="1:27" x14ac:dyDescent="0.25">
      <c r="A533" s="145"/>
      <c r="B533" s="179"/>
      <c r="C533" s="145"/>
      <c r="D533" s="145"/>
      <c r="E533" s="179"/>
      <c r="F533" s="150"/>
      <c r="G533" s="150"/>
      <c r="H533" s="7"/>
      <c r="I533" s="7"/>
      <c r="J533" s="24"/>
      <c r="K533" s="24"/>
      <c r="L533" s="24"/>
      <c r="M533" s="24"/>
      <c r="N533" s="109"/>
      <c r="O533" s="148"/>
      <c r="P533" s="138"/>
      <c r="Q533" s="138"/>
      <c r="R533" s="138"/>
      <c r="S533" s="144"/>
      <c r="T533" s="144"/>
      <c r="U533" s="138"/>
      <c r="V533" s="138"/>
      <c r="W533" s="2"/>
      <c r="X533" s="2"/>
      <c r="Y533" s="2"/>
      <c r="Z533" s="2"/>
      <c r="AA533" s="2"/>
    </row>
    <row r="534" spans="1:27" x14ac:dyDescent="0.25">
      <c r="A534" s="223" t="s">
        <v>1307</v>
      </c>
      <c r="B534" s="223"/>
      <c r="C534" s="223"/>
      <c r="D534" s="223"/>
      <c r="E534" s="223"/>
      <c r="F534" s="167">
        <f>SUM(F5:F532)</f>
        <v>463375</v>
      </c>
      <c r="G534" s="167">
        <f>SUM(G5:G532)</f>
        <v>877679265</v>
      </c>
      <c r="H534" s="167">
        <f>SUM(H5:H532)</f>
        <v>542961</v>
      </c>
      <c r="I534" s="167">
        <f>SUM(I5:I532)</f>
        <v>870246915</v>
      </c>
      <c r="J534" s="168">
        <f>IFERROR(H534/F534,0)</f>
        <v>1.1717528999190721</v>
      </c>
      <c r="K534" s="168">
        <f>IFERROR(I534/G534,0)</f>
        <v>0.99153181544057556</v>
      </c>
      <c r="L534" s="168">
        <f>IF((J534*0.3)&gt;30%,30%,(J534*0.3))</f>
        <v>0.3</v>
      </c>
      <c r="M534" s="168">
        <f>IF((K534*0.7)&gt;70%,70%,(K534*0.7))</f>
        <v>0.69407227080840284</v>
      </c>
      <c r="N534" s="168">
        <f t="shared" ref="N534" si="81">L534+M534</f>
        <v>0.99407227080840288</v>
      </c>
      <c r="O534" s="167">
        <f>SUM(O5:O532)</f>
        <v>633916.40065436112</v>
      </c>
      <c r="P534" s="167">
        <f>SUM(P5:P532)</f>
        <v>355696605</v>
      </c>
      <c r="Q534" s="167">
        <f>SUM(Q5:Q532)</f>
        <v>502856550</v>
      </c>
      <c r="R534" s="167">
        <f>SUM(R5:R532)</f>
        <v>858553155</v>
      </c>
      <c r="S534" s="168">
        <f>P534/R534</f>
        <v>0.41429770880056926</v>
      </c>
      <c r="T534" s="168">
        <f>Q534/R534</f>
        <v>0.58570229119943074</v>
      </c>
      <c r="U534" s="167">
        <f>SUBTOTAL(9,U5:U532)</f>
        <v>274769.64544202178</v>
      </c>
      <c r="V534" s="167">
        <f>SUBTOTAL(9,V5:V532)</f>
        <v>359146.75521233643</v>
      </c>
      <c r="W534" s="167"/>
      <c r="X534" s="167"/>
      <c r="Y534" s="167"/>
      <c r="Z534" s="167"/>
      <c r="AA534" s="2"/>
    </row>
    <row r="536" spans="1:27" x14ac:dyDescent="0.25">
      <c r="O536" s="14"/>
    </row>
  </sheetData>
  <mergeCells count="25">
    <mergeCell ref="AA2:AA4"/>
    <mergeCell ref="A534:E534"/>
    <mergeCell ref="A2:A4"/>
    <mergeCell ref="B2:B4"/>
    <mergeCell ref="S2:S4"/>
    <mergeCell ref="T2:T4"/>
    <mergeCell ref="F3:G3"/>
    <mergeCell ref="H3:I3"/>
    <mergeCell ref="J3:K3"/>
    <mergeCell ref="L2:M3"/>
    <mergeCell ref="N2:N4"/>
    <mergeCell ref="O2:O4"/>
    <mergeCell ref="P2:P4"/>
    <mergeCell ref="Q2:Q4"/>
    <mergeCell ref="R2:R4"/>
    <mergeCell ref="W2:W4"/>
    <mergeCell ref="X2:X4"/>
    <mergeCell ref="Y2:Y4"/>
    <mergeCell ref="Z2:Z4"/>
    <mergeCell ref="C2:C4"/>
    <mergeCell ref="D2:D4"/>
    <mergeCell ref="E2:E4"/>
    <mergeCell ref="F2:K2"/>
    <mergeCell ref="U2:U4"/>
    <mergeCell ref="V2:V4"/>
  </mergeCells>
  <conditionalFormatting sqref="D1:D136 D138:D204 D206:D246 D248:D351 D353:D403 D405:D1048576">
    <cfRule type="duplicateValues" dxfId="26" priority="11"/>
    <cfRule type="duplicateValues" dxfId="25" priority="12"/>
  </conditionalFormatting>
  <conditionalFormatting sqref="D137">
    <cfRule type="duplicateValues" dxfId="24" priority="9"/>
    <cfRule type="duplicateValues" dxfId="23" priority="10"/>
  </conditionalFormatting>
  <conditionalFormatting sqref="D205">
    <cfRule type="duplicateValues" dxfId="22" priority="7"/>
    <cfRule type="duplicateValues" dxfId="21" priority="8"/>
  </conditionalFormatting>
  <conditionalFormatting sqref="D247">
    <cfRule type="duplicateValues" dxfId="20" priority="5"/>
    <cfRule type="duplicateValues" dxfId="19" priority="6"/>
  </conditionalFormatting>
  <conditionalFormatting sqref="D352">
    <cfRule type="duplicateValues" dxfId="18" priority="3"/>
    <cfRule type="duplicateValues" dxfId="17" priority="4"/>
  </conditionalFormatting>
  <conditionalFormatting sqref="D404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12"/>
  <sheetViews>
    <sheetView workbookViewId="0">
      <selection activeCell="F9" sqref="F9"/>
    </sheetView>
  </sheetViews>
  <sheetFormatPr defaultRowHeight="15" x14ac:dyDescent="0.25"/>
  <cols>
    <col min="5" max="5" width="46.5703125" bestFit="1" customWidth="1"/>
    <col min="6" max="6" width="15" bestFit="1" customWidth="1"/>
  </cols>
  <sheetData>
    <row r="5" spans="5:6" x14ac:dyDescent="0.25">
      <c r="E5" s="224" t="s">
        <v>1303</v>
      </c>
      <c r="F5" s="225"/>
    </row>
    <row r="6" spans="5:6" x14ac:dyDescent="0.25">
      <c r="E6" s="146" t="s">
        <v>1624</v>
      </c>
      <c r="F6" s="147">
        <f>'Dealer BM Mar''2021'!H122</f>
        <v>761858133.10129976</v>
      </c>
    </row>
    <row r="7" spans="5:6" x14ac:dyDescent="0.25">
      <c r="E7" s="60" t="s">
        <v>1304</v>
      </c>
      <c r="F7" s="147">
        <f>F6*0.1%</f>
        <v>761858.13310129975</v>
      </c>
    </row>
    <row r="8" spans="5:6" x14ac:dyDescent="0.25">
      <c r="E8" s="146" t="s">
        <v>1305</v>
      </c>
      <c r="F8" s="147">
        <v>528</v>
      </c>
    </row>
    <row r="9" spans="5:6" x14ac:dyDescent="0.25">
      <c r="E9" s="60" t="s">
        <v>1306</v>
      </c>
      <c r="F9" s="147">
        <f>F7/F8</f>
        <v>1442.9131308736737</v>
      </c>
    </row>
    <row r="12" spans="5:6" x14ac:dyDescent="0.25">
      <c r="F12" s="25"/>
    </row>
  </sheetData>
  <mergeCells count="1">
    <mergeCell ref="E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1" t="s">
        <v>1239</v>
      </c>
      <c r="B1" s="51" t="s">
        <v>0</v>
      </c>
      <c r="C1" s="51" t="s">
        <v>180</v>
      </c>
      <c r="D1" s="51" t="s">
        <v>181</v>
      </c>
    </row>
    <row r="2" spans="1:4" x14ac:dyDescent="0.25">
      <c r="A2" s="52" t="s">
        <v>17</v>
      </c>
      <c r="B2" s="33" t="s">
        <v>3</v>
      </c>
      <c r="C2" s="33" t="s">
        <v>195</v>
      </c>
      <c r="D2" s="52" t="s">
        <v>422</v>
      </c>
    </row>
    <row r="3" spans="1:4" x14ac:dyDescent="0.25">
      <c r="A3" s="52" t="s">
        <v>17</v>
      </c>
      <c r="B3" s="33" t="s">
        <v>3</v>
      </c>
      <c r="C3" s="33" t="s">
        <v>191</v>
      </c>
      <c r="D3" s="52" t="s">
        <v>985</v>
      </c>
    </row>
    <row r="4" spans="1:4" x14ac:dyDescent="0.25">
      <c r="A4" s="52" t="s">
        <v>17</v>
      </c>
      <c r="B4" s="33" t="s">
        <v>3</v>
      </c>
      <c r="C4" s="33" t="s">
        <v>189</v>
      </c>
      <c r="D4" s="52" t="s">
        <v>986</v>
      </c>
    </row>
    <row r="5" spans="1:4" x14ac:dyDescent="0.25">
      <c r="A5" s="52" t="s">
        <v>17</v>
      </c>
      <c r="B5" s="33" t="s">
        <v>3</v>
      </c>
      <c r="C5" s="33" t="s">
        <v>192</v>
      </c>
      <c r="D5" s="52" t="s">
        <v>1104</v>
      </c>
    </row>
    <row r="6" spans="1:4" x14ac:dyDescent="0.25">
      <c r="A6" s="52" t="s">
        <v>17</v>
      </c>
      <c r="B6" s="33" t="s">
        <v>3</v>
      </c>
      <c r="C6" s="33" t="s">
        <v>194</v>
      </c>
      <c r="D6" s="52" t="s">
        <v>1105</v>
      </c>
    </row>
    <row r="7" spans="1:4" x14ac:dyDescent="0.25">
      <c r="A7" s="52" t="s">
        <v>17</v>
      </c>
      <c r="B7" s="33" t="s">
        <v>3</v>
      </c>
      <c r="C7" s="33" t="s">
        <v>190</v>
      </c>
      <c r="D7" s="52" t="s">
        <v>987</v>
      </c>
    </row>
    <row r="8" spans="1:4" x14ac:dyDescent="0.25">
      <c r="A8" s="52" t="s">
        <v>17</v>
      </c>
      <c r="B8" s="33" t="s">
        <v>3</v>
      </c>
      <c r="C8" s="33" t="s">
        <v>193</v>
      </c>
      <c r="D8" s="52" t="s">
        <v>1106</v>
      </c>
    </row>
    <row r="9" spans="1:4" x14ac:dyDescent="0.25">
      <c r="A9" s="52" t="s">
        <v>2</v>
      </c>
      <c r="B9" s="33" t="s">
        <v>3</v>
      </c>
      <c r="C9" s="33" t="s">
        <v>197</v>
      </c>
      <c r="D9" s="52" t="s">
        <v>198</v>
      </c>
    </row>
    <row r="10" spans="1:4" x14ac:dyDescent="0.25">
      <c r="A10" s="52" t="s">
        <v>2</v>
      </c>
      <c r="B10" s="33" t="s">
        <v>3</v>
      </c>
      <c r="C10" s="33" t="s">
        <v>196</v>
      </c>
      <c r="D10" s="52" t="s">
        <v>988</v>
      </c>
    </row>
    <row r="11" spans="1:4" x14ac:dyDescent="0.25">
      <c r="A11" s="52" t="s">
        <v>2</v>
      </c>
      <c r="B11" s="33" t="s">
        <v>3</v>
      </c>
      <c r="C11" s="33" t="s">
        <v>199</v>
      </c>
      <c r="D11" s="52" t="s">
        <v>1112</v>
      </c>
    </row>
    <row r="12" spans="1:4" x14ac:dyDescent="0.25">
      <c r="A12" s="52" t="s">
        <v>2</v>
      </c>
      <c r="B12" s="33" t="s">
        <v>3</v>
      </c>
      <c r="C12" s="33" t="s">
        <v>200</v>
      </c>
      <c r="D12" s="52" t="s">
        <v>1113</v>
      </c>
    </row>
    <row r="13" spans="1:4" x14ac:dyDescent="0.25">
      <c r="A13" s="52" t="s">
        <v>18</v>
      </c>
      <c r="B13" s="33" t="s">
        <v>3</v>
      </c>
      <c r="C13" s="33" t="s">
        <v>201</v>
      </c>
      <c r="D13" s="52" t="s">
        <v>989</v>
      </c>
    </row>
    <row r="14" spans="1:4" x14ac:dyDescent="0.25">
      <c r="A14" s="52" t="s">
        <v>18</v>
      </c>
      <c r="B14" s="33" t="s">
        <v>3</v>
      </c>
      <c r="C14" s="33" t="s">
        <v>202</v>
      </c>
      <c r="D14" s="52" t="s">
        <v>203</v>
      </c>
    </row>
    <row r="15" spans="1:4" x14ac:dyDescent="0.25">
      <c r="A15" s="52" t="s">
        <v>4</v>
      </c>
      <c r="B15" s="33" t="s">
        <v>3</v>
      </c>
      <c r="C15" s="33" t="s">
        <v>205</v>
      </c>
      <c r="D15" s="52" t="s">
        <v>206</v>
      </c>
    </row>
    <row r="16" spans="1:4" x14ac:dyDescent="0.25">
      <c r="A16" s="52" t="s">
        <v>4</v>
      </c>
      <c r="B16" s="33" t="s">
        <v>3</v>
      </c>
      <c r="C16" s="33" t="s">
        <v>211</v>
      </c>
      <c r="D16" s="52" t="s">
        <v>212</v>
      </c>
    </row>
    <row r="17" spans="1:4" x14ac:dyDescent="0.25">
      <c r="A17" s="52" t="s">
        <v>4</v>
      </c>
      <c r="B17" s="33" t="s">
        <v>3</v>
      </c>
      <c r="C17" s="33" t="s">
        <v>209</v>
      </c>
      <c r="D17" s="53" t="s">
        <v>210</v>
      </c>
    </row>
    <row r="18" spans="1:4" x14ac:dyDescent="0.25">
      <c r="A18" s="52" t="s">
        <v>4</v>
      </c>
      <c r="B18" s="33" t="s">
        <v>3</v>
      </c>
      <c r="C18" s="33" t="s">
        <v>207</v>
      </c>
      <c r="D18" s="52" t="s">
        <v>208</v>
      </c>
    </row>
    <row r="19" spans="1:4" x14ac:dyDescent="0.25">
      <c r="A19" s="52" t="s">
        <v>4</v>
      </c>
      <c r="B19" s="33" t="s">
        <v>3</v>
      </c>
      <c r="C19" s="33" t="s">
        <v>204</v>
      </c>
      <c r="D19" s="52" t="s">
        <v>990</v>
      </c>
    </row>
    <row r="20" spans="1:4" x14ac:dyDescent="0.25">
      <c r="A20" s="52" t="s">
        <v>4</v>
      </c>
      <c r="B20" s="33" t="s">
        <v>3</v>
      </c>
      <c r="C20" s="33" t="s">
        <v>213</v>
      </c>
      <c r="D20" s="52" t="s">
        <v>214</v>
      </c>
    </row>
    <row r="21" spans="1:4" x14ac:dyDescent="0.25">
      <c r="A21" s="52" t="s">
        <v>1209</v>
      </c>
      <c r="B21" s="33" t="s">
        <v>3</v>
      </c>
      <c r="C21" s="33" t="s">
        <v>217</v>
      </c>
      <c r="D21" s="52" t="s">
        <v>218</v>
      </c>
    </row>
    <row r="22" spans="1:4" x14ac:dyDescent="0.25">
      <c r="A22" s="52" t="s">
        <v>1209</v>
      </c>
      <c r="B22" s="33" t="s">
        <v>3</v>
      </c>
      <c r="C22" s="33" t="s">
        <v>215</v>
      </c>
      <c r="D22" s="52" t="s">
        <v>216</v>
      </c>
    </row>
    <row r="23" spans="1:4" x14ac:dyDescent="0.25">
      <c r="A23" s="52" t="s">
        <v>1209</v>
      </c>
      <c r="B23" s="33" t="s">
        <v>3</v>
      </c>
      <c r="C23" s="33" t="s">
        <v>219</v>
      </c>
      <c r="D23" s="52" t="s">
        <v>220</v>
      </c>
    </row>
    <row r="24" spans="1:4" x14ac:dyDescent="0.25">
      <c r="A24" s="52" t="s">
        <v>1209</v>
      </c>
      <c r="B24" s="33" t="s">
        <v>3</v>
      </c>
      <c r="C24" s="33" t="s">
        <v>221</v>
      </c>
      <c r="D24" s="52" t="s">
        <v>222</v>
      </c>
    </row>
    <row r="25" spans="1:4" x14ac:dyDescent="0.25">
      <c r="A25" s="52" t="s">
        <v>6</v>
      </c>
      <c r="B25" s="33" t="s">
        <v>3</v>
      </c>
      <c r="C25" s="33" t="s">
        <v>223</v>
      </c>
      <c r="D25" s="52" t="s">
        <v>224</v>
      </c>
    </row>
    <row r="26" spans="1:4" x14ac:dyDescent="0.25">
      <c r="A26" s="52" t="s">
        <v>6</v>
      </c>
      <c r="B26" s="33" t="s">
        <v>3</v>
      </c>
      <c r="C26" s="33" t="s">
        <v>225</v>
      </c>
      <c r="D26" s="52" t="s">
        <v>991</v>
      </c>
    </row>
    <row r="27" spans="1:4" x14ac:dyDescent="0.25">
      <c r="A27" s="52" t="s">
        <v>1237</v>
      </c>
      <c r="B27" s="33" t="s">
        <v>3</v>
      </c>
      <c r="C27" s="29" t="s">
        <v>226</v>
      </c>
      <c r="D27" s="54" t="s">
        <v>992</v>
      </c>
    </row>
    <row r="28" spans="1:4" x14ac:dyDescent="0.25">
      <c r="A28" s="52" t="s">
        <v>1237</v>
      </c>
      <c r="B28" s="33" t="s">
        <v>3</v>
      </c>
      <c r="C28" s="29" t="s">
        <v>227</v>
      </c>
      <c r="D28" s="54" t="s">
        <v>993</v>
      </c>
    </row>
    <row r="29" spans="1:4" x14ac:dyDescent="0.25">
      <c r="A29" s="52" t="s">
        <v>1237</v>
      </c>
      <c r="B29" s="33" t="s">
        <v>3</v>
      </c>
      <c r="C29" s="29" t="s">
        <v>228</v>
      </c>
      <c r="D29" s="54" t="s">
        <v>1107</v>
      </c>
    </row>
    <row r="30" spans="1:4" x14ac:dyDescent="0.25">
      <c r="A30" s="52" t="s">
        <v>16</v>
      </c>
      <c r="B30" s="33" t="s">
        <v>3</v>
      </c>
      <c r="C30" s="29" t="s">
        <v>233</v>
      </c>
      <c r="D30" s="54" t="s">
        <v>1110</v>
      </c>
    </row>
    <row r="31" spans="1:4" x14ac:dyDescent="0.25">
      <c r="A31" s="52" t="s">
        <v>16</v>
      </c>
      <c r="B31" s="33" t="s">
        <v>3</v>
      </c>
      <c r="C31" s="29" t="s">
        <v>231</v>
      </c>
      <c r="D31" s="54" t="s">
        <v>232</v>
      </c>
    </row>
    <row r="32" spans="1:4" x14ac:dyDescent="0.25">
      <c r="A32" s="52" t="s">
        <v>16</v>
      </c>
      <c r="B32" s="33" t="s">
        <v>3</v>
      </c>
      <c r="C32" s="29" t="s">
        <v>229</v>
      </c>
      <c r="D32" s="54" t="s">
        <v>230</v>
      </c>
    </row>
    <row r="33" spans="1:4" x14ac:dyDescent="0.25">
      <c r="A33" s="52" t="s">
        <v>16</v>
      </c>
      <c r="B33" s="33" t="s">
        <v>3</v>
      </c>
      <c r="C33" s="29" t="s">
        <v>234</v>
      </c>
      <c r="D33" s="55" t="s">
        <v>1240</v>
      </c>
    </row>
    <row r="34" spans="1:4" x14ac:dyDescent="0.25">
      <c r="A34" s="52" t="s">
        <v>7</v>
      </c>
      <c r="B34" s="33" t="s">
        <v>3</v>
      </c>
      <c r="C34" s="29" t="s">
        <v>241</v>
      </c>
      <c r="D34" s="54" t="s">
        <v>242</v>
      </c>
    </row>
    <row r="35" spans="1:4" x14ac:dyDescent="0.25">
      <c r="A35" s="52" t="s">
        <v>7</v>
      </c>
      <c r="B35" s="33" t="s">
        <v>3</v>
      </c>
      <c r="C35" s="29" t="s">
        <v>239</v>
      </c>
      <c r="D35" s="54" t="s">
        <v>240</v>
      </c>
    </row>
    <row r="36" spans="1:4" x14ac:dyDescent="0.25">
      <c r="A36" s="52" t="s">
        <v>7</v>
      </c>
      <c r="B36" s="33" t="s">
        <v>3</v>
      </c>
      <c r="C36" s="29" t="s">
        <v>237</v>
      </c>
      <c r="D36" s="54" t="s">
        <v>238</v>
      </c>
    </row>
    <row r="37" spans="1:4" x14ac:dyDescent="0.25">
      <c r="A37" s="52" t="s">
        <v>7</v>
      </c>
      <c r="B37" s="33" t="s">
        <v>3</v>
      </c>
      <c r="C37" s="29" t="s">
        <v>235</v>
      </c>
      <c r="D37" s="54" t="s">
        <v>236</v>
      </c>
    </row>
    <row r="38" spans="1:4" x14ac:dyDescent="0.25">
      <c r="A38" s="52" t="s">
        <v>9</v>
      </c>
      <c r="B38" s="33" t="s">
        <v>3</v>
      </c>
      <c r="C38" s="33" t="s">
        <v>243</v>
      </c>
      <c r="D38" s="2" t="s">
        <v>1108</v>
      </c>
    </row>
    <row r="39" spans="1:4" x14ac:dyDescent="0.25">
      <c r="A39" s="52" t="s">
        <v>9</v>
      </c>
      <c r="B39" s="33" t="s">
        <v>3</v>
      </c>
      <c r="C39" s="33" t="s">
        <v>244</v>
      </c>
      <c r="D39" s="2" t="s">
        <v>1109</v>
      </c>
    </row>
    <row r="40" spans="1:4" x14ac:dyDescent="0.25">
      <c r="A40" s="52" t="s">
        <v>10</v>
      </c>
      <c r="B40" s="33" t="s">
        <v>3</v>
      </c>
      <c r="C40" s="33" t="s">
        <v>245</v>
      </c>
      <c r="D40" s="2" t="s">
        <v>246</v>
      </c>
    </row>
    <row r="41" spans="1:4" x14ac:dyDescent="0.25">
      <c r="A41" s="52" t="s">
        <v>10</v>
      </c>
      <c r="B41" s="33" t="s">
        <v>3</v>
      </c>
      <c r="C41" s="33" t="s">
        <v>248</v>
      </c>
      <c r="D41" s="2" t="s">
        <v>1111</v>
      </c>
    </row>
    <row r="42" spans="1:4" x14ac:dyDescent="0.25">
      <c r="A42" s="52" t="s">
        <v>10</v>
      </c>
      <c r="B42" s="33" t="s">
        <v>3</v>
      </c>
      <c r="C42" s="33" t="s">
        <v>247</v>
      </c>
      <c r="D42" s="2" t="s">
        <v>1241</v>
      </c>
    </row>
    <row r="43" spans="1:4" x14ac:dyDescent="0.25">
      <c r="A43" s="52" t="s">
        <v>1116</v>
      </c>
      <c r="B43" s="33" t="s">
        <v>3</v>
      </c>
      <c r="C43" s="33" t="s">
        <v>249</v>
      </c>
      <c r="D43" s="2" t="s">
        <v>1117</v>
      </c>
    </row>
    <row r="44" spans="1:4" x14ac:dyDescent="0.25">
      <c r="A44" s="52" t="s">
        <v>1116</v>
      </c>
      <c r="B44" s="33" t="s">
        <v>3</v>
      </c>
      <c r="C44" s="33" t="s">
        <v>250</v>
      </c>
      <c r="D44" s="2" t="s">
        <v>1242</v>
      </c>
    </row>
    <row r="45" spans="1:4" x14ac:dyDescent="0.25">
      <c r="A45" s="52" t="s">
        <v>12</v>
      </c>
      <c r="B45" s="33" t="s">
        <v>3</v>
      </c>
      <c r="C45" s="33" t="s">
        <v>251</v>
      </c>
      <c r="D45" s="52" t="s">
        <v>994</v>
      </c>
    </row>
    <row r="46" spans="1:4" x14ac:dyDescent="0.25">
      <c r="A46" s="52" t="s">
        <v>12</v>
      </c>
      <c r="B46" s="33" t="s">
        <v>3</v>
      </c>
      <c r="C46" s="33" t="s">
        <v>252</v>
      </c>
      <c r="D46" s="52" t="s">
        <v>1086</v>
      </c>
    </row>
    <row r="47" spans="1:4" x14ac:dyDescent="0.25">
      <c r="A47" s="52" t="s">
        <v>12</v>
      </c>
      <c r="B47" s="33" t="s">
        <v>3</v>
      </c>
      <c r="C47" s="33" t="s">
        <v>253</v>
      </c>
      <c r="D47" s="52" t="s">
        <v>995</v>
      </c>
    </row>
    <row r="48" spans="1:4" x14ac:dyDescent="0.25">
      <c r="A48" s="52" t="s">
        <v>12</v>
      </c>
      <c r="B48" s="33" t="s">
        <v>3</v>
      </c>
      <c r="C48" s="33" t="s">
        <v>254</v>
      </c>
      <c r="D48" s="52" t="s">
        <v>996</v>
      </c>
    </row>
    <row r="49" spans="1:4" x14ac:dyDescent="0.25">
      <c r="A49" s="52" t="s">
        <v>12</v>
      </c>
      <c r="B49" s="33" t="s">
        <v>3</v>
      </c>
      <c r="C49" s="33" t="s">
        <v>1114</v>
      </c>
      <c r="D49" s="52" t="s">
        <v>1115</v>
      </c>
    </row>
    <row r="50" spans="1:4" x14ac:dyDescent="0.25">
      <c r="A50" s="52" t="s">
        <v>14</v>
      </c>
      <c r="B50" s="33" t="s">
        <v>3</v>
      </c>
      <c r="C50" s="33" t="s">
        <v>255</v>
      </c>
      <c r="D50" s="52" t="s">
        <v>1087</v>
      </c>
    </row>
    <row r="51" spans="1:4" x14ac:dyDescent="0.25">
      <c r="A51" s="52" t="s">
        <v>14</v>
      </c>
      <c r="B51" s="33" t="s">
        <v>3</v>
      </c>
      <c r="C51" s="33" t="s">
        <v>256</v>
      </c>
      <c r="D51" s="52" t="s">
        <v>997</v>
      </c>
    </row>
    <row r="52" spans="1:4" x14ac:dyDescent="0.25">
      <c r="A52" s="52" t="s">
        <v>14</v>
      </c>
      <c r="B52" s="33" t="s">
        <v>3</v>
      </c>
      <c r="C52" s="33" t="s">
        <v>258</v>
      </c>
      <c r="D52" s="52" t="s">
        <v>259</v>
      </c>
    </row>
    <row r="53" spans="1:4" x14ac:dyDescent="0.25">
      <c r="A53" s="52" t="s">
        <v>14</v>
      </c>
      <c r="B53" s="33" t="s">
        <v>3</v>
      </c>
      <c r="C53" s="33" t="s">
        <v>257</v>
      </c>
      <c r="D53" s="52" t="s">
        <v>998</v>
      </c>
    </row>
    <row r="54" spans="1:4" x14ac:dyDescent="0.25">
      <c r="A54" s="56" t="s">
        <v>152</v>
      </c>
      <c r="B54" s="56" t="s">
        <v>173</v>
      </c>
      <c r="C54" s="56" t="s">
        <v>343</v>
      </c>
      <c r="D54" s="56" t="s">
        <v>344</v>
      </c>
    </row>
    <row r="55" spans="1:4" x14ac:dyDescent="0.25">
      <c r="A55" s="57" t="s">
        <v>152</v>
      </c>
      <c r="B55" s="57" t="s">
        <v>173</v>
      </c>
      <c r="C55" s="57" t="s">
        <v>347</v>
      </c>
      <c r="D55" s="57" t="s">
        <v>1147</v>
      </c>
    </row>
    <row r="56" spans="1:4" x14ac:dyDescent="0.25">
      <c r="A56" s="57" t="s">
        <v>152</v>
      </c>
      <c r="B56" s="57" t="s">
        <v>173</v>
      </c>
      <c r="C56" s="57" t="s">
        <v>345</v>
      </c>
      <c r="D56" s="57" t="s">
        <v>346</v>
      </c>
    </row>
    <row r="57" spans="1:4" x14ac:dyDescent="0.25">
      <c r="A57" s="57" t="s">
        <v>153</v>
      </c>
      <c r="B57" s="57" t="s">
        <v>173</v>
      </c>
      <c r="C57" s="57" t="s">
        <v>348</v>
      </c>
      <c r="D57" s="57" t="s">
        <v>349</v>
      </c>
    </row>
    <row r="58" spans="1:4" x14ac:dyDescent="0.25">
      <c r="A58" s="57" t="s">
        <v>153</v>
      </c>
      <c r="B58" s="57" t="s">
        <v>173</v>
      </c>
      <c r="C58" s="57" t="s">
        <v>350</v>
      </c>
      <c r="D58" s="57" t="s">
        <v>351</v>
      </c>
    </row>
    <row r="59" spans="1:4" x14ac:dyDescent="0.25">
      <c r="A59" s="57" t="s">
        <v>153</v>
      </c>
      <c r="B59" s="57" t="s">
        <v>173</v>
      </c>
      <c r="C59" s="57" t="s">
        <v>352</v>
      </c>
      <c r="D59" s="57" t="s">
        <v>353</v>
      </c>
    </row>
    <row r="60" spans="1:4" x14ac:dyDescent="0.25">
      <c r="A60" s="57" t="s">
        <v>154</v>
      </c>
      <c r="B60" s="57" t="s">
        <v>173</v>
      </c>
      <c r="C60" s="57" t="s">
        <v>354</v>
      </c>
      <c r="D60" s="57" t="s">
        <v>1243</v>
      </c>
    </row>
    <row r="61" spans="1:4" x14ac:dyDescent="0.25">
      <c r="A61" s="57" t="s">
        <v>154</v>
      </c>
      <c r="B61" s="57" t="s">
        <v>173</v>
      </c>
      <c r="C61" s="57" t="s">
        <v>356</v>
      </c>
      <c r="D61" s="57" t="s">
        <v>358</v>
      </c>
    </row>
    <row r="62" spans="1:4" x14ac:dyDescent="0.25">
      <c r="A62" s="57" t="s">
        <v>154</v>
      </c>
      <c r="B62" s="57" t="s">
        <v>173</v>
      </c>
      <c r="C62" s="57" t="s">
        <v>357</v>
      </c>
      <c r="D62" s="57" t="s">
        <v>1244</v>
      </c>
    </row>
    <row r="63" spans="1:4" x14ac:dyDescent="0.25">
      <c r="A63" s="57" t="s">
        <v>142</v>
      </c>
      <c r="B63" s="57" t="s">
        <v>173</v>
      </c>
      <c r="C63" s="58" t="s">
        <v>293</v>
      </c>
      <c r="D63" s="59" t="s">
        <v>294</v>
      </c>
    </row>
    <row r="64" spans="1:4" x14ac:dyDescent="0.25">
      <c r="A64" s="57" t="s">
        <v>142</v>
      </c>
      <c r="B64" s="57" t="s">
        <v>173</v>
      </c>
      <c r="C64" s="58" t="s">
        <v>295</v>
      </c>
      <c r="D64" s="59" t="s">
        <v>296</v>
      </c>
    </row>
    <row r="65" spans="1:4" x14ac:dyDescent="0.25">
      <c r="A65" s="57" t="s">
        <v>142</v>
      </c>
      <c r="B65" s="57" t="s">
        <v>173</v>
      </c>
      <c r="C65" s="58" t="s">
        <v>297</v>
      </c>
      <c r="D65" s="59" t="s">
        <v>298</v>
      </c>
    </row>
    <row r="66" spans="1:4" x14ac:dyDescent="0.25">
      <c r="A66" s="57" t="s">
        <v>142</v>
      </c>
      <c r="B66" s="57" t="s">
        <v>173</v>
      </c>
      <c r="C66" s="58" t="s">
        <v>291</v>
      </c>
      <c r="D66" s="59" t="s">
        <v>292</v>
      </c>
    </row>
    <row r="67" spans="1:4" x14ac:dyDescent="0.25">
      <c r="A67" s="57" t="s">
        <v>143</v>
      </c>
      <c r="B67" s="57" t="s">
        <v>173</v>
      </c>
      <c r="C67" s="58" t="s">
        <v>303</v>
      </c>
      <c r="D67" s="59" t="s">
        <v>304</v>
      </c>
    </row>
    <row r="68" spans="1:4" x14ac:dyDescent="0.25">
      <c r="A68" s="57" t="s">
        <v>143</v>
      </c>
      <c r="B68" s="57" t="s">
        <v>173</v>
      </c>
      <c r="C68" s="58" t="s">
        <v>305</v>
      </c>
      <c r="D68" s="59" t="s">
        <v>306</v>
      </c>
    </row>
    <row r="69" spans="1:4" x14ac:dyDescent="0.25">
      <c r="A69" s="57" t="s">
        <v>143</v>
      </c>
      <c r="B69" s="57" t="s">
        <v>173</v>
      </c>
      <c r="C69" s="58" t="s">
        <v>299</v>
      </c>
      <c r="D69" s="59" t="s">
        <v>999</v>
      </c>
    </row>
    <row r="70" spans="1:4" x14ac:dyDescent="0.25">
      <c r="A70" s="57" t="s">
        <v>143</v>
      </c>
      <c r="B70" s="57" t="s">
        <v>173</v>
      </c>
      <c r="C70" s="58" t="s">
        <v>301</v>
      </c>
      <c r="D70" s="59" t="s">
        <v>302</v>
      </c>
    </row>
    <row r="71" spans="1:4" x14ac:dyDescent="0.25">
      <c r="A71" s="57" t="s">
        <v>143</v>
      </c>
      <c r="B71" s="57" t="s">
        <v>173</v>
      </c>
      <c r="C71" s="58" t="s">
        <v>300</v>
      </c>
      <c r="D71" t="s">
        <v>1148</v>
      </c>
    </row>
    <row r="72" spans="1:4" x14ac:dyDescent="0.25">
      <c r="A72" s="57" t="s">
        <v>155</v>
      </c>
      <c r="B72" s="57" t="s">
        <v>173</v>
      </c>
      <c r="C72" s="58" t="s">
        <v>307</v>
      </c>
      <c r="D72" s="59" t="s">
        <v>308</v>
      </c>
    </row>
    <row r="73" spans="1:4" x14ac:dyDescent="0.25">
      <c r="A73" s="57" t="s">
        <v>155</v>
      </c>
      <c r="B73" s="57" t="s">
        <v>173</v>
      </c>
      <c r="C73" s="58" t="s">
        <v>311</v>
      </c>
      <c r="D73" s="59" t="s">
        <v>312</v>
      </c>
    </row>
    <row r="74" spans="1:4" x14ac:dyDescent="0.25">
      <c r="A74" s="57" t="s">
        <v>155</v>
      </c>
      <c r="B74" s="57" t="s">
        <v>173</v>
      </c>
      <c r="C74" s="58" t="s">
        <v>309</v>
      </c>
      <c r="D74" s="57" t="s">
        <v>310</v>
      </c>
    </row>
    <row r="75" spans="1:4" x14ac:dyDescent="0.25">
      <c r="A75" s="60" t="s">
        <v>156</v>
      </c>
      <c r="B75" s="60" t="s">
        <v>173</v>
      </c>
      <c r="C75" s="60" t="s">
        <v>264</v>
      </c>
      <c r="D75" s="60" t="s">
        <v>265</v>
      </c>
    </row>
    <row r="76" spans="1:4" x14ac:dyDescent="0.25">
      <c r="A76" s="60" t="s">
        <v>156</v>
      </c>
      <c r="B76" s="60" t="s">
        <v>173</v>
      </c>
      <c r="C76" s="60" t="s">
        <v>267</v>
      </c>
      <c r="D76" s="60" t="s">
        <v>268</v>
      </c>
    </row>
    <row r="77" spans="1:4" x14ac:dyDescent="0.25">
      <c r="A77" s="60" t="s">
        <v>156</v>
      </c>
      <c r="B77" s="60" t="s">
        <v>173</v>
      </c>
      <c r="C77" s="60" t="s">
        <v>269</v>
      </c>
      <c r="D77" s="60" t="s">
        <v>1010</v>
      </c>
    </row>
    <row r="78" spans="1:4" x14ac:dyDescent="0.25">
      <c r="A78" s="60" t="s">
        <v>156</v>
      </c>
      <c r="B78" s="60" t="s">
        <v>173</v>
      </c>
      <c r="C78" s="60" t="s">
        <v>266</v>
      </c>
      <c r="D78" s="60" t="s">
        <v>1011</v>
      </c>
    </row>
    <row r="79" spans="1:4" x14ac:dyDescent="0.25">
      <c r="A79" s="60" t="s">
        <v>1210</v>
      </c>
      <c r="B79" s="60" t="s">
        <v>173</v>
      </c>
      <c r="C79" s="61" t="s">
        <v>271</v>
      </c>
      <c r="D79" s="61" t="s">
        <v>1007</v>
      </c>
    </row>
    <row r="80" spans="1:4" x14ac:dyDescent="0.25">
      <c r="A80" s="60" t="s">
        <v>1210</v>
      </c>
      <c r="B80" s="60" t="s">
        <v>173</v>
      </c>
      <c r="C80" s="60" t="s">
        <v>272</v>
      </c>
      <c r="D80" s="60" t="s">
        <v>1008</v>
      </c>
    </row>
    <row r="81" spans="1:4" x14ac:dyDescent="0.25">
      <c r="A81" s="60" t="s">
        <v>1210</v>
      </c>
      <c r="B81" s="60" t="s">
        <v>173</v>
      </c>
      <c r="C81" s="60" t="s">
        <v>270</v>
      </c>
      <c r="D81" s="60" t="s">
        <v>1009</v>
      </c>
    </row>
    <row r="82" spans="1:4" x14ac:dyDescent="0.25">
      <c r="A82" s="60" t="s">
        <v>158</v>
      </c>
      <c r="B82" s="2" t="s">
        <v>173</v>
      </c>
      <c r="C82" s="62" t="s">
        <v>281</v>
      </c>
      <c r="D82" s="62" t="s">
        <v>1149</v>
      </c>
    </row>
    <row r="83" spans="1:4" x14ac:dyDescent="0.25">
      <c r="A83" s="60" t="s">
        <v>158</v>
      </c>
      <c r="B83" s="2" t="s">
        <v>173</v>
      </c>
      <c r="C83" s="62" t="s">
        <v>282</v>
      </c>
      <c r="D83" s="62" t="s">
        <v>283</v>
      </c>
    </row>
    <row r="84" spans="1:4" x14ac:dyDescent="0.25">
      <c r="A84" s="60" t="s">
        <v>158</v>
      </c>
      <c r="B84" s="2" t="s">
        <v>173</v>
      </c>
      <c r="C84" s="62" t="s">
        <v>284</v>
      </c>
      <c r="D84" s="62" t="s">
        <v>285</v>
      </c>
    </row>
    <row r="85" spans="1:4" x14ac:dyDescent="0.25">
      <c r="A85" s="60" t="s">
        <v>157</v>
      </c>
      <c r="B85" s="2" t="s">
        <v>173</v>
      </c>
      <c r="C85" s="62" t="s">
        <v>288</v>
      </c>
      <c r="D85" s="62" t="s">
        <v>1150</v>
      </c>
    </row>
    <row r="86" spans="1:4" x14ac:dyDescent="0.25">
      <c r="A86" s="60" t="s">
        <v>157</v>
      </c>
      <c r="B86" s="2" t="s">
        <v>173</v>
      </c>
      <c r="C86" s="62" t="s">
        <v>286</v>
      </c>
      <c r="D86" s="62" t="s">
        <v>287</v>
      </c>
    </row>
    <row r="87" spans="1:4" x14ac:dyDescent="0.25">
      <c r="A87" s="60" t="s">
        <v>157</v>
      </c>
      <c r="B87" s="2" t="s">
        <v>173</v>
      </c>
      <c r="C87" s="62" t="s">
        <v>289</v>
      </c>
      <c r="D87" s="62" t="s">
        <v>290</v>
      </c>
    </row>
    <row r="88" spans="1:4" x14ac:dyDescent="0.25">
      <c r="A88" s="2" t="s">
        <v>146</v>
      </c>
      <c r="B88" s="2" t="s">
        <v>173</v>
      </c>
      <c r="C88" s="2" t="s">
        <v>327</v>
      </c>
      <c r="D88" s="2" t="s">
        <v>1012</v>
      </c>
    </row>
    <row r="89" spans="1:4" x14ac:dyDescent="0.25">
      <c r="A89" s="2" t="s">
        <v>146</v>
      </c>
      <c r="B89" s="2" t="s">
        <v>173</v>
      </c>
      <c r="C89" s="2" t="s">
        <v>328</v>
      </c>
      <c r="D89" s="2" t="s">
        <v>329</v>
      </c>
    </row>
    <row r="90" spans="1:4" x14ac:dyDescent="0.25">
      <c r="A90" s="2" t="s">
        <v>147</v>
      </c>
      <c r="B90" s="2" t="s">
        <v>173</v>
      </c>
      <c r="C90" s="2" t="s">
        <v>332</v>
      </c>
      <c r="D90" s="2" t="s">
        <v>333</v>
      </c>
    </row>
    <row r="91" spans="1:4" x14ac:dyDescent="0.25">
      <c r="A91" s="2" t="s">
        <v>147</v>
      </c>
      <c r="B91" s="2" t="s">
        <v>173</v>
      </c>
      <c r="C91" s="2" t="s">
        <v>334</v>
      </c>
      <c r="D91" s="2" t="s">
        <v>335</v>
      </c>
    </row>
    <row r="92" spans="1:4" x14ac:dyDescent="0.25">
      <c r="A92" s="2" t="s">
        <v>147</v>
      </c>
      <c r="B92" s="2" t="s">
        <v>173</v>
      </c>
      <c r="C92" s="2" t="s">
        <v>330</v>
      </c>
      <c r="D92" s="2" t="s">
        <v>331</v>
      </c>
    </row>
    <row r="93" spans="1:4" x14ac:dyDescent="0.25">
      <c r="A93" s="2" t="s">
        <v>148</v>
      </c>
      <c r="B93" s="2" t="s">
        <v>173</v>
      </c>
      <c r="C93" s="2" t="s">
        <v>336</v>
      </c>
      <c r="D93" s="2" t="s">
        <v>337</v>
      </c>
    </row>
    <row r="94" spans="1:4" x14ac:dyDescent="0.25">
      <c r="A94" s="2" t="s">
        <v>148</v>
      </c>
      <c r="B94" s="2" t="s">
        <v>173</v>
      </c>
      <c r="C94" s="2" t="s">
        <v>338</v>
      </c>
      <c r="D94" s="2" t="s">
        <v>1013</v>
      </c>
    </row>
    <row r="95" spans="1:4" x14ac:dyDescent="0.25">
      <c r="A95" s="2" t="s">
        <v>148</v>
      </c>
      <c r="B95" s="2" t="s">
        <v>173</v>
      </c>
      <c r="C95" s="2" t="s">
        <v>339</v>
      </c>
      <c r="D95" s="2" t="s">
        <v>340</v>
      </c>
    </row>
    <row r="96" spans="1:4" x14ac:dyDescent="0.25">
      <c r="A96" s="63" t="s">
        <v>159</v>
      </c>
      <c r="B96" s="62" t="s">
        <v>173</v>
      </c>
      <c r="C96" s="58" t="s">
        <v>279</v>
      </c>
      <c r="D96" s="58" t="s">
        <v>280</v>
      </c>
    </row>
    <row r="97" spans="1:4" x14ac:dyDescent="0.25">
      <c r="A97" s="63" t="s">
        <v>159</v>
      </c>
      <c r="B97" s="62" t="s">
        <v>173</v>
      </c>
      <c r="C97" s="58" t="s">
        <v>277</v>
      </c>
      <c r="D97" s="58" t="s">
        <v>278</v>
      </c>
    </row>
    <row r="98" spans="1:4" x14ac:dyDescent="0.25">
      <c r="A98" s="63" t="s">
        <v>159</v>
      </c>
      <c r="B98" s="62" t="s">
        <v>173</v>
      </c>
      <c r="C98" s="58" t="s">
        <v>275</v>
      </c>
      <c r="D98" s="58" t="s">
        <v>276</v>
      </c>
    </row>
    <row r="99" spans="1:4" x14ac:dyDescent="0.25">
      <c r="A99" s="63" t="s">
        <v>159</v>
      </c>
      <c r="B99" s="62" t="s">
        <v>173</v>
      </c>
      <c r="C99" s="64" t="s">
        <v>1001</v>
      </c>
      <c r="D99" s="64" t="s">
        <v>1002</v>
      </c>
    </row>
    <row r="100" spans="1:4" x14ac:dyDescent="0.25">
      <c r="A100" s="63" t="s">
        <v>159</v>
      </c>
      <c r="B100" s="62" t="s">
        <v>173</v>
      </c>
      <c r="C100" s="64" t="s">
        <v>274</v>
      </c>
      <c r="D100" s="64" t="s">
        <v>1118</v>
      </c>
    </row>
    <row r="101" spans="1:4" x14ac:dyDescent="0.25">
      <c r="A101" s="63" t="s">
        <v>159</v>
      </c>
      <c r="B101" s="62" t="s">
        <v>173</v>
      </c>
      <c r="C101" s="64" t="s">
        <v>273</v>
      </c>
      <c r="D101" s="64" t="s">
        <v>1119</v>
      </c>
    </row>
    <row r="102" spans="1:4" x14ac:dyDescent="0.25">
      <c r="A102" s="65" t="s">
        <v>145</v>
      </c>
      <c r="B102" s="62" t="s">
        <v>173</v>
      </c>
      <c r="C102" s="65" t="s">
        <v>316</v>
      </c>
      <c r="D102" s="65" t="s">
        <v>317</v>
      </c>
    </row>
    <row r="103" spans="1:4" x14ac:dyDescent="0.25">
      <c r="A103" s="65" t="s">
        <v>145</v>
      </c>
      <c r="B103" s="62" t="s">
        <v>173</v>
      </c>
      <c r="C103" s="65" t="s">
        <v>322</v>
      </c>
      <c r="D103" s="65" t="s">
        <v>323</v>
      </c>
    </row>
    <row r="104" spans="1:4" x14ac:dyDescent="0.25">
      <c r="A104" s="65" t="s">
        <v>145</v>
      </c>
      <c r="B104" s="62" t="s">
        <v>173</v>
      </c>
      <c r="C104" s="65" t="s">
        <v>326</v>
      </c>
      <c r="D104" s="65" t="s">
        <v>1151</v>
      </c>
    </row>
    <row r="105" spans="1:4" x14ac:dyDescent="0.25">
      <c r="A105" s="65" t="s">
        <v>145</v>
      </c>
      <c r="B105" s="62" t="s">
        <v>173</v>
      </c>
      <c r="C105" s="65" t="s">
        <v>324</v>
      </c>
      <c r="D105" s="65" t="s">
        <v>325</v>
      </c>
    </row>
    <row r="106" spans="1:4" x14ac:dyDescent="0.25">
      <c r="A106" s="65" t="s">
        <v>145</v>
      </c>
      <c r="B106" s="62" t="s">
        <v>173</v>
      </c>
      <c r="C106" s="65" t="s">
        <v>318</v>
      </c>
      <c r="D106" s="65" t="s">
        <v>319</v>
      </c>
    </row>
    <row r="107" spans="1:4" x14ac:dyDescent="0.25">
      <c r="A107" s="65" t="s">
        <v>145</v>
      </c>
      <c r="B107" s="62" t="s">
        <v>173</v>
      </c>
      <c r="C107" s="65" t="s">
        <v>320</v>
      </c>
      <c r="D107" s="65" t="s">
        <v>321</v>
      </c>
    </row>
    <row r="108" spans="1:4" x14ac:dyDescent="0.25">
      <c r="A108" s="65" t="s">
        <v>144</v>
      </c>
      <c r="B108" s="62" t="s">
        <v>173</v>
      </c>
      <c r="C108" s="65" t="s">
        <v>314</v>
      </c>
      <c r="D108" s="65" t="s">
        <v>315</v>
      </c>
    </row>
    <row r="109" spans="1:4" x14ac:dyDescent="0.25">
      <c r="A109" s="65" t="s">
        <v>144</v>
      </c>
      <c r="B109" s="62" t="s">
        <v>173</v>
      </c>
      <c r="C109" s="65" t="s">
        <v>313</v>
      </c>
      <c r="D109" s="65" t="s">
        <v>1000</v>
      </c>
    </row>
    <row r="110" spans="1:4" x14ac:dyDescent="0.25">
      <c r="A110" s="60" t="s">
        <v>149</v>
      </c>
      <c r="B110" s="2" t="s">
        <v>173</v>
      </c>
      <c r="C110" s="60" t="s">
        <v>1072</v>
      </c>
      <c r="D110" s="60" t="s">
        <v>342</v>
      </c>
    </row>
    <row r="111" spans="1:4" x14ac:dyDescent="0.25">
      <c r="A111" s="60" t="s">
        <v>149</v>
      </c>
      <c r="B111" s="2" t="s">
        <v>173</v>
      </c>
      <c r="C111" s="60" t="s">
        <v>1073</v>
      </c>
      <c r="D111" s="60" t="s">
        <v>1015</v>
      </c>
    </row>
    <row r="112" spans="1:4" x14ac:dyDescent="0.25">
      <c r="A112" s="60" t="s">
        <v>1075</v>
      </c>
      <c r="B112" s="2" t="s">
        <v>173</v>
      </c>
      <c r="C112" s="65" t="s">
        <v>1245</v>
      </c>
      <c r="D112" s="64" t="s">
        <v>1246</v>
      </c>
    </row>
    <row r="113" spans="1:4" x14ac:dyDescent="0.25">
      <c r="A113" s="60" t="s">
        <v>1075</v>
      </c>
      <c r="B113" s="2" t="s">
        <v>173</v>
      </c>
      <c r="C113" s="65" t="s">
        <v>1247</v>
      </c>
      <c r="D113" s="64" t="s">
        <v>1248</v>
      </c>
    </row>
    <row r="114" spans="1:4" x14ac:dyDescent="0.25">
      <c r="A114" s="66" t="s">
        <v>150</v>
      </c>
      <c r="B114" s="15" t="s">
        <v>173</v>
      </c>
      <c r="C114" s="67" t="s">
        <v>1249</v>
      </c>
      <c r="D114" s="68" t="s">
        <v>1250</v>
      </c>
    </row>
    <row r="115" spans="1:4" x14ac:dyDescent="0.25">
      <c r="A115" s="66" t="s">
        <v>150</v>
      </c>
      <c r="B115" s="15" t="s">
        <v>173</v>
      </c>
      <c r="C115" s="67" t="s">
        <v>1251</v>
      </c>
      <c r="D115" s="68" t="s">
        <v>1152</v>
      </c>
    </row>
    <row r="116" spans="1:4" x14ac:dyDescent="0.25">
      <c r="A116" s="66" t="s">
        <v>150</v>
      </c>
      <c r="B116" s="15" t="s">
        <v>173</v>
      </c>
      <c r="C116" s="67" t="s">
        <v>1252</v>
      </c>
      <c r="D116" s="67" t="s">
        <v>1014</v>
      </c>
    </row>
    <row r="117" spans="1:4" x14ac:dyDescent="0.25">
      <c r="A117" s="60" t="s">
        <v>151</v>
      </c>
      <c r="B117" s="2" t="s">
        <v>173</v>
      </c>
      <c r="C117" s="69" t="s">
        <v>1253</v>
      </c>
      <c r="D117" s="70" t="s">
        <v>1016</v>
      </c>
    </row>
    <row r="118" spans="1:4" x14ac:dyDescent="0.25">
      <c r="A118" s="60" t="s">
        <v>151</v>
      </c>
      <c r="B118" s="2" t="s">
        <v>173</v>
      </c>
      <c r="C118" s="69" t="s">
        <v>1254</v>
      </c>
      <c r="D118" s="69" t="s">
        <v>1017</v>
      </c>
    </row>
    <row r="119" spans="1:4" x14ac:dyDescent="0.25">
      <c r="A119" s="60" t="s">
        <v>151</v>
      </c>
      <c r="B119" s="2" t="s">
        <v>173</v>
      </c>
      <c r="C119" s="69" t="s">
        <v>1255</v>
      </c>
      <c r="D119" s="69" t="s">
        <v>1018</v>
      </c>
    </row>
    <row r="120" spans="1:4" x14ac:dyDescent="0.25">
      <c r="A120" s="1" t="s">
        <v>1120</v>
      </c>
      <c r="B120" s="1" t="s">
        <v>26</v>
      </c>
      <c r="C120" s="1" t="s">
        <v>372</v>
      </c>
      <c r="D120" s="1" t="s">
        <v>373</v>
      </c>
    </row>
    <row r="121" spans="1:4" x14ac:dyDescent="0.25">
      <c r="A121" s="1" t="s">
        <v>1120</v>
      </c>
      <c r="B121" s="1" t="s">
        <v>26</v>
      </c>
      <c r="C121" s="1" t="s">
        <v>1176</v>
      </c>
      <c r="D121" s="1" t="s">
        <v>1088</v>
      </c>
    </row>
    <row r="122" spans="1:4" x14ac:dyDescent="0.25">
      <c r="A122" s="1" t="s">
        <v>1120</v>
      </c>
      <c r="B122" s="1" t="s">
        <v>26</v>
      </c>
      <c r="C122" s="1" t="s">
        <v>371</v>
      </c>
      <c r="D122" s="1" t="s">
        <v>1256</v>
      </c>
    </row>
    <row r="123" spans="1:4" x14ac:dyDescent="0.25">
      <c r="A123" s="1" t="s">
        <v>1120</v>
      </c>
      <c r="B123" s="1" t="s">
        <v>26</v>
      </c>
      <c r="C123" s="1" t="s">
        <v>374</v>
      </c>
      <c r="D123" s="1" t="s">
        <v>1257</v>
      </c>
    </row>
    <row r="124" spans="1:4" x14ac:dyDescent="0.25">
      <c r="A124" s="1" t="s">
        <v>1089</v>
      </c>
      <c r="B124" s="1" t="s">
        <v>26</v>
      </c>
      <c r="C124" s="1" t="s">
        <v>375</v>
      </c>
      <c r="D124" s="1" t="s">
        <v>376</v>
      </c>
    </row>
    <row r="125" spans="1:4" x14ac:dyDescent="0.25">
      <c r="A125" s="1" t="s">
        <v>1089</v>
      </c>
      <c r="B125" s="1" t="s">
        <v>26</v>
      </c>
      <c r="C125" s="1" t="s">
        <v>380</v>
      </c>
      <c r="D125" s="1" t="s">
        <v>381</v>
      </c>
    </row>
    <row r="126" spans="1:4" x14ac:dyDescent="0.25">
      <c r="A126" s="1" t="s">
        <v>1089</v>
      </c>
      <c r="B126" s="1" t="s">
        <v>26</v>
      </c>
      <c r="C126" s="1" t="s">
        <v>382</v>
      </c>
      <c r="D126" s="1" t="s">
        <v>506</v>
      </c>
    </row>
    <row r="127" spans="1:4" x14ac:dyDescent="0.25">
      <c r="A127" s="1" t="s">
        <v>1089</v>
      </c>
      <c r="B127" s="1" t="s">
        <v>26</v>
      </c>
      <c r="C127" s="1" t="s">
        <v>379</v>
      </c>
      <c r="D127" s="1" t="s">
        <v>1019</v>
      </c>
    </row>
    <row r="128" spans="1:4" x14ac:dyDescent="0.25">
      <c r="A128" s="1" t="s">
        <v>1089</v>
      </c>
      <c r="B128" s="1" t="s">
        <v>26</v>
      </c>
      <c r="C128" s="1" t="s">
        <v>377</v>
      </c>
      <c r="D128" s="1" t="s">
        <v>378</v>
      </c>
    </row>
    <row r="129" spans="1:4" x14ac:dyDescent="0.25">
      <c r="A129" s="1" t="s">
        <v>32</v>
      </c>
      <c r="B129" s="1" t="s">
        <v>26</v>
      </c>
      <c r="C129" s="1" t="s">
        <v>401</v>
      </c>
      <c r="D129" s="1" t="s">
        <v>1076</v>
      </c>
    </row>
    <row r="130" spans="1:4" x14ac:dyDescent="0.25">
      <c r="A130" s="1" t="s">
        <v>32</v>
      </c>
      <c r="B130" s="1" t="s">
        <v>26</v>
      </c>
      <c r="C130" s="1" t="s">
        <v>399</v>
      </c>
      <c r="D130" s="1" t="s">
        <v>1078</v>
      </c>
    </row>
    <row r="131" spans="1:4" x14ac:dyDescent="0.25">
      <c r="A131" s="1" t="s">
        <v>32</v>
      </c>
      <c r="B131" s="1" t="s">
        <v>26</v>
      </c>
      <c r="C131" s="1" t="s">
        <v>403</v>
      </c>
      <c r="D131" s="1" t="s">
        <v>1077</v>
      </c>
    </row>
    <row r="132" spans="1:4" x14ac:dyDescent="0.25">
      <c r="A132" s="1" t="s">
        <v>32</v>
      </c>
      <c r="B132" s="1" t="s">
        <v>26</v>
      </c>
      <c r="C132" s="1" t="s">
        <v>397</v>
      </c>
      <c r="D132" s="1" t="s">
        <v>398</v>
      </c>
    </row>
    <row r="133" spans="1:4" x14ac:dyDescent="0.25">
      <c r="A133" s="1" t="s">
        <v>32</v>
      </c>
      <c r="B133" s="1" t="s">
        <v>26</v>
      </c>
      <c r="C133" s="1" t="s">
        <v>402</v>
      </c>
      <c r="D133" s="1" t="s">
        <v>1258</v>
      </c>
    </row>
    <row r="134" spans="1:4" x14ac:dyDescent="0.25">
      <c r="A134" s="1" t="s">
        <v>32</v>
      </c>
      <c r="B134" s="1" t="s">
        <v>26</v>
      </c>
      <c r="C134" s="1" t="s">
        <v>396</v>
      </c>
      <c r="D134" s="1" t="s">
        <v>1090</v>
      </c>
    </row>
    <row r="135" spans="1:4" x14ac:dyDescent="0.25">
      <c r="A135" s="1" t="s">
        <v>32</v>
      </c>
      <c r="B135" s="1" t="s">
        <v>26</v>
      </c>
      <c r="C135" s="1" t="s">
        <v>406</v>
      </c>
      <c r="D135" s="1" t="s">
        <v>1091</v>
      </c>
    </row>
    <row r="136" spans="1:4" x14ac:dyDescent="0.25">
      <c r="A136" s="1" t="s">
        <v>32</v>
      </c>
      <c r="B136" s="1" t="s">
        <v>26</v>
      </c>
      <c r="C136" s="1" t="s">
        <v>405</v>
      </c>
      <c r="D136" s="1" t="s">
        <v>1259</v>
      </c>
    </row>
    <row r="137" spans="1:4" x14ac:dyDescent="0.25">
      <c r="A137" s="1" t="s">
        <v>32</v>
      </c>
      <c r="B137" s="1" t="s">
        <v>26</v>
      </c>
      <c r="C137" s="1" t="s">
        <v>404</v>
      </c>
      <c r="D137" s="1" t="s">
        <v>1079</v>
      </c>
    </row>
    <row r="138" spans="1:4" x14ac:dyDescent="0.25">
      <c r="A138" s="1" t="s">
        <v>32</v>
      </c>
      <c r="B138" s="1" t="s">
        <v>26</v>
      </c>
      <c r="C138" s="1" t="s">
        <v>400</v>
      </c>
      <c r="D138" s="1" t="s">
        <v>1080</v>
      </c>
    </row>
    <row r="139" spans="1:4" x14ac:dyDescent="0.25">
      <c r="A139" s="1" t="s">
        <v>25</v>
      </c>
      <c r="B139" s="1" t="s">
        <v>26</v>
      </c>
      <c r="C139" s="1" t="s">
        <v>360</v>
      </c>
      <c r="D139" s="1" t="s">
        <v>1021</v>
      </c>
    </row>
    <row r="140" spans="1:4" x14ac:dyDescent="0.25">
      <c r="A140" s="1" t="s">
        <v>25</v>
      </c>
      <c r="B140" s="1" t="s">
        <v>26</v>
      </c>
      <c r="C140" s="1" t="s">
        <v>359</v>
      </c>
      <c r="D140" s="1" t="s">
        <v>1122</v>
      </c>
    </row>
    <row r="141" spans="1:4" x14ac:dyDescent="0.25">
      <c r="A141" s="1" t="s">
        <v>25</v>
      </c>
      <c r="B141" s="1" t="s">
        <v>26</v>
      </c>
      <c r="C141" s="1" t="s">
        <v>361</v>
      </c>
      <c r="D141" s="1" t="s">
        <v>1123</v>
      </c>
    </row>
    <row r="142" spans="1:4" x14ac:dyDescent="0.25">
      <c r="A142" s="1" t="s">
        <v>25</v>
      </c>
      <c r="B142" s="1" t="s">
        <v>26</v>
      </c>
      <c r="C142" s="1" t="s">
        <v>362</v>
      </c>
      <c r="D142" s="1" t="s">
        <v>1124</v>
      </c>
    </row>
    <row r="143" spans="1:4" x14ac:dyDescent="0.25">
      <c r="A143" s="1" t="s">
        <v>1179</v>
      </c>
      <c r="B143" s="1" t="s">
        <v>26</v>
      </c>
      <c r="C143" s="1" t="s">
        <v>425</v>
      </c>
      <c r="D143" s="1" t="s">
        <v>1260</v>
      </c>
    </row>
    <row r="144" spans="1:4" x14ac:dyDescent="0.25">
      <c r="A144" s="1" t="s">
        <v>1179</v>
      </c>
      <c r="B144" s="1" t="s">
        <v>26</v>
      </c>
      <c r="C144" s="1" t="s">
        <v>431</v>
      </c>
      <c r="D144" s="1" t="s">
        <v>432</v>
      </c>
    </row>
    <row r="145" spans="1:4" x14ac:dyDescent="0.25">
      <c r="A145" s="1" t="s">
        <v>1179</v>
      </c>
      <c r="B145" s="1" t="s">
        <v>26</v>
      </c>
      <c r="C145" s="1" t="s">
        <v>435</v>
      </c>
      <c r="D145" s="1" t="s">
        <v>1121</v>
      </c>
    </row>
    <row r="146" spans="1:4" x14ac:dyDescent="0.25">
      <c r="A146" s="1" t="s">
        <v>1179</v>
      </c>
      <c r="B146" s="1" t="s">
        <v>26</v>
      </c>
      <c r="C146" s="1" t="s">
        <v>426</v>
      </c>
      <c r="D146" s="1" t="s">
        <v>1020</v>
      </c>
    </row>
    <row r="147" spans="1:4" x14ac:dyDescent="0.25">
      <c r="A147" s="1" t="s">
        <v>1179</v>
      </c>
      <c r="B147" s="1" t="s">
        <v>26</v>
      </c>
      <c r="C147" s="1" t="s">
        <v>429</v>
      </c>
      <c r="D147" s="1" t="s">
        <v>430</v>
      </c>
    </row>
    <row r="148" spans="1:4" x14ac:dyDescent="0.25">
      <c r="A148" s="1" t="s">
        <v>1179</v>
      </c>
      <c r="B148" s="1" t="s">
        <v>26</v>
      </c>
      <c r="C148" s="1" t="s">
        <v>433</v>
      </c>
      <c r="D148" s="1" t="s">
        <v>434</v>
      </c>
    </row>
    <row r="149" spans="1:4" x14ac:dyDescent="0.25">
      <c r="A149" s="1" t="s">
        <v>1179</v>
      </c>
      <c r="B149" s="1" t="s">
        <v>26</v>
      </c>
      <c r="C149" s="1" t="s">
        <v>427</v>
      </c>
      <c r="D149" s="1" t="s">
        <v>428</v>
      </c>
    </row>
    <row r="150" spans="1:4" x14ac:dyDescent="0.25">
      <c r="A150" s="1" t="s">
        <v>39</v>
      </c>
      <c r="B150" s="1" t="s">
        <v>26</v>
      </c>
      <c r="C150" s="1" t="s">
        <v>367</v>
      </c>
      <c r="D150" s="1" t="s">
        <v>368</v>
      </c>
    </row>
    <row r="151" spans="1:4" x14ac:dyDescent="0.25">
      <c r="A151" s="1" t="s">
        <v>39</v>
      </c>
      <c r="B151" s="1" t="s">
        <v>26</v>
      </c>
      <c r="C151" s="1" t="s">
        <v>363</v>
      </c>
      <c r="D151" s="1" t="s">
        <v>364</v>
      </c>
    </row>
    <row r="152" spans="1:4" x14ac:dyDescent="0.25">
      <c r="A152" s="1" t="s">
        <v>39</v>
      </c>
      <c r="B152" s="1" t="s">
        <v>26</v>
      </c>
      <c r="C152" s="1" t="s">
        <v>369</v>
      </c>
      <c r="D152" s="1" t="s">
        <v>370</v>
      </c>
    </row>
    <row r="153" spans="1:4" x14ac:dyDescent="0.25">
      <c r="A153" s="1" t="s">
        <v>39</v>
      </c>
      <c r="B153" s="1" t="s">
        <v>26</v>
      </c>
      <c r="C153" s="1" t="s">
        <v>365</v>
      </c>
      <c r="D153" s="1" t="s">
        <v>366</v>
      </c>
    </row>
    <row r="154" spans="1:4" x14ac:dyDescent="0.25">
      <c r="A154" s="1" t="s">
        <v>30</v>
      </c>
      <c r="B154" s="1" t="s">
        <v>26</v>
      </c>
      <c r="C154" s="1" t="s">
        <v>388</v>
      </c>
      <c r="D154" s="1" t="s">
        <v>341</v>
      </c>
    </row>
    <row r="155" spans="1:4" x14ac:dyDescent="0.25">
      <c r="A155" s="1" t="s">
        <v>30</v>
      </c>
      <c r="B155" s="1" t="s">
        <v>26</v>
      </c>
      <c r="C155" s="1" t="s">
        <v>389</v>
      </c>
      <c r="D155" s="1" t="s">
        <v>390</v>
      </c>
    </row>
    <row r="156" spans="1:4" x14ac:dyDescent="0.25">
      <c r="A156" s="1" t="s">
        <v>30</v>
      </c>
      <c r="B156" s="1" t="s">
        <v>26</v>
      </c>
      <c r="C156" s="1" t="s">
        <v>392</v>
      </c>
      <c r="D156" s="1" t="s">
        <v>393</v>
      </c>
    </row>
    <row r="157" spans="1:4" x14ac:dyDescent="0.25">
      <c r="A157" s="1" t="s">
        <v>30</v>
      </c>
      <c r="B157" s="1" t="s">
        <v>26</v>
      </c>
      <c r="C157" s="1" t="s">
        <v>391</v>
      </c>
      <c r="D157" s="1" t="s">
        <v>355</v>
      </c>
    </row>
    <row r="158" spans="1:4" x14ac:dyDescent="0.25">
      <c r="A158" s="1" t="s">
        <v>30</v>
      </c>
      <c r="B158" s="1" t="s">
        <v>26</v>
      </c>
      <c r="C158" s="1" t="s">
        <v>383</v>
      </c>
      <c r="D158" s="1" t="s">
        <v>384</v>
      </c>
    </row>
    <row r="159" spans="1:4" x14ac:dyDescent="0.25">
      <c r="A159" s="1" t="s">
        <v>30</v>
      </c>
      <c r="B159" s="1" t="s">
        <v>26</v>
      </c>
      <c r="C159" s="1" t="s">
        <v>387</v>
      </c>
      <c r="D159" s="1" t="s">
        <v>1211</v>
      </c>
    </row>
    <row r="160" spans="1:4" x14ac:dyDescent="0.25">
      <c r="A160" s="1" t="s">
        <v>30</v>
      </c>
      <c r="B160" s="1" t="s">
        <v>26</v>
      </c>
      <c r="C160" s="1" t="s">
        <v>394</v>
      </c>
      <c r="D160" s="1" t="s">
        <v>395</v>
      </c>
    </row>
    <row r="161" spans="1:4" x14ac:dyDescent="0.25">
      <c r="A161" s="1" t="s">
        <v>30</v>
      </c>
      <c r="B161" s="1" t="s">
        <v>26</v>
      </c>
      <c r="C161" s="1" t="s">
        <v>385</v>
      </c>
      <c r="D161" s="1" t="s">
        <v>386</v>
      </c>
    </row>
    <row r="162" spans="1:4" x14ac:dyDescent="0.25">
      <c r="A162" s="1" t="s">
        <v>34</v>
      </c>
      <c r="B162" s="1" t="s">
        <v>26</v>
      </c>
      <c r="C162" s="1" t="s">
        <v>415</v>
      </c>
      <c r="D162" s="1" t="s">
        <v>416</v>
      </c>
    </row>
    <row r="163" spans="1:4" x14ac:dyDescent="0.25">
      <c r="A163" s="1" t="s">
        <v>34</v>
      </c>
      <c r="B163" s="1" t="s">
        <v>26</v>
      </c>
      <c r="C163" s="1" t="s">
        <v>417</v>
      </c>
      <c r="D163" s="1" t="s">
        <v>418</v>
      </c>
    </row>
    <row r="164" spans="1:4" x14ac:dyDescent="0.25">
      <c r="A164" s="1" t="s">
        <v>34</v>
      </c>
      <c r="B164" s="1" t="s">
        <v>26</v>
      </c>
      <c r="C164" s="1" t="s">
        <v>423</v>
      </c>
      <c r="D164" s="1" t="s">
        <v>424</v>
      </c>
    </row>
    <row r="165" spans="1:4" x14ac:dyDescent="0.25">
      <c r="A165" s="1" t="s">
        <v>34</v>
      </c>
      <c r="B165" s="1" t="s">
        <v>26</v>
      </c>
      <c r="C165" s="1" t="s">
        <v>413</v>
      </c>
      <c r="D165" s="1" t="s">
        <v>414</v>
      </c>
    </row>
    <row r="166" spans="1:4" x14ac:dyDescent="0.25">
      <c r="A166" s="1" t="s">
        <v>34</v>
      </c>
      <c r="B166" s="1" t="s">
        <v>26</v>
      </c>
      <c r="C166" s="1" t="s">
        <v>421</v>
      </c>
      <c r="D166" s="1" t="s">
        <v>422</v>
      </c>
    </row>
    <row r="167" spans="1:4" x14ac:dyDescent="0.25">
      <c r="A167" s="1" t="s">
        <v>34</v>
      </c>
      <c r="B167" s="1" t="s">
        <v>26</v>
      </c>
      <c r="C167" s="1" t="s">
        <v>419</v>
      </c>
      <c r="D167" s="1" t="s">
        <v>420</v>
      </c>
    </row>
    <row r="168" spans="1:4" x14ac:dyDescent="0.25">
      <c r="A168" s="1" t="s">
        <v>38</v>
      </c>
      <c r="B168" s="1" t="s">
        <v>26</v>
      </c>
      <c r="C168" s="1" t="s">
        <v>411</v>
      </c>
      <c r="D168" s="1" t="s">
        <v>412</v>
      </c>
    </row>
    <row r="169" spans="1:4" x14ac:dyDescent="0.25">
      <c r="A169" s="1" t="s">
        <v>38</v>
      </c>
      <c r="B169" s="1" t="s">
        <v>26</v>
      </c>
      <c r="C169" s="1" t="s">
        <v>409</v>
      </c>
      <c r="D169" s="1" t="s">
        <v>410</v>
      </c>
    </row>
    <row r="170" spans="1:4" x14ac:dyDescent="0.25">
      <c r="A170" s="1" t="s">
        <v>38</v>
      </c>
      <c r="B170" s="1" t="s">
        <v>26</v>
      </c>
      <c r="C170" s="1" t="s">
        <v>407</v>
      </c>
      <c r="D170" s="1" t="s">
        <v>408</v>
      </c>
    </row>
    <row r="171" spans="1:4" x14ac:dyDescent="0.25">
      <c r="A171" s="71" t="s">
        <v>1212</v>
      </c>
      <c r="B171" s="71" t="s">
        <v>41</v>
      </c>
      <c r="C171" s="71" t="s">
        <v>509</v>
      </c>
      <c r="D171" s="71" t="s">
        <v>510</v>
      </c>
    </row>
    <row r="172" spans="1:4" x14ac:dyDescent="0.25">
      <c r="A172" s="71" t="s">
        <v>1212</v>
      </c>
      <c r="B172" s="71" t="s">
        <v>41</v>
      </c>
      <c r="C172" s="71" t="s">
        <v>508</v>
      </c>
      <c r="D172" s="71" t="s">
        <v>1032</v>
      </c>
    </row>
    <row r="173" spans="1:4" x14ac:dyDescent="0.25">
      <c r="A173" s="71" t="s">
        <v>1212</v>
      </c>
      <c r="B173" s="71" t="s">
        <v>41</v>
      </c>
      <c r="C173" s="71" t="s">
        <v>505</v>
      </c>
      <c r="D173" s="71" t="s">
        <v>351</v>
      </c>
    </row>
    <row r="174" spans="1:4" x14ac:dyDescent="0.25">
      <c r="A174" s="71" t="s">
        <v>1212</v>
      </c>
      <c r="B174" s="71" t="s">
        <v>41</v>
      </c>
      <c r="C174" s="71" t="s">
        <v>507</v>
      </c>
      <c r="D174" s="71" t="s">
        <v>341</v>
      </c>
    </row>
    <row r="175" spans="1:4" x14ac:dyDescent="0.25">
      <c r="A175" s="71" t="s">
        <v>1212</v>
      </c>
      <c r="B175" s="71" t="s">
        <v>41</v>
      </c>
      <c r="C175" s="71" t="s">
        <v>511</v>
      </c>
      <c r="D175" s="71" t="s">
        <v>1033</v>
      </c>
    </row>
    <row r="176" spans="1:4" x14ac:dyDescent="0.25">
      <c r="A176" s="71" t="s">
        <v>55</v>
      </c>
      <c r="B176" s="71" t="s">
        <v>41</v>
      </c>
      <c r="C176" s="71" t="s">
        <v>495</v>
      </c>
      <c r="D176" s="71" t="s">
        <v>496</v>
      </c>
    </row>
    <row r="177" spans="1:4" x14ac:dyDescent="0.25">
      <c r="A177" s="71" t="s">
        <v>55</v>
      </c>
      <c r="B177" s="71" t="s">
        <v>41</v>
      </c>
      <c r="C177" s="71" t="s">
        <v>497</v>
      </c>
      <c r="D177" s="71" t="s">
        <v>498</v>
      </c>
    </row>
    <row r="178" spans="1:4" x14ac:dyDescent="0.25">
      <c r="A178" s="71" t="s">
        <v>55</v>
      </c>
      <c r="B178" s="71" t="s">
        <v>41</v>
      </c>
      <c r="C178" s="71" t="s">
        <v>491</v>
      </c>
      <c r="D178" s="71" t="s">
        <v>492</v>
      </c>
    </row>
    <row r="179" spans="1:4" x14ac:dyDescent="0.25">
      <c r="A179" s="71" t="s">
        <v>55</v>
      </c>
      <c r="B179" s="71" t="s">
        <v>41</v>
      </c>
      <c r="C179" s="71" t="s">
        <v>493</v>
      </c>
      <c r="D179" s="71" t="s">
        <v>494</v>
      </c>
    </row>
    <row r="180" spans="1:4" x14ac:dyDescent="0.25">
      <c r="A180" s="71" t="s">
        <v>55</v>
      </c>
      <c r="B180" s="71" t="s">
        <v>41</v>
      </c>
      <c r="C180" s="71" t="s">
        <v>501</v>
      </c>
      <c r="D180" s="71" t="s">
        <v>502</v>
      </c>
    </row>
    <row r="181" spans="1:4" x14ac:dyDescent="0.25">
      <c r="A181" s="71" t="s">
        <v>55</v>
      </c>
      <c r="B181" s="71" t="s">
        <v>41</v>
      </c>
      <c r="C181" s="71" t="s">
        <v>499</v>
      </c>
      <c r="D181" s="71" t="s">
        <v>500</v>
      </c>
    </row>
    <row r="182" spans="1:4" x14ac:dyDescent="0.25">
      <c r="A182" s="71" t="s">
        <v>59</v>
      </c>
      <c r="B182" s="71" t="s">
        <v>41</v>
      </c>
      <c r="C182" s="71" t="s">
        <v>436</v>
      </c>
      <c r="D182" s="71" t="s">
        <v>1125</v>
      </c>
    </row>
    <row r="183" spans="1:4" x14ac:dyDescent="0.25">
      <c r="A183" s="71" t="s">
        <v>59</v>
      </c>
      <c r="B183" s="71" t="s">
        <v>41</v>
      </c>
      <c r="C183" s="71" t="s">
        <v>439</v>
      </c>
      <c r="D183" s="71" t="s">
        <v>1126</v>
      </c>
    </row>
    <row r="184" spans="1:4" x14ac:dyDescent="0.25">
      <c r="A184" s="71" t="s">
        <v>59</v>
      </c>
      <c r="B184" s="71" t="s">
        <v>41</v>
      </c>
      <c r="C184" s="71" t="s">
        <v>438</v>
      </c>
      <c r="D184" s="71" t="s">
        <v>1127</v>
      </c>
    </row>
    <row r="185" spans="1:4" x14ac:dyDescent="0.25">
      <c r="A185" s="71" t="s">
        <v>59</v>
      </c>
      <c r="B185" s="71" t="s">
        <v>41</v>
      </c>
      <c r="C185" s="71" t="s">
        <v>437</v>
      </c>
      <c r="D185" s="71" t="s">
        <v>1128</v>
      </c>
    </row>
    <row r="186" spans="1:4" x14ac:dyDescent="0.25">
      <c r="A186" s="71" t="s">
        <v>40</v>
      </c>
      <c r="B186" s="71" t="s">
        <v>41</v>
      </c>
      <c r="C186" s="71" t="s">
        <v>444</v>
      </c>
      <c r="D186" s="71" t="s">
        <v>1129</v>
      </c>
    </row>
    <row r="187" spans="1:4" x14ac:dyDescent="0.25">
      <c r="A187" s="71" t="s">
        <v>40</v>
      </c>
      <c r="B187" s="71" t="s">
        <v>41</v>
      </c>
      <c r="C187" s="71" t="s">
        <v>448</v>
      </c>
      <c r="D187" s="71" t="s">
        <v>1022</v>
      </c>
    </row>
    <row r="188" spans="1:4" x14ac:dyDescent="0.25">
      <c r="A188" s="71" t="s">
        <v>40</v>
      </c>
      <c r="B188" s="71" t="s">
        <v>41</v>
      </c>
      <c r="C188" s="71" t="s">
        <v>445</v>
      </c>
      <c r="D188" s="71" t="s">
        <v>446</v>
      </c>
    </row>
    <row r="189" spans="1:4" x14ac:dyDescent="0.25">
      <c r="A189" s="71" t="s">
        <v>40</v>
      </c>
      <c r="B189" s="71" t="s">
        <v>41</v>
      </c>
      <c r="C189" s="71" t="s">
        <v>447</v>
      </c>
      <c r="D189" s="71" t="s">
        <v>1023</v>
      </c>
    </row>
    <row r="190" spans="1:4" x14ac:dyDescent="0.25">
      <c r="A190" s="71" t="s">
        <v>40</v>
      </c>
      <c r="B190" s="71" t="s">
        <v>41</v>
      </c>
      <c r="C190" s="71" t="s">
        <v>442</v>
      </c>
      <c r="D190" s="71" t="s">
        <v>1024</v>
      </c>
    </row>
    <row r="191" spans="1:4" x14ac:dyDescent="0.25">
      <c r="A191" s="71" t="s">
        <v>40</v>
      </c>
      <c r="B191" s="71" t="s">
        <v>41</v>
      </c>
      <c r="C191" s="71" t="s">
        <v>443</v>
      </c>
      <c r="D191" s="71" t="s">
        <v>1130</v>
      </c>
    </row>
    <row r="192" spans="1:4" x14ac:dyDescent="0.25">
      <c r="A192" s="71" t="s">
        <v>40</v>
      </c>
      <c r="B192" s="71" t="s">
        <v>41</v>
      </c>
      <c r="C192" s="71" t="s">
        <v>440</v>
      </c>
      <c r="D192" s="71" t="s">
        <v>441</v>
      </c>
    </row>
    <row r="193" spans="1:4" x14ac:dyDescent="0.25">
      <c r="A193" s="71" t="s">
        <v>43</v>
      </c>
      <c r="B193" s="71" t="s">
        <v>41</v>
      </c>
      <c r="C193" s="71" t="s">
        <v>453</v>
      </c>
      <c r="D193" s="71" t="s">
        <v>1092</v>
      </c>
    </row>
    <row r="194" spans="1:4" x14ac:dyDescent="0.25">
      <c r="A194" s="71" t="s">
        <v>43</v>
      </c>
      <c r="B194" s="71" t="s">
        <v>41</v>
      </c>
      <c r="C194" s="71" t="s">
        <v>449</v>
      </c>
      <c r="D194" s="71" t="s">
        <v>450</v>
      </c>
    </row>
    <row r="195" spans="1:4" x14ac:dyDescent="0.25">
      <c r="A195" s="71" t="s">
        <v>43</v>
      </c>
      <c r="B195" s="71" t="s">
        <v>41</v>
      </c>
      <c r="C195" s="71" t="s">
        <v>451</v>
      </c>
      <c r="D195" s="71" t="s">
        <v>452</v>
      </c>
    </row>
    <row r="196" spans="1:4" x14ac:dyDescent="0.25">
      <c r="A196" s="71" t="s">
        <v>57</v>
      </c>
      <c r="B196" s="71" t="s">
        <v>41</v>
      </c>
      <c r="C196" s="71" t="s">
        <v>504</v>
      </c>
      <c r="D196" s="71" t="s">
        <v>1261</v>
      </c>
    </row>
    <row r="197" spans="1:4" x14ac:dyDescent="0.25">
      <c r="A197" s="71" t="s">
        <v>57</v>
      </c>
      <c r="B197" s="71" t="s">
        <v>41</v>
      </c>
      <c r="C197" s="71" t="s">
        <v>503</v>
      </c>
      <c r="D197" s="71" t="s">
        <v>1034</v>
      </c>
    </row>
    <row r="198" spans="1:4" x14ac:dyDescent="0.25">
      <c r="A198" s="71" t="s">
        <v>53</v>
      </c>
      <c r="B198" s="71" t="s">
        <v>41</v>
      </c>
      <c r="C198" s="71" t="s">
        <v>485</v>
      </c>
      <c r="D198" s="71" t="s">
        <v>486</v>
      </c>
    </row>
    <row r="199" spans="1:4" x14ac:dyDescent="0.25">
      <c r="A199" s="71" t="s">
        <v>53</v>
      </c>
      <c r="B199" s="71" t="s">
        <v>41</v>
      </c>
      <c r="C199" s="71" t="s">
        <v>484</v>
      </c>
      <c r="D199" s="71" t="s">
        <v>1027</v>
      </c>
    </row>
    <row r="200" spans="1:4" x14ac:dyDescent="0.25">
      <c r="A200" s="71" t="s">
        <v>53</v>
      </c>
      <c r="B200" s="71" t="s">
        <v>41</v>
      </c>
      <c r="C200" s="71" t="s">
        <v>482</v>
      </c>
      <c r="D200" s="71" t="s">
        <v>1028</v>
      </c>
    </row>
    <row r="201" spans="1:4" x14ac:dyDescent="0.25">
      <c r="A201" s="71" t="s">
        <v>53</v>
      </c>
      <c r="B201" s="71" t="s">
        <v>41</v>
      </c>
      <c r="C201" s="71" t="s">
        <v>483</v>
      </c>
      <c r="D201" s="71" t="s">
        <v>1029</v>
      </c>
    </row>
    <row r="202" spans="1:4" x14ac:dyDescent="0.25">
      <c r="A202" s="71" t="s">
        <v>176</v>
      </c>
      <c r="B202" s="71" t="s">
        <v>41</v>
      </c>
      <c r="C202" s="71" t="s">
        <v>488</v>
      </c>
      <c r="D202" s="71" t="s">
        <v>1030</v>
      </c>
    </row>
    <row r="203" spans="1:4" x14ac:dyDescent="0.25">
      <c r="A203" s="71" t="s">
        <v>176</v>
      </c>
      <c r="B203" s="71" t="s">
        <v>41</v>
      </c>
      <c r="C203" s="71" t="s">
        <v>487</v>
      </c>
      <c r="D203" s="71" t="s">
        <v>1215</v>
      </c>
    </row>
    <row r="204" spans="1:4" x14ac:dyDescent="0.25">
      <c r="A204" s="71" t="s">
        <v>176</v>
      </c>
      <c r="B204" s="71" t="s">
        <v>41</v>
      </c>
      <c r="C204" s="71" t="s">
        <v>489</v>
      </c>
      <c r="D204" s="71" t="s">
        <v>1031</v>
      </c>
    </row>
    <row r="205" spans="1:4" x14ac:dyDescent="0.25">
      <c r="A205" s="71" t="s">
        <v>176</v>
      </c>
      <c r="B205" s="71" t="s">
        <v>41</v>
      </c>
      <c r="C205" s="71" t="s">
        <v>490</v>
      </c>
      <c r="D205" s="71" t="s">
        <v>1084</v>
      </c>
    </row>
    <row r="206" spans="1:4" x14ac:dyDescent="0.25">
      <c r="A206" s="71" t="s">
        <v>50</v>
      </c>
      <c r="B206" s="71" t="s">
        <v>41</v>
      </c>
      <c r="C206" s="71" t="s">
        <v>468</v>
      </c>
      <c r="D206" s="71" t="s">
        <v>1154</v>
      </c>
    </row>
    <row r="207" spans="1:4" x14ac:dyDescent="0.25">
      <c r="A207" s="71" t="s">
        <v>50</v>
      </c>
      <c r="B207" s="71" t="s">
        <v>41</v>
      </c>
      <c r="C207" s="71" t="s">
        <v>470</v>
      </c>
      <c r="D207" s="71" t="s">
        <v>1153</v>
      </c>
    </row>
    <row r="208" spans="1:4" x14ac:dyDescent="0.25">
      <c r="A208" s="71" t="s">
        <v>50</v>
      </c>
      <c r="B208" s="71" t="s">
        <v>41</v>
      </c>
      <c r="C208" s="71" t="s">
        <v>467</v>
      </c>
      <c r="D208" s="71" t="s">
        <v>471</v>
      </c>
    </row>
    <row r="209" spans="1:4" x14ac:dyDescent="0.25">
      <c r="A209" s="71" t="s">
        <v>50</v>
      </c>
      <c r="B209" s="71" t="s">
        <v>41</v>
      </c>
      <c r="C209" s="71" t="s">
        <v>1177</v>
      </c>
      <c r="D209" s="71" t="s">
        <v>469</v>
      </c>
    </row>
    <row r="210" spans="1:4" x14ac:dyDescent="0.25">
      <c r="A210" s="71" t="s">
        <v>50</v>
      </c>
      <c r="B210" s="71" t="s">
        <v>41</v>
      </c>
      <c r="C210" s="71" t="s">
        <v>1178</v>
      </c>
      <c r="D210" s="71" t="s">
        <v>1262</v>
      </c>
    </row>
    <row r="211" spans="1:4" x14ac:dyDescent="0.25">
      <c r="A211" s="71" t="s">
        <v>45</v>
      </c>
      <c r="B211" s="71" t="s">
        <v>41</v>
      </c>
      <c r="C211" s="71" t="s">
        <v>457</v>
      </c>
      <c r="D211" s="71" t="s">
        <v>458</v>
      </c>
    </row>
    <row r="212" spans="1:4" x14ac:dyDescent="0.25">
      <c r="A212" s="71" t="s">
        <v>45</v>
      </c>
      <c r="B212" s="71" t="s">
        <v>41</v>
      </c>
      <c r="C212" s="71" t="s">
        <v>456</v>
      </c>
      <c r="D212" s="71" t="s">
        <v>1213</v>
      </c>
    </row>
    <row r="213" spans="1:4" x14ac:dyDescent="0.25">
      <c r="A213" s="71" t="s">
        <v>45</v>
      </c>
      <c r="B213" s="71" t="s">
        <v>41</v>
      </c>
      <c r="C213" s="71" t="s">
        <v>454</v>
      </c>
      <c r="D213" s="71" t="s">
        <v>455</v>
      </c>
    </row>
    <row r="214" spans="1:4" x14ac:dyDescent="0.25">
      <c r="A214" s="71" t="s">
        <v>1214</v>
      </c>
      <c r="B214" s="71" t="s">
        <v>41</v>
      </c>
      <c r="C214" s="71" t="s">
        <v>463</v>
      </c>
      <c r="D214" s="71" t="s">
        <v>464</v>
      </c>
    </row>
    <row r="215" spans="1:4" x14ac:dyDescent="0.25">
      <c r="A215" s="71" t="s">
        <v>1214</v>
      </c>
      <c r="B215" s="71" t="s">
        <v>41</v>
      </c>
      <c r="C215" s="71" t="s">
        <v>459</v>
      </c>
      <c r="D215" s="71" t="s">
        <v>1025</v>
      </c>
    </row>
    <row r="216" spans="1:4" x14ac:dyDescent="0.25">
      <c r="A216" s="71" t="s">
        <v>1214</v>
      </c>
      <c r="B216" s="71" t="s">
        <v>41</v>
      </c>
      <c r="C216" s="71" t="s">
        <v>462</v>
      </c>
      <c r="D216" s="71" t="s">
        <v>1026</v>
      </c>
    </row>
    <row r="217" spans="1:4" x14ac:dyDescent="0.25">
      <c r="A217" s="71" t="s">
        <v>1214</v>
      </c>
      <c r="B217" s="71" t="s">
        <v>41</v>
      </c>
      <c r="C217" s="71" t="s">
        <v>460</v>
      </c>
      <c r="D217" s="71" t="s">
        <v>461</v>
      </c>
    </row>
    <row r="218" spans="1:4" x14ac:dyDescent="0.25">
      <c r="A218" s="71" t="s">
        <v>1214</v>
      </c>
      <c r="B218" s="71" t="s">
        <v>41</v>
      </c>
      <c r="C218" s="71" t="s">
        <v>465</v>
      </c>
      <c r="D218" s="71" t="s">
        <v>466</v>
      </c>
    </row>
    <row r="219" spans="1:4" x14ac:dyDescent="0.25">
      <c r="A219" s="71" t="s">
        <v>48</v>
      </c>
      <c r="B219" s="71" t="s">
        <v>41</v>
      </c>
      <c r="C219" s="71" t="s">
        <v>472</v>
      </c>
      <c r="D219" s="71" t="s">
        <v>473</v>
      </c>
    </row>
    <row r="220" spans="1:4" x14ac:dyDescent="0.25">
      <c r="A220" s="71" t="s">
        <v>48</v>
      </c>
      <c r="B220" s="71" t="s">
        <v>41</v>
      </c>
      <c r="C220" s="71" t="s">
        <v>474</v>
      </c>
      <c r="D220" s="71" t="s">
        <v>789</v>
      </c>
    </row>
    <row r="221" spans="1:4" x14ac:dyDescent="0.25">
      <c r="A221" s="71" t="s">
        <v>52</v>
      </c>
      <c r="B221" s="71" t="s">
        <v>41</v>
      </c>
      <c r="C221" s="71" t="s">
        <v>478</v>
      </c>
      <c r="D221" s="71" t="s">
        <v>351</v>
      </c>
    </row>
    <row r="222" spans="1:4" x14ac:dyDescent="0.25">
      <c r="A222" s="71" t="s">
        <v>52</v>
      </c>
      <c r="B222" s="71" t="s">
        <v>41</v>
      </c>
      <c r="C222" s="71" t="s">
        <v>476</v>
      </c>
      <c r="D222" s="71" t="s">
        <v>477</v>
      </c>
    </row>
    <row r="223" spans="1:4" x14ac:dyDescent="0.25">
      <c r="A223" s="71" t="s">
        <v>52</v>
      </c>
      <c r="B223" s="71" t="s">
        <v>41</v>
      </c>
      <c r="C223" s="71" t="s">
        <v>479</v>
      </c>
      <c r="D223" s="71" t="s">
        <v>1035</v>
      </c>
    </row>
    <row r="224" spans="1:4" x14ac:dyDescent="0.25">
      <c r="A224" s="71" t="s">
        <v>52</v>
      </c>
      <c r="B224" s="71" t="s">
        <v>41</v>
      </c>
      <c r="C224" s="71" t="s">
        <v>480</v>
      </c>
      <c r="D224" s="71" t="s">
        <v>481</v>
      </c>
    </row>
    <row r="225" spans="1:4" x14ac:dyDescent="0.25">
      <c r="A225" s="71" t="s">
        <v>52</v>
      </c>
      <c r="B225" s="71" t="s">
        <v>41</v>
      </c>
      <c r="C225" s="71" t="s">
        <v>475</v>
      </c>
      <c r="D225" s="71" t="s">
        <v>1036</v>
      </c>
    </row>
    <row r="226" spans="1:4" x14ac:dyDescent="0.25">
      <c r="A226" s="29" t="s">
        <v>1037</v>
      </c>
      <c r="B226" s="29" t="s">
        <v>172</v>
      </c>
      <c r="C226" s="29" t="s">
        <v>565</v>
      </c>
      <c r="D226" s="72" t="s">
        <v>1217</v>
      </c>
    </row>
    <row r="227" spans="1:4" x14ac:dyDescent="0.25">
      <c r="A227" s="29" t="s">
        <v>1037</v>
      </c>
      <c r="B227" s="29" t="s">
        <v>172</v>
      </c>
      <c r="C227" s="29" t="s">
        <v>564</v>
      </c>
      <c r="D227" s="73" t="s">
        <v>1038</v>
      </c>
    </row>
    <row r="228" spans="1:4" x14ac:dyDescent="0.25">
      <c r="A228" s="29" t="s">
        <v>1037</v>
      </c>
      <c r="B228" s="29" t="s">
        <v>172</v>
      </c>
      <c r="C228" s="29" t="s">
        <v>572</v>
      </c>
      <c r="D228" s="73" t="s">
        <v>1084</v>
      </c>
    </row>
    <row r="229" spans="1:4" x14ac:dyDescent="0.25">
      <c r="A229" s="29" t="s">
        <v>1037</v>
      </c>
      <c r="B229" s="29" t="s">
        <v>172</v>
      </c>
      <c r="C229" s="29" t="s">
        <v>573</v>
      </c>
      <c r="D229" s="73" t="s">
        <v>1134</v>
      </c>
    </row>
    <row r="230" spans="1:4" x14ac:dyDescent="0.25">
      <c r="A230" s="29" t="s">
        <v>1037</v>
      </c>
      <c r="B230" s="29" t="s">
        <v>172</v>
      </c>
      <c r="C230" s="29" t="s">
        <v>568</v>
      </c>
      <c r="D230" s="73" t="s">
        <v>569</v>
      </c>
    </row>
    <row r="231" spans="1:4" x14ac:dyDescent="0.25">
      <c r="A231" s="29" t="s">
        <v>1037</v>
      </c>
      <c r="B231" s="29" t="s">
        <v>172</v>
      </c>
      <c r="C231" s="29" t="s">
        <v>574</v>
      </c>
      <c r="D231" s="73" t="s">
        <v>1135</v>
      </c>
    </row>
    <row r="232" spans="1:4" x14ac:dyDescent="0.25">
      <c r="A232" s="29" t="s">
        <v>1037</v>
      </c>
      <c r="B232" s="29" t="s">
        <v>172</v>
      </c>
      <c r="C232" s="29" t="s">
        <v>570</v>
      </c>
      <c r="D232" s="73" t="s">
        <v>571</v>
      </c>
    </row>
    <row r="233" spans="1:4" x14ac:dyDescent="0.25">
      <c r="A233" s="29" t="s">
        <v>1037</v>
      </c>
      <c r="B233" s="29" t="s">
        <v>172</v>
      </c>
      <c r="C233" s="29" t="s">
        <v>566</v>
      </c>
      <c r="D233" s="73" t="s">
        <v>567</v>
      </c>
    </row>
    <row r="234" spans="1:4" x14ac:dyDescent="0.25">
      <c r="A234" s="29" t="s">
        <v>169</v>
      </c>
      <c r="B234" s="29" t="s">
        <v>172</v>
      </c>
      <c r="C234" s="29" t="s">
        <v>586</v>
      </c>
      <c r="D234" s="73" t="s">
        <v>587</v>
      </c>
    </row>
    <row r="235" spans="1:4" x14ac:dyDescent="0.25">
      <c r="A235" s="29" t="s">
        <v>169</v>
      </c>
      <c r="B235" s="29" t="s">
        <v>172</v>
      </c>
      <c r="C235" s="29" t="s">
        <v>590</v>
      </c>
      <c r="D235" s="73" t="s">
        <v>1180</v>
      </c>
    </row>
    <row r="236" spans="1:4" x14ac:dyDescent="0.25">
      <c r="A236" s="29" t="s">
        <v>169</v>
      </c>
      <c r="B236" s="29" t="s">
        <v>172</v>
      </c>
      <c r="C236" s="29" t="s">
        <v>584</v>
      </c>
      <c r="D236" s="73" t="s">
        <v>585</v>
      </c>
    </row>
    <row r="237" spans="1:4" x14ac:dyDescent="0.25">
      <c r="A237" s="29" t="s">
        <v>169</v>
      </c>
      <c r="B237" s="29" t="s">
        <v>172</v>
      </c>
      <c r="C237" s="29" t="s">
        <v>588</v>
      </c>
      <c r="D237" s="73" t="s">
        <v>589</v>
      </c>
    </row>
    <row r="238" spans="1:4" x14ac:dyDescent="0.25">
      <c r="A238" s="29" t="s">
        <v>169</v>
      </c>
      <c r="B238" s="29" t="s">
        <v>172</v>
      </c>
      <c r="C238" s="29" t="s">
        <v>583</v>
      </c>
      <c r="D238" s="73" t="s">
        <v>366</v>
      </c>
    </row>
    <row r="239" spans="1:4" x14ac:dyDescent="0.25">
      <c r="A239" s="29" t="s">
        <v>170</v>
      </c>
      <c r="B239" s="29" t="s">
        <v>172</v>
      </c>
      <c r="C239" s="29" t="s">
        <v>597</v>
      </c>
      <c r="D239" s="73" t="s">
        <v>598</v>
      </c>
    </row>
    <row r="240" spans="1:4" x14ac:dyDescent="0.25">
      <c r="A240" s="29" t="s">
        <v>170</v>
      </c>
      <c r="B240" s="29" t="s">
        <v>172</v>
      </c>
      <c r="C240" s="29" t="s">
        <v>595</v>
      </c>
      <c r="D240" s="73" t="s">
        <v>596</v>
      </c>
    </row>
    <row r="241" spans="1:4" x14ac:dyDescent="0.25">
      <c r="A241" s="29" t="s">
        <v>170</v>
      </c>
      <c r="B241" s="29" t="s">
        <v>172</v>
      </c>
      <c r="C241" s="29" t="s">
        <v>593</v>
      </c>
      <c r="D241" s="73" t="s">
        <v>594</v>
      </c>
    </row>
    <row r="242" spans="1:4" x14ac:dyDescent="0.25">
      <c r="A242" s="29" t="s">
        <v>170</v>
      </c>
      <c r="B242" s="29" t="s">
        <v>172</v>
      </c>
      <c r="C242" s="29" t="s">
        <v>599</v>
      </c>
      <c r="D242" s="73" t="s">
        <v>600</v>
      </c>
    </row>
    <row r="243" spans="1:4" x14ac:dyDescent="0.25">
      <c r="A243" s="29" t="s">
        <v>170</v>
      </c>
      <c r="B243" s="29" t="s">
        <v>172</v>
      </c>
      <c r="C243" s="29" t="s">
        <v>601</v>
      </c>
      <c r="D243" s="73" t="s">
        <v>1181</v>
      </c>
    </row>
    <row r="244" spans="1:4" x14ac:dyDescent="0.25">
      <c r="A244" s="29" t="s">
        <v>170</v>
      </c>
      <c r="B244" s="29" t="s">
        <v>172</v>
      </c>
      <c r="C244" s="29" t="s">
        <v>591</v>
      </c>
      <c r="D244" s="73" t="s">
        <v>592</v>
      </c>
    </row>
    <row r="245" spans="1:4" x14ac:dyDescent="0.25">
      <c r="A245" s="75" t="s">
        <v>166</v>
      </c>
      <c r="B245" s="75" t="s">
        <v>172</v>
      </c>
      <c r="C245" s="75" t="s">
        <v>512</v>
      </c>
      <c r="D245" s="76" t="s">
        <v>513</v>
      </c>
    </row>
    <row r="246" spans="1:4" x14ac:dyDescent="0.25">
      <c r="A246" s="75" t="s">
        <v>166</v>
      </c>
      <c r="B246" s="75" t="s">
        <v>172</v>
      </c>
      <c r="C246" s="75" t="s">
        <v>515</v>
      </c>
      <c r="D246" s="76" t="s">
        <v>516</v>
      </c>
    </row>
    <row r="247" spans="1:4" x14ac:dyDescent="0.25">
      <c r="A247" s="75" t="s">
        <v>166</v>
      </c>
      <c r="B247" s="75" t="s">
        <v>172</v>
      </c>
      <c r="C247" s="75" t="s">
        <v>514</v>
      </c>
      <c r="D247" s="76" t="s">
        <v>1218</v>
      </c>
    </row>
    <row r="248" spans="1:4" x14ac:dyDescent="0.25">
      <c r="A248" s="75" t="s">
        <v>168</v>
      </c>
      <c r="B248" s="75" t="s">
        <v>172</v>
      </c>
      <c r="C248" s="75" t="s">
        <v>518</v>
      </c>
      <c r="D248" s="76" t="s">
        <v>519</v>
      </c>
    </row>
    <row r="249" spans="1:4" x14ac:dyDescent="0.25">
      <c r="A249" s="74" t="s">
        <v>168</v>
      </c>
      <c r="B249" s="75" t="s">
        <v>172</v>
      </c>
      <c r="C249" s="75" t="s">
        <v>521</v>
      </c>
      <c r="D249" s="76" t="s">
        <v>522</v>
      </c>
    </row>
    <row r="250" spans="1:4" x14ac:dyDescent="0.25">
      <c r="A250" s="74" t="s">
        <v>168</v>
      </c>
      <c r="B250" s="75" t="s">
        <v>172</v>
      </c>
      <c r="C250" s="75" t="s">
        <v>523</v>
      </c>
      <c r="D250" s="76" t="s">
        <v>461</v>
      </c>
    </row>
    <row r="251" spans="1:4" x14ac:dyDescent="0.25">
      <c r="A251" s="74" t="s">
        <v>168</v>
      </c>
      <c r="B251" s="75" t="s">
        <v>172</v>
      </c>
      <c r="C251" s="75" t="s">
        <v>520</v>
      </c>
      <c r="D251" s="76" t="s">
        <v>1132</v>
      </c>
    </row>
    <row r="252" spans="1:4" x14ac:dyDescent="0.25">
      <c r="A252" s="74" t="s">
        <v>168</v>
      </c>
      <c r="B252" s="75" t="s">
        <v>172</v>
      </c>
      <c r="C252" s="75" t="s">
        <v>517</v>
      </c>
      <c r="D252" s="76" t="s">
        <v>1133</v>
      </c>
    </row>
    <row r="253" spans="1:4" x14ac:dyDescent="0.25">
      <c r="A253" s="97" t="s">
        <v>167</v>
      </c>
      <c r="B253" s="29" t="s">
        <v>172</v>
      </c>
      <c r="C253" s="7" t="s">
        <v>579</v>
      </c>
      <c r="D253" s="28" t="s">
        <v>580</v>
      </c>
    </row>
    <row r="254" spans="1:4" x14ac:dyDescent="0.25">
      <c r="A254" s="97" t="s">
        <v>167</v>
      </c>
      <c r="B254" s="29" t="s">
        <v>172</v>
      </c>
      <c r="C254" s="7" t="s">
        <v>581</v>
      </c>
      <c r="D254" s="28" t="s">
        <v>582</v>
      </c>
    </row>
    <row r="255" spans="1:4" x14ac:dyDescent="0.25">
      <c r="A255" s="97" t="s">
        <v>167</v>
      </c>
      <c r="B255" s="29" t="s">
        <v>172</v>
      </c>
      <c r="C255" s="7" t="s">
        <v>576</v>
      </c>
      <c r="D255" s="28" t="s">
        <v>577</v>
      </c>
    </row>
    <row r="256" spans="1:4" x14ac:dyDescent="0.25">
      <c r="A256" s="97" t="s">
        <v>167</v>
      </c>
      <c r="B256" s="7" t="s">
        <v>172</v>
      </c>
      <c r="C256" s="7" t="s">
        <v>575</v>
      </c>
      <c r="D256" s="28" t="s">
        <v>1156</v>
      </c>
    </row>
    <row r="257" spans="1:4" x14ac:dyDescent="0.25">
      <c r="A257" s="7" t="s">
        <v>167</v>
      </c>
      <c r="B257" s="7" t="s">
        <v>172</v>
      </c>
      <c r="C257" s="7" t="s">
        <v>578</v>
      </c>
      <c r="D257" s="28" t="s">
        <v>1157</v>
      </c>
    </row>
    <row r="258" spans="1:4" x14ac:dyDescent="0.25">
      <c r="A258" s="75" t="s">
        <v>165</v>
      </c>
      <c r="B258" s="75" t="s">
        <v>172</v>
      </c>
      <c r="C258" s="75" t="s">
        <v>606</v>
      </c>
      <c r="D258" s="76" t="s">
        <v>607</v>
      </c>
    </row>
    <row r="259" spans="1:4" x14ac:dyDescent="0.25">
      <c r="A259" s="75" t="s">
        <v>165</v>
      </c>
      <c r="B259" s="75" t="s">
        <v>172</v>
      </c>
      <c r="C259" s="75" t="s">
        <v>610</v>
      </c>
      <c r="D259" s="76" t="s">
        <v>611</v>
      </c>
    </row>
    <row r="260" spans="1:4" x14ac:dyDescent="0.25">
      <c r="A260" s="75" t="s">
        <v>165</v>
      </c>
      <c r="B260" s="75" t="s">
        <v>172</v>
      </c>
      <c r="C260" s="75" t="s">
        <v>608</v>
      </c>
      <c r="D260" s="76" t="s">
        <v>609</v>
      </c>
    </row>
    <row r="261" spans="1:4" x14ac:dyDescent="0.25">
      <c r="A261" s="75" t="s">
        <v>165</v>
      </c>
      <c r="B261" s="75" t="s">
        <v>172</v>
      </c>
      <c r="C261" s="75" t="s">
        <v>604</v>
      </c>
      <c r="D261" s="76" t="s">
        <v>605</v>
      </c>
    </row>
    <row r="262" spans="1:4" x14ac:dyDescent="0.25">
      <c r="A262" s="75" t="s">
        <v>165</v>
      </c>
      <c r="B262" s="75" t="s">
        <v>172</v>
      </c>
      <c r="C262" s="75" t="s">
        <v>602</v>
      </c>
      <c r="D262" s="76" t="s">
        <v>1039</v>
      </c>
    </row>
    <row r="263" spans="1:4" x14ac:dyDescent="0.25">
      <c r="A263" s="75" t="s">
        <v>165</v>
      </c>
      <c r="B263" s="75" t="s">
        <v>172</v>
      </c>
      <c r="C263" s="75" t="s">
        <v>1040</v>
      </c>
      <c r="D263" s="76" t="s">
        <v>1136</v>
      </c>
    </row>
    <row r="264" spans="1:4" x14ac:dyDescent="0.25">
      <c r="A264" s="75" t="s">
        <v>165</v>
      </c>
      <c r="B264" s="75" t="s">
        <v>172</v>
      </c>
      <c r="C264" s="75" t="s">
        <v>603</v>
      </c>
      <c r="D264" s="76" t="s">
        <v>1219</v>
      </c>
    </row>
    <row r="265" spans="1:4" x14ac:dyDescent="0.25">
      <c r="A265" s="75" t="s">
        <v>165</v>
      </c>
      <c r="B265" s="75" t="s">
        <v>172</v>
      </c>
      <c r="C265" s="75" t="s">
        <v>612</v>
      </c>
      <c r="D265" s="76" t="s">
        <v>1093</v>
      </c>
    </row>
    <row r="266" spans="1:4" x14ac:dyDescent="0.25">
      <c r="A266" s="29" t="s">
        <v>1216</v>
      </c>
      <c r="B266" s="29" t="s">
        <v>172</v>
      </c>
      <c r="C266" s="29" t="s">
        <v>558</v>
      </c>
      <c r="D266" s="73" t="s">
        <v>559</v>
      </c>
    </row>
    <row r="267" spans="1:4" x14ac:dyDescent="0.25">
      <c r="A267" s="29" t="s">
        <v>1216</v>
      </c>
      <c r="B267" s="29" t="s">
        <v>172</v>
      </c>
      <c r="C267" s="29" t="s">
        <v>562</v>
      </c>
      <c r="D267" s="73" t="s">
        <v>563</v>
      </c>
    </row>
    <row r="268" spans="1:4" x14ac:dyDescent="0.25">
      <c r="A268" s="29" t="s">
        <v>1216</v>
      </c>
      <c r="B268" s="29" t="s">
        <v>172</v>
      </c>
      <c r="C268" s="29" t="s">
        <v>560</v>
      </c>
      <c r="D268" s="73" t="s">
        <v>561</v>
      </c>
    </row>
    <row r="269" spans="1:4" x14ac:dyDescent="0.25">
      <c r="A269" s="29" t="s">
        <v>1216</v>
      </c>
      <c r="B269" s="29" t="s">
        <v>172</v>
      </c>
      <c r="C269" s="29" t="s">
        <v>556</v>
      </c>
      <c r="D269" s="73" t="s">
        <v>557</v>
      </c>
    </row>
    <row r="270" spans="1:4" x14ac:dyDescent="0.25">
      <c r="A270" s="29" t="s">
        <v>162</v>
      </c>
      <c r="B270" s="29" t="s">
        <v>172</v>
      </c>
      <c r="C270" s="29" t="s">
        <v>548</v>
      </c>
      <c r="D270" s="73" t="s">
        <v>549</v>
      </c>
    </row>
    <row r="271" spans="1:4" x14ac:dyDescent="0.25">
      <c r="A271" s="29" t="s">
        <v>162</v>
      </c>
      <c r="B271" s="29" t="s">
        <v>172</v>
      </c>
      <c r="C271" s="29" t="s">
        <v>546</v>
      </c>
      <c r="D271" s="73" t="s">
        <v>547</v>
      </c>
    </row>
    <row r="272" spans="1:4" x14ac:dyDescent="0.25">
      <c r="A272" s="29" t="s">
        <v>162</v>
      </c>
      <c r="B272" s="29" t="s">
        <v>172</v>
      </c>
      <c r="C272" s="29" t="s">
        <v>544</v>
      </c>
      <c r="D272" s="73" t="s">
        <v>545</v>
      </c>
    </row>
    <row r="273" spans="1:4" x14ac:dyDescent="0.25">
      <c r="A273" s="29" t="s">
        <v>162</v>
      </c>
      <c r="B273" s="29" t="s">
        <v>172</v>
      </c>
      <c r="C273" s="29" t="s">
        <v>554</v>
      </c>
      <c r="D273" s="73" t="s">
        <v>555</v>
      </c>
    </row>
    <row r="274" spans="1:4" x14ac:dyDescent="0.25">
      <c r="A274" s="29" t="s">
        <v>162</v>
      </c>
      <c r="B274" s="29" t="s">
        <v>172</v>
      </c>
      <c r="C274" s="29" t="s">
        <v>550</v>
      </c>
      <c r="D274" s="73" t="s">
        <v>551</v>
      </c>
    </row>
    <row r="275" spans="1:4" x14ac:dyDescent="0.25">
      <c r="A275" s="29" t="s">
        <v>162</v>
      </c>
      <c r="B275" s="29" t="s">
        <v>172</v>
      </c>
      <c r="C275" s="29" t="s">
        <v>552</v>
      </c>
      <c r="D275" s="73" t="s">
        <v>553</v>
      </c>
    </row>
    <row r="276" spans="1:4" x14ac:dyDescent="0.25">
      <c r="A276" s="29" t="s">
        <v>160</v>
      </c>
      <c r="B276" s="29" t="s">
        <v>172</v>
      </c>
      <c r="C276" s="29" t="s">
        <v>525</v>
      </c>
      <c r="D276" s="73" t="s">
        <v>526</v>
      </c>
    </row>
    <row r="277" spans="1:4" x14ac:dyDescent="0.25">
      <c r="A277" s="29" t="s">
        <v>160</v>
      </c>
      <c r="B277" s="29" t="s">
        <v>172</v>
      </c>
      <c r="C277" s="29" t="s">
        <v>524</v>
      </c>
      <c r="D277" s="73" t="s">
        <v>1030</v>
      </c>
    </row>
    <row r="278" spans="1:4" x14ac:dyDescent="0.25">
      <c r="A278" s="29" t="s">
        <v>161</v>
      </c>
      <c r="B278" s="29" t="s">
        <v>172</v>
      </c>
      <c r="C278" s="29" t="s">
        <v>535</v>
      </c>
      <c r="D278" s="73" t="s">
        <v>536</v>
      </c>
    </row>
    <row r="279" spans="1:4" x14ac:dyDescent="0.25">
      <c r="A279" s="29" t="s">
        <v>161</v>
      </c>
      <c r="B279" s="29" t="s">
        <v>172</v>
      </c>
      <c r="C279" s="29" t="s">
        <v>541</v>
      </c>
      <c r="D279" s="73" t="s">
        <v>1131</v>
      </c>
    </row>
    <row r="280" spans="1:4" x14ac:dyDescent="0.25">
      <c r="A280" s="29" t="s">
        <v>161</v>
      </c>
      <c r="B280" s="29" t="s">
        <v>172</v>
      </c>
      <c r="C280" s="29" t="s">
        <v>542</v>
      </c>
      <c r="D280" s="73" t="s">
        <v>543</v>
      </c>
    </row>
    <row r="281" spans="1:4" x14ac:dyDescent="0.25">
      <c r="A281" s="29" t="s">
        <v>161</v>
      </c>
      <c r="B281" s="29" t="s">
        <v>172</v>
      </c>
      <c r="C281" s="29" t="s">
        <v>533</v>
      </c>
      <c r="D281" s="73" t="s">
        <v>534</v>
      </c>
    </row>
    <row r="282" spans="1:4" x14ac:dyDescent="0.25">
      <c r="A282" s="29" t="s">
        <v>161</v>
      </c>
      <c r="B282" s="29" t="s">
        <v>172</v>
      </c>
      <c r="C282" s="29" t="s">
        <v>529</v>
      </c>
      <c r="D282" s="73" t="s">
        <v>530</v>
      </c>
    </row>
    <row r="283" spans="1:4" x14ac:dyDescent="0.25">
      <c r="A283" s="29" t="s">
        <v>161</v>
      </c>
      <c r="B283" s="29" t="s">
        <v>172</v>
      </c>
      <c r="C283" s="29" t="s">
        <v>539</v>
      </c>
      <c r="D283" s="73" t="s">
        <v>540</v>
      </c>
    </row>
    <row r="284" spans="1:4" x14ac:dyDescent="0.25">
      <c r="A284" s="29" t="s">
        <v>161</v>
      </c>
      <c r="B284" s="29" t="s">
        <v>172</v>
      </c>
      <c r="C284" s="29" t="s">
        <v>527</v>
      </c>
      <c r="D284" s="73" t="s">
        <v>528</v>
      </c>
    </row>
    <row r="285" spans="1:4" x14ac:dyDescent="0.25">
      <c r="A285" s="29" t="s">
        <v>161</v>
      </c>
      <c r="B285" s="29" t="s">
        <v>172</v>
      </c>
      <c r="C285" s="29" t="s">
        <v>537</v>
      </c>
      <c r="D285" s="73" t="s">
        <v>1263</v>
      </c>
    </row>
    <row r="286" spans="1:4" x14ac:dyDescent="0.25">
      <c r="A286" s="29" t="s">
        <v>161</v>
      </c>
      <c r="B286" s="29" t="s">
        <v>172</v>
      </c>
      <c r="C286" s="29" t="s">
        <v>538</v>
      </c>
      <c r="D286" s="73" t="s">
        <v>1155</v>
      </c>
    </row>
    <row r="287" spans="1:4" x14ac:dyDescent="0.25">
      <c r="A287" s="7" t="s">
        <v>161</v>
      </c>
      <c r="B287" s="7" t="s">
        <v>172</v>
      </c>
      <c r="C287" s="7" t="s">
        <v>531</v>
      </c>
      <c r="D287" s="77" t="s">
        <v>532</v>
      </c>
    </row>
    <row r="288" spans="1:4" x14ac:dyDescent="0.25">
      <c r="A288" s="35" t="s">
        <v>626</v>
      </c>
      <c r="B288" s="35" t="s">
        <v>66</v>
      </c>
      <c r="C288" s="34" t="s">
        <v>628</v>
      </c>
      <c r="D288" s="34" t="s">
        <v>629</v>
      </c>
    </row>
    <row r="289" spans="1:4" x14ac:dyDescent="0.25">
      <c r="A289" s="35" t="s">
        <v>626</v>
      </c>
      <c r="B289" s="35" t="s">
        <v>66</v>
      </c>
      <c r="C289" s="34" t="s">
        <v>627</v>
      </c>
      <c r="D289" s="34" t="s">
        <v>1264</v>
      </c>
    </row>
    <row r="290" spans="1:4" x14ac:dyDescent="0.25">
      <c r="A290" s="34" t="s">
        <v>72</v>
      </c>
      <c r="B290" s="36" t="s">
        <v>66</v>
      </c>
      <c r="C290" s="36" t="s">
        <v>647</v>
      </c>
      <c r="D290" s="36" t="s">
        <v>1265</v>
      </c>
    </row>
    <row r="291" spans="1:4" ht="15.75" x14ac:dyDescent="0.25">
      <c r="A291" s="34" t="s">
        <v>72</v>
      </c>
      <c r="B291" s="36" t="s">
        <v>66</v>
      </c>
      <c r="C291" s="37" t="s">
        <v>644</v>
      </c>
      <c r="D291" s="38" t="s">
        <v>645</v>
      </c>
    </row>
    <row r="292" spans="1:4" x14ac:dyDescent="0.25">
      <c r="A292" s="34" t="s">
        <v>72</v>
      </c>
      <c r="B292" s="36" t="s">
        <v>66</v>
      </c>
      <c r="C292" s="36" t="s">
        <v>634</v>
      </c>
      <c r="D292" s="32" t="s">
        <v>1158</v>
      </c>
    </row>
    <row r="293" spans="1:4" x14ac:dyDescent="0.25">
      <c r="A293" s="34" t="s">
        <v>72</v>
      </c>
      <c r="B293" s="36" t="s">
        <v>66</v>
      </c>
      <c r="C293" s="36" t="s">
        <v>651</v>
      </c>
      <c r="D293" s="36" t="s">
        <v>652</v>
      </c>
    </row>
    <row r="294" spans="1:4" x14ac:dyDescent="0.25">
      <c r="A294" s="34" t="s">
        <v>72</v>
      </c>
      <c r="B294" s="36" t="s">
        <v>66</v>
      </c>
      <c r="C294" s="36" t="s">
        <v>641</v>
      </c>
      <c r="D294" s="36" t="s">
        <v>642</v>
      </c>
    </row>
    <row r="295" spans="1:4" x14ac:dyDescent="0.25">
      <c r="A295" s="34" t="s">
        <v>72</v>
      </c>
      <c r="B295" s="36" t="s">
        <v>66</v>
      </c>
      <c r="C295" s="36" t="s">
        <v>649</v>
      </c>
      <c r="D295" s="36" t="s">
        <v>650</v>
      </c>
    </row>
    <row r="296" spans="1:4" x14ac:dyDescent="0.25">
      <c r="A296" s="34" t="s">
        <v>72</v>
      </c>
      <c r="B296" s="36" t="s">
        <v>66</v>
      </c>
      <c r="C296" s="36" t="s">
        <v>632</v>
      </c>
      <c r="D296" s="36" t="s">
        <v>633</v>
      </c>
    </row>
    <row r="297" spans="1:4" x14ac:dyDescent="0.25">
      <c r="A297" s="34" t="s">
        <v>72</v>
      </c>
      <c r="B297" s="36" t="s">
        <v>66</v>
      </c>
      <c r="C297" s="36" t="s">
        <v>648</v>
      </c>
      <c r="D297" s="36" t="s">
        <v>1266</v>
      </c>
    </row>
    <row r="298" spans="1:4" x14ac:dyDescent="0.25">
      <c r="A298" s="34" t="s">
        <v>72</v>
      </c>
      <c r="B298" s="36" t="s">
        <v>66</v>
      </c>
      <c r="C298" s="36" t="s">
        <v>646</v>
      </c>
      <c r="D298" s="36" t="s">
        <v>1267</v>
      </c>
    </row>
    <row r="299" spans="1:4" x14ac:dyDescent="0.25">
      <c r="A299" s="34" t="s">
        <v>72</v>
      </c>
      <c r="B299" s="36" t="s">
        <v>66</v>
      </c>
      <c r="C299" s="36" t="s">
        <v>635</v>
      </c>
      <c r="D299" s="36" t="s">
        <v>636</v>
      </c>
    </row>
    <row r="300" spans="1:4" x14ac:dyDescent="0.25">
      <c r="A300" s="34" t="s">
        <v>72</v>
      </c>
      <c r="B300" s="36" t="s">
        <v>66</v>
      </c>
      <c r="C300" s="36" t="s">
        <v>643</v>
      </c>
      <c r="D300" s="36" t="s">
        <v>1268</v>
      </c>
    </row>
    <row r="301" spans="1:4" x14ac:dyDescent="0.25">
      <c r="A301" s="34" t="s">
        <v>72</v>
      </c>
      <c r="B301" s="36" t="s">
        <v>66</v>
      </c>
      <c r="C301" s="36" t="s">
        <v>639</v>
      </c>
      <c r="D301" s="36" t="s">
        <v>640</v>
      </c>
    </row>
    <row r="302" spans="1:4" x14ac:dyDescent="0.25">
      <c r="A302" s="34" t="s">
        <v>72</v>
      </c>
      <c r="B302" s="36" t="s">
        <v>66</v>
      </c>
      <c r="C302" s="34" t="s">
        <v>630</v>
      </c>
      <c r="D302" s="34" t="s">
        <v>631</v>
      </c>
    </row>
    <row r="303" spans="1:4" x14ac:dyDescent="0.25">
      <c r="A303" s="34" t="s">
        <v>72</v>
      </c>
      <c r="B303" s="34" t="s">
        <v>66</v>
      </c>
      <c r="C303" s="34" t="s">
        <v>637</v>
      </c>
      <c r="D303" s="34" t="s">
        <v>638</v>
      </c>
    </row>
    <row r="304" spans="1:4" x14ac:dyDescent="0.25">
      <c r="A304" s="54" t="s">
        <v>69</v>
      </c>
      <c r="B304" s="52" t="s">
        <v>66</v>
      </c>
      <c r="C304" s="29" t="s">
        <v>625</v>
      </c>
      <c r="D304" s="29" t="s">
        <v>1137</v>
      </c>
    </row>
    <row r="305" spans="1:4" x14ac:dyDescent="0.25">
      <c r="A305" s="54" t="s">
        <v>69</v>
      </c>
      <c r="B305" s="52" t="s">
        <v>66</v>
      </c>
      <c r="C305" s="29" t="s">
        <v>623</v>
      </c>
      <c r="D305" s="29" t="s">
        <v>624</v>
      </c>
    </row>
    <row r="306" spans="1:4" x14ac:dyDescent="0.25">
      <c r="A306" s="76" t="s">
        <v>65</v>
      </c>
      <c r="B306" s="52" t="s">
        <v>66</v>
      </c>
      <c r="C306" s="29" t="s">
        <v>613</v>
      </c>
      <c r="D306" s="29" t="s">
        <v>1041</v>
      </c>
    </row>
    <row r="307" spans="1:4" x14ac:dyDescent="0.25">
      <c r="A307" s="76" t="s">
        <v>65</v>
      </c>
      <c r="B307" s="52" t="s">
        <v>66</v>
      </c>
      <c r="C307" s="29" t="s">
        <v>615</v>
      </c>
      <c r="D307" s="29" t="s">
        <v>1042</v>
      </c>
    </row>
    <row r="308" spans="1:4" x14ac:dyDescent="0.25">
      <c r="A308" s="76" t="s">
        <v>65</v>
      </c>
      <c r="B308" s="52" t="s">
        <v>66</v>
      </c>
      <c r="C308" s="29" t="s">
        <v>616</v>
      </c>
      <c r="D308" s="29" t="s">
        <v>1043</v>
      </c>
    </row>
    <row r="309" spans="1:4" x14ac:dyDescent="0.25">
      <c r="A309" s="54" t="s">
        <v>73</v>
      </c>
      <c r="B309" s="52" t="s">
        <v>66</v>
      </c>
      <c r="C309" s="29" t="s">
        <v>620</v>
      </c>
      <c r="D309" s="29" t="s">
        <v>1138</v>
      </c>
    </row>
    <row r="310" spans="1:4" x14ac:dyDescent="0.25">
      <c r="A310" s="54" t="s">
        <v>73</v>
      </c>
      <c r="B310" s="52" t="s">
        <v>66</v>
      </c>
      <c r="C310" s="29" t="s">
        <v>621</v>
      </c>
      <c r="D310" s="29" t="s">
        <v>622</v>
      </c>
    </row>
    <row r="311" spans="1:4" x14ac:dyDescent="0.25">
      <c r="A311" s="54" t="s">
        <v>73</v>
      </c>
      <c r="B311" s="52" t="s">
        <v>66</v>
      </c>
      <c r="C311" s="29" t="s">
        <v>617</v>
      </c>
      <c r="D311" s="29" t="s">
        <v>618</v>
      </c>
    </row>
    <row r="312" spans="1:4" x14ac:dyDescent="0.25">
      <c r="A312" s="54" t="s">
        <v>73</v>
      </c>
      <c r="B312" s="52" t="s">
        <v>66</v>
      </c>
      <c r="C312" s="29" t="s">
        <v>619</v>
      </c>
      <c r="D312" s="29" t="s">
        <v>1044</v>
      </c>
    </row>
    <row r="313" spans="1:4" x14ac:dyDescent="0.25">
      <c r="A313" s="2" t="s">
        <v>74</v>
      </c>
      <c r="B313" s="2" t="s">
        <v>66</v>
      </c>
      <c r="C313" s="2" t="s">
        <v>672</v>
      </c>
      <c r="D313" s="2" t="s">
        <v>673</v>
      </c>
    </row>
    <row r="314" spans="1:4" x14ac:dyDescent="0.25">
      <c r="A314" s="2" t="s">
        <v>74</v>
      </c>
      <c r="B314" s="2" t="s">
        <v>66</v>
      </c>
      <c r="C314" s="2" t="s">
        <v>661</v>
      </c>
      <c r="D314" s="2" t="s">
        <v>662</v>
      </c>
    </row>
    <row r="315" spans="1:4" x14ac:dyDescent="0.25">
      <c r="A315" s="2" t="s">
        <v>74</v>
      </c>
      <c r="B315" s="2" t="s">
        <v>66</v>
      </c>
      <c r="C315" s="2" t="s">
        <v>665</v>
      </c>
      <c r="D315" s="2" t="s">
        <v>666</v>
      </c>
    </row>
    <row r="316" spans="1:4" x14ac:dyDescent="0.25">
      <c r="A316" s="2" t="s">
        <v>74</v>
      </c>
      <c r="B316" s="2" t="s">
        <v>66</v>
      </c>
      <c r="C316" s="2" t="s">
        <v>670</v>
      </c>
      <c r="D316" s="2" t="s">
        <v>370</v>
      </c>
    </row>
    <row r="317" spans="1:4" x14ac:dyDescent="0.25">
      <c r="A317" s="2" t="s">
        <v>74</v>
      </c>
      <c r="B317" s="2" t="s">
        <v>66</v>
      </c>
      <c r="C317" s="2" t="s">
        <v>671</v>
      </c>
      <c r="D317" s="2" t="s">
        <v>1269</v>
      </c>
    </row>
    <row r="318" spans="1:4" x14ac:dyDescent="0.25">
      <c r="A318" s="2" t="s">
        <v>74</v>
      </c>
      <c r="B318" s="2" t="s">
        <v>66</v>
      </c>
      <c r="C318" s="2" t="s">
        <v>663</v>
      </c>
      <c r="D318" s="2" t="s">
        <v>664</v>
      </c>
    </row>
    <row r="319" spans="1:4" x14ac:dyDescent="0.25">
      <c r="A319" s="2" t="s">
        <v>74</v>
      </c>
      <c r="B319" s="2" t="s">
        <v>66</v>
      </c>
      <c r="C319" s="2" t="s">
        <v>668</v>
      </c>
      <c r="D319" s="2" t="s">
        <v>669</v>
      </c>
    </row>
    <row r="320" spans="1:4" x14ac:dyDescent="0.25">
      <c r="A320" s="2" t="s">
        <v>74</v>
      </c>
      <c r="B320" s="2" t="s">
        <v>66</v>
      </c>
      <c r="C320" s="2" t="s">
        <v>667</v>
      </c>
      <c r="D320" s="2" t="s">
        <v>1081</v>
      </c>
    </row>
    <row r="321" spans="1:4" x14ac:dyDescent="0.25">
      <c r="A321" s="2" t="s">
        <v>76</v>
      </c>
      <c r="B321" s="2" t="s">
        <v>66</v>
      </c>
      <c r="C321" s="2" t="s">
        <v>676</v>
      </c>
      <c r="D321" s="2" t="s">
        <v>1270</v>
      </c>
    </row>
    <row r="322" spans="1:4" x14ac:dyDescent="0.25">
      <c r="A322" s="2" t="s">
        <v>76</v>
      </c>
      <c r="B322" s="2" t="s">
        <v>66</v>
      </c>
      <c r="C322" s="2" t="s">
        <v>674</v>
      </c>
      <c r="D322" s="2" t="s">
        <v>675</v>
      </c>
    </row>
    <row r="323" spans="1:4" x14ac:dyDescent="0.25">
      <c r="A323" s="2" t="s">
        <v>76</v>
      </c>
      <c r="B323" s="2" t="s">
        <v>66</v>
      </c>
      <c r="C323" s="2" t="s">
        <v>1094</v>
      </c>
      <c r="D323" s="2" t="s">
        <v>1095</v>
      </c>
    </row>
    <row r="324" spans="1:4" x14ac:dyDescent="0.25">
      <c r="A324" s="2" t="s">
        <v>79</v>
      </c>
      <c r="B324" s="2" t="s">
        <v>66</v>
      </c>
      <c r="C324" s="2" t="s">
        <v>657</v>
      </c>
      <c r="D324" s="2" t="s">
        <v>658</v>
      </c>
    </row>
    <row r="325" spans="1:4" x14ac:dyDescent="0.25">
      <c r="A325" s="2" t="s">
        <v>79</v>
      </c>
      <c r="B325" s="2" t="s">
        <v>66</v>
      </c>
      <c r="C325" s="2" t="s">
        <v>656</v>
      </c>
      <c r="D325" s="2" t="s">
        <v>660</v>
      </c>
    </row>
    <row r="326" spans="1:4" x14ac:dyDescent="0.25">
      <c r="A326" s="2" t="s">
        <v>79</v>
      </c>
      <c r="B326" s="2" t="s">
        <v>66</v>
      </c>
      <c r="C326" s="2" t="s">
        <v>653</v>
      </c>
      <c r="D326" s="2" t="s">
        <v>1045</v>
      </c>
    </row>
    <row r="327" spans="1:4" x14ac:dyDescent="0.25">
      <c r="A327" s="2" t="s">
        <v>79</v>
      </c>
      <c r="B327" s="2" t="s">
        <v>66</v>
      </c>
      <c r="C327" s="2" t="s">
        <v>654</v>
      </c>
      <c r="D327" s="2" t="s">
        <v>655</v>
      </c>
    </row>
    <row r="328" spans="1:4" x14ac:dyDescent="0.25">
      <c r="A328" s="2" t="s">
        <v>79</v>
      </c>
      <c r="B328" s="2" t="s">
        <v>66</v>
      </c>
      <c r="C328" s="2" t="s">
        <v>659</v>
      </c>
      <c r="D328" s="2" t="s">
        <v>660</v>
      </c>
    </row>
    <row r="329" spans="1:4" x14ac:dyDescent="0.25">
      <c r="A329" s="80" t="s">
        <v>85</v>
      </c>
      <c r="B329" s="81" t="s">
        <v>66</v>
      </c>
      <c r="C329" s="80" t="s">
        <v>704</v>
      </c>
      <c r="D329" s="80" t="s">
        <v>705</v>
      </c>
    </row>
    <row r="330" spans="1:4" x14ac:dyDescent="0.25">
      <c r="A330" s="80" t="s">
        <v>85</v>
      </c>
      <c r="B330" s="81" t="s">
        <v>66</v>
      </c>
      <c r="C330" s="80" t="s">
        <v>708</v>
      </c>
      <c r="D330" s="80" t="s">
        <v>1096</v>
      </c>
    </row>
    <row r="331" spans="1:4" x14ac:dyDescent="0.25">
      <c r="A331" s="80" t="s">
        <v>85</v>
      </c>
      <c r="B331" s="81" t="s">
        <v>66</v>
      </c>
      <c r="C331" s="80" t="s">
        <v>707</v>
      </c>
      <c r="D331" s="80" t="s">
        <v>1084</v>
      </c>
    </row>
    <row r="332" spans="1:4" x14ac:dyDescent="0.25">
      <c r="A332" s="80" t="s">
        <v>85</v>
      </c>
      <c r="B332" s="81" t="s">
        <v>66</v>
      </c>
      <c r="C332" s="80" t="s">
        <v>706</v>
      </c>
      <c r="D332" s="80" t="s">
        <v>1083</v>
      </c>
    </row>
    <row r="333" spans="1:4" x14ac:dyDescent="0.25">
      <c r="A333" s="78" t="s">
        <v>85</v>
      </c>
      <c r="B333" s="79" t="s">
        <v>66</v>
      </c>
      <c r="C333" s="78" t="s">
        <v>709</v>
      </c>
      <c r="D333" s="78" t="s">
        <v>1085</v>
      </c>
    </row>
    <row r="334" spans="1:4" x14ac:dyDescent="0.25">
      <c r="A334" s="80" t="s">
        <v>80</v>
      </c>
      <c r="B334" s="81" t="s">
        <v>66</v>
      </c>
      <c r="C334" s="80" t="s">
        <v>710</v>
      </c>
      <c r="D334" s="80" t="s">
        <v>1082</v>
      </c>
    </row>
    <row r="335" spans="1:4" x14ac:dyDescent="0.25">
      <c r="A335" s="80" t="s">
        <v>80</v>
      </c>
      <c r="B335" s="81" t="s">
        <v>66</v>
      </c>
      <c r="C335" s="80" t="s">
        <v>711</v>
      </c>
      <c r="D335" s="80" t="s">
        <v>712</v>
      </c>
    </row>
    <row r="336" spans="1:4" x14ac:dyDescent="0.25">
      <c r="A336" s="80" t="s">
        <v>80</v>
      </c>
      <c r="B336" s="81" t="s">
        <v>66</v>
      </c>
      <c r="C336" s="80" t="s">
        <v>713</v>
      </c>
      <c r="D336" s="80" t="s">
        <v>714</v>
      </c>
    </row>
    <row r="337" spans="1:4" x14ac:dyDescent="0.25">
      <c r="A337" s="80" t="s">
        <v>80</v>
      </c>
      <c r="B337" s="81" t="s">
        <v>66</v>
      </c>
      <c r="C337" s="80" t="s">
        <v>715</v>
      </c>
      <c r="D337" s="80" t="s">
        <v>716</v>
      </c>
    </row>
    <row r="338" spans="1:4" x14ac:dyDescent="0.25">
      <c r="A338" s="80" t="s">
        <v>84</v>
      </c>
      <c r="B338" s="81" t="s">
        <v>66</v>
      </c>
      <c r="C338" s="80" t="s">
        <v>696</v>
      </c>
      <c r="D338" s="80" t="s">
        <v>697</v>
      </c>
    </row>
    <row r="339" spans="1:4" x14ac:dyDescent="0.25">
      <c r="A339" s="80" t="s">
        <v>84</v>
      </c>
      <c r="B339" s="81" t="s">
        <v>66</v>
      </c>
      <c r="C339" s="80" t="s">
        <v>698</v>
      </c>
      <c r="D339" s="80" t="s">
        <v>699</v>
      </c>
    </row>
    <row r="340" spans="1:4" x14ac:dyDescent="0.25">
      <c r="A340" s="80" t="s">
        <v>84</v>
      </c>
      <c r="B340" s="81" t="s">
        <v>66</v>
      </c>
      <c r="C340" s="80" t="s">
        <v>700</v>
      </c>
      <c r="D340" s="80" t="s">
        <v>1159</v>
      </c>
    </row>
    <row r="341" spans="1:4" x14ac:dyDescent="0.25">
      <c r="A341" s="82" t="s">
        <v>84</v>
      </c>
      <c r="B341" s="83" t="s">
        <v>66</v>
      </c>
      <c r="C341" s="82" t="s">
        <v>694</v>
      </c>
      <c r="D341" s="82" t="s">
        <v>1047</v>
      </c>
    </row>
    <row r="342" spans="1:4" x14ac:dyDescent="0.25">
      <c r="A342" s="78" t="s">
        <v>84</v>
      </c>
      <c r="B342" s="79" t="s">
        <v>66</v>
      </c>
      <c r="C342" s="78" t="s">
        <v>695</v>
      </c>
      <c r="D342" s="78" t="s">
        <v>1048</v>
      </c>
    </row>
    <row r="343" spans="1:4" x14ac:dyDescent="0.25">
      <c r="A343" s="80" t="s">
        <v>84</v>
      </c>
      <c r="B343" s="81" t="s">
        <v>66</v>
      </c>
      <c r="C343" s="80" t="s">
        <v>701</v>
      </c>
      <c r="D343" s="80" t="s">
        <v>1049</v>
      </c>
    </row>
    <row r="344" spans="1:4" x14ac:dyDescent="0.25">
      <c r="A344" s="80" t="s">
        <v>68</v>
      </c>
      <c r="B344" s="81" t="s">
        <v>66</v>
      </c>
      <c r="C344" s="80" t="s">
        <v>703</v>
      </c>
      <c r="D344" s="80" t="s">
        <v>1160</v>
      </c>
    </row>
    <row r="345" spans="1:4" x14ac:dyDescent="0.25">
      <c r="A345" s="80" t="s">
        <v>68</v>
      </c>
      <c r="B345" s="81" t="s">
        <v>66</v>
      </c>
      <c r="C345" s="80" t="s">
        <v>702</v>
      </c>
      <c r="D345" s="80" t="s">
        <v>1046</v>
      </c>
    </row>
    <row r="346" spans="1:4" x14ac:dyDescent="0.25">
      <c r="A346" s="87" t="s">
        <v>83</v>
      </c>
      <c r="B346" s="87" t="s">
        <v>66</v>
      </c>
      <c r="C346" s="87" t="s">
        <v>723</v>
      </c>
      <c r="D346" s="87" t="s">
        <v>469</v>
      </c>
    </row>
    <row r="347" spans="1:4" x14ac:dyDescent="0.25">
      <c r="A347" s="87" t="s">
        <v>83</v>
      </c>
      <c r="B347" s="87" t="s">
        <v>66</v>
      </c>
      <c r="C347" s="87" t="s">
        <v>720</v>
      </c>
      <c r="D347" s="87" t="s">
        <v>1050</v>
      </c>
    </row>
    <row r="348" spans="1:4" x14ac:dyDescent="0.25">
      <c r="A348" s="87" t="s">
        <v>83</v>
      </c>
      <c r="B348" s="87" t="s">
        <v>66</v>
      </c>
      <c r="C348" s="87" t="s">
        <v>721</v>
      </c>
      <c r="D348" s="87" t="s">
        <v>722</v>
      </c>
    </row>
    <row r="349" spans="1:4" x14ac:dyDescent="0.25">
      <c r="A349" s="87" t="s">
        <v>83</v>
      </c>
      <c r="B349" s="87" t="s">
        <v>66</v>
      </c>
      <c r="C349" s="87" t="s">
        <v>719</v>
      </c>
      <c r="D349" s="87" t="s">
        <v>1182</v>
      </c>
    </row>
    <row r="350" spans="1:4" x14ac:dyDescent="0.25">
      <c r="A350" s="84" t="s">
        <v>1220</v>
      </c>
      <c r="B350" s="85" t="s">
        <v>66</v>
      </c>
      <c r="C350" s="85" t="s">
        <v>718</v>
      </c>
      <c r="D350" s="85" t="s">
        <v>1183</v>
      </c>
    </row>
    <row r="351" spans="1:4" x14ac:dyDescent="0.25">
      <c r="A351" s="86" t="s">
        <v>1220</v>
      </c>
      <c r="B351" s="87" t="s">
        <v>66</v>
      </c>
      <c r="C351" s="87" t="s">
        <v>717</v>
      </c>
      <c r="D351" s="87" t="s">
        <v>941</v>
      </c>
    </row>
    <row r="352" spans="1:4" x14ac:dyDescent="0.25">
      <c r="A352" s="99" t="s">
        <v>88</v>
      </c>
      <c r="B352" s="30" t="s">
        <v>66</v>
      </c>
      <c r="C352" s="39" t="s">
        <v>740</v>
      </c>
      <c r="D352" s="107" t="s">
        <v>1161</v>
      </c>
    </row>
    <row r="353" spans="1:4" x14ac:dyDescent="0.25">
      <c r="A353" s="100" t="s">
        <v>88</v>
      </c>
      <c r="B353" s="30" t="s">
        <v>66</v>
      </c>
      <c r="C353" s="39" t="s">
        <v>1162</v>
      </c>
      <c r="D353" s="39" t="s">
        <v>1163</v>
      </c>
    </row>
    <row r="354" spans="1:4" x14ac:dyDescent="0.25">
      <c r="A354" s="99" t="s">
        <v>88</v>
      </c>
      <c r="B354" s="30" t="s">
        <v>66</v>
      </c>
      <c r="C354" s="39" t="s">
        <v>727</v>
      </c>
      <c r="D354" s="39" t="s">
        <v>1164</v>
      </c>
    </row>
    <row r="355" spans="1:4" x14ac:dyDescent="0.25">
      <c r="A355" s="98" t="s">
        <v>88</v>
      </c>
      <c r="B355" s="103" t="s">
        <v>66</v>
      </c>
      <c r="C355" s="102" t="s">
        <v>741</v>
      </c>
      <c r="D355" s="102" t="s">
        <v>1165</v>
      </c>
    </row>
    <row r="356" spans="1:4" x14ac:dyDescent="0.25">
      <c r="A356" s="31" t="s">
        <v>88</v>
      </c>
      <c r="B356" s="30" t="s">
        <v>66</v>
      </c>
      <c r="C356" s="39" t="s">
        <v>736</v>
      </c>
      <c r="D356" s="39" t="s">
        <v>737</v>
      </c>
    </row>
    <row r="357" spans="1:4" x14ac:dyDescent="0.25">
      <c r="A357" s="31" t="s">
        <v>88</v>
      </c>
      <c r="B357" s="30" t="s">
        <v>66</v>
      </c>
      <c r="C357" s="39" t="s">
        <v>728</v>
      </c>
      <c r="D357" s="39" t="s">
        <v>729</v>
      </c>
    </row>
    <row r="358" spans="1:4" x14ac:dyDescent="0.25">
      <c r="A358" s="31" t="s">
        <v>88</v>
      </c>
      <c r="B358" s="30" t="s">
        <v>66</v>
      </c>
      <c r="C358" s="39" t="s">
        <v>739</v>
      </c>
      <c r="D358" s="39" t="s">
        <v>1166</v>
      </c>
    </row>
    <row r="359" spans="1:4" x14ac:dyDescent="0.25">
      <c r="A359" s="31" t="s">
        <v>88</v>
      </c>
      <c r="B359" s="30" t="s">
        <v>66</v>
      </c>
      <c r="C359" s="39" t="s">
        <v>730</v>
      </c>
      <c r="D359" s="39" t="s">
        <v>731</v>
      </c>
    </row>
    <row r="360" spans="1:4" x14ac:dyDescent="0.25">
      <c r="A360" s="31" t="s">
        <v>88</v>
      </c>
      <c r="B360" s="30" t="s">
        <v>66</v>
      </c>
      <c r="C360" s="39" t="s">
        <v>738</v>
      </c>
      <c r="D360" s="39" t="s">
        <v>1167</v>
      </c>
    </row>
    <row r="361" spans="1:4" x14ac:dyDescent="0.25">
      <c r="A361" s="30" t="s">
        <v>88</v>
      </c>
      <c r="B361" s="30" t="s">
        <v>66</v>
      </c>
      <c r="C361" s="33" t="s">
        <v>733</v>
      </c>
      <c r="D361" s="33" t="s">
        <v>1168</v>
      </c>
    </row>
    <row r="362" spans="1:4" x14ac:dyDescent="0.25">
      <c r="A362" s="31" t="s">
        <v>88</v>
      </c>
      <c r="B362" s="30" t="s">
        <v>66</v>
      </c>
      <c r="C362" s="39" t="s">
        <v>735</v>
      </c>
      <c r="D362" s="39" t="s">
        <v>1169</v>
      </c>
    </row>
    <row r="363" spans="1:4" x14ac:dyDescent="0.25">
      <c r="A363" s="31" t="s">
        <v>88</v>
      </c>
      <c r="B363" s="30" t="s">
        <v>66</v>
      </c>
      <c r="C363" s="39" t="s">
        <v>1170</v>
      </c>
      <c r="D363" s="39" t="s">
        <v>1171</v>
      </c>
    </row>
    <row r="364" spans="1:4" x14ac:dyDescent="0.25">
      <c r="A364" s="31" t="s">
        <v>88</v>
      </c>
      <c r="B364" s="30" t="s">
        <v>66</v>
      </c>
      <c r="C364" s="39" t="s">
        <v>732</v>
      </c>
      <c r="D364" s="39" t="s">
        <v>1221</v>
      </c>
    </row>
    <row r="365" spans="1:4" x14ac:dyDescent="0.25">
      <c r="A365" s="31" t="s">
        <v>88</v>
      </c>
      <c r="B365" s="30" t="s">
        <v>66</v>
      </c>
      <c r="C365" s="39" t="s">
        <v>734</v>
      </c>
      <c r="D365" s="39" t="s">
        <v>1172</v>
      </c>
    </row>
    <row r="366" spans="1:4" x14ac:dyDescent="0.25">
      <c r="A366" s="31" t="s">
        <v>86</v>
      </c>
      <c r="B366" s="30" t="s">
        <v>66</v>
      </c>
      <c r="C366" s="39" t="s">
        <v>726</v>
      </c>
      <c r="D366" s="39" t="s">
        <v>1173</v>
      </c>
    </row>
    <row r="367" spans="1:4" x14ac:dyDescent="0.25">
      <c r="A367" s="31" t="s">
        <v>86</v>
      </c>
      <c r="B367" s="30" t="s">
        <v>66</v>
      </c>
      <c r="C367" s="39" t="s">
        <v>724</v>
      </c>
      <c r="D367" s="39" t="s">
        <v>725</v>
      </c>
    </row>
    <row r="368" spans="1:4" x14ac:dyDescent="0.25">
      <c r="A368" s="39" t="s">
        <v>78</v>
      </c>
      <c r="B368" s="39" t="s">
        <v>66</v>
      </c>
      <c r="C368" s="39" t="s">
        <v>689</v>
      </c>
      <c r="D368" s="39" t="s">
        <v>690</v>
      </c>
    </row>
    <row r="369" spans="1:4" x14ac:dyDescent="0.25">
      <c r="A369" s="39" t="s">
        <v>78</v>
      </c>
      <c r="B369" s="39" t="s">
        <v>66</v>
      </c>
      <c r="C369" s="39" t="s">
        <v>687</v>
      </c>
      <c r="D369" s="39" t="s">
        <v>688</v>
      </c>
    </row>
    <row r="370" spans="1:4" x14ac:dyDescent="0.25">
      <c r="A370" s="39" t="s">
        <v>78</v>
      </c>
      <c r="B370" s="39" t="s">
        <v>66</v>
      </c>
      <c r="C370" s="39" t="s">
        <v>683</v>
      </c>
      <c r="D370" s="39" t="s">
        <v>684</v>
      </c>
    </row>
    <row r="371" spans="1:4" x14ac:dyDescent="0.25">
      <c r="A371" s="39" t="s">
        <v>78</v>
      </c>
      <c r="B371" s="39" t="s">
        <v>66</v>
      </c>
      <c r="C371" s="39" t="s">
        <v>681</v>
      </c>
      <c r="D371" s="39" t="s">
        <v>682</v>
      </c>
    </row>
    <row r="372" spans="1:4" x14ac:dyDescent="0.25">
      <c r="A372" s="39" t="s">
        <v>78</v>
      </c>
      <c r="B372" s="39" t="s">
        <v>66</v>
      </c>
      <c r="C372" s="39" t="s">
        <v>685</v>
      </c>
      <c r="D372" s="39" t="s">
        <v>686</v>
      </c>
    </row>
    <row r="373" spans="1:4" x14ac:dyDescent="0.25">
      <c r="A373" s="39" t="s">
        <v>78</v>
      </c>
      <c r="B373" s="39" t="s">
        <v>66</v>
      </c>
      <c r="C373" s="39" t="s">
        <v>691</v>
      </c>
      <c r="D373" s="39" t="s">
        <v>692</v>
      </c>
    </row>
    <row r="374" spans="1:4" x14ac:dyDescent="0.25">
      <c r="A374" s="39" t="s">
        <v>78</v>
      </c>
      <c r="B374" s="39" t="s">
        <v>66</v>
      </c>
      <c r="C374" s="39" t="s">
        <v>693</v>
      </c>
      <c r="D374" s="39" t="s">
        <v>246</v>
      </c>
    </row>
    <row r="375" spans="1:4" x14ac:dyDescent="0.25">
      <c r="A375" s="88" t="s">
        <v>89</v>
      </c>
      <c r="B375" s="88" t="s">
        <v>90</v>
      </c>
      <c r="C375" s="89" t="s">
        <v>769</v>
      </c>
      <c r="D375" s="89" t="s">
        <v>1271</v>
      </c>
    </row>
    <row r="376" spans="1:4" x14ac:dyDescent="0.25">
      <c r="A376" s="88" t="s">
        <v>89</v>
      </c>
      <c r="B376" s="88" t="s">
        <v>90</v>
      </c>
      <c r="C376" s="89" t="s">
        <v>763</v>
      </c>
      <c r="D376" s="89" t="s">
        <v>1051</v>
      </c>
    </row>
    <row r="377" spans="1:4" x14ac:dyDescent="0.25">
      <c r="A377" s="88" t="s">
        <v>89</v>
      </c>
      <c r="B377" s="88" t="s">
        <v>90</v>
      </c>
      <c r="C377" s="89" t="s">
        <v>771</v>
      </c>
      <c r="D377" s="89" t="s">
        <v>772</v>
      </c>
    </row>
    <row r="378" spans="1:4" x14ac:dyDescent="0.25">
      <c r="A378" s="88" t="s">
        <v>89</v>
      </c>
      <c r="B378" s="88" t="s">
        <v>90</v>
      </c>
      <c r="C378" s="89" t="s">
        <v>767</v>
      </c>
      <c r="D378" s="89" t="s">
        <v>768</v>
      </c>
    </row>
    <row r="379" spans="1:4" x14ac:dyDescent="0.25">
      <c r="A379" s="88" t="s">
        <v>89</v>
      </c>
      <c r="B379" s="88" t="s">
        <v>90</v>
      </c>
      <c r="C379" s="89" t="s">
        <v>764</v>
      </c>
      <c r="D379" s="89" t="s">
        <v>765</v>
      </c>
    </row>
    <row r="380" spans="1:4" x14ac:dyDescent="0.25">
      <c r="A380" s="88" t="s">
        <v>89</v>
      </c>
      <c r="B380" s="88" t="s">
        <v>90</v>
      </c>
      <c r="C380" s="89" t="s">
        <v>773</v>
      </c>
      <c r="D380" s="89" t="s">
        <v>1184</v>
      </c>
    </row>
    <row r="381" spans="1:4" x14ac:dyDescent="0.25">
      <c r="A381" s="88" t="s">
        <v>89</v>
      </c>
      <c r="B381" s="88" t="s">
        <v>90</v>
      </c>
      <c r="C381" s="89" t="s">
        <v>770</v>
      </c>
      <c r="D381" s="89" t="s">
        <v>1272</v>
      </c>
    </row>
    <row r="382" spans="1:4" x14ac:dyDescent="0.25">
      <c r="A382" s="88" t="s">
        <v>89</v>
      </c>
      <c r="B382" s="88" t="s">
        <v>90</v>
      </c>
      <c r="C382" s="89" t="s">
        <v>766</v>
      </c>
      <c r="D382" s="89" t="s">
        <v>530</v>
      </c>
    </row>
    <row r="383" spans="1:4" x14ac:dyDescent="0.25">
      <c r="A383" s="88" t="s">
        <v>92</v>
      </c>
      <c r="B383" s="88" t="s">
        <v>90</v>
      </c>
      <c r="C383" s="89" t="s">
        <v>774</v>
      </c>
      <c r="D383" s="89" t="s">
        <v>775</v>
      </c>
    </row>
    <row r="384" spans="1:4" x14ac:dyDescent="0.25">
      <c r="A384" s="88" t="s">
        <v>92</v>
      </c>
      <c r="B384" s="88" t="s">
        <v>90</v>
      </c>
      <c r="C384" s="89" t="s">
        <v>776</v>
      </c>
      <c r="D384" s="89" t="s">
        <v>346</v>
      </c>
    </row>
    <row r="385" spans="1:4" x14ac:dyDescent="0.25">
      <c r="A385" s="88" t="s">
        <v>92</v>
      </c>
      <c r="B385" s="88" t="s">
        <v>90</v>
      </c>
      <c r="C385" s="89" t="s">
        <v>779</v>
      </c>
      <c r="D385" s="89" t="s">
        <v>780</v>
      </c>
    </row>
    <row r="386" spans="1:4" x14ac:dyDescent="0.25">
      <c r="A386" s="88" t="s">
        <v>92</v>
      </c>
      <c r="B386" s="88" t="s">
        <v>90</v>
      </c>
      <c r="C386" s="89" t="s">
        <v>777</v>
      </c>
      <c r="D386" s="89" t="s">
        <v>778</v>
      </c>
    </row>
    <row r="387" spans="1:4" x14ac:dyDescent="0.25">
      <c r="A387" s="88" t="s">
        <v>93</v>
      </c>
      <c r="B387" s="88" t="s">
        <v>90</v>
      </c>
      <c r="C387" s="89" t="s">
        <v>781</v>
      </c>
      <c r="D387" s="89" t="s">
        <v>782</v>
      </c>
    </row>
    <row r="388" spans="1:4" x14ac:dyDescent="0.25">
      <c r="A388" s="88" t="s">
        <v>93</v>
      </c>
      <c r="B388" s="88" t="s">
        <v>90</v>
      </c>
      <c r="C388" s="89" t="s">
        <v>783</v>
      </c>
      <c r="D388" s="89" t="s">
        <v>1185</v>
      </c>
    </row>
    <row r="389" spans="1:4" x14ac:dyDescent="0.25">
      <c r="A389" s="88" t="s">
        <v>93</v>
      </c>
      <c r="B389" s="88" t="s">
        <v>90</v>
      </c>
      <c r="C389" s="89" t="s">
        <v>785</v>
      </c>
      <c r="D389" s="89" t="s">
        <v>1186</v>
      </c>
    </row>
    <row r="390" spans="1:4" x14ac:dyDescent="0.25">
      <c r="A390" s="88" t="s">
        <v>93</v>
      </c>
      <c r="B390" s="88" t="s">
        <v>90</v>
      </c>
      <c r="C390" s="89" t="s">
        <v>784</v>
      </c>
      <c r="D390" s="89" t="s">
        <v>1187</v>
      </c>
    </row>
    <row r="391" spans="1:4" x14ac:dyDescent="0.25">
      <c r="A391" s="88" t="s">
        <v>94</v>
      </c>
      <c r="B391" s="88" t="s">
        <v>90</v>
      </c>
      <c r="C391" s="89" t="s">
        <v>786</v>
      </c>
      <c r="D391" s="89" t="s">
        <v>787</v>
      </c>
    </row>
    <row r="392" spans="1:4" x14ac:dyDescent="0.25">
      <c r="A392" s="88" t="s">
        <v>94</v>
      </c>
      <c r="B392" s="88" t="s">
        <v>90</v>
      </c>
      <c r="C392" s="89" t="s">
        <v>788</v>
      </c>
      <c r="D392" s="89" t="s">
        <v>789</v>
      </c>
    </row>
    <row r="393" spans="1:4" x14ac:dyDescent="0.25">
      <c r="A393" s="88" t="s">
        <v>94</v>
      </c>
      <c r="B393" s="88" t="s">
        <v>90</v>
      </c>
      <c r="C393" s="89" t="s">
        <v>790</v>
      </c>
      <c r="D393" s="89" t="s">
        <v>791</v>
      </c>
    </row>
    <row r="394" spans="1:4" x14ac:dyDescent="0.25">
      <c r="A394" s="89" t="s">
        <v>95</v>
      </c>
      <c r="B394" s="89" t="s">
        <v>90</v>
      </c>
      <c r="C394" s="89" t="s">
        <v>796</v>
      </c>
      <c r="D394" s="89" t="s">
        <v>1188</v>
      </c>
    </row>
    <row r="395" spans="1:4" x14ac:dyDescent="0.25">
      <c r="A395" s="89" t="s">
        <v>95</v>
      </c>
      <c r="B395" s="89" t="s">
        <v>90</v>
      </c>
      <c r="C395" s="89" t="s">
        <v>798</v>
      </c>
      <c r="D395" s="89" t="s">
        <v>799</v>
      </c>
    </row>
    <row r="396" spans="1:4" x14ac:dyDescent="0.25">
      <c r="A396" s="89" t="s">
        <v>95</v>
      </c>
      <c r="B396" s="89" t="s">
        <v>90</v>
      </c>
      <c r="C396" s="89" t="s">
        <v>801</v>
      </c>
      <c r="D396" s="89" t="s">
        <v>1082</v>
      </c>
    </row>
    <row r="397" spans="1:4" x14ac:dyDescent="0.25">
      <c r="A397" s="89" t="s">
        <v>95</v>
      </c>
      <c r="B397" s="89" t="s">
        <v>90</v>
      </c>
      <c r="C397" s="89" t="s">
        <v>800</v>
      </c>
      <c r="D397" s="89" t="s">
        <v>1189</v>
      </c>
    </row>
    <row r="398" spans="1:4" x14ac:dyDescent="0.25">
      <c r="A398" s="89" t="s">
        <v>95</v>
      </c>
      <c r="B398" s="89" t="s">
        <v>90</v>
      </c>
      <c r="C398" s="89" t="s">
        <v>797</v>
      </c>
      <c r="D398" s="89" t="s">
        <v>1190</v>
      </c>
    </row>
    <row r="399" spans="1:4" x14ac:dyDescent="0.25">
      <c r="A399" s="89" t="s">
        <v>97</v>
      </c>
      <c r="B399" s="89" t="s">
        <v>90</v>
      </c>
      <c r="C399" s="89" t="s">
        <v>795</v>
      </c>
      <c r="D399" s="89" t="s">
        <v>1191</v>
      </c>
    </row>
    <row r="400" spans="1:4" x14ac:dyDescent="0.25">
      <c r="A400" s="89" t="s">
        <v>97</v>
      </c>
      <c r="B400" s="89" t="s">
        <v>90</v>
      </c>
      <c r="C400" s="89" t="s">
        <v>792</v>
      </c>
      <c r="D400" s="89" t="s">
        <v>1192</v>
      </c>
    </row>
    <row r="401" spans="1:4" x14ac:dyDescent="0.25">
      <c r="A401" s="89" t="s">
        <v>97</v>
      </c>
      <c r="B401" s="89" t="s">
        <v>90</v>
      </c>
      <c r="C401" s="89" t="s">
        <v>794</v>
      </c>
      <c r="D401" s="89" t="s">
        <v>1193</v>
      </c>
    </row>
    <row r="402" spans="1:4" x14ac:dyDescent="0.25">
      <c r="A402" s="89" t="s">
        <v>97</v>
      </c>
      <c r="B402" s="89" t="s">
        <v>90</v>
      </c>
      <c r="C402" s="89" t="s">
        <v>793</v>
      </c>
      <c r="D402" s="89" t="s">
        <v>317</v>
      </c>
    </row>
    <row r="403" spans="1:4" x14ac:dyDescent="0.25">
      <c r="A403" s="88" t="s">
        <v>98</v>
      </c>
      <c r="B403" s="88" t="s">
        <v>90</v>
      </c>
      <c r="C403" s="89" t="s">
        <v>802</v>
      </c>
      <c r="D403" s="89" t="s">
        <v>1222</v>
      </c>
    </row>
    <row r="404" spans="1:4" x14ac:dyDescent="0.25">
      <c r="A404" s="88" t="s">
        <v>98</v>
      </c>
      <c r="B404" s="88" t="s">
        <v>90</v>
      </c>
      <c r="C404" s="89" t="s">
        <v>809</v>
      </c>
      <c r="D404" s="89" t="s">
        <v>1223</v>
      </c>
    </row>
    <row r="405" spans="1:4" x14ac:dyDescent="0.25">
      <c r="A405" s="88" t="s">
        <v>98</v>
      </c>
      <c r="B405" s="88" t="s">
        <v>90</v>
      </c>
      <c r="C405" s="89" t="s">
        <v>807</v>
      </c>
      <c r="D405" s="89" t="s">
        <v>808</v>
      </c>
    </row>
    <row r="406" spans="1:4" x14ac:dyDescent="0.25">
      <c r="A406" s="88" t="s">
        <v>98</v>
      </c>
      <c r="B406" s="88" t="s">
        <v>90</v>
      </c>
      <c r="C406" s="89" t="s">
        <v>805</v>
      </c>
      <c r="D406" s="89" t="s">
        <v>1224</v>
      </c>
    </row>
    <row r="407" spans="1:4" x14ac:dyDescent="0.25">
      <c r="A407" s="88" t="s">
        <v>98</v>
      </c>
      <c r="B407" s="88" t="s">
        <v>90</v>
      </c>
      <c r="C407" s="89" t="s">
        <v>806</v>
      </c>
      <c r="D407" s="89" t="s">
        <v>1225</v>
      </c>
    </row>
    <row r="408" spans="1:4" x14ac:dyDescent="0.25">
      <c r="A408" s="88" t="s">
        <v>98</v>
      </c>
      <c r="B408" s="88" t="s">
        <v>90</v>
      </c>
      <c r="C408" s="89" t="s">
        <v>803</v>
      </c>
      <c r="D408" s="89" t="s">
        <v>804</v>
      </c>
    </row>
    <row r="409" spans="1:4" x14ac:dyDescent="0.25">
      <c r="A409" s="88" t="s">
        <v>99</v>
      </c>
      <c r="B409" s="88" t="s">
        <v>90</v>
      </c>
      <c r="C409" s="89" t="s">
        <v>814</v>
      </c>
      <c r="D409" s="89" t="s">
        <v>319</v>
      </c>
    </row>
    <row r="410" spans="1:4" x14ac:dyDescent="0.25">
      <c r="A410" s="88" t="s">
        <v>99</v>
      </c>
      <c r="B410" s="88" t="s">
        <v>90</v>
      </c>
      <c r="C410" s="89" t="s">
        <v>815</v>
      </c>
      <c r="D410" s="89" t="s">
        <v>1194</v>
      </c>
    </row>
    <row r="411" spans="1:4" x14ac:dyDescent="0.25">
      <c r="A411" s="88" t="s">
        <v>99</v>
      </c>
      <c r="B411" s="88" t="s">
        <v>90</v>
      </c>
      <c r="C411" s="89" t="s">
        <v>810</v>
      </c>
      <c r="D411" s="89" t="s">
        <v>811</v>
      </c>
    </row>
    <row r="412" spans="1:4" x14ac:dyDescent="0.25">
      <c r="A412" s="88" t="s">
        <v>99</v>
      </c>
      <c r="B412" s="88" t="s">
        <v>90</v>
      </c>
      <c r="C412" s="89" t="s">
        <v>817</v>
      </c>
      <c r="D412" s="89" t="s">
        <v>818</v>
      </c>
    </row>
    <row r="413" spans="1:4" x14ac:dyDescent="0.25">
      <c r="A413" s="88" t="s">
        <v>99</v>
      </c>
      <c r="B413" s="88" t="s">
        <v>90</v>
      </c>
      <c r="C413" s="89" t="s">
        <v>812</v>
      </c>
      <c r="D413" s="89" t="s">
        <v>813</v>
      </c>
    </row>
    <row r="414" spans="1:4" x14ac:dyDescent="0.25">
      <c r="A414" s="88" t="s">
        <v>99</v>
      </c>
      <c r="B414" s="88" t="s">
        <v>90</v>
      </c>
      <c r="C414" s="89" t="s">
        <v>816</v>
      </c>
      <c r="D414" s="89" t="s">
        <v>530</v>
      </c>
    </row>
    <row r="415" spans="1:4" x14ac:dyDescent="0.25">
      <c r="A415" s="88" t="s">
        <v>100</v>
      </c>
      <c r="B415" s="88" t="s">
        <v>90</v>
      </c>
      <c r="C415" s="89" t="s">
        <v>820</v>
      </c>
      <c r="D415" s="89" t="s">
        <v>1082</v>
      </c>
    </row>
    <row r="416" spans="1:4" x14ac:dyDescent="0.25">
      <c r="A416" s="88" t="s">
        <v>100</v>
      </c>
      <c r="B416" s="88" t="s">
        <v>90</v>
      </c>
      <c r="C416" s="89" t="s">
        <v>819</v>
      </c>
      <c r="D416" s="89" t="s">
        <v>1226</v>
      </c>
    </row>
    <row r="417" spans="1:4" x14ac:dyDescent="0.25">
      <c r="A417" s="88" t="s">
        <v>100</v>
      </c>
      <c r="B417" s="88" t="s">
        <v>90</v>
      </c>
      <c r="C417" s="89" t="s">
        <v>821</v>
      </c>
      <c r="D417" s="89" t="s">
        <v>1227</v>
      </c>
    </row>
    <row r="418" spans="1:4" x14ac:dyDescent="0.25">
      <c r="A418" s="88" t="s">
        <v>101</v>
      </c>
      <c r="B418" s="88" t="s">
        <v>90</v>
      </c>
      <c r="C418" s="89" t="s">
        <v>822</v>
      </c>
      <c r="D418" s="89" t="s">
        <v>1195</v>
      </c>
    </row>
    <row r="419" spans="1:4" x14ac:dyDescent="0.25">
      <c r="A419" s="88" t="s">
        <v>101</v>
      </c>
      <c r="B419" s="88" t="s">
        <v>90</v>
      </c>
      <c r="C419" s="89" t="s">
        <v>825</v>
      </c>
      <c r="D419" s="89" t="s">
        <v>1196</v>
      </c>
    </row>
    <row r="420" spans="1:4" x14ac:dyDescent="0.25">
      <c r="A420" s="88" t="s">
        <v>101</v>
      </c>
      <c r="B420" s="88" t="s">
        <v>90</v>
      </c>
      <c r="C420" s="89" t="s">
        <v>823</v>
      </c>
      <c r="D420" s="89" t="s">
        <v>1197</v>
      </c>
    </row>
    <row r="421" spans="1:4" x14ac:dyDescent="0.25">
      <c r="A421" s="88" t="s">
        <v>101</v>
      </c>
      <c r="B421" s="88" t="s">
        <v>90</v>
      </c>
      <c r="C421" s="89" t="s">
        <v>824</v>
      </c>
      <c r="D421" s="89" t="s">
        <v>1198</v>
      </c>
    </row>
    <row r="422" spans="1:4" x14ac:dyDescent="0.25">
      <c r="A422" s="88" t="s">
        <v>103</v>
      </c>
      <c r="B422" s="88" t="s">
        <v>90</v>
      </c>
      <c r="C422" s="89" t="s">
        <v>828</v>
      </c>
      <c r="D422" s="89" t="s">
        <v>829</v>
      </c>
    </row>
    <row r="423" spans="1:4" x14ac:dyDescent="0.25">
      <c r="A423" s="88" t="s">
        <v>103</v>
      </c>
      <c r="B423" s="88" t="s">
        <v>90</v>
      </c>
      <c r="C423" s="89" t="s">
        <v>830</v>
      </c>
      <c r="D423" s="89" t="s">
        <v>1199</v>
      </c>
    </row>
    <row r="424" spans="1:4" x14ac:dyDescent="0.25">
      <c r="A424" s="88" t="s">
        <v>103</v>
      </c>
      <c r="B424" s="88" t="s">
        <v>90</v>
      </c>
      <c r="C424" s="89" t="s">
        <v>1144</v>
      </c>
      <c r="D424" s="89" t="s">
        <v>831</v>
      </c>
    </row>
    <row r="425" spans="1:4" x14ac:dyDescent="0.25">
      <c r="A425" s="88" t="s">
        <v>103</v>
      </c>
      <c r="B425" s="88" t="s">
        <v>90</v>
      </c>
      <c r="C425" s="89" t="s">
        <v>826</v>
      </c>
      <c r="D425" s="89" t="s">
        <v>827</v>
      </c>
    </row>
    <row r="426" spans="1:4" x14ac:dyDescent="0.25">
      <c r="A426" s="42" t="s">
        <v>104</v>
      </c>
      <c r="B426" s="42" t="s">
        <v>90</v>
      </c>
      <c r="C426" s="40" t="s">
        <v>749</v>
      </c>
      <c r="D426" s="40" t="s">
        <v>750</v>
      </c>
    </row>
    <row r="427" spans="1:4" x14ac:dyDescent="0.25">
      <c r="A427" s="42" t="s">
        <v>104</v>
      </c>
      <c r="B427" s="42" t="s">
        <v>90</v>
      </c>
      <c r="C427" s="40" t="s">
        <v>751</v>
      </c>
      <c r="D427" s="40" t="s">
        <v>752</v>
      </c>
    </row>
    <row r="428" spans="1:4" x14ac:dyDescent="0.25">
      <c r="A428" s="40" t="s">
        <v>104</v>
      </c>
      <c r="B428" s="40" t="s">
        <v>90</v>
      </c>
      <c r="C428" s="40" t="s">
        <v>754</v>
      </c>
      <c r="D428" s="40" t="s">
        <v>755</v>
      </c>
    </row>
    <row r="429" spans="1:4" x14ac:dyDescent="0.25">
      <c r="A429" s="40" t="s">
        <v>104</v>
      </c>
      <c r="B429" s="40" t="s">
        <v>90</v>
      </c>
      <c r="C429" s="40" t="s">
        <v>756</v>
      </c>
      <c r="D429" s="40" t="s">
        <v>757</v>
      </c>
    </row>
    <row r="430" spans="1:4" x14ac:dyDescent="0.25">
      <c r="A430" s="40" t="s">
        <v>104</v>
      </c>
      <c r="B430" s="40" t="s">
        <v>90</v>
      </c>
      <c r="C430" s="40" t="s">
        <v>753</v>
      </c>
      <c r="D430" s="40" t="s">
        <v>1228</v>
      </c>
    </row>
    <row r="431" spans="1:4" x14ac:dyDescent="0.25">
      <c r="A431" s="40" t="s">
        <v>106</v>
      </c>
      <c r="B431" s="40" t="s">
        <v>90</v>
      </c>
      <c r="C431" s="40" t="s">
        <v>762</v>
      </c>
      <c r="D431" s="40" t="s">
        <v>759</v>
      </c>
    </row>
    <row r="432" spans="1:4" x14ac:dyDescent="0.25">
      <c r="A432" s="40" t="s">
        <v>106</v>
      </c>
      <c r="B432" s="40" t="s">
        <v>90</v>
      </c>
      <c r="C432" s="40" t="s">
        <v>760</v>
      </c>
      <c r="D432" s="40" t="s">
        <v>761</v>
      </c>
    </row>
    <row r="433" spans="1:4" x14ac:dyDescent="0.25">
      <c r="A433" s="42" t="s">
        <v>106</v>
      </c>
      <c r="B433" s="42" t="s">
        <v>90</v>
      </c>
      <c r="C433" s="40" t="s">
        <v>758</v>
      </c>
      <c r="D433" s="40" t="s">
        <v>1139</v>
      </c>
    </row>
    <row r="434" spans="1:4" x14ac:dyDescent="0.25">
      <c r="A434" s="42" t="s">
        <v>1052</v>
      </c>
      <c r="B434" s="42" t="s">
        <v>90</v>
      </c>
      <c r="C434" s="40" t="s">
        <v>742</v>
      </c>
      <c r="D434" s="40" t="s">
        <v>743</v>
      </c>
    </row>
    <row r="435" spans="1:4" x14ac:dyDescent="0.25">
      <c r="A435" s="42" t="s">
        <v>1052</v>
      </c>
      <c r="B435" s="42" t="s">
        <v>90</v>
      </c>
      <c r="C435" s="40" t="s">
        <v>746</v>
      </c>
      <c r="D435" s="40" t="s">
        <v>1229</v>
      </c>
    </row>
    <row r="436" spans="1:4" x14ac:dyDescent="0.25">
      <c r="A436" s="42" t="s">
        <v>1052</v>
      </c>
      <c r="B436" s="42" t="s">
        <v>90</v>
      </c>
      <c r="C436" s="40" t="s">
        <v>747</v>
      </c>
      <c r="D436" s="40" t="s">
        <v>748</v>
      </c>
    </row>
    <row r="437" spans="1:4" x14ac:dyDescent="0.25">
      <c r="A437" s="42" t="s">
        <v>1052</v>
      </c>
      <c r="B437" s="42" t="s">
        <v>90</v>
      </c>
      <c r="C437" s="40" t="s">
        <v>744</v>
      </c>
      <c r="D437" s="41" t="s">
        <v>745</v>
      </c>
    </row>
    <row r="438" spans="1:4" x14ac:dyDescent="0.25">
      <c r="A438" s="90" t="s">
        <v>1230</v>
      </c>
      <c r="B438" s="91" t="s">
        <v>108</v>
      </c>
      <c r="C438" s="44" t="s">
        <v>834</v>
      </c>
      <c r="D438" s="45" t="s">
        <v>1140</v>
      </c>
    </row>
    <row r="439" spans="1:4" x14ac:dyDescent="0.25">
      <c r="A439" s="101" t="s">
        <v>1230</v>
      </c>
      <c r="B439" s="95" t="s">
        <v>108</v>
      </c>
      <c r="C439" s="105" t="s">
        <v>836</v>
      </c>
      <c r="D439" s="108" t="s">
        <v>1273</v>
      </c>
    </row>
    <row r="440" spans="1:4" x14ac:dyDescent="0.25">
      <c r="A440" s="92" t="s">
        <v>1230</v>
      </c>
      <c r="B440" s="91" t="s">
        <v>108</v>
      </c>
      <c r="C440" s="45" t="s">
        <v>833</v>
      </c>
      <c r="D440" s="45" t="s">
        <v>1053</v>
      </c>
    </row>
    <row r="441" spans="1:4" x14ac:dyDescent="0.25">
      <c r="A441" s="92" t="s">
        <v>1230</v>
      </c>
      <c r="B441" s="91" t="s">
        <v>108</v>
      </c>
      <c r="C441" s="44" t="s">
        <v>832</v>
      </c>
      <c r="D441" s="44" t="s">
        <v>1054</v>
      </c>
    </row>
    <row r="442" spans="1:4" x14ac:dyDescent="0.25">
      <c r="A442" s="92" t="s">
        <v>122</v>
      </c>
      <c r="B442" s="91" t="s">
        <v>108</v>
      </c>
      <c r="C442" s="43" t="s">
        <v>845</v>
      </c>
      <c r="D442" s="43" t="s">
        <v>1055</v>
      </c>
    </row>
    <row r="443" spans="1:4" x14ac:dyDescent="0.25">
      <c r="A443" s="92" t="s">
        <v>122</v>
      </c>
      <c r="B443" s="91" t="s">
        <v>108</v>
      </c>
      <c r="C443" s="44" t="s">
        <v>841</v>
      </c>
      <c r="D443" s="46" t="s">
        <v>1141</v>
      </c>
    </row>
    <row r="444" spans="1:4" x14ac:dyDescent="0.25">
      <c r="A444" s="92" t="s">
        <v>122</v>
      </c>
      <c r="B444" s="91" t="s">
        <v>108</v>
      </c>
      <c r="C444" s="44" t="s">
        <v>842</v>
      </c>
      <c r="D444" s="44" t="s">
        <v>843</v>
      </c>
    </row>
    <row r="445" spans="1:4" x14ac:dyDescent="0.25">
      <c r="A445" s="92" t="s">
        <v>122</v>
      </c>
      <c r="B445" s="91" t="s">
        <v>108</v>
      </c>
      <c r="C445" s="43" t="s">
        <v>844</v>
      </c>
      <c r="D445" s="43" t="s">
        <v>1056</v>
      </c>
    </row>
    <row r="446" spans="1:4" x14ac:dyDescent="0.25">
      <c r="A446" s="92" t="s">
        <v>122</v>
      </c>
      <c r="B446" s="91" t="s">
        <v>108</v>
      </c>
      <c r="C446" s="44" t="s">
        <v>839</v>
      </c>
      <c r="D446" s="46" t="s">
        <v>614</v>
      </c>
    </row>
    <row r="447" spans="1:4" x14ac:dyDescent="0.25">
      <c r="A447" s="92" t="s">
        <v>122</v>
      </c>
      <c r="B447" s="91" t="s">
        <v>108</v>
      </c>
      <c r="C447" s="44" t="s">
        <v>837</v>
      </c>
      <c r="D447" s="46" t="s">
        <v>838</v>
      </c>
    </row>
    <row r="448" spans="1:4" x14ac:dyDescent="0.25">
      <c r="A448" s="92" t="s">
        <v>122</v>
      </c>
      <c r="B448" s="91" t="s">
        <v>108</v>
      </c>
      <c r="C448" s="43" t="s">
        <v>840</v>
      </c>
      <c r="D448" s="43" t="s">
        <v>1057</v>
      </c>
    </row>
    <row r="449" spans="1:4" x14ac:dyDescent="0.25">
      <c r="A449" s="91" t="s">
        <v>107</v>
      </c>
      <c r="B449" s="91" t="s">
        <v>108</v>
      </c>
      <c r="C449" s="47" t="s">
        <v>848</v>
      </c>
      <c r="D449" s="47" t="s">
        <v>1058</v>
      </c>
    </row>
    <row r="450" spans="1:4" x14ac:dyDescent="0.25">
      <c r="A450" s="91" t="s">
        <v>107</v>
      </c>
      <c r="B450" s="91" t="s">
        <v>108</v>
      </c>
      <c r="C450" s="47" t="s">
        <v>846</v>
      </c>
      <c r="D450" s="47" t="s">
        <v>847</v>
      </c>
    </row>
    <row r="451" spans="1:4" x14ac:dyDescent="0.25">
      <c r="A451" s="91" t="s">
        <v>107</v>
      </c>
      <c r="B451" s="91" t="s">
        <v>108</v>
      </c>
      <c r="C451" s="47" t="s">
        <v>849</v>
      </c>
      <c r="D451" s="47" t="s">
        <v>1059</v>
      </c>
    </row>
    <row r="452" spans="1:4" x14ac:dyDescent="0.25">
      <c r="A452" s="91" t="s">
        <v>107</v>
      </c>
      <c r="B452" s="91" t="s">
        <v>108</v>
      </c>
      <c r="C452" s="47" t="s">
        <v>850</v>
      </c>
      <c r="D452" s="46" t="s">
        <v>1200</v>
      </c>
    </row>
    <row r="453" spans="1:4" x14ac:dyDescent="0.25">
      <c r="A453" s="91" t="s">
        <v>1231</v>
      </c>
      <c r="B453" s="91" t="s">
        <v>108</v>
      </c>
      <c r="C453" s="47" t="s">
        <v>851</v>
      </c>
      <c r="D453" s="47" t="s">
        <v>1060</v>
      </c>
    </row>
    <row r="454" spans="1:4" x14ac:dyDescent="0.25">
      <c r="A454" s="91" t="s">
        <v>1231</v>
      </c>
      <c r="B454" s="91" t="s">
        <v>108</v>
      </c>
      <c r="C454" s="47" t="s">
        <v>852</v>
      </c>
      <c r="D454" s="47" t="s">
        <v>1061</v>
      </c>
    </row>
    <row r="455" spans="1:4" x14ac:dyDescent="0.25">
      <c r="A455" s="91" t="s">
        <v>1231</v>
      </c>
      <c r="B455" s="91" t="s">
        <v>108</v>
      </c>
      <c r="C455" s="47" t="s">
        <v>853</v>
      </c>
      <c r="D455" s="47" t="s">
        <v>1201</v>
      </c>
    </row>
    <row r="456" spans="1:4" x14ac:dyDescent="0.25">
      <c r="A456" s="91" t="s">
        <v>109</v>
      </c>
      <c r="B456" s="91" t="s">
        <v>108</v>
      </c>
      <c r="C456" s="47" t="s">
        <v>887</v>
      </c>
      <c r="D456" s="47" t="s">
        <v>888</v>
      </c>
    </row>
    <row r="457" spans="1:4" x14ac:dyDescent="0.25">
      <c r="A457" s="91" t="s">
        <v>109</v>
      </c>
      <c r="B457" s="91" t="s">
        <v>108</v>
      </c>
      <c r="C457" s="47" t="s">
        <v>889</v>
      </c>
      <c r="D457" s="47" t="s">
        <v>890</v>
      </c>
    </row>
    <row r="458" spans="1:4" x14ac:dyDescent="0.25">
      <c r="A458" s="91" t="s">
        <v>109</v>
      </c>
      <c r="B458" s="91" t="s">
        <v>108</v>
      </c>
      <c r="C458" s="47" t="s">
        <v>892</v>
      </c>
      <c r="D458" s="47" t="s">
        <v>893</v>
      </c>
    </row>
    <row r="459" spans="1:4" x14ac:dyDescent="0.25">
      <c r="A459" s="91" t="s">
        <v>109</v>
      </c>
      <c r="B459" s="91" t="s">
        <v>108</v>
      </c>
      <c r="C459" s="47" t="s">
        <v>891</v>
      </c>
      <c r="D459" s="47" t="s">
        <v>1062</v>
      </c>
    </row>
    <row r="460" spans="1:4" x14ac:dyDescent="0.25">
      <c r="A460" s="91" t="s">
        <v>110</v>
      </c>
      <c r="B460" s="91" t="s">
        <v>108</v>
      </c>
      <c r="C460" s="47" t="s">
        <v>860</v>
      </c>
      <c r="D460" s="47" t="s">
        <v>861</v>
      </c>
    </row>
    <row r="461" spans="1:4" x14ac:dyDescent="0.25">
      <c r="A461" s="91" t="s">
        <v>110</v>
      </c>
      <c r="B461" s="91" t="s">
        <v>108</v>
      </c>
      <c r="C461" s="47" t="s">
        <v>854</v>
      </c>
      <c r="D461" s="47" t="s">
        <v>855</v>
      </c>
    </row>
    <row r="462" spans="1:4" x14ac:dyDescent="0.25">
      <c r="A462" s="91" t="s">
        <v>110</v>
      </c>
      <c r="B462" s="91" t="s">
        <v>108</v>
      </c>
      <c r="C462" s="47" t="s">
        <v>858</v>
      </c>
      <c r="D462" s="47" t="s">
        <v>859</v>
      </c>
    </row>
    <row r="463" spans="1:4" x14ac:dyDescent="0.25">
      <c r="A463" s="91" t="s">
        <v>110</v>
      </c>
      <c r="B463" s="91" t="s">
        <v>108</v>
      </c>
      <c r="C463" s="47" t="s">
        <v>856</v>
      </c>
      <c r="D463" s="47" t="s">
        <v>857</v>
      </c>
    </row>
    <row r="464" spans="1:4" x14ac:dyDescent="0.25">
      <c r="A464" s="91" t="s">
        <v>110</v>
      </c>
      <c r="B464" s="91" t="s">
        <v>108</v>
      </c>
      <c r="C464" s="47" t="s">
        <v>862</v>
      </c>
      <c r="D464" s="47" t="s">
        <v>863</v>
      </c>
    </row>
    <row r="465" spans="1:4" x14ac:dyDescent="0.25">
      <c r="A465" s="91" t="s">
        <v>112</v>
      </c>
      <c r="B465" s="91" t="s">
        <v>108</v>
      </c>
      <c r="C465" s="47" t="s">
        <v>865</v>
      </c>
      <c r="D465" s="46" t="s">
        <v>866</v>
      </c>
    </row>
    <row r="466" spans="1:4" x14ac:dyDescent="0.25">
      <c r="A466" s="91" t="s">
        <v>112</v>
      </c>
      <c r="B466" s="91" t="s">
        <v>108</v>
      </c>
      <c r="C466" s="47" t="s">
        <v>864</v>
      </c>
      <c r="D466" s="47" t="s">
        <v>1174</v>
      </c>
    </row>
    <row r="467" spans="1:4" x14ac:dyDescent="0.25">
      <c r="A467" s="91" t="s">
        <v>112</v>
      </c>
      <c r="B467" s="91" t="s">
        <v>108</v>
      </c>
      <c r="C467" s="47" t="s">
        <v>867</v>
      </c>
      <c r="D467" s="47" t="s">
        <v>868</v>
      </c>
    </row>
    <row r="468" spans="1:4" x14ac:dyDescent="0.25">
      <c r="A468" s="91" t="s">
        <v>112</v>
      </c>
      <c r="B468" s="91" t="s">
        <v>108</v>
      </c>
      <c r="C468" s="47" t="s">
        <v>869</v>
      </c>
      <c r="D468" s="47" t="s">
        <v>1175</v>
      </c>
    </row>
    <row r="469" spans="1:4" x14ac:dyDescent="0.25">
      <c r="A469" s="91" t="s">
        <v>881</v>
      </c>
      <c r="B469" s="91" t="s">
        <v>108</v>
      </c>
      <c r="C469" s="47" t="s">
        <v>882</v>
      </c>
      <c r="D469" s="47" t="s">
        <v>883</v>
      </c>
    </row>
    <row r="470" spans="1:4" x14ac:dyDescent="0.25">
      <c r="A470" s="91" t="s">
        <v>881</v>
      </c>
      <c r="B470" s="91" t="s">
        <v>108</v>
      </c>
      <c r="C470" s="47" t="s">
        <v>884</v>
      </c>
      <c r="D470" s="47" t="s">
        <v>1063</v>
      </c>
    </row>
    <row r="471" spans="1:4" x14ac:dyDescent="0.25">
      <c r="A471" s="91" t="s">
        <v>881</v>
      </c>
      <c r="B471" s="91" t="s">
        <v>108</v>
      </c>
      <c r="C471" s="47" t="s">
        <v>885</v>
      </c>
      <c r="D471" s="47" t="s">
        <v>886</v>
      </c>
    </row>
    <row r="472" spans="1:4" x14ac:dyDescent="0.25">
      <c r="A472" s="91" t="s">
        <v>114</v>
      </c>
      <c r="B472" s="91" t="s">
        <v>108</v>
      </c>
      <c r="C472" s="47" t="s">
        <v>871</v>
      </c>
      <c r="D472" s="47" t="s">
        <v>872</v>
      </c>
    </row>
    <row r="473" spans="1:4" x14ac:dyDescent="0.25">
      <c r="A473" s="91" t="s">
        <v>114</v>
      </c>
      <c r="B473" s="91" t="s">
        <v>108</v>
      </c>
      <c r="C473" s="47" t="s">
        <v>870</v>
      </c>
      <c r="D473" s="47" t="s">
        <v>1064</v>
      </c>
    </row>
    <row r="474" spans="1:4" x14ac:dyDescent="0.25">
      <c r="A474" s="91" t="s">
        <v>115</v>
      </c>
      <c r="B474" s="91" t="s">
        <v>108</v>
      </c>
      <c r="C474" s="47" t="s">
        <v>878</v>
      </c>
      <c r="D474" s="47" t="s">
        <v>879</v>
      </c>
    </row>
    <row r="475" spans="1:4" x14ac:dyDescent="0.25">
      <c r="A475" s="91" t="s">
        <v>115</v>
      </c>
      <c r="B475" s="91" t="s">
        <v>108</v>
      </c>
      <c r="C475" s="47" t="s">
        <v>876</v>
      </c>
      <c r="D475" s="48" t="s">
        <v>877</v>
      </c>
    </row>
    <row r="476" spans="1:4" x14ac:dyDescent="0.25">
      <c r="A476" s="91" t="s">
        <v>115</v>
      </c>
      <c r="B476" s="91" t="s">
        <v>108</v>
      </c>
      <c r="C476" s="47" t="s">
        <v>880</v>
      </c>
      <c r="D476" s="48" t="s">
        <v>1097</v>
      </c>
    </row>
    <row r="477" spans="1:4" x14ac:dyDescent="0.25">
      <c r="A477" s="91" t="s">
        <v>115</v>
      </c>
      <c r="B477" s="91" t="s">
        <v>108</v>
      </c>
      <c r="C477" s="47" t="s">
        <v>875</v>
      </c>
      <c r="D477" s="47" t="s">
        <v>658</v>
      </c>
    </row>
    <row r="478" spans="1:4" x14ac:dyDescent="0.25">
      <c r="A478" s="91" t="s">
        <v>115</v>
      </c>
      <c r="B478" s="91" t="s">
        <v>108</v>
      </c>
      <c r="C478" s="47" t="s">
        <v>873</v>
      </c>
      <c r="D478" s="47" t="s">
        <v>874</v>
      </c>
    </row>
    <row r="479" spans="1:4" x14ac:dyDescent="0.25">
      <c r="A479" s="92" t="s">
        <v>119</v>
      </c>
      <c r="B479" s="91" t="s">
        <v>108</v>
      </c>
      <c r="C479" s="93" t="s">
        <v>903</v>
      </c>
      <c r="D479" s="45" t="s">
        <v>1098</v>
      </c>
    </row>
    <row r="480" spans="1:4" x14ac:dyDescent="0.25">
      <c r="A480" s="92" t="s">
        <v>119</v>
      </c>
      <c r="B480" s="91" t="s">
        <v>108</v>
      </c>
      <c r="C480" s="93" t="s">
        <v>906</v>
      </c>
      <c r="D480" s="45" t="s">
        <v>1202</v>
      </c>
    </row>
    <row r="481" spans="1:4" x14ac:dyDescent="0.25">
      <c r="A481" s="92" t="s">
        <v>119</v>
      </c>
      <c r="B481" s="91" t="s">
        <v>108</v>
      </c>
      <c r="C481" s="93" t="s">
        <v>905</v>
      </c>
      <c r="D481" s="45" t="s">
        <v>1142</v>
      </c>
    </row>
    <row r="482" spans="1:4" x14ac:dyDescent="0.25">
      <c r="A482" s="92" t="s">
        <v>119</v>
      </c>
      <c r="B482" s="91" t="s">
        <v>108</v>
      </c>
      <c r="C482" s="93" t="s">
        <v>904</v>
      </c>
      <c r="D482" s="45" t="s">
        <v>1099</v>
      </c>
    </row>
    <row r="483" spans="1:4" x14ac:dyDescent="0.25">
      <c r="A483" s="91" t="s">
        <v>116</v>
      </c>
      <c r="B483" s="91" t="s">
        <v>108</v>
      </c>
      <c r="C483" s="94" t="s">
        <v>896</v>
      </c>
      <c r="D483" s="49" t="s">
        <v>897</v>
      </c>
    </row>
    <row r="484" spans="1:4" x14ac:dyDescent="0.25">
      <c r="A484" s="91" t="s">
        <v>116</v>
      </c>
      <c r="B484" s="91" t="s">
        <v>108</v>
      </c>
      <c r="C484" s="94" t="s">
        <v>900</v>
      </c>
      <c r="D484" s="49" t="s">
        <v>895</v>
      </c>
    </row>
    <row r="485" spans="1:4" x14ac:dyDescent="0.25">
      <c r="A485" s="91" t="s">
        <v>116</v>
      </c>
      <c r="B485" s="91" t="s">
        <v>108</v>
      </c>
      <c r="C485" s="94" t="s">
        <v>902</v>
      </c>
      <c r="D485" s="49" t="s">
        <v>1065</v>
      </c>
    </row>
    <row r="486" spans="1:4" x14ac:dyDescent="0.25">
      <c r="A486" s="91" t="s">
        <v>116</v>
      </c>
      <c r="B486" s="91" t="s">
        <v>108</v>
      </c>
      <c r="C486" s="94" t="s">
        <v>894</v>
      </c>
      <c r="D486" s="49" t="s">
        <v>901</v>
      </c>
    </row>
    <row r="487" spans="1:4" x14ac:dyDescent="0.25">
      <c r="A487" s="91" t="s">
        <v>116</v>
      </c>
      <c r="B487" s="91" t="s">
        <v>108</v>
      </c>
      <c r="C487" s="94" t="s">
        <v>898</v>
      </c>
      <c r="D487" s="49" t="s">
        <v>899</v>
      </c>
    </row>
    <row r="488" spans="1:4" x14ac:dyDescent="0.25">
      <c r="A488" s="60" t="s">
        <v>141</v>
      </c>
      <c r="B488" s="96" t="s">
        <v>124</v>
      </c>
      <c r="C488" s="60" t="s">
        <v>261</v>
      </c>
      <c r="D488" s="60" t="s">
        <v>1003</v>
      </c>
    </row>
    <row r="489" spans="1:4" x14ac:dyDescent="0.25">
      <c r="A489" s="60" t="s">
        <v>141</v>
      </c>
      <c r="B489" s="96" t="s">
        <v>124</v>
      </c>
      <c r="C489" s="60" t="s">
        <v>263</v>
      </c>
      <c r="D489" s="60" t="s">
        <v>1004</v>
      </c>
    </row>
    <row r="490" spans="1:4" x14ac:dyDescent="0.25">
      <c r="A490" s="60" t="s">
        <v>141</v>
      </c>
      <c r="B490" s="96" t="s">
        <v>124</v>
      </c>
      <c r="C490" s="60" t="s">
        <v>260</v>
      </c>
      <c r="D490" s="60" t="s">
        <v>1005</v>
      </c>
    </row>
    <row r="491" spans="1:4" x14ac:dyDescent="0.25">
      <c r="A491" s="60" t="s">
        <v>141</v>
      </c>
      <c r="B491" s="96" t="s">
        <v>124</v>
      </c>
      <c r="C491" s="60" t="s">
        <v>262</v>
      </c>
      <c r="D491" s="60" t="s">
        <v>1006</v>
      </c>
    </row>
    <row r="492" spans="1:4" x14ac:dyDescent="0.25">
      <c r="A492" s="39" t="s">
        <v>77</v>
      </c>
      <c r="B492" s="96" t="s">
        <v>124</v>
      </c>
      <c r="C492" s="33" t="s">
        <v>677</v>
      </c>
      <c r="D492" s="33" t="s">
        <v>678</v>
      </c>
    </row>
    <row r="493" spans="1:4" x14ac:dyDescent="0.25">
      <c r="A493" s="102" t="s">
        <v>77</v>
      </c>
      <c r="B493" s="104" t="s">
        <v>124</v>
      </c>
      <c r="C493" s="106" t="s">
        <v>679</v>
      </c>
      <c r="D493" s="106" t="s">
        <v>680</v>
      </c>
    </row>
    <row r="494" spans="1:4" x14ac:dyDescent="0.25">
      <c r="A494" s="96" t="s">
        <v>123</v>
      </c>
      <c r="B494" s="96" t="s">
        <v>124</v>
      </c>
      <c r="C494" s="96" t="s">
        <v>922</v>
      </c>
      <c r="D494" s="50" t="s">
        <v>1066</v>
      </c>
    </row>
    <row r="495" spans="1:4" x14ac:dyDescent="0.25">
      <c r="A495" s="96" t="s">
        <v>123</v>
      </c>
      <c r="B495" s="96" t="s">
        <v>124</v>
      </c>
      <c r="C495" s="96" t="s">
        <v>927</v>
      </c>
      <c r="D495" s="50" t="s">
        <v>928</v>
      </c>
    </row>
    <row r="496" spans="1:4" x14ac:dyDescent="0.25">
      <c r="A496" s="96" t="s">
        <v>123</v>
      </c>
      <c r="B496" s="96" t="s">
        <v>124</v>
      </c>
      <c r="C496" s="96" t="s">
        <v>925</v>
      </c>
      <c r="D496" s="50" t="s">
        <v>1100</v>
      </c>
    </row>
    <row r="497" spans="1:4" x14ac:dyDescent="0.25">
      <c r="A497" s="96" t="s">
        <v>123</v>
      </c>
      <c r="B497" s="96" t="s">
        <v>124</v>
      </c>
      <c r="C497" s="96" t="s">
        <v>923</v>
      </c>
      <c r="D497" s="50" t="s">
        <v>924</v>
      </c>
    </row>
    <row r="498" spans="1:4" x14ac:dyDescent="0.25">
      <c r="A498" s="96" t="s">
        <v>123</v>
      </c>
      <c r="B498" s="96" t="s">
        <v>124</v>
      </c>
      <c r="C498" s="96" t="s">
        <v>926</v>
      </c>
      <c r="D498" s="50" t="s">
        <v>492</v>
      </c>
    </row>
    <row r="499" spans="1:4" x14ac:dyDescent="0.25">
      <c r="A499" s="96" t="s">
        <v>127</v>
      </c>
      <c r="B499" s="96" t="s">
        <v>124</v>
      </c>
      <c r="C499" s="96" t="s">
        <v>917</v>
      </c>
      <c r="D499" s="50" t="s">
        <v>1203</v>
      </c>
    </row>
    <row r="500" spans="1:4" x14ac:dyDescent="0.25">
      <c r="A500" s="96" t="s">
        <v>127</v>
      </c>
      <c r="B500" s="96" t="s">
        <v>124</v>
      </c>
      <c r="C500" s="96" t="s">
        <v>915</v>
      </c>
      <c r="D500" s="50" t="s">
        <v>1204</v>
      </c>
    </row>
    <row r="501" spans="1:4" x14ac:dyDescent="0.25">
      <c r="A501" s="96" t="s">
        <v>127</v>
      </c>
      <c r="B501" s="96" t="s">
        <v>124</v>
      </c>
      <c r="C501" s="96" t="s">
        <v>921</v>
      </c>
      <c r="D501" s="50" t="s">
        <v>1205</v>
      </c>
    </row>
    <row r="502" spans="1:4" x14ac:dyDescent="0.25">
      <c r="A502" s="96" t="s">
        <v>127</v>
      </c>
      <c r="B502" s="96" t="s">
        <v>124</v>
      </c>
      <c r="C502" s="96" t="s">
        <v>1143</v>
      </c>
      <c r="D502" s="50" t="s">
        <v>1206</v>
      </c>
    </row>
    <row r="503" spans="1:4" x14ac:dyDescent="0.25">
      <c r="A503" s="96" t="s">
        <v>127</v>
      </c>
      <c r="B503" s="96" t="s">
        <v>124</v>
      </c>
      <c r="C503" s="96" t="s">
        <v>916</v>
      </c>
      <c r="D503" s="50" t="s">
        <v>919</v>
      </c>
    </row>
    <row r="504" spans="1:4" x14ac:dyDescent="0.25">
      <c r="A504" s="96" t="s">
        <v>127</v>
      </c>
      <c r="B504" s="96" t="s">
        <v>124</v>
      </c>
      <c r="C504" s="96" t="s">
        <v>920</v>
      </c>
      <c r="D504" s="50" t="s">
        <v>799</v>
      </c>
    </row>
    <row r="505" spans="1:4" x14ac:dyDescent="0.25">
      <c r="A505" s="96" t="s">
        <v>127</v>
      </c>
      <c r="B505" s="96" t="s">
        <v>124</v>
      </c>
      <c r="C505" s="96" t="s">
        <v>918</v>
      </c>
      <c r="D505" s="50" t="s">
        <v>1067</v>
      </c>
    </row>
    <row r="506" spans="1:4" x14ac:dyDescent="0.25">
      <c r="A506" s="96" t="s">
        <v>945</v>
      </c>
      <c r="B506" s="96" t="s">
        <v>124</v>
      </c>
      <c r="C506" s="96" t="s">
        <v>950</v>
      </c>
      <c r="D506" s="50" t="s">
        <v>951</v>
      </c>
    </row>
    <row r="507" spans="1:4" x14ac:dyDescent="0.25">
      <c r="A507" s="96" t="s">
        <v>945</v>
      </c>
      <c r="B507" s="96" t="s">
        <v>124</v>
      </c>
      <c r="C507" s="96" t="s">
        <v>948</v>
      </c>
      <c r="D507" s="50" t="s">
        <v>949</v>
      </c>
    </row>
    <row r="508" spans="1:4" x14ac:dyDescent="0.25">
      <c r="A508" s="96" t="s">
        <v>945</v>
      </c>
      <c r="B508" s="96" t="s">
        <v>124</v>
      </c>
      <c r="C508" s="96" t="s">
        <v>946</v>
      </c>
      <c r="D508" s="50" t="s">
        <v>947</v>
      </c>
    </row>
    <row r="509" spans="1:4" x14ac:dyDescent="0.25">
      <c r="A509" s="96" t="s">
        <v>945</v>
      </c>
      <c r="B509" s="96" t="s">
        <v>124</v>
      </c>
      <c r="C509" s="96" t="s">
        <v>952</v>
      </c>
      <c r="D509" s="50" t="s">
        <v>953</v>
      </c>
    </row>
    <row r="510" spans="1:4" x14ac:dyDescent="0.25">
      <c r="A510" s="96" t="s">
        <v>945</v>
      </c>
      <c r="B510" s="96" t="s">
        <v>124</v>
      </c>
      <c r="C510" s="96" t="s">
        <v>955</v>
      </c>
      <c r="D510" s="50" t="s">
        <v>1068</v>
      </c>
    </row>
    <row r="511" spans="1:4" x14ac:dyDescent="0.25">
      <c r="A511" s="96" t="s">
        <v>945</v>
      </c>
      <c r="B511" s="96" t="s">
        <v>124</v>
      </c>
      <c r="C511" s="96" t="s">
        <v>954</v>
      </c>
      <c r="D511" s="50" t="s">
        <v>1069</v>
      </c>
    </row>
    <row r="512" spans="1:4" x14ac:dyDescent="0.25">
      <c r="A512" s="96" t="s">
        <v>129</v>
      </c>
      <c r="B512" s="96" t="s">
        <v>124</v>
      </c>
      <c r="C512" s="96" t="s">
        <v>956</v>
      </c>
      <c r="D512" s="50" t="s">
        <v>1070</v>
      </c>
    </row>
    <row r="513" spans="1:4" x14ac:dyDescent="0.25">
      <c r="A513" s="96" t="s">
        <v>129</v>
      </c>
      <c r="B513" s="96" t="s">
        <v>124</v>
      </c>
      <c r="C513" s="96" t="s">
        <v>961</v>
      </c>
      <c r="D513" s="50" t="s">
        <v>962</v>
      </c>
    </row>
    <row r="514" spans="1:4" x14ac:dyDescent="0.25">
      <c r="A514" s="96" t="s">
        <v>129</v>
      </c>
      <c r="B514" s="96" t="s">
        <v>124</v>
      </c>
      <c r="C514" s="96" t="s">
        <v>959</v>
      </c>
      <c r="D514" s="50" t="s">
        <v>960</v>
      </c>
    </row>
    <row r="515" spans="1:4" x14ac:dyDescent="0.25">
      <c r="A515" s="96" t="s">
        <v>129</v>
      </c>
      <c r="B515" s="96" t="s">
        <v>124</v>
      </c>
      <c r="C515" s="96" t="s">
        <v>957</v>
      </c>
      <c r="D515" s="50" t="s">
        <v>958</v>
      </c>
    </row>
    <row r="516" spans="1:4" x14ac:dyDescent="0.25">
      <c r="A516" s="96" t="s">
        <v>130</v>
      </c>
      <c r="B516" s="96" t="s">
        <v>124</v>
      </c>
      <c r="C516" s="96" t="s">
        <v>911</v>
      </c>
      <c r="D516" s="50" t="s">
        <v>780</v>
      </c>
    </row>
    <row r="517" spans="1:4" x14ac:dyDescent="0.25">
      <c r="A517" s="96" t="s">
        <v>130</v>
      </c>
      <c r="B517" s="96" t="s">
        <v>124</v>
      </c>
      <c r="C517" s="96" t="s">
        <v>913</v>
      </c>
      <c r="D517" s="50" t="s">
        <v>1101</v>
      </c>
    </row>
    <row r="518" spans="1:4" x14ac:dyDescent="0.25">
      <c r="A518" s="96" t="s">
        <v>130</v>
      </c>
      <c r="B518" s="96" t="s">
        <v>124</v>
      </c>
      <c r="C518" s="96" t="s">
        <v>910</v>
      </c>
      <c r="D518" s="50" t="s">
        <v>1232</v>
      </c>
    </row>
    <row r="519" spans="1:4" x14ac:dyDescent="0.25">
      <c r="A519" s="96" t="s">
        <v>130</v>
      </c>
      <c r="B519" s="96" t="s">
        <v>124</v>
      </c>
      <c r="C519" s="96" t="s">
        <v>912</v>
      </c>
      <c r="D519" s="50" t="s">
        <v>1233</v>
      </c>
    </row>
    <row r="520" spans="1:4" x14ac:dyDescent="0.25">
      <c r="A520" s="96" t="s">
        <v>130</v>
      </c>
      <c r="B520" s="96" t="s">
        <v>124</v>
      </c>
      <c r="C520" s="96" t="s">
        <v>914</v>
      </c>
      <c r="D520" s="50" t="s">
        <v>1234</v>
      </c>
    </row>
    <row r="521" spans="1:4" x14ac:dyDescent="0.25">
      <c r="A521" s="96" t="s">
        <v>126</v>
      </c>
      <c r="B521" s="96" t="s">
        <v>124</v>
      </c>
      <c r="C521" s="96" t="s">
        <v>909</v>
      </c>
      <c r="D521" s="50" t="s">
        <v>835</v>
      </c>
    </row>
    <row r="522" spans="1:4" x14ac:dyDescent="0.25">
      <c r="A522" s="96" t="s">
        <v>126</v>
      </c>
      <c r="B522" s="96" t="s">
        <v>124</v>
      </c>
      <c r="C522" s="96" t="s">
        <v>907</v>
      </c>
      <c r="D522" s="50" t="s">
        <v>908</v>
      </c>
    </row>
    <row r="523" spans="1:4" x14ac:dyDescent="0.25">
      <c r="A523" s="96" t="s">
        <v>136</v>
      </c>
      <c r="B523" s="96" t="s">
        <v>124</v>
      </c>
      <c r="C523" s="96" t="s">
        <v>972</v>
      </c>
      <c r="D523" s="50" t="s">
        <v>973</v>
      </c>
    </row>
    <row r="524" spans="1:4" x14ac:dyDescent="0.25">
      <c r="A524" s="96" t="s">
        <v>136</v>
      </c>
      <c r="B524" s="96" t="s">
        <v>124</v>
      </c>
      <c r="C524" s="96" t="s">
        <v>978</v>
      </c>
      <c r="D524" s="50" t="s">
        <v>979</v>
      </c>
    </row>
    <row r="525" spans="1:4" x14ac:dyDescent="0.25">
      <c r="A525" s="96" t="s">
        <v>136</v>
      </c>
      <c r="B525" s="96" t="s">
        <v>124</v>
      </c>
      <c r="C525" s="96" t="s">
        <v>983</v>
      </c>
      <c r="D525" s="50" t="s">
        <v>984</v>
      </c>
    </row>
    <row r="526" spans="1:4" x14ac:dyDescent="0.25">
      <c r="A526" s="96" t="s">
        <v>136</v>
      </c>
      <c r="B526" s="96" t="s">
        <v>124</v>
      </c>
      <c r="C526" s="96" t="s">
        <v>975</v>
      </c>
      <c r="D526" s="50" t="s">
        <v>1207</v>
      </c>
    </row>
    <row r="527" spans="1:4" x14ac:dyDescent="0.25">
      <c r="A527" s="96" t="s">
        <v>136</v>
      </c>
      <c r="B527" s="96" t="s">
        <v>124</v>
      </c>
      <c r="C527" s="96" t="s">
        <v>980</v>
      </c>
      <c r="D527" s="50" t="s">
        <v>981</v>
      </c>
    </row>
    <row r="528" spans="1:4" x14ac:dyDescent="0.25">
      <c r="A528" s="96" t="s">
        <v>136</v>
      </c>
      <c r="B528" s="96" t="s">
        <v>124</v>
      </c>
      <c r="C528" s="96" t="s">
        <v>974</v>
      </c>
      <c r="D528" s="50" t="s">
        <v>1274</v>
      </c>
    </row>
    <row r="529" spans="1:4" x14ac:dyDescent="0.25">
      <c r="A529" s="96" t="s">
        <v>136</v>
      </c>
      <c r="B529" s="96" t="s">
        <v>124</v>
      </c>
      <c r="C529" s="96" t="s">
        <v>982</v>
      </c>
      <c r="D529" s="50" t="s">
        <v>1208</v>
      </c>
    </row>
    <row r="530" spans="1:4" x14ac:dyDescent="0.25">
      <c r="A530" s="96" t="s">
        <v>136</v>
      </c>
      <c r="B530" s="96" t="s">
        <v>124</v>
      </c>
      <c r="C530" s="96" t="s">
        <v>976</v>
      </c>
      <c r="D530" s="50" t="s">
        <v>977</v>
      </c>
    </row>
    <row r="531" spans="1:4" x14ac:dyDescent="0.25">
      <c r="A531" s="96" t="s">
        <v>1235</v>
      </c>
      <c r="B531" s="96" t="s">
        <v>124</v>
      </c>
      <c r="C531" s="96" t="s">
        <v>968</v>
      </c>
      <c r="D531" s="50" t="s">
        <v>969</v>
      </c>
    </row>
    <row r="532" spans="1:4" x14ac:dyDescent="0.25">
      <c r="A532" s="96" t="s">
        <v>1235</v>
      </c>
      <c r="B532" s="96" t="s">
        <v>124</v>
      </c>
      <c r="C532" s="96" t="s">
        <v>971</v>
      </c>
      <c r="D532" s="50" t="s">
        <v>1236</v>
      </c>
    </row>
    <row r="533" spans="1:4" x14ac:dyDescent="0.25">
      <c r="A533" s="96" t="s">
        <v>1235</v>
      </c>
      <c r="B533" s="96" t="s">
        <v>124</v>
      </c>
      <c r="C533" s="96" t="s">
        <v>970</v>
      </c>
      <c r="D533" s="50" t="s">
        <v>1102</v>
      </c>
    </row>
    <row r="534" spans="1:4" x14ac:dyDescent="0.25">
      <c r="A534" s="96" t="s">
        <v>135</v>
      </c>
      <c r="B534" s="96" t="s">
        <v>124</v>
      </c>
      <c r="C534" s="96" t="s">
        <v>966</v>
      </c>
      <c r="D534" s="50" t="s">
        <v>967</v>
      </c>
    </row>
    <row r="535" spans="1:4" x14ac:dyDescent="0.25">
      <c r="A535" s="96" t="s">
        <v>135</v>
      </c>
      <c r="B535" s="96" t="s">
        <v>124</v>
      </c>
      <c r="C535" s="96" t="s">
        <v>963</v>
      </c>
      <c r="D535" s="50" t="s">
        <v>1103</v>
      </c>
    </row>
    <row r="536" spans="1:4" x14ac:dyDescent="0.25">
      <c r="A536" s="96" t="s">
        <v>135</v>
      </c>
      <c r="B536" s="96" t="s">
        <v>124</v>
      </c>
      <c r="C536" s="96" t="s">
        <v>964</v>
      </c>
      <c r="D536" s="50" t="s">
        <v>965</v>
      </c>
    </row>
    <row r="537" spans="1:4" x14ac:dyDescent="0.25">
      <c r="A537" s="96" t="s">
        <v>135</v>
      </c>
      <c r="B537" s="96" t="s">
        <v>124</v>
      </c>
      <c r="C537" s="96" t="s">
        <v>1145</v>
      </c>
      <c r="D537" s="50" t="s">
        <v>1275</v>
      </c>
    </row>
    <row r="538" spans="1:4" x14ac:dyDescent="0.25">
      <c r="A538" s="96" t="s">
        <v>132</v>
      </c>
      <c r="B538" s="96" t="s">
        <v>124</v>
      </c>
      <c r="C538" s="96" t="s">
        <v>938</v>
      </c>
      <c r="D538" s="50" t="s">
        <v>939</v>
      </c>
    </row>
    <row r="539" spans="1:4" x14ac:dyDescent="0.25">
      <c r="A539" s="96" t="s">
        <v>132</v>
      </c>
      <c r="B539" s="96" t="s">
        <v>124</v>
      </c>
      <c r="C539" s="96" t="s">
        <v>940</v>
      </c>
      <c r="D539" s="50" t="s">
        <v>941</v>
      </c>
    </row>
    <row r="540" spans="1:4" x14ac:dyDescent="0.25">
      <c r="A540" s="96" t="s">
        <v>132</v>
      </c>
      <c r="B540" s="96" t="s">
        <v>124</v>
      </c>
      <c r="C540" s="96" t="s">
        <v>942</v>
      </c>
      <c r="D540" s="50" t="s">
        <v>943</v>
      </c>
    </row>
    <row r="541" spans="1:4" x14ac:dyDescent="0.25">
      <c r="A541" s="96" t="s">
        <v>132</v>
      </c>
      <c r="B541" s="96" t="s">
        <v>124</v>
      </c>
      <c r="C541" s="96" t="s">
        <v>944</v>
      </c>
      <c r="D541" s="50" t="s">
        <v>1276</v>
      </c>
    </row>
    <row r="542" spans="1:4" x14ac:dyDescent="0.25">
      <c r="A542" s="96" t="s">
        <v>134</v>
      </c>
      <c r="B542" s="96" t="s">
        <v>124</v>
      </c>
      <c r="C542" s="96" t="s">
        <v>933</v>
      </c>
      <c r="D542" s="50" t="s">
        <v>934</v>
      </c>
    </row>
    <row r="543" spans="1:4" x14ac:dyDescent="0.25">
      <c r="A543" s="96" t="s">
        <v>134</v>
      </c>
      <c r="B543" s="96" t="s">
        <v>124</v>
      </c>
      <c r="C543" s="96" t="s">
        <v>931</v>
      </c>
      <c r="D543" s="50" t="s">
        <v>932</v>
      </c>
    </row>
    <row r="544" spans="1:4" x14ac:dyDescent="0.25">
      <c r="A544" s="96" t="s">
        <v>134</v>
      </c>
      <c r="B544" s="96" t="s">
        <v>124</v>
      </c>
      <c r="C544" s="96" t="s">
        <v>929</v>
      </c>
      <c r="D544" s="50" t="s">
        <v>930</v>
      </c>
    </row>
    <row r="545" spans="1:4" x14ac:dyDescent="0.25">
      <c r="A545" s="96" t="s">
        <v>134</v>
      </c>
      <c r="B545" s="96" t="s">
        <v>124</v>
      </c>
      <c r="C545" s="96" t="s">
        <v>936</v>
      </c>
      <c r="D545" s="50" t="s">
        <v>937</v>
      </c>
    </row>
    <row r="546" spans="1:4" x14ac:dyDescent="0.25">
      <c r="A546" s="96" t="s">
        <v>134</v>
      </c>
      <c r="B546" s="96" t="s">
        <v>124</v>
      </c>
      <c r="C546" s="96" t="s">
        <v>935</v>
      </c>
      <c r="D546" s="50" t="s">
        <v>1071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Dealer BM Mar'2021</vt:lpstr>
      <vt:lpstr>Region Wise</vt:lpstr>
      <vt:lpstr>Zone Wise</vt:lpstr>
      <vt:lpstr>DSR BM Mar'2021</vt:lpstr>
      <vt:lpstr>DSR Fund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2021-04-08T08:01:44Z</cp:lastPrinted>
  <dcterms:created xsi:type="dcterms:W3CDTF">2018-02-20T04:51:28Z</dcterms:created>
  <dcterms:modified xsi:type="dcterms:W3CDTF">2021-04-27T06:07:37Z</dcterms:modified>
</cp:coreProperties>
</file>