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tar vs ach 2021" sheetId="22" r:id="rId1"/>
    <sheet name="20 VS 21" sheetId="26" r:id="rId2"/>
    <sheet name="POOR PER DH" sheetId="27" r:id="rId3"/>
  </sheets>
  <externalReferences>
    <externalReference r:id="rId4"/>
  </externalReferences>
  <definedNames>
    <definedName name="_xlcn.WorksheetConnection_Sheet1E4F111" hidden="1">[1]Sheet1!$D$4:$D$5</definedName>
  </definedNames>
  <calcPr calcId="162913"/>
  <extLst>
    <ext xmlns:x15="http://schemas.microsoft.com/office/spreadsheetml/2010/11/main" uri="{FCE2AD5D-F65C-4FA6-A056-5C36A1767C68}">
      <x15:dataModel>
        <x15:modelTables>
          <x15:modelTable id="Range-1982eefd-0fd8-4e52-92d5-3bd6aff3f598" name="Range" connection="WorksheetConnection_Sheet1!$E$4:$F$11"/>
        </x15:modelTables>
      </x15:dataModel>
    </ext>
  </extLst>
</workbook>
</file>

<file path=xl/calcChain.xml><?xml version="1.0" encoding="utf-8"?>
<calcChain xmlns="http://schemas.openxmlformats.org/spreadsheetml/2006/main">
  <c r="U35" i="22" l="1"/>
  <c r="U34" i="22"/>
  <c r="U33" i="22"/>
  <c r="U32" i="22"/>
  <c r="U31" i="22"/>
  <c r="U30" i="22"/>
  <c r="U29" i="22"/>
  <c r="X3" i="22"/>
  <c r="X4" i="22"/>
  <c r="X5" i="22"/>
  <c r="Y5" i="22" s="1"/>
  <c r="X6" i="22"/>
  <c r="X7" i="22"/>
  <c r="X30" i="22" s="1"/>
  <c r="Y30" i="22" s="1"/>
  <c r="X8" i="22"/>
  <c r="X9" i="22"/>
  <c r="Y9" i="22" s="1"/>
  <c r="X10" i="22"/>
  <c r="X11" i="22"/>
  <c r="X12" i="22"/>
  <c r="X13" i="22"/>
  <c r="Y13" i="22" s="1"/>
  <c r="X14" i="22"/>
  <c r="X15" i="22"/>
  <c r="X16" i="22"/>
  <c r="X33" i="22" s="1"/>
  <c r="X17" i="22"/>
  <c r="Y17" i="22" s="1"/>
  <c r="X18" i="22"/>
  <c r="X19" i="22"/>
  <c r="X34" i="22" s="1"/>
  <c r="X20" i="22"/>
  <c r="X21" i="22"/>
  <c r="Y21" i="22" s="1"/>
  <c r="X22" i="22"/>
  <c r="X23" i="22"/>
  <c r="X24" i="22"/>
  <c r="X35" i="22" s="1"/>
  <c r="X2" i="22"/>
  <c r="X29" i="22" s="1"/>
  <c r="Y29" i="22" s="1"/>
  <c r="V25" i="22"/>
  <c r="W3" i="22"/>
  <c r="W25" i="22" s="1"/>
  <c r="W4" i="22"/>
  <c r="W29" i="22" s="1"/>
  <c r="W5" i="22"/>
  <c r="W6" i="22"/>
  <c r="W30" i="22" s="1"/>
  <c r="W7" i="22"/>
  <c r="Y7" i="22" s="1"/>
  <c r="W8" i="22"/>
  <c r="Y8" i="22" s="1"/>
  <c r="W9" i="22"/>
  <c r="W10" i="22"/>
  <c r="W31" i="22" s="1"/>
  <c r="W11" i="22"/>
  <c r="Y11" i="22" s="1"/>
  <c r="W12" i="22"/>
  <c r="W32" i="22" s="1"/>
  <c r="W13" i="22"/>
  <c r="W14" i="22"/>
  <c r="Y14" i="22" s="1"/>
  <c r="W15" i="22"/>
  <c r="Y15" i="22" s="1"/>
  <c r="W16" i="22"/>
  <c r="W33" i="22" s="1"/>
  <c r="W17" i="22"/>
  <c r="W18" i="22"/>
  <c r="Y18" i="22" s="1"/>
  <c r="W19" i="22"/>
  <c r="W34" i="22" s="1"/>
  <c r="W20" i="22"/>
  <c r="Y20" i="22" s="1"/>
  <c r="W21" i="22"/>
  <c r="W22" i="22"/>
  <c r="Y22" i="22" s="1"/>
  <c r="W23" i="22"/>
  <c r="W35" i="22" s="1"/>
  <c r="W24" i="22"/>
  <c r="Y24" i="22" s="1"/>
  <c r="W2" i="22"/>
  <c r="Y34" i="22" l="1"/>
  <c r="V34" i="22"/>
  <c r="Y35" i="22"/>
  <c r="Y33" i="22"/>
  <c r="Y16" i="22"/>
  <c r="Y12" i="22"/>
  <c r="Y4" i="22"/>
  <c r="X32" i="22"/>
  <c r="Y32" i="22" s="1"/>
  <c r="Y23" i="22"/>
  <c r="Y19" i="22"/>
  <c r="Y3" i="22"/>
  <c r="X31" i="22"/>
  <c r="Y31" i="22" s="1"/>
  <c r="Y10" i="22"/>
  <c r="Y6" i="22"/>
  <c r="X25" i="22"/>
  <c r="Y25" i="22" s="1"/>
  <c r="Y2" i="22"/>
  <c r="AD4" i="26"/>
  <c r="AF4" i="26" s="1"/>
  <c r="AD5" i="26"/>
  <c r="AE5" i="26" s="1"/>
  <c r="AD6" i="26"/>
  <c r="AD7" i="26"/>
  <c r="AD8" i="26"/>
  <c r="AF8" i="26" s="1"/>
  <c r="AD9" i="26"/>
  <c r="AD10" i="26"/>
  <c r="AD11" i="26"/>
  <c r="AD12" i="26"/>
  <c r="AF12" i="26" s="1"/>
  <c r="AD13" i="26"/>
  <c r="AF13" i="26" s="1"/>
  <c r="AD14" i="26"/>
  <c r="AD15" i="26"/>
  <c r="AD16" i="26"/>
  <c r="AF16" i="26" s="1"/>
  <c r="AD17" i="26"/>
  <c r="AF17" i="26" s="1"/>
  <c r="AD18" i="26"/>
  <c r="AD19" i="26"/>
  <c r="AD20" i="26"/>
  <c r="AF20" i="26" s="1"/>
  <c r="AD21" i="26"/>
  <c r="AE21" i="26" s="1"/>
  <c r="AD22" i="26"/>
  <c r="AD23" i="26"/>
  <c r="AD24" i="26"/>
  <c r="AD25" i="26"/>
  <c r="AD3" i="26"/>
  <c r="AC4" i="26"/>
  <c r="AC5" i="26"/>
  <c r="AC6" i="26"/>
  <c r="AC7" i="26"/>
  <c r="AC8" i="26"/>
  <c r="AC9" i="26"/>
  <c r="AC10" i="26"/>
  <c r="AC11" i="26"/>
  <c r="AC12" i="26"/>
  <c r="AC13" i="26"/>
  <c r="AC14" i="26"/>
  <c r="AC15" i="26"/>
  <c r="AC16" i="26"/>
  <c r="AC17" i="26"/>
  <c r="AC18" i="26"/>
  <c r="AC19" i="26"/>
  <c r="AC20" i="26"/>
  <c r="AC21" i="26"/>
  <c r="AC22" i="26"/>
  <c r="AC23" i="26"/>
  <c r="AC24" i="26"/>
  <c r="AC25" i="26"/>
  <c r="AC35" i="26" s="1"/>
  <c r="AC3" i="26"/>
  <c r="AC29" i="26" s="1"/>
  <c r="F35" i="26"/>
  <c r="I35" i="26"/>
  <c r="J35" i="26"/>
  <c r="M35" i="26"/>
  <c r="O35" i="26" s="1"/>
  <c r="N35" i="26"/>
  <c r="Q35" i="26"/>
  <c r="R35" i="26"/>
  <c r="S35" i="26" s="1"/>
  <c r="U35" i="26"/>
  <c r="V35" i="26"/>
  <c r="Y35" i="26"/>
  <c r="Z35" i="26"/>
  <c r="F34" i="26"/>
  <c r="I34" i="26"/>
  <c r="J34" i="26"/>
  <c r="M34" i="26"/>
  <c r="N34" i="26"/>
  <c r="Q34" i="26"/>
  <c r="R34" i="26"/>
  <c r="U34" i="26"/>
  <c r="V34" i="26"/>
  <c r="W34" i="26" s="1"/>
  <c r="Y34" i="26"/>
  <c r="Z34" i="26"/>
  <c r="F33" i="26"/>
  <c r="I33" i="26"/>
  <c r="J33" i="26"/>
  <c r="M33" i="26"/>
  <c r="N33" i="26"/>
  <c r="Q33" i="26"/>
  <c r="R33" i="26"/>
  <c r="U33" i="26"/>
  <c r="V33" i="26"/>
  <c r="Y33" i="26"/>
  <c r="Z33" i="26"/>
  <c r="F32" i="26"/>
  <c r="I32" i="26"/>
  <c r="J32" i="26"/>
  <c r="K32" i="26" s="1"/>
  <c r="M32" i="26"/>
  <c r="N32" i="26"/>
  <c r="Q32" i="26"/>
  <c r="R32" i="26"/>
  <c r="S32" i="26" s="1"/>
  <c r="U32" i="26"/>
  <c r="V32" i="26"/>
  <c r="Y32" i="26"/>
  <c r="Z32" i="26"/>
  <c r="AA32" i="26" s="1"/>
  <c r="F31" i="26"/>
  <c r="I31" i="26"/>
  <c r="J31" i="26"/>
  <c r="M31" i="26"/>
  <c r="N31" i="26"/>
  <c r="Q31" i="26"/>
  <c r="R31" i="26"/>
  <c r="U31" i="26"/>
  <c r="V31" i="26"/>
  <c r="Y31" i="26"/>
  <c r="Z31" i="26"/>
  <c r="F30" i="26"/>
  <c r="I30" i="26"/>
  <c r="J30" i="26"/>
  <c r="M30" i="26"/>
  <c r="N30" i="26"/>
  <c r="Q30" i="26"/>
  <c r="R30" i="26"/>
  <c r="U30" i="26"/>
  <c r="V30" i="26"/>
  <c r="W30" i="26" s="1"/>
  <c r="Y30" i="26"/>
  <c r="Z30" i="26"/>
  <c r="F29" i="26"/>
  <c r="I29" i="26"/>
  <c r="J29" i="26"/>
  <c r="M29" i="26"/>
  <c r="N29" i="26"/>
  <c r="Q29" i="26"/>
  <c r="R29" i="26"/>
  <c r="U29" i="26"/>
  <c r="V29" i="26"/>
  <c r="Y29" i="26"/>
  <c r="Z29" i="26"/>
  <c r="AB4" i="26"/>
  <c r="AB5" i="26"/>
  <c r="AB6" i="26"/>
  <c r="AB7" i="26"/>
  <c r="AB8" i="26"/>
  <c r="AB9" i="26"/>
  <c r="AB10" i="26"/>
  <c r="AB11" i="26"/>
  <c r="AB12" i="26"/>
  <c r="AB13" i="26"/>
  <c r="AB14" i="26"/>
  <c r="AB15" i="26"/>
  <c r="AB16" i="26"/>
  <c r="AB17" i="26"/>
  <c r="AB18" i="26"/>
  <c r="AB19" i="26"/>
  <c r="AB20" i="26"/>
  <c r="AB21" i="26"/>
  <c r="AB22" i="26"/>
  <c r="AB23" i="26"/>
  <c r="AB24" i="26"/>
  <c r="AB25" i="26"/>
  <c r="AB3" i="26"/>
  <c r="AA4" i="26"/>
  <c r="AA5" i="26"/>
  <c r="AA6" i="26"/>
  <c r="AA7" i="26"/>
  <c r="AA8" i="26"/>
  <c r="AA9" i="26"/>
  <c r="AA10" i="26"/>
  <c r="AA11" i="26"/>
  <c r="AA12" i="26"/>
  <c r="AA13" i="26"/>
  <c r="AA14" i="26"/>
  <c r="AA15" i="26"/>
  <c r="AA16" i="26"/>
  <c r="AA17" i="26"/>
  <c r="AA18" i="26"/>
  <c r="AA19" i="26"/>
  <c r="AA20" i="26"/>
  <c r="AA21" i="26"/>
  <c r="AA22" i="26"/>
  <c r="AA23" i="26"/>
  <c r="AA24" i="26"/>
  <c r="AA25" i="26"/>
  <c r="AA3" i="26"/>
  <c r="X4" i="26"/>
  <c r="X5" i="26"/>
  <c r="X6" i="26"/>
  <c r="X7" i="26"/>
  <c r="X8" i="26"/>
  <c r="X9" i="26"/>
  <c r="X10" i="26"/>
  <c r="X11" i="26"/>
  <c r="X12" i="26"/>
  <c r="X13" i="26"/>
  <c r="X14" i="26"/>
  <c r="X15" i="26"/>
  <c r="X16" i="26"/>
  <c r="X17" i="26"/>
  <c r="X18" i="26"/>
  <c r="X19" i="26"/>
  <c r="X20" i="26"/>
  <c r="X21" i="26"/>
  <c r="X22" i="26"/>
  <c r="X23" i="26"/>
  <c r="X24" i="26"/>
  <c r="X25" i="26"/>
  <c r="W4" i="26"/>
  <c r="W5" i="26"/>
  <c r="W6" i="26"/>
  <c r="W7" i="26"/>
  <c r="W8" i="26"/>
  <c r="W9" i="26"/>
  <c r="W10" i="26"/>
  <c r="W11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X3" i="26"/>
  <c r="W3" i="26"/>
  <c r="T4" i="26"/>
  <c r="T5" i="26"/>
  <c r="T6" i="26"/>
  <c r="T7" i="26"/>
  <c r="T8" i="26"/>
  <c r="T9" i="26"/>
  <c r="T10" i="26"/>
  <c r="T11" i="26"/>
  <c r="T12" i="26"/>
  <c r="T13" i="26"/>
  <c r="T14" i="26"/>
  <c r="T15" i="26"/>
  <c r="T16" i="26"/>
  <c r="T17" i="26"/>
  <c r="T18" i="26"/>
  <c r="T19" i="26"/>
  <c r="T20" i="26"/>
  <c r="T21" i="26"/>
  <c r="T22" i="26"/>
  <c r="T23" i="26"/>
  <c r="T24" i="26"/>
  <c r="T25" i="26"/>
  <c r="S4" i="26"/>
  <c r="S5" i="26"/>
  <c r="S6" i="26"/>
  <c r="S7" i="26"/>
  <c r="S8" i="26"/>
  <c r="S9" i="26"/>
  <c r="S10" i="26"/>
  <c r="S11" i="26"/>
  <c r="S12" i="26"/>
  <c r="S13" i="26"/>
  <c r="S14" i="26"/>
  <c r="S15" i="26"/>
  <c r="S16" i="26"/>
  <c r="S17" i="26"/>
  <c r="S18" i="26"/>
  <c r="S19" i="26"/>
  <c r="S20" i="26"/>
  <c r="S21" i="26"/>
  <c r="S22" i="26"/>
  <c r="S23" i="26"/>
  <c r="S24" i="26"/>
  <c r="S25" i="26"/>
  <c r="T3" i="26"/>
  <c r="S3" i="26"/>
  <c r="P4" i="26"/>
  <c r="P5" i="26"/>
  <c r="P6" i="26"/>
  <c r="P7" i="26"/>
  <c r="P8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3" i="26"/>
  <c r="O4" i="26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3" i="26"/>
  <c r="F26" i="26"/>
  <c r="I26" i="26"/>
  <c r="J26" i="26"/>
  <c r="M26" i="26"/>
  <c r="N26" i="26"/>
  <c r="P26" i="26" s="1"/>
  <c r="Q26" i="26"/>
  <c r="R26" i="26"/>
  <c r="U26" i="26"/>
  <c r="V26" i="26"/>
  <c r="X26" i="26" s="1"/>
  <c r="Y26" i="26"/>
  <c r="Z26" i="26"/>
  <c r="E35" i="26"/>
  <c r="E34" i="26"/>
  <c r="E33" i="26"/>
  <c r="G33" i="26" s="1"/>
  <c r="E32" i="26"/>
  <c r="E31" i="26"/>
  <c r="G31" i="26" s="1"/>
  <c r="E30" i="26"/>
  <c r="E29" i="26"/>
  <c r="G29" i="26" s="1"/>
  <c r="E26" i="26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T25" i="22"/>
  <c r="U25" i="22"/>
  <c r="E25" i="22"/>
  <c r="F35" i="22"/>
  <c r="G35" i="22" s="1"/>
  <c r="H35" i="22"/>
  <c r="J35" i="22" s="1"/>
  <c r="I35" i="22"/>
  <c r="K35" i="22"/>
  <c r="L35" i="22"/>
  <c r="M35" i="22" s="1"/>
  <c r="N35" i="22"/>
  <c r="O35" i="22"/>
  <c r="Q35" i="22"/>
  <c r="R35" i="22"/>
  <c r="S35" i="22" s="1"/>
  <c r="T35" i="22"/>
  <c r="V35" i="22" s="1"/>
  <c r="E35" i="22"/>
  <c r="F34" i="22"/>
  <c r="H34" i="22"/>
  <c r="I34" i="22"/>
  <c r="J34" i="22" s="1"/>
  <c r="K34" i="22"/>
  <c r="L34" i="22"/>
  <c r="N34" i="22"/>
  <c r="O34" i="22"/>
  <c r="P34" i="22" s="1"/>
  <c r="Q34" i="22"/>
  <c r="R34" i="22"/>
  <c r="S34" i="22" s="1"/>
  <c r="T34" i="22"/>
  <c r="E34" i="22"/>
  <c r="F33" i="22"/>
  <c r="H33" i="22"/>
  <c r="I33" i="22"/>
  <c r="J33" i="22" s="1"/>
  <c r="K33" i="22"/>
  <c r="L33" i="22"/>
  <c r="N33" i="22"/>
  <c r="O33" i="22"/>
  <c r="P33" i="22" s="1"/>
  <c r="Q33" i="22"/>
  <c r="R33" i="22"/>
  <c r="T33" i="22"/>
  <c r="V33" i="22" s="1"/>
  <c r="E33" i="22"/>
  <c r="F32" i="22"/>
  <c r="G32" i="22" s="1"/>
  <c r="H32" i="22"/>
  <c r="I32" i="22"/>
  <c r="J32" i="22" s="1"/>
  <c r="K32" i="22"/>
  <c r="L32" i="22"/>
  <c r="M32" i="22" s="1"/>
  <c r="N32" i="22"/>
  <c r="O32" i="22"/>
  <c r="P32" i="22" s="1"/>
  <c r="Q32" i="22"/>
  <c r="R32" i="22"/>
  <c r="T32" i="22"/>
  <c r="V32" i="22" s="1"/>
  <c r="E32" i="22"/>
  <c r="F31" i="22"/>
  <c r="G31" i="22" s="1"/>
  <c r="H31" i="22"/>
  <c r="I31" i="22"/>
  <c r="J31" i="22" s="1"/>
  <c r="K31" i="22"/>
  <c r="L31" i="22"/>
  <c r="M31" i="22" s="1"/>
  <c r="N31" i="22"/>
  <c r="O31" i="22"/>
  <c r="Q31" i="22"/>
  <c r="R31" i="22"/>
  <c r="S31" i="22" s="1"/>
  <c r="T31" i="22"/>
  <c r="V31" i="22" s="1"/>
  <c r="E31" i="22"/>
  <c r="F30" i="22"/>
  <c r="H30" i="22"/>
  <c r="I30" i="22"/>
  <c r="J30" i="22" s="1"/>
  <c r="K30" i="22"/>
  <c r="L30" i="22"/>
  <c r="N30" i="22"/>
  <c r="O30" i="22"/>
  <c r="P30" i="22" s="1"/>
  <c r="Q30" i="22"/>
  <c r="R30" i="22"/>
  <c r="S30" i="22" s="1"/>
  <c r="T30" i="22"/>
  <c r="V30" i="22" s="1"/>
  <c r="E30" i="22"/>
  <c r="F29" i="22"/>
  <c r="G29" i="22" s="1"/>
  <c r="H29" i="22"/>
  <c r="I29" i="22"/>
  <c r="J29" i="22" s="1"/>
  <c r="K29" i="22"/>
  <c r="L29" i="22"/>
  <c r="N29" i="22"/>
  <c r="O29" i="22"/>
  <c r="P29" i="22" s="1"/>
  <c r="Q29" i="22"/>
  <c r="S29" i="22" s="1"/>
  <c r="R29" i="22"/>
  <c r="T29" i="22"/>
  <c r="V29" i="22" s="1"/>
  <c r="E29" i="22"/>
  <c r="S32" i="22" l="1"/>
  <c r="G30" i="22"/>
  <c r="G34" i="22"/>
  <c r="G30" i="26"/>
  <c r="G34" i="26"/>
  <c r="G26" i="26"/>
  <c r="H29" i="26"/>
  <c r="H31" i="26"/>
  <c r="L35" i="26"/>
  <c r="P33" i="26"/>
  <c r="T29" i="26"/>
  <c r="T35" i="26"/>
  <c r="T34" i="26"/>
  <c r="AB35" i="26"/>
  <c r="W29" i="26"/>
  <c r="AA31" i="26"/>
  <c r="M29" i="22"/>
  <c r="M30" i="22"/>
  <c r="P31" i="22"/>
  <c r="S33" i="22"/>
  <c r="M33" i="22"/>
  <c r="G33" i="22"/>
  <c r="M34" i="22"/>
  <c r="P35" i="22"/>
  <c r="AB33" i="26"/>
  <c r="K29" i="26"/>
  <c r="AC33" i="26"/>
  <c r="AC31" i="26"/>
  <c r="AE22" i="26"/>
  <c r="AE14" i="26"/>
  <c r="AE6" i="26"/>
  <c r="AA35" i="26"/>
  <c r="AA29" i="26"/>
  <c r="X31" i="26"/>
  <c r="W33" i="26"/>
  <c r="X35" i="26"/>
  <c r="P29" i="26"/>
  <c r="P31" i="26"/>
  <c r="O29" i="26"/>
  <c r="O33" i="26"/>
  <c r="AE23" i="26"/>
  <c r="AE15" i="26"/>
  <c r="AF7" i="26"/>
  <c r="K31" i="26"/>
  <c r="L33" i="26"/>
  <c r="AE9" i="26"/>
  <c r="H35" i="26"/>
  <c r="AF21" i="26"/>
  <c r="AE17" i="26"/>
  <c r="AF5" i="26"/>
  <c r="AD29" i="26"/>
  <c r="W26" i="26"/>
  <c r="H33" i="26"/>
  <c r="H32" i="26"/>
  <c r="L30" i="26"/>
  <c r="T31" i="26"/>
  <c r="T30" i="26"/>
  <c r="X33" i="26"/>
  <c r="X32" i="26"/>
  <c r="AB30" i="26"/>
  <c r="AA30" i="26"/>
  <c r="S30" i="26"/>
  <c r="K30" i="26"/>
  <c r="W32" i="26"/>
  <c r="O32" i="26"/>
  <c r="AA34" i="26"/>
  <c r="S34" i="26"/>
  <c r="K34" i="26"/>
  <c r="AF22" i="26"/>
  <c r="AF18" i="26"/>
  <c r="AF14" i="26"/>
  <c r="AF10" i="26"/>
  <c r="AF6" i="26"/>
  <c r="AE13" i="26"/>
  <c r="G32" i="26"/>
  <c r="L29" i="26"/>
  <c r="L34" i="26"/>
  <c r="L31" i="26"/>
  <c r="P35" i="26"/>
  <c r="P34" i="26"/>
  <c r="T32" i="26"/>
  <c r="X29" i="26"/>
  <c r="AB29" i="26"/>
  <c r="AB34" i="26"/>
  <c r="AB31" i="26"/>
  <c r="S29" i="26"/>
  <c r="W31" i="26"/>
  <c r="O31" i="26"/>
  <c r="AA33" i="26"/>
  <c r="S33" i="26"/>
  <c r="K33" i="26"/>
  <c r="K35" i="26"/>
  <c r="AD35" i="26"/>
  <c r="AE35" i="26" s="1"/>
  <c r="AE18" i="26"/>
  <c r="AE10" i="26"/>
  <c r="AF25" i="26"/>
  <c r="AF9" i="26"/>
  <c r="G35" i="26"/>
  <c r="AA26" i="26"/>
  <c r="S26" i="26"/>
  <c r="L26" i="26"/>
  <c r="H34" i="26"/>
  <c r="H30" i="26"/>
  <c r="L32" i="26"/>
  <c r="P32" i="26"/>
  <c r="P30" i="26"/>
  <c r="T33" i="26"/>
  <c r="X34" i="26"/>
  <c r="X30" i="26"/>
  <c r="AB32" i="26"/>
  <c r="O30" i="26"/>
  <c r="S31" i="26"/>
  <c r="O34" i="26"/>
  <c r="W35" i="26"/>
  <c r="AE24" i="26"/>
  <c r="AE20" i="26"/>
  <c r="AE16" i="26"/>
  <c r="AE12" i="26"/>
  <c r="AE8" i="26"/>
  <c r="AE4" i="26"/>
  <c r="AD33" i="26"/>
  <c r="AD31" i="26"/>
  <c r="AE25" i="26"/>
  <c r="AE29" i="26"/>
  <c r="K26" i="26"/>
  <c r="O26" i="26"/>
  <c r="T26" i="26"/>
  <c r="AB26" i="26"/>
  <c r="AE3" i="26"/>
  <c r="AD34" i="26"/>
  <c r="AD32" i="26"/>
  <c r="AD30" i="26"/>
  <c r="AF24" i="26"/>
  <c r="AC34" i="26"/>
  <c r="AF3" i="26"/>
  <c r="AF23" i="26"/>
  <c r="AF19" i="26"/>
  <c r="AF15" i="26"/>
  <c r="AF11" i="26"/>
  <c r="AC26" i="26"/>
  <c r="AC30" i="26"/>
  <c r="AC32" i="26"/>
  <c r="AE19" i="26"/>
  <c r="AE11" i="26"/>
  <c r="AE7" i="26"/>
  <c r="AD26" i="26"/>
  <c r="H26" i="26"/>
  <c r="AF32" i="26" l="1"/>
  <c r="AE31" i="26"/>
  <c r="AF33" i="26"/>
  <c r="AE33" i="26"/>
  <c r="AF30" i="26"/>
  <c r="AF31" i="26"/>
  <c r="AE32" i="26"/>
  <c r="AE30" i="26"/>
  <c r="AF35" i="26"/>
  <c r="AF34" i="26"/>
  <c r="AF29" i="26"/>
  <c r="AF26" i="26"/>
  <c r="AE26" i="26"/>
  <c r="AE34" i="26"/>
  <c r="S21" i="22"/>
  <c r="S25" i="22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E$4:$F$11" type="102" refreshedVersion="5" minRefreshableVersion="5">
    <extLst>
      <ext xmlns:x15="http://schemas.microsoft.com/office/spreadsheetml/2010/11/main" uri="{DE250136-89BD-433C-8126-D09CA5730AF9}">
        <x15:connection id="Range-1982eefd-0fd8-4e52-92d5-3bd6aff3f598" autoDelete="1" usedByAddin="1">
          <x15:rangePr sourceName="_xlcn.WorksheetConnection_Sheet1E4F111"/>
        </x15:connection>
      </ext>
    </extLst>
  </connection>
</connections>
</file>

<file path=xl/sharedStrings.xml><?xml version="1.0" encoding="utf-8"?>
<sst xmlns="http://schemas.openxmlformats.org/spreadsheetml/2006/main" count="313" uniqueCount="75">
  <si>
    <t>Zone</t>
  </si>
  <si>
    <t>Hello Naogaon</t>
  </si>
  <si>
    <t>Rajshahi</t>
  </si>
  <si>
    <t>M/S Chowdhury Enterprise</t>
  </si>
  <si>
    <t>Mugdho Corporation</t>
  </si>
  <si>
    <t>Pabna</t>
  </si>
  <si>
    <t>Mobile Collection &amp; Ghori Ghor</t>
  </si>
  <si>
    <t>Tulip Distribution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</si>
  <si>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</si>
  <si>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</si>
  <si>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</si>
  <si>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</si>
  <si>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</si>
  <si>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</si>
  <si>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Bogura</t>
  </si>
  <si>
    <t>Naogaon</t>
  </si>
  <si>
    <t>Rhyme Enterprise</t>
  </si>
  <si>
    <t>Pacific Electronics</t>
  </si>
  <si>
    <t>Pacific Electronics – 2</t>
  </si>
  <si>
    <t>M/S. Nodi Nishat Enterprise</t>
  </si>
  <si>
    <t>M/S. Sky Tel</t>
  </si>
  <si>
    <t>Tarek &amp; Brothers</t>
  </si>
  <si>
    <t>Shijdah Enterprise</t>
  </si>
  <si>
    <t>Feroz Telecom</t>
  </si>
  <si>
    <t>M/S. MM Trade Link</t>
  </si>
  <si>
    <t>World Media</t>
  </si>
  <si>
    <t>Shahil Distribution</t>
  </si>
  <si>
    <t>Swaranika  Enterprise</t>
  </si>
  <si>
    <t>Dinajpur</t>
  </si>
  <si>
    <t>Rangpur</t>
  </si>
  <si>
    <t>Thakurgaon</t>
  </si>
  <si>
    <t>SL</t>
  </si>
  <si>
    <t>ZONE</t>
  </si>
  <si>
    <t>Distributors</t>
  </si>
  <si>
    <t>Region/
Cluster</t>
  </si>
  <si>
    <t>Target 
FEB 2021</t>
  </si>
  <si>
    <t>Achievement 
FEB2021</t>
  </si>
  <si>
    <t>Achievement %
FEB2021</t>
  </si>
  <si>
    <t>Target 
Mar2021</t>
  </si>
  <si>
    <t>Achievement 
Mar2021</t>
  </si>
  <si>
    <t>Achievement %
Mar2021</t>
  </si>
  <si>
    <t>Target 
Apr2021</t>
  </si>
  <si>
    <t>Achievement 
Apr2021</t>
  </si>
  <si>
    <t>Achievement %
Apr2021</t>
  </si>
  <si>
    <t>Target 
May2021</t>
  </si>
  <si>
    <t>Achievement 
May2021</t>
  </si>
  <si>
    <t>Achievement %
May2021</t>
  </si>
  <si>
    <t>Target 
June2021</t>
  </si>
  <si>
    <t>Achievement 
June2021</t>
  </si>
  <si>
    <t>Achievement %
June2021</t>
  </si>
  <si>
    <t>JAN'21</t>
  </si>
  <si>
    <t>JAN'20</t>
  </si>
  <si>
    <t>FEB'21</t>
  </si>
  <si>
    <t>FEB'20</t>
  </si>
  <si>
    <t>MAR'21</t>
  </si>
  <si>
    <t>MAR'20</t>
  </si>
  <si>
    <t>APR'21</t>
  </si>
  <si>
    <t>APR'20</t>
  </si>
  <si>
    <t>MAY'21</t>
  </si>
  <si>
    <t>MAY'20</t>
  </si>
  <si>
    <t>JUNE'21</t>
  </si>
  <si>
    <t>JUNE'20</t>
  </si>
  <si>
    <t>G/D-G</t>
  </si>
  <si>
    <t>Shortfall Value</t>
  </si>
  <si>
    <t>JAN-JUNE'21</t>
  </si>
  <si>
    <t>JAN-JUNE'20</t>
  </si>
  <si>
    <t>JAN-JUN'21 Shortfall Value</t>
  </si>
  <si>
    <t>JAN-JUN'21 G/D-G</t>
  </si>
  <si>
    <t>SALES</t>
  </si>
  <si>
    <t>Achievement %
JAN2021</t>
  </si>
  <si>
    <t>Achievement 
JAN2021</t>
  </si>
  <si>
    <t>Target JAN2021</t>
  </si>
  <si>
    <t>Target JAN-June2021</t>
  </si>
  <si>
    <t>Achievement JAN-June2021</t>
  </si>
  <si>
    <t>Achievement % JAN-June2021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</si>
</sst>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name val="Arial Unicode MS"/>
      <family val="2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Bahnschrift"/>
      <family val="2"/>
    </font>
    <font>
      <b/>
      <sz val="9"/>
      <color theme="0"/>
      <name val="Bahnschrift"/>
      <family val="2"/>
    </font>
    <font>
      <b/>
      <sz val="9"/>
      <color rgb="FFFFFF00"/>
      <name val="Bahnschrift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b/>
      <sz val="11"/>
      <color rgb="FFFF0000"/>
      <name val="Bahnschrift"/>
      <family val="2"/>
    </font>
    <font>
      <sz val="10"/>
      <color theme="1"/>
      <name val="Bahnschrift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5" fillId="5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164" fontId="4" fillId="0" borderId="0" xfId="0" applyNumberFormat="1" applyFont="1"/>
    <xf numFmtId="0" fontId="6" fillId="2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4" fillId="0" borderId="2" xfId="0" applyFont="1" applyBorder="1" applyAlignment="1">
      <alignment horizontal="center" vertical="center"/>
    </xf>
    <xf numFmtId="164" fontId="4" fillId="0" borderId="1" xfId="0" applyNumberFormat="1" applyFont="1" applyBorder="1"/>
    <xf numFmtId="0" fontId="7" fillId="4" borderId="1" xfId="0" applyFont="1" applyFill="1" applyBorder="1" applyAlignment="1">
      <alignment horizontal="center" vertical="center"/>
    </xf>
    <xf numFmtId="18" fontId="9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3" xfId="0" applyFont="1" applyBorder="1"/>
    <xf numFmtId="0" fontId="8" fillId="3" borderId="3" xfId="0" applyFont="1" applyFill="1" applyBorder="1"/>
    <xf numFmtId="164" fontId="11" fillId="6" borderId="1" xfId="1" applyNumberFormat="1" applyFont="1" applyFill="1" applyBorder="1" applyAlignment="1">
      <alignment horizontal="center" vertical="center"/>
    </xf>
    <xf numFmtId="164" fontId="8" fillId="3" borderId="3" xfId="1" applyNumberFormat="1" applyFont="1" applyFill="1" applyBorder="1" applyAlignment="1">
      <alignment horizontal="center" vertical="center"/>
    </xf>
    <xf numFmtId="9" fontId="8" fillId="3" borderId="3" xfId="13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3" borderId="1" xfId="0" applyFont="1" applyFill="1" applyBorder="1"/>
    <xf numFmtId="164" fontId="8" fillId="2" borderId="3" xfId="1" applyNumberFormat="1" applyFont="1" applyFill="1" applyBorder="1" applyAlignment="1">
      <alignment horizontal="center" vertical="center"/>
    </xf>
    <xf numFmtId="18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164" fontId="8" fillId="3" borderId="1" xfId="1" applyNumberFormat="1" applyFont="1" applyFill="1" applyBorder="1" applyAlignment="1">
      <alignment horizontal="center" vertical="center"/>
    </xf>
    <xf numFmtId="164" fontId="8" fillId="2" borderId="1" xfId="1" applyNumberFormat="1" applyFont="1" applyFill="1" applyBorder="1" applyAlignment="1">
      <alignment horizontal="center" vertical="center"/>
    </xf>
    <xf numFmtId="9" fontId="4" fillId="0" borderId="1" xfId="13" applyFont="1" applyBorder="1"/>
    <xf numFmtId="16" fontId="5" fillId="5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0" fontId="14" fillId="3" borderId="1" xfId="13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164" fontId="14" fillId="3" borderId="1" xfId="13" applyNumberFormat="1" applyFont="1" applyFill="1" applyBorder="1" applyAlignment="1">
      <alignment horizontal="left" vertical="center"/>
    </xf>
    <xf numFmtId="164" fontId="14" fillId="8" borderId="1" xfId="13" applyNumberFormat="1" applyFont="1" applyFill="1" applyBorder="1" applyAlignment="1">
      <alignment horizontal="left" vertical="center"/>
    </xf>
    <xf numFmtId="18" fontId="9" fillId="8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0" fontId="8" fillId="3" borderId="1" xfId="0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9" fillId="4" borderId="6" xfId="0" applyFont="1" applyFill="1" applyBorder="1" applyAlignment="1">
      <alignment horizontal="center" vertical="center" wrapText="1"/>
    </xf>
    <xf numFmtId="9" fontId="8" fillId="3" borderId="7" xfId="13" applyFont="1" applyFill="1" applyBorder="1" applyAlignment="1">
      <alignment horizontal="center" vertical="center"/>
    </xf>
    <xf numFmtId="165" fontId="8" fillId="2" borderId="7" xfId="13" applyNumberFormat="1" applyFont="1" applyFill="1" applyBorder="1" applyAlignment="1">
      <alignment horizontal="center" vertical="center"/>
    </xf>
    <xf numFmtId="9" fontId="8" fillId="3" borderId="7" xfId="13" applyNumberFormat="1" applyFont="1" applyFill="1" applyBorder="1" applyAlignment="1">
      <alignment horizontal="center" vertical="center"/>
    </xf>
    <xf numFmtId="9" fontId="4" fillId="7" borderId="1" xfId="13" applyFont="1" applyFill="1" applyBorder="1"/>
    <xf numFmtId="0" fontId="9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164" fontId="4" fillId="9" borderId="1" xfId="0" applyNumberFormat="1" applyFont="1" applyFill="1" applyBorder="1"/>
    <xf numFmtId="9" fontId="4" fillId="9" borderId="1" xfId="13" applyFont="1" applyFill="1" applyBorder="1"/>
    <xf numFmtId="0" fontId="8" fillId="10" borderId="1" xfId="0" applyFont="1" applyFill="1" applyBorder="1" applyAlignment="1">
      <alignment horizontal="center"/>
    </xf>
    <xf numFmtId="0" fontId="12" fillId="10" borderId="1" xfId="0" applyFont="1" applyFill="1" applyBorder="1"/>
    <xf numFmtId="0" fontId="4" fillId="10" borderId="1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164" fontId="8" fillId="10" borderId="1" xfId="1" applyNumberFormat="1" applyFont="1" applyFill="1" applyBorder="1" applyAlignment="1">
      <alignment horizontal="center" vertical="center"/>
    </xf>
    <xf numFmtId="10" fontId="14" fillId="10" borderId="1" xfId="13" applyNumberFormat="1" applyFont="1" applyFill="1" applyBorder="1" applyAlignment="1">
      <alignment horizontal="left" vertical="center"/>
    </xf>
    <xf numFmtId="164" fontId="14" fillId="10" borderId="1" xfId="13" applyNumberFormat="1" applyFont="1" applyFill="1" applyBorder="1" applyAlignment="1">
      <alignment horizontal="left" vertical="center"/>
    </xf>
    <xf numFmtId="164" fontId="4" fillId="10" borderId="1" xfId="0" applyNumberFormat="1" applyFont="1" applyFill="1" applyBorder="1"/>
    <xf numFmtId="0" fontId="4" fillId="10" borderId="0" xfId="0" applyFont="1" applyFill="1"/>
    <xf numFmtId="0" fontId="8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0" fontId="14" fillId="2" borderId="1" xfId="13" applyNumberFormat="1" applyFont="1" applyFill="1" applyBorder="1" applyAlignment="1">
      <alignment horizontal="left" vertical="center"/>
    </xf>
    <xf numFmtId="164" fontId="14" fillId="2" borderId="1" xfId="13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/>
    <xf numFmtId="0" fontId="4" fillId="2" borderId="0" xfId="0" applyFont="1" applyFill="1"/>
    <xf numFmtId="0" fontId="12" fillId="2" borderId="1" xfId="0" applyFont="1" applyFill="1" applyBorder="1"/>
    <xf numFmtId="0" fontId="8" fillId="2" borderId="3" xfId="0" applyFont="1" applyFill="1" applyBorder="1"/>
    <xf numFmtId="164" fontId="11" fillId="2" borderId="1" xfId="1" applyNumberFormat="1" applyFont="1" applyFill="1" applyBorder="1" applyAlignment="1">
      <alignment horizontal="center" vertical="center"/>
    </xf>
    <xf numFmtId="9" fontId="8" fillId="2" borderId="3" xfId="13" applyFont="1" applyFill="1" applyBorder="1" applyAlignment="1">
      <alignment horizontal="center" vertical="center"/>
    </xf>
    <xf numFmtId="10" fontId="8" fillId="2" borderId="7" xfId="13" applyNumberFormat="1" applyFont="1" applyFill="1" applyBorder="1" applyAlignment="1">
      <alignment horizontal="center" vertical="center"/>
    </xf>
    <xf numFmtId="9" fontId="4" fillId="2" borderId="1" xfId="13" applyFont="1" applyFill="1" applyBorder="1"/>
    <xf numFmtId="0" fontId="8" fillId="2" borderId="3" xfId="0" applyFont="1" applyFill="1" applyBorder="1" applyAlignment="1">
      <alignment horizontal="center"/>
    </xf>
    <xf numFmtId="9" fontId="8" fillId="2" borderId="7" xfId="13" applyFont="1" applyFill="1" applyBorder="1" applyAlignment="1">
      <alignment horizontal="center" vertical="center"/>
    </xf>
  </cellXfs>
  <cellStyles count="14">
    <cellStyle name="Comma" xfId="1" builtinId="3"/>
    <cellStyle name="Comma 2" xfId="9"/>
    <cellStyle name="Comma 2 2" xfId="12"/>
    <cellStyle name="Comma 3" xfId="3"/>
    <cellStyle name="Comma 3 2" xfId="6"/>
    <cellStyle name="Comma 4" xfId="4"/>
    <cellStyle name="Comma 5" xfId="10"/>
    <cellStyle name="Currency 2" xfId="11"/>
    <cellStyle name="Normal" xfId="0" builtinId="0"/>
    <cellStyle name="Normal 2" xfId="2"/>
    <cellStyle name="Normal 2 2" xfId="5"/>
    <cellStyle name="Normal 3" xfId="8"/>
    <cellStyle name="Normal 4" xfId="7"/>
    <cellStyle name="Percent" xfId="13" builtinId="5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pane xSplit="4" ySplit="1" topLeftCell="L23" activePane="bottomRight" state="frozen"/>
      <selection pane="topRight" activeCell="E1" sqref="E1"/>
      <selection pane="bottomLeft" activeCell="A2" sqref="A2"/>
      <selection pane="bottomRight" activeCell="A12" sqref="A12:XFD12"/>
    </sheetView>
  </sheetViews>
  <sheetFormatPr defaultColWidth="9" defaultRowHeight="12" x14ac:dyDescent="0.2"/>
  <cols>
    <col min="1" max="1" width="4" style="2" bestFit="1" customWidth="1"/>
    <col min="2" max="2" width="24.42578125" style="2" bestFit="1" customWidth="1"/>
    <col min="3" max="3" width="7.5703125" style="2" bestFit="1" customWidth="1"/>
    <col min="4" max="4" width="10.140625" style="2" bestFit="1" customWidth="1"/>
    <col min="5" max="6" width="10.7109375" style="2" bestFit="1" customWidth="1"/>
    <col min="7" max="7" width="7.42578125" style="2" bestFit="1" customWidth="1"/>
    <col min="8" max="9" width="10.7109375" style="2" bestFit="1" customWidth="1"/>
    <col min="10" max="10" width="7.42578125" style="2" bestFit="1" customWidth="1"/>
    <col min="11" max="12" width="10.7109375" style="2" bestFit="1" customWidth="1"/>
    <col min="13" max="13" width="7.140625" style="2" bestFit="1" customWidth="1"/>
    <col min="14" max="15" width="10.7109375" style="2" bestFit="1" customWidth="1"/>
    <col min="16" max="16" width="7.140625" style="2" bestFit="1" customWidth="1"/>
    <col min="17" max="18" width="10.7109375" style="2" bestFit="1" customWidth="1"/>
    <col min="19" max="19" width="7.28515625" style="2" bestFit="1" customWidth="1"/>
    <col min="20" max="21" width="10.7109375" style="2" bestFit="1" customWidth="1"/>
    <col min="22" max="22" width="8" style="2" bestFit="1" customWidth="1"/>
    <col min="23" max="24" width="12" style="2" bestFit="1" customWidth="1"/>
    <col min="25" max="25" width="8.42578125" style="2" bestFit="1" customWidth="1"/>
    <col min="26" max="16384" width="9" style="2"/>
  </cols>
  <sheetData>
    <row r="1" spans="1:25" ht="33.75" x14ac:dyDescent="0.2">
      <c r="A1" s="11" t="s">
        <v>31</v>
      </c>
      <c r="B1" s="12" t="s">
        <v>33</v>
      </c>
      <c r="C1" s="13" t="s">
        <v>34</v>
      </c>
      <c r="D1" s="12" t="s">
        <v>0</v>
      </c>
      <c r="E1" s="13" t="s">
        <v>71</v>
      </c>
      <c r="F1" s="14" t="s">
        <v>70</v>
      </c>
      <c r="G1" s="13" t="s">
        <v>69</v>
      </c>
      <c r="H1" s="13" t="s">
        <v>35</v>
      </c>
      <c r="I1" s="14" t="s">
        <v>36</v>
      </c>
      <c r="J1" s="13" t="s">
        <v>37</v>
      </c>
      <c r="K1" s="13" t="s">
        <v>38</v>
      </c>
      <c r="L1" s="14" t="s">
        <v>39</v>
      </c>
      <c r="M1" s="13" t="s">
        <v>40</v>
      </c>
      <c r="N1" s="13" t="s">
        <v>41</v>
      </c>
      <c r="O1" s="14" t="s">
        <v>42</v>
      </c>
      <c r="P1" s="13" t="s">
        <v>43</v>
      </c>
      <c r="Q1" s="13" t="s">
        <v>44</v>
      </c>
      <c r="R1" s="14" t="s">
        <v>45</v>
      </c>
      <c r="S1" s="13" t="s">
        <v>46</v>
      </c>
      <c r="T1" s="13" t="s">
        <v>47</v>
      </c>
      <c r="U1" s="14" t="s">
        <v>48</v>
      </c>
      <c r="V1" s="43" t="s">
        <v>49</v>
      </c>
      <c r="W1" s="48" t="s">
        <v>72</v>
      </c>
      <c r="X1" s="49" t="s">
        <v>73</v>
      </c>
      <c r="Y1" s="48" t="s">
        <v>74</v>
      </c>
    </row>
    <row r="2" spans="1:25" x14ac:dyDescent="0.2">
      <c r="A2" s="15">
        <v>93</v>
      </c>
      <c r="B2" s="23" t="s">
        <v>6</v>
      </c>
      <c r="C2" s="17" t="s">
        <v>2</v>
      </c>
      <c r="D2" s="18" t="s">
        <v>14</v>
      </c>
      <c r="E2" s="19">
        <v>6899545.9209857136</v>
      </c>
      <c r="F2" s="20">
        <v>5943378.3572000014</v>
      </c>
      <c r="G2" s="21">
        <v>0.8614158707347066</v>
      </c>
      <c r="H2" s="19">
        <v>5903962.6901541427</v>
      </c>
      <c r="I2" s="20">
        <v>5113837.5166999986</v>
      </c>
      <c r="J2" s="21">
        <v>0.86617036473285791</v>
      </c>
      <c r="K2" s="19">
        <v>5972832.1799999997</v>
      </c>
      <c r="L2" s="20">
        <v>4883824.5079000005</v>
      </c>
      <c r="M2" s="21">
        <v>0.81767315081335512</v>
      </c>
      <c r="N2" s="19">
        <v>4795274.1190999998</v>
      </c>
      <c r="O2" s="20">
        <v>3863811.6211000001</v>
      </c>
      <c r="P2" s="21">
        <v>0.80575406642763081</v>
      </c>
      <c r="Q2" s="19">
        <v>6910344.58892381</v>
      </c>
      <c r="R2" s="20">
        <v>6342823.4633999979</v>
      </c>
      <c r="S2" s="21">
        <v>0.91787368658381252</v>
      </c>
      <c r="T2" s="19">
        <v>8992930.6358666644</v>
      </c>
      <c r="U2" s="20">
        <v>9125573.3061999939</v>
      </c>
      <c r="V2" s="44">
        <v>1.0147496601168375</v>
      </c>
      <c r="W2" s="50">
        <f>E2+H2+K2+N2+Q2+T2</f>
        <v>39474890.135030329</v>
      </c>
      <c r="X2" s="50">
        <f>F2+I2+L2+O2+R2+U2</f>
        <v>35273248.772499993</v>
      </c>
      <c r="Y2" s="51">
        <f>X2/W2</f>
        <v>0.8935616705161703</v>
      </c>
    </row>
    <row r="3" spans="1:25" s="67" customFormat="1" x14ac:dyDescent="0.2">
      <c r="A3" s="74">
        <v>94</v>
      </c>
      <c r="B3" s="40" t="s">
        <v>13</v>
      </c>
      <c r="C3" s="69" t="s">
        <v>2</v>
      </c>
      <c r="D3" s="69" t="s">
        <v>14</v>
      </c>
      <c r="E3" s="70">
        <v>14106511.580714285</v>
      </c>
      <c r="F3" s="24">
        <v>13570957.419200014</v>
      </c>
      <c r="G3" s="71">
        <v>0.96203496814574241</v>
      </c>
      <c r="H3" s="70">
        <v>13482083.048858287</v>
      </c>
      <c r="I3" s="24">
        <v>14786571.690900002</v>
      </c>
      <c r="J3" s="71">
        <v>1.0967572026751595</v>
      </c>
      <c r="K3" s="70">
        <v>14709860.127300004</v>
      </c>
      <c r="L3" s="24">
        <v>14935951.352100009</v>
      </c>
      <c r="M3" s="71">
        <v>1.0153700458633459</v>
      </c>
      <c r="N3" s="70">
        <v>11228585.754800001</v>
      </c>
      <c r="O3" s="24">
        <v>10248038.418300001</v>
      </c>
      <c r="P3" s="71">
        <v>0.91267401274636606</v>
      </c>
      <c r="Q3" s="70">
        <v>13287875.627838096</v>
      </c>
      <c r="R3" s="24">
        <v>12124286.930300001</v>
      </c>
      <c r="S3" s="71">
        <v>0.91243230068315984</v>
      </c>
      <c r="T3" s="70">
        <v>21362279.266319051</v>
      </c>
      <c r="U3" s="24">
        <v>23586195.302100003</v>
      </c>
      <c r="V3" s="75">
        <v>1.104104810542726</v>
      </c>
      <c r="W3" s="66">
        <f t="shared" ref="W3:W24" si="0">E3+H3+K3+N3+Q3+T3</f>
        <v>88177195.405829728</v>
      </c>
      <c r="X3" s="66">
        <f t="shared" ref="X3:X24" si="1">F3+I3+L3+O3+R3+U3</f>
        <v>89252001.112900034</v>
      </c>
      <c r="Y3" s="73">
        <f t="shared" ref="Y3:Y25" si="2">X3/W3</f>
        <v>1.012189157322634</v>
      </c>
    </row>
    <row r="4" spans="1:25" x14ac:dyDescent="0.2">
      <c r="A4" s="15">
        <v>95</v>
      </c>
      <c r="B4" s="23" t="s">
        <v>17</v>
      </c>
      <c r="C4" s="17" t="s">
        <v>2</v>
      </c>
      <c r="D4" s="18" t="s">
        <v>14</v>
      </c>
      <c r="E4" s="19">
        <v>7847659.5055571431</v>
      </c>
      <c r="F4" s="20">
        <v>7546728.2931000013</v>
      </c>
      <c r="G4" s="21">
        <v>0.96165338057238037</v>
      </c>
      <c r="H4" s="19">
        <v>7533071.8751710709</v>
      </c>
      <c r="I4" s="20">
        <v>7237411.1174000008</v>
      </c>
      <c r="J4" s="21">
        <v>0.9607516345694822</v>
      </c>
      <c r="K4" s="19">
        <v>7709756.467600001</v>
      </c>
      <c r="L4" s="20">
        <v>8324475.4501999989</v>
      </c>
      <c r="M4" s="21">
        <v>1.0797326070133777</v>
      </c>
      <c r="N4" s="19">
        <v>6269239.7291000001</v>
      </c>
      <c r="O4" s="20">
        <v>2670946.0411</v>
      </c>
      <c r="P4" s="21">
        <v>0.42603986392516463</v>
      </c>
      <c r="Q4" s="19">
        <v>8608088.2670809515</v>
      </c>
      <c r="R4" s="20">
        <v>6912390.7483999999</v>
      </c>
      <c r="S4" s="21">
        <v>0.80301113719225703</v>
      </c>
      <c r="T4" s="19">
        <v>8102819.1888857149</v>
      </c>
      <c r="U4" s="20">
        <v>8206826.573599996</v>
      </c>
      <c r="V4" s="44">
        <v>1.0128359503389812</v>
      </c>
      <c r="W4" s="50">
        <f t="shared" si="0"/>
        <v>46070635.033394888</v>
      </c>
      <c r="X4" s="50">
        <f t="shared" si="1"/>
        <v>40898778.223799996</v>
      </c>
      <c r="Y4" s="51">
        <f t="shared" si="2"/>
        <v>0.887740709329359</v>
      </c>
    </row>
    <row r="5" spans="1:25" x14ac:dyDescent="0.2">
      <c r="A5" s="15">
        <v>96</v>
      </c>
      <c r="B5" s="7" t="s">
        <v>18</v>
      </c>
      <c r="C5" s="17" t="s">
        <v>2</v>
      </c>
      <c r="D5" s="18" t="s">
        <v>14</v>
      </c>
      <c r="E5" s="19">
        <v>5987890.7611142881</v>
      </c>
      <c r="F5" s="20">
        <v>5754362.9395000013</v>
      </c>
      <c r="G5" s="21">
        <v>0.96099998631724715</v>
      </c>
      <c r="H5" s="19">
        <v>6201931.0004234295</v>
      </c>
      <c r="I5" s="20">
        <v>5647497.2183999997</v>
      </c>
      <c r="J5" s="21">
        <v>0.91060303928154362</v>
      </c>
      <c r="K5" s="19">
        <v>6182583.6194000002</v>
      </c>
      <c r="L5" s="20">
        <v>3737142.6593999993</v>
      </c>
      <c r="M5" s="21">
        <v>0.60446293806256302</v>
      </c>
      <c r="N5" s="19">
        <v>4300745.375</v>
      </c>
      <c r="O5" s="20">
        <v>3444201.8375000008</v>
      </c>
      <c r="P5" s="21">
        <v>0.80083835177059304</v>
      </c>
      <c r="Q5" s="19">
        <v>5689591.9137380961</v>
      </c>
      <c r="R5" s="20">
        <v>4612887.1522999983</v>
      </c>
      <c r="S5" s="21">
        <v>0.81075887730396179</v>
      </c>
      <c r="T5" s="19">
        <v>6659413.8592095226</v>
      </c>
      <c r="U5" s="20">
        <v>6739874.3270000005</v>
      </c>
      <c r="V5" s="44">
        <v>1.012082214665065</v>
      </c>
      <c r="W5" s="50">
        <f t="shared" si="0"/>
        <v>35022156.528885335</v>
      </c>
      <c r="X5" s="50">
        <f t="shared" si="1"/>
        <v>29935966.134099998</v>
      </c>
      <c r="Y5" s="51">
        <f t="shared" si="2"/>
        <v>0.85477220996969783</v>
      </c>
    </row>
    <row r="6" spans="1:25" x14ac:dyDescent="0.2">
      <c r="A6" s="22">
        <v>90</v>
      </c>
      <c r="B6" s="23" t="s">
        <v>19</v>
      </c>
      <c r="C6" s="17" t="s">
        <v>2</v>
      </c>
      <c r="D6" s="18" t="s">
        <v>28</v>
      </c>
      <c r="E6" s="19">
        <v>6023694.8281999994</v>
      </c>
      <c r="F6" s="20">
        <v>6416716.8246000046</v>
      </c>
      <c r="G6" s="21">
        <v>1.0652460006041589</v>
      </c>
      <c r="H6" s="19">
        <v>6103461.742368171</v>
      </c>
      <c r="I6" s="20">
        <v>6107164.1221999982</v>
      </c>
      <c r="J6" s="21">
        <v>1.0006066032668193</v>
      </c>
      <c r="K6" s="19">
        <v>5999431.5190000003</v>
      </c>
      <c r="L6" s="20">
        <v>4810483.7579000005</v>
      </c>
      <c r="M6" s="21">
        <v>0.80182326319841446</v>
      </c>
      <c r="N6" s="19">
        <v>4576049.2745000003</v>
      </c>
      <c r="O6" s="20">
        <v>3669497.0653000008</v>
      </c>
      <c r="P6" s="21">
        <v>0.80189194765629934</v>
      </c>
      <c r="Q6" s="19">
        <v>6959980.4775857143</v>
      </c>
      <c r="R6" s="20">
        <v>5570776.7681000009</v>
      </c>
      <c r="S6" s="21">
        <v>0.80040120601493381</v>
      </c>
      <c r="T6" s="19">
        <v>7089812.1189476205</v>
      </c>
      <c r="U6" s="20">
        <v>7689097.0017000008</v>
      </c>
      <c r="V6" s="44">
        <v>1.0845276112678337</v>
      </c>
      <c r="W6" s="50">
        <f t="shared" si="0"/>
        <v>36752429.960601509</v>
      </c>
      <c r="X6" s="50">
        <f t="shared" si="1"/>
        <v>34263735.539800003</v>
      </c>
      <c r="Y6" s="51">
        <f t="shared" si="2"/>
        <v>0.93228490133932973</v>
      </c>
    </row>
    <row r="7" spans="1:25" x14ac:dyDescent="0.2">
      <c r="A7" s="15">
        <v>91</v>
      </c>
      <c r="B7" s="23" t="s">
        <v>20</v>
      </c>
      <c r="C7" s="17" t="s">
        <v>2</v>
      </c>
      <c r="D7" s="18" t="s">
        <v>28</v>
      </c>
      <c r="E7" s="19">
        <v>10998863.206914285</v>
      </c>
      <c r="F7" s="20">
        <v>12670097.819000002</v>
      </c>
      <c r="G7" s="21">
        <v>1.1519461221260683</v>
      </c>
      <c r="H7" s="19">
        <v>10535419.033336001</v>
      </c>
      <c r="I7" s="20">
        <v>10128411.4652</v>
      </c>
      <c r="J7" s="21">
        <v>0.96136769056378735</v>
      </c>
      <c r="K7" s="19">
        <v>10381313.242900001</v>
      </c>
      <c r="L7" s="20">
        <v>9581903.7333000023</v>
      </c>
      <c r="M7" s="21">
        <v>0.92299533874996675</v>
      </c>
      <c r="N7" s="19">
        <v>9130052.8368999995</v>
      </c>
      <c r="O7" s="20">
        <v>3244291.7724000001</v>
      </c>
      <c r="P7" s="21">
        <v>0.3553420588419684</v>
      </c>
      <c r="Q7" s="19">
        <v>11186762.791642856</v>
      </c>
      <c r="R7" s="20">
        <v>10542750.324200002</v>
      </c>
      <c r="S7" s="21">
        <v>0.9424308462208596</v>
      </c>
      <c r="T7" s="19">
        <v>14337444.26920476</v>
      </c>
      <c r="U7" s="20">
        <v>19337507.28140001</v>
      </c>
      <c r="V7" s="44">
        <v>1.3487415831100966</v>
      </c>
      <c r="W7" s="50">
        <f t="shared" si="0"/>
        <v>66569855.380897902</v>
      </c>
      <c r="X7" s="50">
        <f t="shared" si="1"/>
        <v>65504962.395500019</v>
      </c>
      <c r="Y7" s="51">
        <f t="shared" si="2"/>
        <v>0.98400337541211702</v>
      </c>
    </row>
    <row r="8" spans="1:25" s="67" customFormat="1" x14ac:dyDescent="0.2">
      <c r="A8" s="61">
        <v>100</v>
      </c>
      <c r="B8" s="40" t="s">
        <v>21</v>
      </c>
      <c r="C8" s="69" t="s">
        <v>2</v>
      </c>
      <c r="D8" s="69" t="s">
        <v>28</v>
      </c>
      <c r="E8" s="70">
        <v>18091542.711828575</v>
      </c>
      <c r="F8" s="24">
        <v>18352507.272799999</v>
      </c>
      <c r="G8" s="71">
        <v>2.0495870862407308</v>
      </c>
      <c r="H8" s="70">
        <v>16698174.658546221</v>
      </c>
      <c r="I8" s="24">
        <v>13822747.423500001</v>
      </c>
      <c r="J8" s="71">
        <v>1.7252298889181596</v>
      </c>
      <c r="K8" s="70">
        <v>16177717.331699997</v>
      </c>
      <c r="L8" s="24">
        <v>12979164.101200003</v>
      </c>
      <c r="M8" s="71">
        <v>1.6060196855622313</v>
      </c>
      <c r="N8" s="70">
        <v>13798704.2534</v>
      </c>
      <c r="O8" s="24">
        <v>12494618.539300002</v>
      </c>
      <c r="P8" s="71">
        <v>1.4055797588249173</v>
      </c>
      <c r="Q8" s="70">
        <v>17296967.610399999</v>
      </c>
      <c r="R8" s="24">
        <v>15934887.391600003</v>
      </c>
      <c r="S8" s="71">
        <v>1.2023060121312685</v>
      </c>
      <c r="T8" s="70">
        <v>17949376.397219051</v>
      </c>
      <c r="U8" s="24">
        <v>24347525.31530001</v>
      </c>
      <c r="V8" s="75">
        <v>1.3564552203090601</v>
      </c>
      <c r="W8" s="66">
        <f t="shared" si="0"/>
        <v>100012482.96309383</v>
      </c>
      <c r="X8" s="66">
        <f t="shared" si="1"/>
        <v>97931450.04370001</v>
      </c>
      <c r="Y8" s="73">
        <f t="shared" si="2"/>
        <v>0.97919226822753958</v>
      </c>
    </row>
    <row r="9" spans="1:25" x14ac:dyDescent="0.2">
      <c r="A9" s="15">
        <v>79</v>
      </c>
      <c r="B9" s="23" t="s">
        <v>1</v>
      </c>
      <c r="C9" s="17" t="s">
        <v>2</v>
      </c>
      <c r="D9" s="18" t="s">
        <v>15</v>
      </c>
      <c r="E9" s="19">
        <v>11812990.723285716</v>
      </c>
      <c r="F9" s="20">
        <v>9455621.1977999993</v>
      </c>
      <c r="G9" s="21">
        <v>0.80044261603973998</v>
      </c>
      <c r="H9" s="19">
        <v>10055461.022280427</v>
      </c>
      <c r="I9" s="20">
        <v>8664018.8652000017</v>
      </c>
      <c r="J9" s="21">
        <v>0.86162323597124668</v>
      </c>
      <c r="K9" s="19">
        <v>9793274.0594000015</v>
      </c>
      <c r="L9" s="20">
        <v>7839228.5983000007</v>
      </c>
      <c r="M9" s="21">
        <v>0.80047066494331132</v>
      </c>
      <c r="N9" s="19">
        <v>7323952.2496000007</v>
      </c>
      <c r="O9" s="20">
        <v>6683853.3818999985</v>
      </c>
      <c r="P9" s="21">
        <v>0.91260198784953006</v>
      </c>
      <c r="Q9" s="19">
        <v>11459772.918828571</v>
      </c>
      <c r="R9" s="20">
        <v>4841289.4645999996</v>
      </c>
      <c r="S9" s="21">
        <v>0.42245945874247576</v>
      </c>
      <c r="T9" s="19">
        <v>11278836.854257144</v>
      </c>
      <c r="U9" s="20">
        <v>11409125.126500001</v>
      </c>
      <c r="V9" s="44">
        <v>1.0115515698938122</v>
      </c>
      <c r="W9" s="50">
        <f t="shared" si="0"/>
        <v>61724287.827651858</v>
      </c>
      <c r="X9" s="50">
        <f t="shared" si="1"/>
        <v>48893136.634300001</v>
      </c>
      <c r="Y9" s="47">
        <f t="shared" si="2"/>
        <v>0.79212151901728978</v>
      </c>
    </row>
    <row r="10" spans="1:25" s="67" customFormat="1" x14ac:dyDescent="0.2">
      <c r="A10" s="61">
        <v>88</v>
      </c>
      <c r="B10" s="40" t="s">
        <v>3</v>
      </c>
      <c r="C10" s="69" t="s">
        <v>2</v>
      </c>
      <c r="D10" s="69" t="s">
        <v>15</v>
      </c>
      <c r="E10" s="70">
        <v>6938162.2209857134</v>
      </c>
      <c r="F10" s="24">
        <v>7018650.9035000019</v>
      </c>
      <c r="G10" s="71">
        <v>1.0116008648905377</v>
      </c>
      <c r="H10" s="70">
        <v>6736128.9209611416</v>
      </c>
      <c r="I10" s="24">
        <v>6516051.5322000021</v>
      </c>
      <c r="J10" s="71">
        <v>0.96732880392530585</v>
      </c>
      <c r="K10" s="70">
        <v>5861011.7745000003</v>
      </c>
      <c r="L10" s="24">
        <v>6077085.2356000021</v>
      </c>
      <c r="M10" s="71">
        <v>1.0368662390408583</v>
      </c>
      <c r="N10" s="70">
        <v>5402495.9881999996</v>
      </c>
      <c r="O10" s="24">
        <v>5464954.5305999992</v>
      </c>
      <c r="P10" s="71">
        <v>1.0115610529903993</v>
      </c>
      <c r="Q10" s="70">
        <v>6675166.2360476181</v>
      </c>
      <c r="R10" s="24">
        <v>6118948.2397000007</v>
      </c>
      <c r="S10" s="71">
        <v>0.91667353640664451</v>
      </c>
      <c r="T10" s="70">
        <v>9072084.4556904752</v>
      </c>
      <c r="U10" s="24">
        <v>9593546.2196999993</v>
      </c>
      <c r="V10" s="75">
        <v>1.0574798180678793</v>
      </c>
      <c r="W10" s="66">
        <f t="shared" si="0"/>
        <v>40685049.59638495</v>
      </c>
      <c r="X10" s="66">
        <f t="shared" si="1"/>
        <v>40789236.661300004</v>
      </c>
      <c r="Y10" s="73">
        <f t="shared" si="2"/>
        <v>1.0025608194152063</v>
      </c>
    </row>
    <row r="11" spans="1:25" x14ac:dyDescent="0.2">
      <c r="A11" s="22">
        <v>78</v>
      </c>
      <c r="B11" s="23" t="s">
        <v>8</v>
      </c>
      <c r="C11" s="17" t="s">
        <v>2</v>
      </c>
      <c r="D11" s="18" t="s">
        <v>15</v>
      </c>
      <c r="E11" s="19">
        <v>7046892.5358000007</v>
      </c>
      <c r="F11" s="20">
        <v>6065683.2221000018</v>
      </c>
      <c r="G11" s="21">
        <v>0.8607600004235616</v>
      </c>
      <c r="H11" s="19">
        <v>6833356.9047654299</v>
      </c>
      <c r="I11" s="20">
        <v>5881576.8395000016</v>
      </c>
      <c r="J11" s="21">
        <v>0.86071559285866095</v>
      </c>
      <c r="K11" s="19">
        <v>6043146.6067000004</v>
      </c>
      <c r="L11" s="20">
        <v>4836645.3215999985</v>
      </c>
      <c r="M11" s="21">
        <v>0.80035214042923253</v>
      </c>
      <c r="N11" s="19">
        <v>4636572.3569999998</v>
      </c>
      <c r="O11" s="20">
        <v>3713762.9561000001</v>
      </c>
      <c r="P11" s="21">
        <v>0.80097163813117223</v>
      </c>
      <c r="Q11" s="19">
        <v>7941674.5348238107</v>
      </c>
      <c r="R11" s="20">
        <v>1947720.954699999</v>
      </c>
      <c r="S11" s="21">
        <v>0.24525318258250808</v>
      </c>
      <c r="T11" s="19">
        <v>6619536.7519714283</v>
      </c>
      <c r="U11" s="20">
        <v>7691399.672799997</v>
      </c>
      <c r="V11" s="44">
        <v>1.1619241588936486</v>
      </c>
      <c r="W11" s="50">
        <f t="shared" si="0"/>
        <v>39121179.69106067</v>
      </c>
      <c r="X11" s="50">
        <f t="shared" si="1"/>
        <v>30136788.966799997</v>
      </c>
      <c r="Y11" s="47">
        <f t="shared" si="2"/>
        <v>0.77034458584300725</v>
      </c>
    </row>
    <row r="12" spans="1:25" x14ac:dyDescent="0.2">
      <c r="A12" s="15">
        <v>85</v>
      </c>
      <c r="B12" s="23" t="s">
        <v>16</v>
      </c>
      <c r="C12" s="17" t="s">
        <v>2</v>
      </c>
      <c r="D12" s="18" t="s">
        <v>5</v>
      </c>
      <c r="E12" s="19">
        <v>6835590.8886428559</v>
      </c>
      <c r="F12" s="20">
        <v>6751094.737700006</v>
      </c>
      <c r="G12" s="21">
        <v>0.98763879343872996</v>
      </c>
      <c r="H12" s="19">
        <v>6114036.2949771425</v>
      </c>
      <c r="I12" s="20">
        <v>3672907.4939999999</v>
      </c>
      <c r="J12" s="21">
        <v>0.60073367523470533</v>
      </c>
      <c r="K12" s="19">
        <v>6846321.707299999</v>
      </c>
      <c r="L12" s="20">
        <v>2717110.2670999994</v>
      </c>
      <c r="M12" s="21">
        <v>0.39687154405888309</v>
      </c>
      <c r="N12" s="19">
        <v>4120629.8629999999</v>
      </c>
      <c r="O12" s="20">
        <v>2497943.2972999997</v>
      </c>
      <c r="P12" s="21">
        <v>0.60620424069862633</v>
      </c>
      <c r="Q12" s="19">
        <v>6687263.8845904786</v>
      </c>
      <c r="R12" s="20">
        <v>3099756.8044999992</v>
      </c>
      <c r="S12" s="21">
        <v>0.46353140207952553</v>
      </c>
      <c r="T12" s="19">
        <v>6775059.4441380957</v>
      </c>
      <c r="U12" s="24">
        <v>6777162.7946999958</v>
      </c>
      <c r="V12" s="45">
        <v>1.0003104549235682</v>
      </c>
      <c r="W12" s="50">
        <f t="shared" si="0"/>
        <v>37378902.082648568</v>
      </c>
      <c r="X12" s="50">
        <f t="shared" si="1"/>
        <v>25515975.395300001</v>
      </c>
      <c r="Y12" s="47">
        <f t="shared" si="2"/>
        <v>0.68263041377945166</v>
      </c>
    </row>
    <row r="13" spans="1:25" x14ac:dyDescent="0.2">
      <c r="A13" s="22">
        <v>86</v>
      </c>
      <c r="B13" s="23" t="s">
        <v>7</v>
      </c>
      <c r="C13" s="17" t="s">
        <v>2</v>
      </c>
      <c r="D13" s="18" t="s">
        <v>5</v>
      </c>
      <c r="E13" s="19">
        <v>7929250.2414857168</v>
      </c>
      <c r="F13" s="20">
        <v>7215248.2718000021</v>
      </c>
      <c r="G13" s="21">
        <v>0.90995340695012161</v>
      </c>
      <c r="H13" s="19">
        <v>6793011.949551858</v>
      </c>
      <c r="I13" s="20">
        <v>6339416.2060999982</v>
      </c>
      <c r="J13" s="21">
        <v>0.93322612313647058</v>
      </c>
      <c r="K13" s="19">
        <v>7507283.8530999999</v>
      </c>
      <c r="L13" s="20">
        <v>2904062.2301000007</v>
      </c>
      <c r="M13" s="21">
        <v>0.3868326130895956</v>
      </c>
      <c r="N13" s="19">
        <v>5151282.4304999989</v>
      </c>
      <c r="O13" s="20">
        <v>4983399.8794000009</v>
      </c>
      <c r="P13" s="21">
        <v>0.96740956191685601</v>
      </c>
      <c r="Q13" s="19">
        <v>5837517.9215523824</v>
      </c>
      <c r="R13" s="20">
        <v>5608271.1875</v>
      </c>
      <c r="S13" s="21">
        <v>0.96072873143464055</v>
      </c>
      <c r="T13" s="19">
        <v>9805114.750628572</v>
      </c>
      <c r="U13" s="20">
        <v>7876149.0543999989</v>
      </c>
      <c r="V13" s="44">
        <v>0.80326944199149597</v>
      </c>
      <c r="W13" s="50">
        <f t="shared" si="0"/>
        <v>43023461.146818534</v>
      </c>
      <c r="X13" s="50">
        <f t="shared" si="1"/>
        <v>34926546.829300001</v>
      </c>
      <c r="Y13" s="51">
        <f t="shared" si="2"/>
        <v>0.81180234919065142</v>
      </c>
    </row>
    <row r="14" spans="1:25" x14ac:dyDescent="0.2">
      <c r="A14" s="22">
        <v>83</v>
      </c>
      <c r="B14" s="23" t="s">
        <v>11</v>
      </c>
      <c r="C14" s="17" t="s">
        <v>2</v>
      </c>
      <c r="D14" s="18" t="s">
        <v>5</v>
      </c>
      <c r="E14" s="19">
        <v>9034531.3313857149</v>
      </c>
      <c r="F14" s="20">
        <v>9143920.6033000033</v>
      </c>
      <c r="G14" s="21">
        <v>1.0121079077488251</v>
      </c>
      <c r="H14" s="19">
        <v>7610225.9555520006</v>
      </c>
      <c r="I14" s="20">
        <v>6934391.436300003</v>
      </c>
      <c r="J14" s="21">
        <v>0.91119389579241783</v>
      </c>
      <c r="K14" s="19">
        <v>6956633.4243000001</v>
      </c>
      <c r="L14" s="20">
        <v>5567127.138799998</v>
      </c>
      <c r="M14" s="21">
        <v>0.80026167820682326</v>
      </c>
      <c r="N14" s="19">
        <v>5567064.9340000004</v>
      </c>
      <c r="O14" s="20">
        <v>4462273.4456999991</v>
      </c>
      <c r="P14" s="21">
        <v>0.8015486613866033</v>
      </c>
      <c r="Q14" s="19">
        <v>8782096.9683047626</v>
      </c>
      <c r="R14" s="20">
        <v>3619383.8527000002</v>
      </c>
      <c r="S14" s="21">
        <v>0.41213207571752214</v>
      </c>
      <c r="T14" s="19">
        <v>10284329.52505238</v>
      </c>
      <c r="U14" s="20">
        <v>8254319.5761000002</v>
      </c>
      <c r="V14" s="44">
        <v>0.80261134729227368</v>
      </c>
      <c r="W14" s="50">
        <f t="shared" si="0"/>
        <v>48234882.138594851</v>
      </c>
      <c r="X14" s="50">
        <f t="shared" si="1"/>
        <v>37981416.052900009</v>
      </c>
      <c r="Y14" s="47">
        <f t="shared" si="2"/>
        <v>0.78742632652790101</v>
      </c>
    </row>
    <row r="15" spans="1:25" x14ac:dyDescent="0.2">
      <c r="A15" s="15">
        <v>84</v>
      </c>
      <c r="B15" s="23" t="s">
        <v>12</v>
      </c>
      <c r="C15" s="17" t="s">
        <v>2</v>
      </c>
      <c r="D15" s="18" t="s">
        <v>5</v>
      </c>
      <c r="E15" s="19">
        <v>9034531.3313857149</v>
      </c>
      <c r="F15" s="20">
        <v>8237678.3163000019</v>
      </c>
      <c r="G15" s="21">
        <v>0.91179918627129364</v>
      </c>
      <c r="H15" s="19">
        <v>8010213.8081159992</v>
      </c>
      <c r="I15" s="20">
        <v>4639329.1483999994</v>
      </c>
      <c r="J15" s="21">
        <v>0.57917669359829094</v>
      </c>
      <c r="K15" s="19">
        <v>8125265.452800001</v>
      </c>
      <c r="L15" s="20">
        <v>4951542.4611</v>
      </c>
      <c r="M15" s="21">
        <v>0.60940070079724928</v>
      </c>
      <c r="N15" s="19">
        <v>5457552.9440000001</v>
      </c>
      <c r="O15" s="20">
        <v>4384388.4009999996</v>
      </c>
      <c r="P15" s="21">
        <v>0.80336158824078274</v>
      </c>
      <c r="Q15" s="19">
        <v>8533012.5640238095</v>
      </c>
      <c r="R15" s="20">
        <v>3091890.3235000004</v>
      </c>
      <c r="S15" s="21">
        <v>0.36234451787118838</v>
      </c>
      <c r="T15" s="19">
        <v>8065317.3587190462</v>
      </c>
      <c r="U15" s="20">
        <v>8008897.1069000009</v>
      </c>
      <c r="V15" s="46">
        <v>0.993004583786396</v>
      </c>
      <c r="W15" s="50">
        <f t="shared" si="0"/>
        <v>47225893.459044568</v>
      </c>
      <c r="X15" s="50">
        <f t="shared" si="1"/>
        <v>33313725.757200003</v>
      </c>
      <c r="Y15" s="47">
        <f t="shared" si="2"/>
        <v>0.70541229222249591</v>
      </c>
    </row>
    <row r="16" spans="1:25" s="67" customFormat="1" x14ac:dyDescent="0.2">
      <c r="A16" s="61">
        <v>81</v>
      </c>
      <c r="B16" s="68" t="s">
        <v>4</v>
      </c>
      <c r="C16" s="69" t="s">
        <v>2</v>
      </c>
      <c r="D16" s="69" t="s">
        <v>2</v>
      </c>
      <c r="E16" s="70">
        <v>13765365.586685717</v>
      </c>
      <c r="F16" s="24">
        <v>12596855.123500004</v>
      </c>
      <c r="G16" s="71">
        <v>0.91511228264682398</v>
      </c>
      <c r="H16" s="70">
        <v>10702756.839924</v>
      </c>
      <c r="I16" s="24">
        <v>11014089.428200005</v>
      </c>
      <c r="J16" s="71">
        <v>1.0290890088350559</v>
      </c>
      <c r="K16" s="70">
        <v>10373234.980599999</v>
      </c>
      <c r="L16" s="24">
        <v>11257502.921800004</v>
      </c>
      <c r="M16" s="71">
        <v>1.0852451470398348</v>
      </c>
      <c r="N16" s="70">
        <v>8094682.5231999988</v>
      </c>
      <c r="O16" s="24">
        <v>7384886.4654999981</v>
      </c>
      <c r="P16" s="71">
        <v>0.91231329262566274</v>
      </c>
      <c r="Q16" s="70">
        <v>9705509.3491523806</v>
      </c>
      <c r="R16" s="24">
        <v>10662127.755700001</v>
      </c>
      <c r="S16" s="71">
        <v>1.0985644722119778</v>
      </c>
      <c r="T16" s="70">
        <v>15726232.765871428</v>
      </c>
      <c r="U16" s="24">
        <v>15787024.20189999</v>
      </c>
      <c r="V16" s="72">
        <v>1.0038656070359386</v>
      </c>
      <c r="W16" s="66">
        <f t="shared" si="0"/>
        <v>68367782.045433521</v>
      </c>
      <c r="X16" s="66">
        <f t="shared" si="1"/>
        <v>68702485.896600008</v>
      </c>
      <c r="Y16" s="73">
        <f t="shared" si="2"/>
        <v>1.0048956371137514</v>
      </c>
    </row>
    <row r="17" spans="1:25" x14ac:dyDescent="0.2">
      <c r="A17" s="15">
        <v>80</v>
      </c>
      <c r="B17" s="23" t="s">
        <v>9</v>
      </c>
      <c r="C17" s="17" t="s">
        <v>2</v>
      </c>
      <c r="D17" s="18" t="s">
        <v>2</v>
      </c>
      <c r="E17" s="19">
        <v>8333993.3990428578</v>
      </c>
      <c r="F17" s="20">
        <v>8499236.2865000032</v>
      </c>
      <c r="G17" s="21">
        <v>1.0198275759944955</v>
      </c>
      <c r="H17" s="19">
        <v>7429359.1886605714</v>
      </c>
      <c r="I17" s="20">
        <v>7401771.2201000014</v>
      </c>
      <c r="J17" s="21">
        <v>0.99628662878452867</v>
      </c>
      <c r="K17" s="19">
        <v>6676978.6287000002</v>
      </c>
      <c r="L17" s="20">
        <v>7182914.3812000025</v>
      </c>
      <c r="M17" s="21">
        <v>1.0757731573866827</v>
      </c>
      <c r="N17" s="19">
        <v>6059818.8809000012</v>
      </c>
      <c r="O17" s="20">
        <v>5541981.0981000019</v>
      </c>
      <c r="P17" s="21">
        <v>0.91454566663169146</v>
      </c>
      <c r="Q17" s="19">
        <v>9858119.6717523821</v>
      </c>
      <c r="R17" s="20">
        <v>3549154.2911999999</v>
      </c>
      <c r="S17" s="21">
        <v>0.36002345369876215</v>
      </c>
      <c r="T17" s="19">
        <v>8818449.2007333338</v>
      </c>
      <c r="U17" s="20">
        <v>7089991.0879000016</v>
      </c>
      <c r="V17" s="44">
        <v>0.80399522937779178</v>
      </c>
      <c r="W17" s="50">
        <f t="shared" si="0"/>
        <v>47176718.969789147</v>
      </c>
      <c r="X17" s="50">
        <f t="shared" si="1"/>
        <v>39265048.36500001</v>
      </c>
      <c r="Y17" s="51">
        <f t="shared" si="2"/>
        <v>0.83229714194716287</v>
      </c>
    </row>
    <row r="18" spans="1:25" x14ac:dyDescent="0.2">
      <c r="A18" s="22">
        <v>82</v>
      </c>
      <c r="B18" s="23" t="s">
        <v>10</v>
      </c>
      <c r="C18" s="17" t="s">
        <v>2</v>
      </c>
      <c r="D18" s="18" t="s">
        <v>2</v>
      </c>
      <c r="E18" s="19">
        <v>4022433.6053000004</v>
      </c>
      <c r="F18" s="20">
        <v>2830149.8544000001</v>
      </c>
      <c r="G18" s="21">
        <v>0.70359144043321564</v>
      </c>
      <c r="H18" s="19">
        <v>3361206.8605422862</v>
      </c>
      <c r="I18" s="20">
        <v>2747968.9853999992</v>
      </c>
      <c r="J18" s="21">
        <v>0.81755425935214554</v>
      </c>
      <c r="K18" s="19">
        <v>3021985.2002000003</v>
      </c>
      <c r="L18" s="20">
        <v>2441826.0406999979</v>
      </c>
      <c r="M18" s="21">
        <v>0.80802051596361013</v>
      </c>
      <c r="N18" s="19">
        <v>2444875.8825000003</v>
      </c>
      <c r="O18" s="20">
        <v>975499.02549999987</v>
      </c>
      <c r="P18" s="21">
        <v>0.3989973611676787</v>
      </c>
      <c r="Q18" s="19">
        <v>3618243.5653285715</v>
      </c>
      <c r="R18" s="20">
        <v>1775389.9376999999</v>
      </c>
      <c r="S18" s="21">
        <v>0.49067728737569866</v>
      </c>
      <c r="T18" s="19">
        <v>2727402.5171857141</v>
      </c>
      <c r="U18" s="20">
        <v>2203936.1895000003</v>
      </c>
      <c r="V18" s="44">
        <v>0.80807148032339005</v>
      </c>
      <c r="W18" s="50">
        <f t="shared" si="0"/>
        <v>19196147.631056573</v>
      </c>
      <c r="X18" s="50">
        <f t="shared" si="1"/>
        <v>12974770.033199998</v>
      </c>
      <c r="Y18" s="47">
        <f t="shared" si="2"/>
        <v>0.67590488896890477</v>
      </c>
    </row>
    <row r="19" spans="1:25" x14ac:dyDescent="0.2">
      <c r="A19" s="15">
        <v>89</v>
      </c>
      <c r="B19" s="42" t="s">
        <v>24</v>
      </c>
      <c r="C19" s="17" t="s">
        <v>2</v>
      </c>
      <c r="D19" s="18" t="s">
        <v>29</v>
      </c>
      <c r="E19" s="19">
        <v>6588370.5989285707</v>
      </c>
      <c r="F19" s="20">
        <v>7137571.2995999986</v>
      </c>
      <c r="G19" s="21">
        <v>1.0833591086634897</v>
      </c>
      <c r="H19" s="19">
        <v>6809243.471037548</v>
      </c>
      <c r="I19" s="20">
        <v>6200699.8666000031</v>
      </c>
      <c r="J19" s="21">
        <v>0.91062977744503837</v>
      </c>
      <c r="K19" s="19">
        <v>6416990.4205000009</v>
      </c>
      <c r="L19" s="20">
        <v>6478088.6491</v>
      </c>
      <c r="M19" s="21">
        <v>1.0095213214601058</v>
      </c>
      <c r="N19" s="19">
        <v>5676649.8577000014</v>
      </c>
      <c r="O19" s="20">
        <v>2082206.5768999998</v>
      </c>
      <c r="P19" s="21">
        <v>0.36680200982902333</v>
      </c>
      <c r="Q19" s="19">
        <v>7167727.2687238101</v>
      </c>
      <c r="R19" s="20">
        <v>6549157.2497000014</v>
      </c>
      <c r="S19" s="21">
        <v>0.91370067584422154</v>
      </c>
      <c r="T19" s="19">
        <v>7854582.9612476211</v>
      </c>
      <c r="U19" s="20">
        <v>10969850.820500001</v>
      </c>
      <c r="V19" s="44">
        <v>1.3966178566859966</v>
      </c>
      <c r="W19" s="50">
        <f t="shared" si="0"/>
        <v>40513564.578137554</v>
      </c>
      <c r="X19" s="50">
        <f t="shared" si="1"/>
        <v>39417574.462400004</v>
      </c>
      <c r="Y19" s="51">
        <f t="shared" si="2"/>
        <v>0.97294757627105999</v>
      </c>
    </row>
    <row r="20" spans="1:25" x14ac:dyDescent="0.2">
      <c r="A20" s="15">
        <v>87</v>
      </c>
      <c r="B20" s="23" t="s">
        <v>23</v>
      </c>
      <c r="C20" s="17" t="s">
        <v>2</v>
      </c>
      <c r="D20" s="18" t="s">
        <v>29</v>
      </c>
      <c r="E20" s="19">
        <v>9903594.6087142862</v>
      </c>
      <c r="F20" s="20">
        <v>9026754.0158000011</v>
      </c>
      <c r="G20" s="21">
        <v>0.91146239041905619</v>
      </c>
      <c r="H20" s="19">
        <v>9498811.1049098559</v>
      </c>
      <c r="I20" s="20">
        <v>8685975.2639000025</v>
      </c>
      <c r="J20" s="21">
        <v>0.9144276234117652</v>
      </c>
      <c r="K20" s="19">
        <v>8906715.8754999992</v>
      </c>
      <c r="L20" s="20">
        <v>8184511.1583000002</v>
      </c>
      <c r="M20" s="21">
        <v>0.91891458902527789</v>
      </c>
      <c r="N20" s="19">
        <v>7072976.2419000007</v>
      </c>
      <c r="O20" s="20">
        <v>5665634.0361000011</v>
      </c>
      <c r="P20" s="21">
        <v>0.80102545835472116</v>
      </c>
      <c r="Q20" s="19">
        <v>10958924.847600002</v>
      </c>
      <c r="R20" s="20">
        <v>8806203.5713999998</v>
      </c>
      <c r="S20" s="21">
        <v>0.80356455527008686</v>
      </c>
      <c r="T20" s="19">
        <v>9888682.9589571431</v>
      </c>
      <c r="U20" s="20">
        <v>10415855.828299999</v>
      </c>
      <c r="V20" s="44">
        <v>1.0533107261635226</v>
      </c>
      <c r="W20" s="50">
        <f t="shared" si="0"/>
        <v>56229705.637581281</v>
      </c>
      <c r="X20" s="50">
        <f t="shared" si="1"/>
        <v>50784933.873800002</v>
      </c>
      <c r="Y20" s="51">
        <f t="shared" si="2"/>
        <v>0.90316912204956923</v>
      </c>
    </row>
    <row r="21" spans="1:25" x14ac:dyDescent="0.2">
      <c r="A21" s="15">
        <v>92</v>
      </c>
      <c r="B21" s="40" t="s">
        <v>22</v>
      </c>
      <c r="C21" s="17" t="s">
        <v>2</v>
      </c>
      <c r="D21" s="18" t="s">
        <v>29</v>
      </c>
      <c r="E21" s="19">
        <v>8953904.4120428581</v>
      </c>
      <c r="F21" s="20">
        <v>6310774.5816000029</v>
      </c>
      <c r="G21" s="21">
        <v>0.70480700833840848</v>
      </c>
      <c r="H21" s="19">
        <v>7922072.3275382835</v>
      </c>
      <c r="I21" s="20">
        <v>6377383.6848000018</v>
      </c>
      <c r="J21" s="21">
        <v>0.80501457461216075</v>
      </c>
      <c r="K21" s="19">
        <v>7201341.8000000007</v>
      </c>
      <c r="L21" s="20">
        <v>4314870.2834999999</v>
      </c>
      <c r="M21" s="21">
        <v>0.599175876292943</v>
      </c>
      <c r="N21" s="19">
        <v>4885139.2211000007</v>
      </c>
      <c r="O21" s="20">
        <v>3300581.6329999994</v>
      </c>
      <c r="P21" s="21">
        <v>0.67563716889460479</v>
      </c>
      <c r="Q21" s="19">
        <v>8134011.1088999994</v>
      </c>
      <c r="R21" s="20">
        <v>6342774.1433000006</v>
      </c>
      <c r="S21" s="21">
        <f>R21/Q21</f>
        <v>0.7797842981010833</v>
      </c>
      <c r="T21" s="19">
        <v>8185371.4299809523</v>
      </c>
      <c r="U21" s="20">
        <v>8259615.8272000002</v>
      </c>
      <c r="V21" s="44">
        <v>1.0090703760793442</v>
      </c>
      <c r="W21" s="50">
        <f t="shared" si="0"/>
        <v>45281840.299562097</v>
      </c>
      <c r="X21" s="50">
        <f t="shared" si="1"/>
        <v>34906000.153400004</v>
      </c>
      <c r="Y21" s="47">
        <f t="shared" si="2"/>
        <v>0.77086089970017335</v>
      </c>
    </row>
    <row r="22" spans="1:25" x14ac:dyDescent="0.2">
      <c r="A22" s="15">
        <v>101</v>
      </c>
      <c r="B22" s="23" t="s">
        <v>25</v>
      </c>
      <c r="C22" s="17" t="s">
        <v>2</v>
      </c>
      <c r="D22" s="18" t="s">
        <v>29</v>
      </c>
      <c r="E22" s="19">
        <v>11280549.7522</v>
      </c>
      <c r="F22" s="20">
        <v>9049285.8174000047</v>
      </c>
      <c r="G22" s="21">
        <v>0.8022025536153643</v>
      </c>
      <c r="H22" s="19">
        <v>10473480.30531857</v>
      </c>
      <c r="I22" s="20">
        <v>9558504.0525000002</v>
      </c>
      <c r="J22" s="21">
        <v>0.91263875749554491</v>
      </c>
      <c r="K22" s="19">
        <v>9720497.8308000006</v>
      </c>
      <c r="L22" s="20">
        <v>8851982.1870000008</v>
      </c>
      <c r="M22" s="21">
        <v>0.91065111489989181</v>
      </c>
      <c r="N22" s="19">
        <v>7957266.8711999999</v>
      </c>
      <c r="O22" s="20">
        <v>8048887.3928000033</v>
      </c>
      <c r="P22" s="21">
        <v>1.011514069225403</v>
      </c>
      <c r="Q22" s="19">
        <v>10297470.066638095</v>
      </c>
      <c r="R22" s="20">
        <v>8264824.3253000015</v>
      </c>
      <c r="S22" s="21">
        <v>0.80260726875783872</v>
      </c>
      <c r="T22" s="19">
        <v>10585969.960933331</v>
      </c>
      <c r="U22" s="20">
        <v>13508235.386299996</v>
      </c>
      <c r="V22" s="44">
        <v>1.2760507951704991</v>
      </c>
      <c r="W22" s="50">
        <f t="shared" si="0"/>
        <v>60315234.787090003</v>
      </c>
      <c r="X22" s="50">
        <f t="shared" si="1"/>
        <v>57281719.161300004</v>
      </c>
      <c r="Y22" s="51">
        <f t="shared" si="2"/>
        <v>0.94970564839052407</v>
      </c>
    </row>
    <row r="23" spans="1:25" x14ac:dyDescent="0.2">
      <c r="A23" s="22">
        <v>98</v>
      </c>
      <c r="B23" s="23" t="s">
        <v>26</v>
      </c>
      <c r="C23" s="17" t="s">
        <v>2</v>
      </c>
      <c r="D23" s="18" t="s">
        <v>30</v>
      </c>
      <c r="E23" s="19">
        <v>10835703.031771429</v>
      </c>
      <c r="F23" s="20">
        <v>11110324.402999999</v>
      </c>
      <c r="G23" s="21">
        <v>1.0253441212280689</v>
      </c>
      <c r="H23" s="19">
        <v>10518154.503220413</v>
      </c>
      <c r="I23" s="20">
        <v>9611397.8443999998</v>
      </c>
      <c r="J23" s="21">
        <v>0.91379127787647674</v>
      </c>
      <c r="K23" s="19">
        <v>9950924.9837999996</v>
      </c>
      <c r="L23" s="20">
        <v>7982912.3479000013</v>
      </c>
      <c r="M23" s="21">
        <v>0.80222817083799725</v>
      </c>
      <c r="N23" s="19">
        <v>8222232.2050999999</v>
      </c>
      <c r="O23" s="20">
        <v>6600400.6229999987</v>
      </c>
      <c r="P23" s="21">
        <v>0.80275045247517718</v>
      </c>
      <c r="Q23" s="19">
        <v>10061749.003790477</v>
      </c>
      <c r="R23" s="20">
        <v>8740915.9855000023</v>
      </c>
      <c r="S23" s="21">
        <v>0.86872729405266536</v>
      </c>
      <c r="T23" s="19">
        <v>11684575.87192381</v>
      </c>
      <c r="U23" s="20">
        <v>16483461.139200006</v>
      </c>
      <c r="V23" s="44">
        <v>1.4107025637795856</v>
      </c>
      <c r="W23" s="50">
        <f t="shared" si="0"/>
        <v>61273339.599606127</v>
      </c>
      <c r="X23" s="50">
        <f t="shared" si="1"/>
        <v>60529412.34300001</v>
      </c>
      <c r="Y23" s="51">
        <f t="shared" si="2"/>
        <v>0.98785887530421312</v>
      </c>
    </row>
    <row r="24" spans="1:25" x14ac:dyDescent="0.2">
      <c r="A24" s="15">
        <v>99</v>
      </c>
      <c r="B24" s="23" t="s">
        <v>27</v>
      </c>
      <c r="C24" s="17" t="s">
        <v>2</v>
      </c>
      <c r="D24" s="18" t="s">
        <v>30</v>
      </c>
      <c r="E24" s="19">
        <v>7366015.8349000011</v>
      </c>
      <c r="F24" s="20">
        <v>8965676.5800000038</v>
      </c>
      <c r="G24" s="21">
        <v>1.2171677038109054</v>
      </c>
      <c r="H24" s="19">
        <v>7889593.3975508558</v>
      </c>
      <c r="I24" s="20">
        <v>6323236.7274999991</v>
      </c>
      <c r="J24" s="21">
        <v>0.8014654759601304</v>
      </c>
      <c r="K24" s="19">
        <v>8117803.5809000013</v>
      </c>
      <c r="L24" s="20">
        <v>4720341.7404999994</v>
      </c>
      <c r="M24" s="21">
        <v>0.58148016190072271</v>
      </c>
      <c r="N24" s="19">
        <v>5765110.3951999992</v>
      </c>
      <c r="O24" s="20">
        <v>5253361.6977000022</v>
      </c>
      <c r="P24" s="21">
        <v>0.9112334955587188</v>
      </c>
      <c r="Q24" s="19">
        <v>8149486.268633333</v>
      </c>
      <c r="R24" s="20">
        <v>7482464.6633000039</v>
      </c>
      <c r="S24" s="21">
        <v>0.91815169897265336</v>
      </c>
      <c r="T24" s="19">
        <v>8628647.2509047631</v>
      </c>
      <c r="U24" s="20">
        <v>12620839.317200001</v>
      </c>
      <c r="V24" s="44">
        <v>1.4626672003397327</v>
      </c>
      <c r="W24" s="50">
        <f t="shared" si="0"/>
        <v>45916656.728088953</v>
      </c>
      <c r="X24" s="50">
        <f t="shared" si="1"/>
        <v>45365920.726200007</v>
      </c>
      <c r="Y24" s="51">
        <f t="shared" si="2"/>
        <v>0.988005746909007</v>
      </c>
    </row>
    <row r="25" spans="1:25" x14ac:dyDescent="0.2">
      <c r="E25" s="5">
        <f>SUM(E2:E24)</f>
        <v>209637588.61787143</v>
      </c>
      <c r="F25" s="5">
        <f t="shared" ref="F25:X25" si="3">SUM(F2:F24)</f>
        <v>199669274.13970008</v>
      </c>
      <c r="G25" s="5">
        <f t="shared" si="3"/>
        <v>22.890060375653672</v>
      </c>
      <c r="H25" s="5">
        <f t="shared" si="3"/>
        <v>193215216.90376368</v>
      </c>
      <c r="I25" s="5">
        <f t="shared" si="3"/>
        <v>173412359.14940003</v>
      </c>
      <c r="J25" s="5">
        <f t="shared" si="3"/>
        <v>21.336381828297757</v>
      </c>
      <c r="K25" s="5">
        <f t="shared" si="3"/>
        <v>188652904.66700003</v>
      </c>
      <c r="L25" s="5">
        <f t="shared" si="3"/>
        <v>155560696.52460003</v>
      </c>
      <c r="M25" s="5">
        <f t="shared" si="3"/>
        <v>19.470142664636271</v>
      </c>
      <c r="N25" s="5">
        <f t="shared" si="3"/>
        <v>147936954.18790001</v>
      </c>
      <c r="O25" s="5">
        <f t="shared" si="3"/>
        <v>116679419.73560001</v>
      </c>
      <c r="P25" s="5">
        <f t="shared" si="3"/>
        <v>18.206597766169587</v>
      </c>
      <c r="Q25" s="5">
        <f t="shared" si="3"/>
        <v>203807357.45590004</v>
      </c>
      <c r="R25" s="5">
        <f t="shared" si="3"/>
        <v>152541075.52860001</v>
      </c>
      <c r="S25" s="5">
        <f t="shared" si="3"/>
        <v>17.208137975249748</v>
      </c>
      <c r="T25" s="5">
        <f t="shared" si="3"/>
        <v>230494269.79384762</v>
      </c>
      <c r="U25" s="5">
        <f t="shared" si="3"/>
        <v>255982008.45640004</v>
      </c>
      <c r="V25" s="5">
        <f t="shared" si="3"/>
        <v>24.988000260155477</v>
      </c>
      <c r="W25" s="50">
        <f t="shared" si="3"/>
        <v>1173744291.6262825</v>
      </c>
      <c r="X25" s="50">
        <f t="shared" si="3"/>
        <v>1053844833.5343001</v>
      </c>
      <c r="Y25" s="51">
        <f t="shared" si="2"/>
        <v>0.89784874018355776</v>
      </c>
    </row>
    <row r="26" spans="1:25" x14ac:dyDescent="0.2"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8" spans="1:25" ht="33.75" x14ac:dyDescent="0.2">
      <c r="D28" s="4" t="s">
        <v>32</v>
      </c>
      <c r="E28" s="13" t="s">
        <v>71</v>
      </c>
      <c r="F28" s="14" t="s">
        <v>70</v>
      </c>
      <c r="G28" s="13" t="s">
        <v>69</v>
      </c>
      <c r="H28" s="13" t="s">
        <v>35</v>
      </c>
      <c r="I28" s="14" t="s">
        <v>36</v>
      </c>
      <c r="J28" s="13" t="s">
        <v>37</v>
      </c>
      <c r="K28" s="13" t="s">
        <v>38</v>
      </c>
      <c r="L28" s="14" t="s">
        <v>39</v>
      </c>
      <c r="M28" s="13" t="s">
        <v>40</v>
      </c>
      <c r="N28" s="13" t="s">
        <v>41</v>
      </c>
      <c r="O28" s="14" t="s">
        <v>42</v>
      </c>
      <c r="P28" s="13" t="s">
        <v>43</v>
      </c>
      <c r="Q28" s="13" t="s">
        <v>44</v>
      </c>
      <c r="R28" s="14" t="s">
        <v>45</v>
      </c>
      <c r="S28" s="13" t="s">
        <v>46</v>
      </c>
      <c r="T28" s="13" t="s">
        <v>47</v>
      </c>
      <c r="U28" s="14" t="s">
        <v>48</v>
      </c>
      <c r="V28" s="13" t="s">
        <v>49</v>
      </c>
      <c r="W28" s="48" t="s">
        <v>72</v>
      </c>
      <c r="X28" s="49" t="s">
        <v>73</v>
      </c>
      <c r="Y28" s="48" t="s">
        <v>74</v>
      </c>
    </row>
    <row r="29" spans="1:25" x14ac:dyDescent="0.2">
      <c r="D29" s="3" t="s">
        <v>14</v>
      </c>
      <c r="E29" s="9">
        <f>E2+E3+E4+E5</f>
        <v>34841607.768371433</v>
      </c>
      <c r="F29" s="9">
        <f>F2+F3+F4+F5</f>
        <v>32815427.009000015</v>
      </c>
      <c r="G29" s="30">
        <f>F29/E29</f>
        <v>0.94184594543278377</v>
      </c>
      <c r="H29" s="9">
        <f>H2+H3+H4+H5</f>
        <v>33121048.614606932</v>
      </c>
      <c r="I29" s="9">
        <f>I2+I3+I4+I5</f>
        <v>32785317.543400005</v>
      </c>
      <c r="J29" s="30">
        <f>I29/H29</f>
        <v>0.98986351322648447</v>
      </c>
      <c r="K29" s="9">
        <f>K2+K3+K4+K5</f>
        <v>34575032.394300006</v>
      </c>
      <c r="L29" s="9">
        <f>L2+L3+L4+L5</f>
        <v>31881393.969600007</v>
      </c>
      <c r="M29" s="30">
        <f>L29/K29</f>
        <v>0.92209296020373166</v>
      </c>
      <c r="N29" s="9">
        <f>N2+N3+N4+N5</f>
        <v>26593844.978</v>
      </c>
      <c r="O29" s="9">
        <f>O2+O3+O4+O5</f>
        <v>20226997.918000001</v>
      </c>
      <c r="P29" s="30">
        <f>O29/N29</f>
        <v>0.76058944972917486</v>
      </c>
      <c r="Q29" s="9">
        <f>Q2+Q3+Q4+Q5</f>
        <v>34495900.397580951</v>
      </c>
      <c r="R29" s="9">
        <f>R2+R3+R4+R5</f>
        <v>29992388.294399999</v>
      </c>
      <c r="S29" s="30">
        <f>R29/Q29</f>
        <v>0.86944790391681548</v>
      </c>
      <c r="T29" s="9">
        <f>T2+T3+T4+T5</f>
        <v>45117442.950280949</v>
      </c>
      <c r="U29" s="9">
        <f t="shared" ref="U29:X29" si="4">U2+U3+U4+U5</f>
        <v>47658469.508899994</v>
      </c>
      <c r="V29" s="30">
        <f>U29/T29</f>
        <v>1.0563202697772398</v>
      </c>
      <c r="W29" s="50">
        <f t="shared" si="4"/>
        <v>208744877.10314026</v>
      </c>
      <c r="X29" s="50">
        <f t="shared" si="4"/>
        <v>195359994.24330002</v>
      </c>
      <c r="Y29" s="51">
        <f>X29/W29</f>
        <v>0.93587922709486748</v>
      </c>
    </row>
    <row r="30" spans="1:25" x14ac:dyDescent="0.2">
      <c r="D30" s="3" t="s">
        <v>28</v>
      </c>
      <c r="E30" s="9">
        <f>E6+E7+E8</f>
        <v>35114100.746942863</v>
      </c>
      <c r="F30" s="9">
        <f>F6+F7+F8</f>
        <v>37439321.9164</v>
      </c>
      <c r="G30" s="30">
        <f t="shared" ref="G30:G35" si="5">F30/E30</f>
        <v>1.0662190151533235</v>
      </c>
      <c r="H30" s="9">
        <f>H6+H7+H8</f>
        <v>33337055.434250392</v>
      </c>
      <c r="I30" s="9">
        <f>I6+I7+I8</f>
        <v>30058323.010899998</v>
      </c>
      <c r="J30" s="30">
        <f t="shared" ref="J30:J35" si="6">I30/H30</f>
        <v>0.90164900946884963</v>
      </c>
      <c r="K30" s="9">
        <f>K6+K7+K8</f>
        <v>32558462.093599997</v>
      </c>
      <c r="L30" s="9">
        <f>L6+L7+L8</f>
        <v>27371551.592400007</v>
      </c>
      <c r="M30" s="30">
        <f t="shared" ref="M30:M35" si="7">L30/K30</f>
        <v>0.84068932720813061</v>
      </c>
      <c r="N30" s="9">
        <f>N6+N7+N8</f>
        <v>27504806.364799999</v>
      </c>
      <c r="O30" s="9">
        <f>O6+O7+O8</f>
        <v>19408407.377000004</v>
      </c>
      <c r="P30" s="30">
        <f t="shared" ref="P30:P35" si="8">O30/N30</f>
        <v>0.70563693921650095</v>
      </c>
      <c r="Q30" s="9">
        <f>Q6+Q7+Q8</f>
        <v>35443710.879628569</v>
      </c>
      <c r="R30" s="9">
        <f>R6+R7+R8</f>
        <v>32048414.483900007</v>
      </c>
      <c r="S30" s="30">
        <f t="shared" ref="S30:S35" si="9">R30/Q30</f>
        <v>0.90420595610715171</v>
      </c>
      <c r="T30" s="9">
        <f>T6+T7+T8</f>
        <v>39376632.78537143</v>
      </c>
      <c r="U30" s="9">
        <f t="shared" ref="U30:X30" si="10">U6+U7+U8</f>
        <v>51374129.598400019</v>
      </c>
      <c r="V30" s="30">
        <f t="shared" ref="V30:V35" si="11">U30/T30</f>
        <v>1.304685697185507</v>
      </c>
      <c r="W30" s="50">
        <f t="shared" si="10"/>
        <v>203334768.30459327</v>
      </c>
      <c r="X30" s="50">
        <f t="shared" si="10"/>
        <v>197700147.97900003</v>
      </c>
      <c r="Y30" s="51">
        <f t="shared" ref="Y30:Y35" si="12">X30/W30</f>
        <v>0.97228894806050759</v>
      </c>
    </row>
    <row r="31" spans="1:25" x14ac:dyDescent="0.2">
      <c r="D31" s="3" t="s">
        <v>15</v>
      </c>
      <c r="E31" s="9">
        <f>E9+E10+E11</f>
        <v>25798045.480071433</v>
      </c>
      <c r="F31" s="9">
        <f>F9+F10+F11</f>
        <v>22539955.323400002</v>
      </c>
      <c r="G31" s="30">
        <f t="shared" si="5"/>
        <v>0.87370786832714697</v>
      </c>
      <c r="H31" s="9">
        <f>H9+H10+H11</f>
        <v>23624946.848006997</v>
      </c>
      <c r="I31" s="9">
        <f>I9+I10+I11</f>
        <v>21061647.236900005</v>
      </c>
      <c r="J31" s="30">
        <f t="shared" si="6"/>
        <v>0.89150030145683767</v>
      </c>
      <c r="K31" s="9">
        <f>K9+K10+K11</f>
        <v>21697432.4406</v>
      </c>
      <c r="L31" s="9">
        <f>L9+L10+L11</f>
        <v>18752959.155500002</v>
      </c>
      <c r="M31" s="30">
        <f t="shared" si="7"/>
        <v>0.86429393002324406</v>
      </c>
      <c r="N31" s="9">
        <f>N9+N10+N11</f>
        <v>17363020.594799999</v>
      </c>
      <c r="O31" s="9">
        <f>O9+O10+O11</f>
        <v>15862570.868599998</v>
      </c>
      <c r="P31" s="30">
        <f t="shared" si="8"/>
        <v>0.9135836003875174</v>
      </c>
      <c r="Q31" s="9">
        <f>Q9+Q10+Q11</f>
        <v>26076613.6897</v>
      </c>
      <c r="R31" s="9">
        <f>R9+R10+R11</f>
        <v>12907958.659</v>
      </c>
      <c r="S31" s="30">
        <f t="shared" si="9"/>
        <v>0.4950013376966394</v>
      </c>
      <c r="T31" s="9">
        <f>T9+T10+T11</f>
        <v>26970458.061919045</v>
      </c>
      <c r="U31" s="9">
        <f t="shared" ref="U31:X31" si="13">U9+U10+U11</f>
        <v>28694071.018999998</v>
      </c>
      <c r="V31" s="30">
        <f t="shared" si="11"/>
        <v>1.0639074409905782</v>
      </c>
      <c r="W31" s="50">
        <f t="shared" si="13"/>
        <v>141530517.11509746</v>
      </c>
      <c r="X31" s="50">
        <f t="shared" si="13"/>
        <v>119819162.2624</v>
      </c>
      <c r="Y31" s="51">
        <f t="shared" si="12"/>
        <v>0.8465959476779058</v>
      </c>
    </row>
    <row r="32" spans="1:25" x14ac:dyDescent="0.2">
      <c r="D32" s="3" t="s">
        <v>5</v>
      </c>
      <c r="E32" s="9">
        <f>E12+E13+E14+E15</f>
        <v>32833903.792900003</v>
      </c>
      <c r="F32" s="9">
        <f>F12+F13+F14+F15</f>
        <v>31347941.929100011</v>
      </c>
      <c r="G32" s="30">
        <f t="shared" si="5"/>
        <v>0.95474306457213542</v>
      </c>
      <c r="H32" s="9">
        <f>H12+H13+H14+H15</f>
        <v>28527488.008197002</v>
      </c>
      <c r="I32" s="9">
        <f>I12+I13+I14+I15</f>
        <v>21586044.2848</v>
      </c>
      <c r="J32" s="30">
        <f t="shared" si="6"/>
        <v>0.75667525576025241</v>
      </c>
      <c r="K32" s="9">
        <f>K12+K13+K14+K15</f>
        <v>29435504.4375</v>
      </c>
      <c r="L32" s="9">
        <f>L12+L13+L14+L15</f>
        <v>16139842.097099997</v>
      </c>
      <c r="M32" s="30">
        <f t="shared" si="7"/>
        <v>0.54831206074179906</v>
      </c>
      <c r="N32" s="9">
        <f>N12+N13+N14+N15</f>
        <v>20296530.171499997</v>
      </c>
      <c r="O32" s="9">
        <f>O12+O13+O14+O15</f>
        <v>16328005.023400001</v>
      </c>
      <c r="P32" s="30">
        <f t="shared" si="8"/>
        <v>0.80447272934993963</v>
      </c>
      <c r="Q32" s="9">
        <f>Q12+Q13+Q14+Q15</f>
        <v>29839891.338471435</v>
      </c>
      <c r="R32" s="9">
        <f>R12+R13+R14+R15</f>
        <v>15419302.168199999</v>
      </c>
      <c r="S32" s="30">
        <f t="shared" si="9"/>
        <v>0.51673452806178555</v>
      </c>
      <c r="T32" s="9">
        <f>T12+T13+T14+T15</f>
        <v>34929821.07853809</v>
      </c>
      <c r="U32" s="9">
        <f t="shared" ref="U32:X32" si="14">U12+U13+U14+U15</f>
        <v>30916528.532099992</v>
      </c>
      <c r="V32" s="30">
        <f t="shared" si="11"/>
        <v>0.88510411955977686</v>
      </c>
      <c r="W32" s="50">
        <f t="shared" si="14"/>
        <v>175863138.82710651</v>
      </c>
      <c r="X32" s="50">
        <f t="shared" si="14"/>
        <v>131737664.03470001</v>
      </c>
      <c r="Y32" s="47">
        <f t="shared" si="12"/>
        <v>0.74909196386067656</v>
      </c>
    </row>
    <row r="33" spans="4:25" x14ac:dyDescent="0.2">
      <c r="D33" s="3" t="s">
        <v>2</v>
      </c>
      <c r="E33" s="9">
        <f>E16+E17+E18</f>
        <v>26121792.591028579</v>
      </c>
      <c r="F33" s="9">
        <f>F16+F17+F18</f>
        <v>23926241.264400009</v>
      </c>
      <c r="G33" s="30">
        <f t="shared" si="5"/>
        <v>0.9159494388075563</v>
      </c>
      <c r="H33" s="9">
        <f>H16+H17+H18</f>
        <v>21493322.889126856</v>
      </c>
      <c r="I33" s="9">
        <f>I16+I17+I18</f>
        <v>21163829.633700006</v>
      </c>
      <c r="J33" s="30">
        <f t="shared" si="6"/>
        <v>0.98466997136149959</v>
      </c>
      <c r="K33" s="9">
        <f>K16+K17+K18</f>
        <v>20072198.809499998</v>
      </c>
      <c r="L33" s="9">
        <f>L16+L17+L18</f>
        <v>20882243.343700007</v>
      </c>
      <c r="M33" s="30">
        <f t="shared" si="7"/>
        <v>1.0403565419956193</v>
      </c>
      <c r="N33" s="9">
        <f>N16+N17+N18</f>
        <v>16599377.286600001</v>
      </c>
      <c r="O33" s="9">
        <f>O16+O17+O18</f>
        <v>13902366.5891</v>
      </c>
      <c r="P33" s="30">
        <f t="shared" si="8"/>
        <v>0.83752338109230229</v>
      </c>
      <c r="Q33" s="9">
        <f>Q16+Q17+Q18</f>
        <v>23181872.586233336</v>
      </c>
      <c r="R33" s="9">
        <f>R16+R17+R18</f>
        <v>15986671.9846</v>
      </c>
      <c r="S33" s="30">
        <f t="shared" si="9"/>
        <v>0.6896195259952278</v>
      </c>
      <c r="T33" s="9">
        <f>T16+T17+T18</f>
        <v>27272084.483790476</v>
      </c>
      <c r="U33" s="9">
        <f t="shared" ref="U33:X33" si="15">U16+U17+U18</f>
        <v>25080951.479299992</v>
      </c>
      <c r="V33" s="30">
        <f t="shared" si="11"/>
        <v>0.91965656289335662</v>
      </c>
      <c r="W33" s="50">
        <f t="shared" si="15"/>
        <v>134740648.64627925</v>
      </c>
      <c r="X33" s="50">
        <f t="shared" si="15"/>
        <v>120942304.29480001</v>
      </c>
      <c r="Y33" s="51">
        <f t="shared" si="12"/>
        <v>0.89759330617664901</v>
      </c>
    </row>
    <row r="34" spans="4:25" x14ac:dyDescent="0.2">
      <c r="D34" s="3" t="s">
        <v>29</v>
      </c>
      <c r="E34" s="9">
        <f>E19+E20+E21+E22</f>
        <v>36726419.371885717</v>
      </c>
      <c r="F34" s="9">
        <f>F19+F20+F21+F22</f>
        <v>31524385.714400008</v>
      </c>
      <c r="G34" s="30">
        <f t="shared" si="5"/>
        <v>0.85835717866174843</v>
      </c>
      <c r="H34" s="9">
        <f>H19+H20+H21+H22</f>
        <v>34703607.208804257</v>
      </c>
      <c r="I34" s="9">
        <f>I19+I20+I21+I22</f>
        <v>30822562.867800005</v>
      </c>
      <c r="J34" s="30">
        <f t="shared" si="6"/>
        <v>0.88816596736895881</v>
      </c>
      <c r="K34" s="9">
        <f>K19+K20+K21+K22</f>
        <v>32245545.926800001</v>
      </c>
      <c r="L34" s="9">
        <f>L19+L20+L21+L22</f>
        <v>27829452.277900003</v>
      </c>
      <c r="M34" s="30">
        <f t="shared" si="7"/>
        <v>0.86304794904310544</v>
      </c>
      <c r="N34" s="9">
        <f>N19+N20+N21+N22</f>
        <v>25592032.191900004</v>
      </c>
      <c r="O34" s="9">
        <f>O19+O20+O21+O22</f>
        <v>19097309.638800003</v>
      </c>
      <c r="P34" s="30">
        <f t="shared" si="8"/>
        <v>0.74622091343118857</v>
      </c>
      <c r="Q34" s="9">
        <f>Q19+Q20+Q21+Q22</f>
        <v>36558133.291861907</v>
      </c>
      <c r="R34" s="9">
        <f>R19+R20+R21+R22</f>
        <v>29962959.289700001</v>
      </c>
      <c r="S34" s="30">
        <f t="shared" si="9"/>
        <v>0.8195976268944225</v>
      </c>
      <c r="T34" s="9">
        <f>T19+T20+T21+T22</f>
        <v>36514607.31111905</v>
      </c>
      <c r="U34" s="9">
        <f t="shared" ref="U34:X34" si="16">U19+U20+U21+U22</f>
        <v>43153557.862299994</v>
      </c>
      <c r="V34" s="30">
        <f t="shared" si="11"/>
        <v>1.1818162932607883</v>
      </c>
      <c r="W34" s="50">
        <f t="shared" si="16"/>
        <v>202340345.30237094</v>
      </c>
      <c r="X34" s="50">
        <f t="shared" si="16"/>
        <v>182390227.65090001</v>
      </c>
      <c r="Y34" s="51">
        <f t="shared" si="12"/>
        <v>0.90140316494143513</v>
      </c>
    </row>
    <row r="35" spans="4:25" x14ac:dyDescent="0.2">
      <c r="D35" s="3" t="s">
        <v>30</v>
      </c>
      <c r="E35" s="9">
        <f>E23+E24</f>
        <v>18201718.866671428</v>
      </c>
      <c r="F35" s="9">
        <f>F23+F24</f>
        <v>20076000.983000003</v>
      </c>
      <c r="G35" s="30">
        <f t="shared" si="5"/>
        <v>1.1029728087801922</v>
      </c>
      <c r="H35" s="9">
        <f>H23+H24</f>
        <v>18407747.900771268</v>
      </c>
      <c r="I35" s="9">
        <f>I23+I24</f>
        <v>15934634.571899999</v>
      </c>
      <c r="J35" s="30">
        <f t="shared" si="6"/>
        <v>0.86564823995836837</v>
      </c>
      <c r="K35" s="9">
        <f>K23+K24</f>
        <v>18068728.5647</v>
      </c>
      <c r="L35" s="9">
        <f>L23+L24</f>
        <v>12703254.088400001</v>
      </c>
      <c r="M35" s="30">
        <f t="shared" si="7"/>
        <v>0.70305190777051862</v>
      </c>
      <c r="N35" s="9">
        <f>N23+N24</f>
        <v>13987342.600299999</v>
      </c>
      <c r="O35" s="9">
        <f>O23+O24</f>
        <v>11853762.320700001</v>
      </c>
      <c r="P35" s="30">
        <f t="shared" si="8"/>
        <v>0.8474635003539388</v>
      </c>
      <c r="Q35" s="9">
        <f>Q23+Q24</f>
        <v>18211235.272423811</v>
      </c>
      <c r="R35" s="9">
        <f>R23+R24</f>
        <v>16223380.648800006</v>
      </c>
      <c r="S35" s="30">
        <f t="shared" si="9"/>
        <v>0.89084460258256648</v>
      </c>
      <c r="T35" s="9">
        <f>T23+T24</f>
        <v>20313223.122828573</v>
      </c>
      <c r="U35" s="9">
        <f t="shared" ref="U35:X35" si="17">U23+U24</f>
        <v>29104300.456400007</v>
      </c>
      <c r="V35" s="30">
        <f t="shared" si="11"/>
        <v>1.4327760927162649</v>
      </c>
      <c r="W35" s="50">
        <f t="shared" si="17"/>
        <v>107189996.32769507</v>
      </c>
      <c r="X35" s="50">
        <f t="shared" si="17"/>
        <v>105895333.06920001</v>
      </c>
      <c r="Y35" s="51">
        <f t="shared" si="12"/>
        <v>0.98792179025235627</v>
      </c>
    </row>
  </sheetData>
  <conditionalFormatting sqref="V2:V24 G2:G24 M2:M24 P2:P24 S2:S24 J2:J24">
    <cfRule type="cellIs" dxfId="1" priority="1" operator="greaterThan">
      <formula>0.795</formula>
    </cfRule>
    <cfRule type="cellIs" dxfId="0" priority="2" operator="lessThan">
      <formula>10%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abSelected="1" workbookViewId="0">
      <pane xSplit="4" ySplit="2" topLeftCell="T24" activePane="bottomRight" state="frozen"/>
      <selection pane="topRight" activeCell="E1" sqref="E1"/>
      <selection pane="bottomLeft" activeCell="A3" sqref="A3"/>
      <selection pane="bottomRight" activeCell="AE20" sqref="AE20"/>
    </sheetView>
  </sheetViews>
  <sheetFormatPr defaultColWidth="9" defaultRowHeight="12" x14ac:dyDescent="0.2"/>
  <cols>
    <col min="1" max="1" width="3" style="2" bestFit="1" customWidth="1"/>
    <col min="2" max="2" width="24.42578125" style="2" bestFit="1" customWidth="1"/>
    <col min="3" max="3" width="7.85546875" style="2" bestFit="1" customWidth="1"/>
    <col min="4" max="4" width="10.140625" style="2" bestFit="1" customWidth="1"/>
    <col min="5" max="6" width="10.7109375" style="2" bestFit="1" customWidth="1"/>
    <col min="7" max="7" width="7.42578125" style="2" bestFit="1" customWidth="1"/>
    <col min="8" max="8" width="10.5703125" style="2" bestFit="1" customWidth="1"/>
    <col min="9" max="10" width="10.7109375" style="2" bestFit="1" customWidth="1"/>
    <col min="11" max="11" width="7.5703125" style="2" bestFit="1" customWidth="1"/>
    <col min="12" max="12" width="10.5703125" style="2" bestFit="1" customWidth="1"/>
    <col min="13" max="14" width="10.7109375" style="2" bestFit="1" customWidth="1"/>
    <col min="15" max="15" width="7.5703125" style="2" bestFit="1" customWidth="1"/>
    <col min="16" max="16" width="10.5703125" style="2" bestFit="1" customWidth="1"/>
    <col min="17" max="17" width="10.7109375" style="2" bestFit="1" customWidth="1"/>
    <col min="18" max="18" width="7.7109375" style="2" bestFit="1" customWidth="1"/>
    <col min="19" max="19" width="7.42578125" style="2" bestFit="1" customWidth="1"/>
    <col min="20" max="20" width="11.140625" style="2" bestFit="1" customWidth="1"/>
    <col min="21" max="22" width="10.7109375" style="2" bestFit="1" customWidth="1"/>
    <col min="23" max="23" width="7.5703125" style="2" bestFit="1" customWidth="1"/>
    <col min="24" max="24" width="12.140625" style="2" bestFit="1" customWidth="1"/>
    <col min="25" max="26" width="10.7109375" style="2" bestFit="1" customWidth="1"/>
    <col min="27" max="27" width="7.5703125" style="2" bestFit="1" customWidth="1"/>
    <col min="28" max="28" width="10.7109375" style="2" bestFit="1" customWidth="1"/>
    <col min="29" max="30" width="12" style="2" bestFit="1" customWidth="1"/>
    <col min="31" max="31" width="7.7109375" style="2" bestFit="1" customWidth="1"/>
    <col min="32" max="32" width="10.5703125" style="2" bestFit="1" customWidth="1"/>
    <col min="33" max="16384" width="9" style="2"/>
  </cols>
  <sheetData>
    <row r="1" spans="1:32" ht="57" x14ac:dyDescent="0.2">
      <c r="A1" s="37" t="s">
        <v>31</v>
      </c>
      <c r="B1" s="38" t="s">
        <v>33</v>
      </c>
      <c r="C1" s="39" t="s">
        <v>34</v>
      </c>
      <c r="D1" s="38" t="s">
        <v>0</v>
      </c>
      <c r="E1" s="31" t="s">
        <v>50</v>
      </c>
      <c r="F1" s="31" t="s">
        <v>51</v>
      </c>
      <c r="G1" s="32" t="s">
        <v>62</v>
      </c>
      <c r="H1" s="34" t="s">
        <v>63</v>
      </c>
      <c r="I1" s="1" t="s">
        <v>52</v>
      </c>
      <c r="J1" s="1" t="s">
        <v>53</v>
      </c>
      <c r="K1" s="32" t="s">
        <v>62</v>
      </c>
      <c r="L1" s="34" t="s">
        <v>63</v>
      </c>
      <c r="M1" s="1" t="s">
        <v>54</v>
      </c>
      <c r="N1" s="1" t="s">
        <v>55</v>
      </c>
      <c r="O1" s="32" t="s">
        <v>62</v>
      </c>
      <c r="P1" s="34" t="s">
        <v>63</v>
      </c>
      <c r="Q1" s="1" t="s">
        <v>56</v>
      </c>
      <c r="R1" s="1" t="s">
        <v>57</v>
      </c>
      <c r="S1" s="32" t="s">
        <v>62</v>
      </c>
      <c r="T1" s="34" t="s">
        <v>63</v>
      </c>
      <c r="U1" s="1" t="s">
        <v>58</v>
      </c>
      <c r="V1" s="1" t="s">
        <v>59</v>
      </c>
      <c r="W1" s="32" t="s">
        <v>62</v>
      </c>
      <c r="X1" s="34" t="s">
        <v>63</v>
      </c>
      <c r="Y1" s="6" t="s">
        <v>60</v>
      </c>
      <c r="Z1" s="6" t="s">
        <v>61</v>
      </c>
      <c r="AA1" s="32" t="s">
        <v>62</v>
      </c>
      <c r="AB1" s="34" t="s">
        <v>63</v>
      </c>
      <c r="AC1" s="6" t="s">
        <v>64</v>
      </c>
      <c r="AD1" s="6" t="s">
        <v>65</v>
      </c>
      <c r="AE1" s="34" t="s">
        <v>67</v>
      </c>
      <c r="AF1" s="34" t="s">
        <v>66</v>
      </c>
    </row>
    <row r="2" spans="1:32" ht="45" x14ac:dyDescent="0.2">
      <c r="A2" s="25" t="s">
        <v>31</v>
      </c>
      <c r="B2" s="26" t="s">
        <v>33</v>
      </c>
      <c r="C2" s="27" t="s">
        <v>34</v>
      </c>
      <c r="D2" s="26" t="s">
        <v>0</v>
      </c>
      <c r="E2" s="10" t="s">
        <v>68</v>
      </c>
      <c r="F2" s="10" t="s">
        <v>68</v>
      </c>
      <c r="G2" s="10"/>
      <c r="H2" s="10"/>
      <c r="I2" s="10" t="s">
        <v>68</v>
      </c>
      <c r="J2" s="10" t="s">
        <v>68</v>
      </c>
      <c r="K2" s="10"/>
      <c r="L2" s="10"/>
      <c r="M2" s="10" t="s">
        <v>68</v>
      </c>
      <c r="N2" s="10" t="s">
        <v>68</v>
      </c>
      <c r="O2" s="10"/>
      <c r="P2" s="10"/>
      <c r="Q2" s="10" t="s">
        <v>68</v>
      </c>
      <c r="R2" s="10" t="s">
        <v>68</v>
      </c>
      <c r="S2" s="10"/>
      <c r="T2" s="10"/>
      <c r="U2" s="10" t="s">
        <v>68</v>
      </c>
      <c r="V2" s="10" t="s">
        <v>68</v>
      </c>
      <c r="W2" s="10"/>
      <c r="X2" s="10"/>
      <c r="Y2" s="10" t="s">
        <v>68</v>
      </c>
      <c r="Z2" s="10" t="s">
        <v>68</v>
      </c>
      <c r="AA2" s="10"/>
      <c r="AB2" s="10"/>
      <c r="AC2" s="10" t="s">
        <v>68</v>
      </c>
      <c r="AD2" s="10" t="s">
        <v>68</v>
      </c>
      <c r="AE2" s="10"/>
      <c r="AF2" s="10"/>
    </row>
    <row r="3" spans="1:32" ht="12.75" x14ac:dyDescent="0.2">
      <c r="A3" s="15">
        <v>1</v>
      </c>
      <c r="B3" s="23" t="s">
        <v>6</v>
      </c>
      <c r="C3" s="3" t="s">
        <v>2</v>
      </c>
      <c r="D3" s="8" t="s">
        <v>14</v>
      </c>
      <c r="E3" s="28">
        <v>5943378.3572000014</v>
      </c>
      <c r="F3" s="28">
        <v>6457130.7347000018</v>
      </c>
      <c r="G3" s="33">
        <f t="shared" ref="G3:G26" si="0">(E3-F3)/F3</f>
        <v>-7.9563570664466246E-2</v>
      </c>
      <c r="H3" s="35">
        <f t="shared" ref="H3:H26" si="1">E3-F3</f>
        <v>-513752.37750000041</v>
      </c>
      <c r="I3" s="28">
        <v>5113837.5166999986</v>
      </c>
      <c r="J3" s="28">
        <v>3892676.2262999988</v>
      </c>
      <c r="K3" s="33">
        <f t="shared" ref="K3:K26" si="2">(I3-J3)/J3</f>
        <v>0.31370738777335139</v>
      </c>
      <c r="L3" s="35">
        <f t="shared" ref="L3:L26" si="3">I3-J3</f>
        <v>1221161.2903999998</v>
      </c>
      <c r="M3" s="28">
        <v>4883824.5079000005</v>
      </c>
      <c r="N3" s="28">
        <v>3857822.8046999997</v>
      </c>
      <c r="O3" s="33">
        <f t="shared" ref="O3:O26" si="4">(M3-N3)/N3</f>
        <v>0.26595355855899322</v>
      </c>
      <c r="P3" s="35">
        <f t="shared" ref="P3:P26" si="5">M3-N3</f>
        <v>1026001.7032000008</v>
      </c>
      <c r="Q3" s="28">
        <v>3863811.6211000001</v>
      </c>
      <c r="R3" s="28">
        <v>0</v>
      </c>
      <c r="S3" s="33" t="e">
        <f t="shared" ref="S3:S26" si="6">(Q3-R3)/R3</f>
        <v>#DIV/0!</v>
      </c>
      <c r="T3" s="35">
        <f t="shared" ref="T3:T26" si="7">Q3-R3</f>
        <v>3863811.6211000001</v>
      </c>
      <c r="U3" s="28">
        <v>6342823.4633999979</v>
      </c>
      <c r="V3" s="28">
        <v>9200844.2558000032</v>
      </c>
      <c r="W3" s="33">
        <f t="shared" ref="W3:W26" si="8">(U3-V3)/V3</f>
        <v>-0.31062592876717526</v>
      </c>
      <c r="X3" s="35">
        <f t="shared" ref="X3:X26" si="9">U3-V3</f>
        <v>-2858020.7924000053</v>
      </c>
      <c r="Y3" s="28">
        <v>9125573.3061999939</v>
      </c>
      <c r="Z3" s="28">
        <v>8995782.3852999955</v>
      </c>
      <c r="AA3" s="33">
        <f t="shared" ref="AA3:AA26" si="10">(Y3-Z3)/Z3</f>
        <v>1.4427974726477341E-2</v>
      </c>
      <c r="AB3" s="35">
        <f t="shared" ref="AB3:AB26" si="11">Y3-Z3</f>
        <v>129790.9208999984</v>
      </c>
      <c r="AC3" s="9">
        <f>E3+I3+M3+Q3+U3+Y3</f>
        <v>35273248.772499993</v>
      </c>
      <c r="AD3" s="9">
        <f>F3+J3+N3+R3+V3+Z3</f>
        <v>32404256.406800002</v>
      </c>
      <c r="AE3" s="33">
        <f t="shared" ref="AE3:AE26" si="12">(AC3-AD3)/AD3</f>
        <v>8.853751586467315E-2</v>
      </c>
      <c r="AF3" s="35">
        <f t="shared" ref="AF3:AF25" si="13">AC3-AD3</f>
        <v>2868992.3656999916</v>
      </c>
    </row>
    <row r="4" spans="1:32" ht="12.75" x14ac:dyDescent="0.2">
      <c r="A4" s="15">
        <v>2</v>
      </c>
      <c r="B4" s="16" t="s">
        <v>13</v>
      </c>
      <c r="C4" s="3" t="s">
        <v>2</v>
      </c>
      <c r="D4" s="8" t="s">
        <v>14</v>
      </c>
      <c r="E4" s="28">
        <v>13570957.419200014</v>
      </c>
      <c r="F4" s="28">
        <v>17898092.740299992</v>
      </c>
      <c r="G4" s="33">
        <f t="shared" si="0"/>
        <v>-0.24176516369014245</v>
      </c>
      <c r="H4" s="35">
        <f t="shared" si="1"/>
        <v>-4327135.3210999779</v>
      </c>
      <c r="I4" s="28">
        <v>14786571.690900002</v>
      </c>
      <c r="J4" s="28">
        <v>14976980.183700001</v>
      </c>
      <c r="K4" s="33">
        <f t="shared" si="2"/>
        <v>-1.2713410211173797E-2</v>
      </c>
      <c r="L4" s="35">
        <f t="shared" si="3"/>
        <v>-190408.49279999919</v>
      </c>
      <c r="M4" s="28">
        <v>14935951.352100009</v>
      </c>
      <c r="N4" s="28">
        <v>10685831.645199997</v>
      </c>
      <c r="O4" s="33">
        <f t="shared" si="4"/>
        <v>0.39773410699476408</v>
      </c>
      <c r="P4" s="35">
        <f t="shared" si="5"/>
        <v>4250119.7069000117</v>
      </c>
      <c r="Q4" s="28">
        <v>10248038.418300001</v>
      </c>
      <c r="R4" s="28">
        <v>0</v>
      </c>
      <c r="S4" s="33" t="e">
        <f t="shared" si="6"/>
        <v>#DIV/0!</v>
      </c>
      <c r="T4" s="35">
        <f t="shared" si="7"/>
        <v>10248038.418300001</v>
      </c>
      <c r="U4" s="28">
        <v>12124286.930300001</v>
      </c>
      <c r="V4" s="28">
        <v>19527485.216799993</v>
      </c>
      <c r="W4" s="33">
        <f t="shared" si="8"/>
        <v>-0.37911682965356092</v>
      </c>
      <c r="X4" s="35">
        <f t="shared" si="9"/>
        <v>-7403198.286499992</v>
      </c>
      <c r="Y4" s="28">
        <v>23586195.302100003</v>
      </c>
      <c r="Z4" s="28">
        <v>20067346.633700006</v>
      </c>
      <c r="AA4" s="33">
        <f t="shared" si="10"/>
        <v>0.17535196519158316</v>
      </c>
      <c r="AB4" s="35">
        <f t="shared" si="11"/>
        <v>3518848.6683999971</v>
      </c>
      <c r="AC4" s="9">
        <f t="shared" ref="AC4:AC25" si="14">E4+I4+M4+Q4+U4+Y4</f>
        <v>89252001.112900034</v>
      </c>
      <c r="AD4" s="9">
        <f t="shared" ref="AD4:AD25" si="15">F4+J4+N4+R4+V4+Z4</f>
        <v>83155736.419699997</v>
      </c>
      <c r="AE4" s="33">
        <f t="shared" si="12"/>
        <v>7.3311414890624454E-2</v>
      </c>
      <c r="AF4" s="35">
        <f t="shared" si="13"/>
        <v>6096264.6932000369</v>
      </c>
    </row>
    <row r="5" spans="1:32" ht="12.75" x14ac:dyDescent="0.2">
      <c r="A5" s="15">
        <v>3</v>
      </c>
      <c r="B5" s="16" t="s">
        <v>17</v>
      </c>
      <c r="C5" s="3" t="s">
        <v>2</v>
      </c>
      <c r="D5" s="8" t="s">
        <v>14</v>
      </c>
      <c r="E5" s="28">
        <v>7546728.2931000013</v>
      </c>
      <c r="F5" s="28">
        <v>7182660.882000003</v>
      </c>
      <c r="G5" s="33">
        <f t="shared" si="0"/>
        <v>5.0686983150264521E-2</v>
      </c>
      <c r="H5" s="35">
        <f t="shared" si="1"/>
        <v>364067.41109999828</v>
      </c>
      <c r="I5" s="28">
        <v>7237411.1174000008</v>
      </c>
      <c r="J5" s="28">
        <v>7236792.2700000014</v>
      </c>
      <c r="K5" s="33">
        <f t="shared" si="2"/>
        <v>8.5514047786725743E-5</v>
      </c>
      <c r="L5" s="35">
        <f t="shared" si="3"/>
        <v>618.84739999938756</v>
      </c>
      <c r="M5" s="28">
        <v>8324475.4501999989</v>
      </c>
      <c r="N5" s="28">
        <v>4699635.0386999995</v>
      </c>
      <c r="O5" s="33">
        <f t="shared" si="4"/>
        <v>0.77130253342027455</v>
      </c>
      <c r="P5" s="35">
        <f t="shared" si="5"/>
        <v>3624840.4114999995</v>
      </c>
      <c r="Q5" s="28">
        <v>2670946.0411</v>
      </c>
      <c r="R5" s="28">
        <v>0</v>
      </c>
      <c r="S5" s="33" t="e">
        <f t="shared" si="6"/>
        <v>#DIV/0!</v>
      </c>
      <c r="T5" s="35">
        <f t="shared" si="7"/>
        <v>2670946.0411</v>
      </c>
      <c r="U5" s="28">
        <v>6912390.7483999999</v>
      </c>
      <c r="V5" s="28">
        <v>10097928.9605</v>
      </c>
      <c r="W5" s="33">
        <f t="shared" si="8"/>
        <v>-0.3154645100555617</v>
      </c>
      <c r="X5" s="35">
        <f t="shared" si="9"/>
        <v>-3185538.2121000001</v>
      </c>
      <c r="Y5" s="28">
        <v>8206826.573599996</v>
      </c>
      <c r="Z5" s="28">
        <v>9192165.7444000002</v>
      </c>
      <c r="AA5" s="33">
        <f t="shared" si="10"/>
        <v>-0.10719336424066189</v>
      </c>
      <c r="AB5" s="35">
        <f t="shared" si="11"/>
        <v>-985339.17080000415</v>
      </c>
      <c r="AC5" s="9">
        <f t="shared" si="14"/>
        <v>40898778.223799996</v>
      </c>
      <c r="AD5" s="9">
        <f t="shared" si="15"/>
        <v>38409182.895600006</v>
      </c>
      <c r="AE5" s="33">
        <f t="shared" si="12"/>
        <v>6.4817711300106509E-2</v>
      </c>
      <c r="AF5" s="35">
        <f t="shared" si="13"/>
        <v>2489595.3281999901</v>
      </c>
    </row>
    <row r="6" spans="1:32" ht="12.75" x14ac:dyDescent="0.2">
      <c r="A6" s="15">
        <v>4</v>
      </c>
      <c r="B6" s="4" t="s">
        <v>18</v>
      </c>
      <c r="C6" s="3" t="s">
        <v>2</v>
      </c>
      <c r="D6" s="8" t="s">
        <v>14</v>
      </c>
      <c r="E6" s="28">
        <v>5754362.9395000013</v>
      </c>
      <c r="F6" s="28">
        <v>6188663.9367999993</v>
      </c>
      <c r="G6" s="33">
        <f t="shared" si="0"/>
        <v>-7.0176859130690508E-2</v>
      </c>
      <c r="H6" s="35">
        <f t="shared" si="1"/>
        <v>-434300.99729999807</v>
      </c>
      <c r="I6" s="28">
        <v>5647497.2183999997</v>
      </c>
      <c r="J6" s="28">
        <v>6039616.2392000007</v>
      </c>
      <c r="K6" s="33">
        <f t="shared" si="2"/>
        <v>-6.4924492760808347E-2</v>
      </c>
      <c r="L6" s="35">
        <f t="shared" si="3"/>
        <v>-392119.02080000099</v>
      </c>
      <c r="M6" s="28">
        <v>3737142.6593999993</v>
      </c>
      <c r="N6" s="28">
        <v>4025862.7754999986</v>
      </c>
      <c r="O6" s="33">
        <f t="shared" si="4"/>
        <v>-7.1716333168892282E-2</v>
      </c>
      <c r="P6" s="35">
        <f t="shared" si="5"/>
        <v>-288720.11609999929</v>
      </c>
      <c r="Q6" s="28">
        <v>3444201.8375000008</v>
      </c>
      <c r="R6" s="28">
        <v>0</v>
      </c>
      <c r="S6" s="33" t="e">
        <f t="shared" si="6"/>
        <v>#DIV/0!</v>
      </c>
      <c r="T6" s="35">
        <f t="shared" si="7"/>
        <v>3444201.8375000008</v>
      </c>
      <c r="U6" s="28">
        <v>4612887.1522999983</v>
      </c>
      <c r="V6" s="28">
        <v>6973312.0108000021</v>
      </c>
      <c r="W6" s="33">
        <f t="shared" si="8"/>
        <v>-0.33849408356377386</v>
      </c>
      <c r="X6" s="35">
        <f t="shared" si="9"/>
        <v>-2360424.8585000038</v>
      </c>
      <c r="Y6" s="28">
        <v>6739874.3270000005</v>
      </c>
      <c r="Z6" s="28">
        <v>7991224.3669999996</v>
      </c>
      <c r="AA6" s="33">
        <f t="shared" si="10"/>
        <v>-0.1565905276252143</v>
      </c>
      <c r="AB6" s="35">
        <f t="shared" si="11"/>
        <v>-1251350.0399999991</v>
      </c>
      <c r="AC6" s="9">
        <f t="shared" si="14"/>
        <v>29935966.134099998</v>
      </c>
      <c r="AD6" s="9">
        <f t="shared" si="15"/>
        <v>31218679.329300001</v>
      </c>
      <c r="AE6" s="33">
        <f t="shared" si="12"/>
        <v>-4.1088003168542914E-2</v>
      </c>
      <c r="AF6" s="36">
        <f t="shared" si="13"/>
        <v>-1282713.1952000037</v>
      </c>
    </row>
    <row r="7" spans="1:32" ht="12.75" x14ac:dyDescent="0.2">
      <c r="A7" s="15">
        <v>5</v>
      </c>
      <c r="B7" s="16" t="s">
        <v>19</v>
      </c>
      <c r="C7" s="3" t="s">
        <v>2</v>
      </c>
      <c r="D7" s="8" t="s">
        <v>28</v>
      </c>
      <c r="E7" s="28">
        <v>6416716.8246000046</v>
      </c>
      <c r="F7" s="28">
        <v>7528246.2640999993</v>
      </c>
      <c r="G7" s="33">
        <f t="shared" si="0"/>
        <v>-0.14764785854582799</v>
      </c>
      <c r="H7" s="35">
        <f t="shared" si="1"/>
        <v>-1111529.4394999947</v>
      </c>
      <c r="I7" s="28">
        <v>6107164.1221999982</v>
      </c>
      <c r="J7" s="28">
        <v>6430284.0030000024</v>
      </c>
      <c r="K7" s="33">
        <f t="shared" si="2"/>
        <v>-5.024970602375492E-2</v>
      </c>
      <c r="L7" s="35">
        <f t="shared" si="3"/>
        <v>-323119.88080000412</v>
      </c>
      <c r="M7" s="28">
        <v>4810483.7579000005</v>
      </c>
      <c r="N7" s="28">
        <v>3300350.1936000008</v>
      </c>
      <c r="O7" s="33">
        <f t="shared" si="4"/>
        <v>0.45756767485718108</v>
      </c>
      <c r="P7" s="35">
        <f t="shared" si="5"/>
        <v>1510133.5642999997</v>
      </c>
      <c r="Q7" s="28">
        <v>3669497.0653000008</v>
      </c>
      <c r="R7" s="28">
        <v>0</v>
      </c>
      <c r="S7" s="33" t="e">
        <f t="shared" si="6"/>
        <v>#DIV/0!</v>
      </c>
      <c r="T7" s="35">
        <f t="shared" si="7"/>
        <v>3669497.0653000008</v>
      </c>
      <c r="U7" s="28">
        <v>5570776.7681000009</v>
      </c>
      <c r="V7" s="28">
        <v>7796349.3772000028</v>
      </c>
      <c r="W7" s="33">
        <f t="shared" si="8"/>
        <v>-0.28546342671719754</v>
      </c>
      <c r="X7" s="35">
        <f t="shared" si="9"/>
        <v>-2225572.6091000019</v>
      </c>
      <c r="Y7" s="28">
        <v>7689097.0017000008</v>
      </c>
      <c r="Z7" s="28">
        <v>8960822.0163000021</v>
      </c>
      <c r="AA7" s="33">
        <f t="shared" si="10"/>
        <v>-0.14192057517565862</v>
      </c>
      <c r="AB7" s="35">
        <f t="shared" si="11"/>
        <v>-1271725.0146000013</v>
      </c>
      <c r="AC7" s="9">
        <f t="shared" si="14"/>
        <v>34263735.539800003</v>
      </c>
      <c r="AD7" s="9">
        <f t="shared" si="15"/>
        <v>34016051.854200013</v>
      </c>
      <c r="AE7" s="33">
        <f t="shared" si="12"/>
        <v>7.2813766471668965E-3</v>
      </c>
      <c r="AF7" s="35">
        <f t="shared" si="13"/>
        <v>247683.68559999019</v>
      </c>
    </row>
    <row r="8" spans="1:32" ht="12.75" x14ac:dyDescent="0.2">
      <c r="A8" s="15">
        <v>6</v>
      </c>
      <c r="B8" s="16" t="s">
        <v>20</v>
      </c>
      <c r="C8" s="3" t="s">
        <v>2</v>
      </c>
      <c r="D8" s="8" t="s">
        <v>28</v>
      </c>
      <c r="E8" s="28">
        <v>12670097.819000002</v>
      </c>
      <c r="F8" s="28">
        <v>14739572.210700009</v>
      </c>
      <c r="G8" s="33">
        <f t="shared" si="0"/>
        <v>-0.1404026088489663</v>
      </c>
      <c r="H8" s="35">
        <f t="shared" si="1"/>
        <v>-2069474.391700007</v>
      </c>
      <c r="I8" s="28">
        <v>10128411.4652</v>
      </c>
      <c r="J8" s="28">
        <v>10854117.888800006</v>
      </c>
      <c r="K8" s="33">
        <f t="shared" si="2"/>
        <v>-6.686000935634194E-2</v>
      </c>
      <c r="L8" s="35">
        <f t="shared" si="3"/>
        <v>-725706.42360000685</v>
      </c>
      <c r="M8" s="28">
        <v>9581903.7333000023</v>
      </c>
      <c r="N8" s="28">
        <v>6454215.7166000009</v>
      </c>
      <c r="O8" s="33">
        <f t="shared" si="4"/>
        <v>0.48459613902518089</v>
      </c>
      <c r="P8" s="35">
        <f t="shared" si="5"/>
        <v>3127688.0167000014</v>
      </c>
      <c r="Q8" s="28">
        <v>3244291.7724000001</v>
      </c>
      <c r="R8" s="28">
        <v>0</v>
      </c>
      <c r="S8" s="33" t="e">
        <f t="shared" si="6"/>
        <v>#DIV/0!</v>
      </c>
      <c r="T8" s="35">
        <f t="shared" si="7"/>
        <v>3244291.7724000001</v>
      </c>
      <c r="U8" s="28">
        <v>10542750.324200002</v>
      </c>
      <c r="V8" s="28">
        <v>12253120.060899995</v>
      </c>
      <c r="W8" s="33">
        <f t="shared" si="8"/>
        <v>-0.13958646681001879</v>
      </c>
      <c r="X8" s="35">
        <f t="shared" si="9"/>
        <v>-1710369.7366999928</v>
      </c>
      <c r="Y8" s="28">
        <v>19337507.28140001</v>
      </c>
      <c r="Z8" s="28">
        <v>22196987.72389999</v>
      </c>
      <c r="AA8" s="33">
        <f t="shared" si="10"/>
        <v>-0.12882290507468785</v>
      </c>
      <c r="AB8" s="35">
        <f t="shared" si="11"/>
        <v>-2859480.4424999803</v>
      </c>
      <c r="AC8" s="9">
        <f t="shared" si="14"/>
        <v>65504962.395500019</v>
      </c>
      <c r="AD8" s="9">
        <f t="shared" si="15"/>
        <v>66498013.600900002</v>
      </c>
      <c r="AE8" s="33">
        <f t="shared" si="12"/>
        <v>-1.4933546908031888E-2</v>
      </c>
      <c r="AF8" s="36">
        <f t="shared" si="13"/>
        <v>-993051.20539998263</v>
      </c>
    </row>
    <row r="9" spans="1:32" ht="12.75" x14ac:dyDescent="0.2">
      <c r="A9" s="15">
        <v>7</v>
      </c>
      <c r="B9" s="40" t="s">
        <v>21</v>
      </c>
      <c r="C9" s="3" t="s">
        <v>2</v>
      </c>
      <c r="D9" s="8" t="s">
        <v>28</v>
      </c>
      <c r="E9" s="28">
        <v>18352507.272799999</v>
      </c>
      <c r="F9" s="28">
        <v>15761740.445499998</v>
      </c>
      <c r="G9" s="33">
        <f t="shared" si="0"/>
        <v>0.16437060591488606</v>
      </c>
      <c r="H9" s="35">
        <f t="shared" si="1"/>
        <v>2590766.8273000009</v>
      </c>
      <c r="I9" s="28">
        <v>13822747.423500001</v>
      </c>
      <c r="J9" s="28">
        <v>17336815.127600003</v>
      </c>
      <c r="K9" s="33">
        <f t="shared" si="2"/>
        <v>-0.20269395954425606</v>
      </c>
      <c r="L9" s="35">
        <f t="shared" si="3"/>
        <v>-3514067.7041000016</v>
      </c>
      <c r="M9" s="28">
        <v>12979164.101200003</v>
      </c>
      <c r="N9" s="28">
        <v>8363019.7833999973</v>
      </c>
      <c r="O9" s="33">
        <f t="shared" si="4"/>
        <v>0.5519709910244055</v>
      </c>
      <c r="P9" s="35">
        <f t="shared" si="5"/>
        <v>4616144.3178000059</v>
      </c>
      <c r="Q9" s="28">
        <v>12494618.539300002</v>
      </c>
      <c r="R9" s="28">
        <v>0</v>
      </c>
      <c r="S9" s="33" t="e">
        <f t="shared" si="6"/>
        <v>#DIV/0!</v>
      </c>
      <c r="T9" s="35">
        <f t="shared" si="7"/>
        <v>12494618.539300002</v>
      </c>
      <c r="U9" s="28">
        <v>15934887.391600003</v>
      </c>
      <c r="V9" s="28">
        <v>26618825.504000012</v>
      </c>
      <c r="W9" s="33">
        <f t="shared" si="8"/>
        <v>-0.40136775045895745</v>
      </c>
      <c r="X9" s="35">
        <f t="shared" si="9"/>
        <v>-10683938.112400008</v>
      </c>
      <c r="Y9" s="28">
        <v>24347525.31530001</v>
      </c>
      <c r="Z9" s="28">
        <v>23814755.3292</v>
      </c>
      <c r="AA9" s="33">
        <f t="shared" si="10"/>
        <v>2.2371423881343219E-2</v>
      </c>
      <c r="AB9" s="35">
        <f t="shared" si="11"/>
        <v>532769.98610001057</v>
      </c>
      <c r="AC9" s="9">
        <f t="shared" si="14"/>
        <v>97931450.04370001</v>
      </c>
      <c r="AD9" s="9">
        <f t="shared" si="15"/>
        <v>91895156.189700007</v>
      </c>
      <c r="AE9" s="33">
        <f t="shared" si="12"/>
        <v>6.5686746769756027E-2</v>
      </c>
      <c r="AF9" s="35">
        <f t="shared" si="13"/>
        <v>6036293.8540000021</v>
      </c>
    </row>
    <row r="10" spans="1:32" ht="12.75" x14ac:dyDescent="0.2">
      <c r="A10" s="15">
        <v>8</v>
      </c>
      <c r="B10" s="23" t="s">
        <v>1</v>
      </c>
      <c r="C10" s="3" t="s">
        <v>2</v>
      </c>
      <c r="D10" s="8" t="s">
        <v>15</v>
      </c>
      <c r="E10" s="28">
        <v>9455621.1977999993</v>
      </c>
      <c r="F10" s="28">
        <v>10313177.037099998</v>
      </c>
      <c r="G10" s="33">
        <f t="shared" si="0"/>
        <v>-8.3151470804300145E-2</v>
      </c>
      <c r="H10" s="35">
        <f t="shared" si="1"/>
        <v>-857555.83929999918</v>
      </c>
      <c r="I10" s="28">
        <v>8664018.8652000017</v>
      </c>
      <c r="J10" s="28">
        <v>9879764.754800003</v>
      </c>
      <c r="K10" s="33">
        <f t="shared" si="2"/>
        <v>-0.12305413334961655</v>
      </c>
      <c r="L10" s="35">
        <f t="shared" si="3"/>
        <v>-1215745.8896000013</v>
      </c>
      <c r="M10" s="28">
        <v>7839228.5983000007</v>
      </c>
      <c r="N10" s="28">
        <v>4914013.3885999992</v>
      </c>
      <c r="O10" s="33">
        <f t="shared" si="4"/>
        <v>0.59528026856544525</v>
      </c>
      <c r="P10" s="35">
        <f t="shared" si="5"/>
        <v>2925215.2097000014</v>
      </c>
      <c r="Q10" s="28">
        <v>6683853.3818999985</v>
      </c>
      <c r="R10" s="28">
        <v>0</v>
      </c>
      <c r="S10" s="33" t="e">
        <f t="shared" si="6"/>
        <v>#DIV/0!</v>
      </c>
      <c r="T10" s="35">
        <f t="shared" si="7"/>
        <v>6683853.3818999985</v>
      </c>
      <c r="U10" s="28">
        <v>4841289.4645999996</v>
      </c>
      <c r="V10" s="28">
        <v>14063887.090099998</v>
      </c>
      <c r="W10" s="33">
        <f t="shared" si="8"/>
        <v>-0.65576448149900657</v>
      </c>
      <c r="X10" s="35">
        <f t="shared" si="9"/>
        <v>-9222597.6254999973</v>
      </c>
      <c r="Y10" s="28">
        <v>11409125.126500001</v>
      </c>
      <c r="Z10" s="28">
        <v>14523731.373600002</v>
      </c>
      <c r="AA10" s="33">
        <f t="shared" si="10"/>
        <v>-0.21444945289758433</v>
      </c>
      <c r="AB10" s="35">
        <f t="shared" si="11"/>
        <v>-3114606.2471000012</v>
      </c>
      <c r="AC10" s="9">
        <f t="shared" si="14"/>
        <v>48893136.634300001</v>
      </c>
      <c r="AD10" s="9">
        <f t="shared" si="15"/>
        <v>53694573.644199997</v>
      </c>
      <c r="AE10" s="33">
        <f t="shared" si="12"/>
        <v>-8.9421270792018656E-2</v>
      </c>
      <c r="AF10" s="36">
        <f t="shared" si="13"/>
        <v>-4801437.0098999962</v>
      </c>
    </row>
    <row r="11" spans="1:32" ht="12.75" x14ac:dyDescent="0.2">
      <c r="A11" s="15">
        <v>9</v>
      </c>
      <c r="B11" s="23" t="s">
        <v>3</v>
      </c>
      <c r="C11" s="3" t="s">
        <v>2</v>
      </c>
      <c r="D11" s="8" t="s">
        <v>15</v>
      </c>
      <c r="E11" s="28">
        <v>7018650.9035000019</v>
      </c>
      <c r="F11" s="28">
        <v>6838597.7879000027</v>
      </c>
      <c r="G11" s="33">
        <f t="shared" si="0"/>
        <v>2.6328952394097434E-2</v>
      </c>
      <c r="H11" s="35">
        <f t="shared" si="1"/>
        <v>180053.1155999992</v>
      </c>
      <c r="I11" s="28">
        <v>6516051.5322000021</v>
      </c>
      <c r="J11" s="28">
        <v>6745077.099299999</v>
      </c>
      <c r="K11" s="33">
        <f t="shared" si="2"/>
        <v>-3.3954477277029944E-2</v>
      </c>
      <c r="L11" s="35">
        <f t="shared" si="3"/>
        <v>-229025.56709999684</v>
      </c>
      <c r="M11" s="28">
        <v>6077085.2356000021</v>
      </c>
      <c r="N11" s="28">
        <v>5974931.2282000016</v>
      </c>
      <c r="O11" s="33">
        <f t="shared" si="4"/>
        <v>1.7097101790538135E-2</v>
      </c>
      <c r="P11" s="35">
        <f t="shared" si="5"/>
        <v>102154.00740000047</v>
      </c>
      <c r="Q11" s="28">
        <v>5464954.5305999992</v>
      </c>
      <c r="R11" s="28">
        <v>0</v>
      </c>
      <c r="S11" s="33" t="e">
        <f t="shared" si="6"/>
        <v>#DIV/0!</v>
      </c>
      <c r="T11" s="35">
        <f t="shared" si="7"/>
        <v>5464954.5305999992</v>
      </c>
      <c r="U11" s="28">
        <v>6118948.2397000007</v>
      </c>
      <c r="V11" s="28">
        <v>7754854.5160999997</v>
      </c>
      <c r="W11" s="33">
        <f t="shared" si="8"/>
        <v>-0.21095254243695521</v>
      </c>
      <c r="X11" s="35">
        <f t="shared" si="9"/>
        <v>-1635906.2763999989</v>
      </c>
      <c r="Y11" s="28">
        <v>9593546.2196999993</v>
      </c>
      <c r="Z11" s="28">
        <v>10275217.8785</v>
      </c>
      <c r="AA11" s="33">
        <f t="shared" si="10"/>
        <v>-6.6341333766395269E-2</v>
      </c>
      <c r="AB11" s="35">
        <f t="shared" si="11"/>
        <v>-681671.65880000032</v>
      </c>
      <c r="AC11" s="9">
        <f t="shared" si="14"/>
        <v>40789236.661300004</v>
      </c>
      <c r="AD11" s="9">
        <f t="shared" si="15"/>
        <v>37588678.510000005</v>
      </c>
      <c r="AE11" s="33">
        <f t="shared" si="12"/>
        <v>8.5146865443767303E-2</v>
      </c>
      <c r="AF11" s="35">
        <f t="shared" si="13"/>
        <v>3200558.1512999982</v>
      </c>
    </row>
    <row r="12" spans="1:32" ht="12.75" x14ac:dyDescent="0.2">
      <c r="A12" s="15">
        <v>10</v>
      </c>
      <c r="B12" s="23" t="s">
        <v>8</v>
      </c>
      <c r="C12" s="3" t="s">
        <v>2</v>
      </c>
      <c r="D12" s="8" t="s">
        <v>15</v>
      </c>
      <c r="E12" s="28">
        <v>6065683.2221000018</v>
      </c>
      <c r="F12" s="28">
        <v>5798234.9247999992</v>
      </c>
      <c r="G12" s="33">
        <f t="shared" si="0"/>
        <v>4.6125812556521713E-2</v>
      </c>
      <c r="H12" s="35">
        <f t="shared" si="1"/>
        <v>267448.29730000254</v>
      </c>
      <c r="I12" s="28">
        <v>5881576.8395000016</v>
      </c>
      <c r="J12" s="28">
        <v>6087427.6953000044</v>
      </c>
      <c r="K12" s="33">
        <f t="shared" si="2"/>
        <v>-3.3815737303777196E-2</v>
      </c>
      <c r="L12" s="35">
        <f t="shared" si="3"/>
        <v>-205850.85580000281</v>
      </c>
      <c r="M12" s="28">
        <v>4836645.3215999985</v>
      </c>
      <c r="N12" s="28">
        <v>2885700.9672000008</v>
      </c>
      <c r="O12" s="33">
        <f t="shared" si="4"/>
        <v>0.67607294607971857</v>
      </c>
      <c r="P12" s="35">
        <f t="shared" si="5"/>
        <v>1950944.3543999977</v>
      </c>
      <c r="Q12" s="28">
        <v>3713762.9561000001</v>
      </c>
      <c r="R12" s="28">
        <v>0</v>
      </c>
      <c r="S12" s="33" t="e">
        <f t="shared" si="6"/>
        <v>#DIV/0!</v>
      </c>
      <c r="T12" s="35">
        <f t="shared" si="7"/>
        <v>3713762.9561000001</v>
      </c>
      <c r="U12" s="28">
        <v>1947720.954699999</v>
      </c>
      <c r="V12" s="28">
        <v>5581731.4746000022</v>
      </c>
      <c r="W12" s="33">
        <f t="shared" si="8"/>
        <v>-0.65105434334073264</v>
      </c>
      <c r="X12" s="35">
        <f t="shared" si="9"/>
        <v>-3634010.5199000034</v>
      </c>
      <c r="Y12" s="28">
        <v>7691399.672799997</v>
      </c>
      <c r="Z12" s="28">
        <v>6327302.7031999994</v>
      </c>
      <c r="AA12" s="33">
        <f t="shared" si="10"/>
        <v>0.21558901692977528</v>
      </c>
      <c r="AB12" s="35">
        <f t="shared" si="11"/>
        <v>1364096.9695999976</v>
      </c>
      <c r="AC12" s="9">
        <f t="shared" si="14"/>
        <v>30136788.966799997</v>
      </c>
      <c r="AD12" s="9">
        <f t="shared" si="15"/>
        <v>26680397.765100002</v>
      </c>
      <c r="AE12" s="33">
        <f t="shared" si="12"/>
        <v>0.12954796371968705</v>
      </c>
      <c r="AF12" s="35">
        <f t="shared" si="13"/>
        <v>3456391.2016999945</v>
      </c>
    </row>
    <row r="13" spans="1:32" ht="12.75" x14ac:dyDescent="0.2">
      <c r="A13" s="15">
        <v>11</v>
      </c>
      <c r="B13" s="23" t="s">
        <v>16</v>
      </c>
      <c r="C13" s="3" t="s">
        <v>2</v>
      </c>
      <c r="D13" s="8" t="s">
        <v>5</v>
      </c>
      <c r="E13" s="28">
        <v>6751094.737700006</v>
      </c>
      <c r="F13" s="28">
        <v>4342397.1688999999</v>
      </c>
      <c r="G13" s="33">
        <f t="shared" si="0"/>
        <v>0.55469305895162246</v>
      </c>
      <c r="H13" s="35">
        <f t="shared" si="1"/>
        <v>2408697.5688000061</v>
      </c>
      <c r="I13" s="28">
        <v>3672907.4939999999</v>
      </c>
      <c r="J13" s="28">
        <v>3443324.6912000007</v>
      </c>
      <c r="K13" s="33">
        <f t="shared" si="2"/>
        <v>6.6674747050935096E-2</v>
      </c>
      <c r="L13" s="35">
        <f t="shared" si="3"/>
        <v>229582.80279999925</v>
      </c>
      <c r="M13" s="28">
        <v>2717110.2670999994</v>
      </c>
      <c r="N13" s="28">
        <v>3423234.3751999992</v>
      </c>
      <c r="O13" s="33">
        <f t="shared" si="4"/>
        <v>-0.20627395927535497</v>
      </c>
      <c r="P13" s="35">
        <f t="shared" si="5"/>
        <v>-706124.10809999984</v>
      </c>
      <c r="Q13" s="28">
        <v>2497943.2972999997</v>
      </c>
      <c r="R13" s="28">
        <v>0</v>
      </c>
      <c r="S13" s="33" t="e">
        <f t="shared" si="6"/>
        <v>#DIV/0!</v>
      </c>
      <c r="T13" s="35">
        <f t="shared" si="7"/>
        <v>2497943.2972999997</v>
      </c>
      <c r="U13" s="28">
        <v>3099756.8044999992</v>
      </c>
      <c r="V13" s="28">
        <v>8136981.2763999971</v>
      </c>
      <c r="W13" s="33">
        <f t="shared" si="8"/>
        <v>-0.61905322143356223</v>
      </c>
      <c r="X13" s="35">
        <f t="shared" si="9"/>
        <v>-5037224.4718999974</v>
      </c>
      <c r="Y13" s="29">
        <v>6777162.7946999958</v>
      </c>
      <c r="Z13" s="29">
        <v>5769940.4883000003</v>
      </c>
      <c r="AA13" s="33">
        <f t="shared" si="10"/>
        <v>0.17456372530052797</v>
      </c>
      <c r="AB13" s="35">
        <f t="shared" si="11"/>
        <v>1007222.3063999955</v>
      </c>
      <c r="AC13" s="9">
        <f t="shared" si="14"/>
        <v>25515975.395300001</v>
      </c>
      <c r="AD13" s="9">
        <f t="shared" si="15"/>
        <v>25115877.999999996</v>
      </c>
      <c r="AE13" s="33">
        <f t="shared" si="12"/>
        <v>1.5930058081186915E-2</v>
      </c>
      <c r="AF13" s="35">
        <f t="shared" si="13"/>
        <v>400097.39530000463</v>
      </c>
    </row>
    <row r="14" spans="1:32" s="67" customFormat="1" ht="12.75" x14ac:dyDescent="0.2">
      <c r="A14" s="61">
        <v>12</v>
      </c>
      <c r="B14" s="40" t="s">
        <v>7</v>
      </c>
      <c r="C14" s="62" t="s">
        <v>2</v>
      </c>
      <c r="D14" s="63" t="s">
        <v>5</v>
      </c>
      <c r="E14" s="29">
        <v>7215248.2718000021</v>
      </c>
      <c r="F14" s="29">
        <v>8325827.6444000006</v>
      </c>
      <c r="G14" s="64">
        <f t="shared" si="0"/>
        <v>-0.1333896664732161</v>
      </c>
      <c r="H14" s="65">
        <f t="shared" si="1"/>
        <v>-1110579.3725999985</v>
      </c>
      <c r="I14" s="29">
        <v>6339416.2060999982</v>
      </c>
      <c r="J14" s="29">
        <v>8762651.0234000012</v>
      </c>
      <c r="K14" s="64">
        <f t="shared" si="2"/>
        <v>-0.27654128993941862</v>
      </c>
      <c r="L14" s="65">
        <f t="shared" si="3"/>
        <v>-2423234.817300003</v>
      </c>
      <c r="M14" s="29">
        <v>2904062.2301000007</v>
      </c>
      <c r="N14" s="29">
        <v>2953648.2367000007</v>
      </c>
      <c r="O14" s="64">
        <f t="shared" si="4"/>
        <v>-1.6788054171068295E-2</v>
      </c>
      <c r="P14" s="65">
        <f t="shared" si="5"/>
        <v>-49586.006599999964</v>
      </c>
      <c r="Q14" s="29">
        <v>4983399.8794000009</v>
      </c>
      <c r="R14" s="29">
        <v>0</v>
      </c>
      <c r="S14" s="64" t="e">
        <f t="shared" si="6"/>
        <v>#DIV/0!</v>
      </c>
      <c r="T14" s="65">
        <f t="shared" si="7"/>
        <v>4983399.8794000009</v>
      </c>
      <c r="U14" s="29">
        <v>5608271.1875</v>
      </c>
      <c r="V14" s="29">
        <v>8041428.2483999999</v>
      </c>
      <c r="W14" s="64">
        <f t="shared" si="8"/>
        <v>-0.30257772447128711</v>
      </c>
      <c r="X14" s="65">
        <f t="shared" si="9"/>
        <v>-2433157.0608999999</v>
      </c>
      <c r="Y14" s="29">
        <v>7876149.0543999989</v>
      </c>
      <c r="Z14" s="29">
        <v>9992641.4108999949</v>
      </c>
      <c r="AA14" s="64">
        <f t="shared" si="10"/>
        <v>-0.21180509431583541</v>
      </c>
      <c r="AB14" s="65">
        <f t="shared" si="11"/>
        <v>-2116492.356499996</v>
      </c>
      <c r="AC14" s="66">
        <f t="shared" si="14"/>
        <v>34926546.829300001</v>
      </c>
      <c r="AD14" s="66">
        <f t="shared" si="15"/>
        <v>38076196.5638</v>
      </c>
      <c r="AE14" s="64">
        <f t="shared" si="12"/>
        <v>-8.2719652138114289E-2</v>
      </c>
      <c r="AF14" s="65">
        <f t="shared" si="13"/>
        <v>-3149649.7344999984</v>
      </c>
    </row>
    <row r="15" spans="1:32" ht="12.75" x14ac:dyDescent="0.2">
      <c r="A15" s="15">
        <v>13</v>
      </c>
      <c r="B15" s="23" t="s">
        <v>11</v>
      </c>
      <c r="C15" s="3" t="s">
        <v>2</v>
      </c>
      <c r="D15" s="8" t="s">
        <v>5</v>
      </c>
      <c r="E15" s="28">
        <v>9143920.6033000033</v>
      </c>
      <c r="F15" s="28">
        <v>8619746.9291000031</v>
      </c>
      <c r="G15" s="33">
        <f t="shared" si="0"/>
        <v>6.081079624628026E-2</v>
      </c>
      <c r="H15" s="35">
        <f t="shared" si="1"/>
        <v>524173.67420000024</v>
      </c>
      <c r="I15" s="28">
        <v>6934391.436300003</v>
      </c>
      <c r="J15" s="28">
        <v>8254691.701100002</v>
      </c>
      <c r="K15" s="33">
        <f t="shared" si="2"/>
        <v>-0.1599454361964916</v>
      </c>
      <c r="L15" s="35">
        <f t="shared" si="3"/>
        <v>-1320300.2647999991</v>
      </c>
      <c r="M15" s="28">
        <v>5567127.138799998</v>
      </c>
      <c r="N15" s="28">
        <v>5041125.3127000006</v>
      </c>
      <c r="O15" s="33">
        <f t="shared" si="4"/>
        <v>0.10434214455547298</v>
      </c>
      <c r="P15" s="35">
        <f t="shared" si="5"/>
        <v>526001.82609999739</v>
      </c>
      <c r="Q15" s="28">
        <v>4462273.4456999991</v>
      </c>
      <c r="R15" s="28">
        <v>0</v>
      </c>
      <c r="S15" s="33" t="e">
        <f t="shared" si="6"/>
        <v>#DIV/0!</v>
      </c>
      <c r="T15" s="35">
        <f t="shared" si="7"/>
        <v>4462273.4456999991</v>
      </c>
      <c r="U15" s="28">
        <v>3619383.8527000002</v>
      </c>
      <c r="V15" s="28">
        <v>11261607.756599996</v>
      </c>
      <c r="W15" s="33">
        <f t="shared" si="8"/>
        <v>-0.67860860270339118</v>
      </c>
      <c r="X15" s="35">
        <f t="shared" si="9"/>
        <v>-7642223.9038999956</v>
      </c>
      <c r="Y15" s="28">
        <v>8254319.5761000002</v>
      </c>
      <c r="Z15" s="28">
        <v>10616190.778800001</v>
      </c>
      <c r="AA15" s="33">
        <f t="shared" si="10"/>
        <v>-0.22247821765001993</v>
      </c>
      <c r="AB15" s="35">
        <f t="shared" si="11"/>
        <v>-2361871.2027000012</v>
      </c>
      <c r="AC15" s="9">
        <f t="shared" si="14"/>
        <v>37981416.052900009</v>
      </c>
      <c r="AD15" s="9">
        <f t="shared" si="15"/>
        <v>43793362.478300005</v>
      </c>
      <c r="AE15" s="33">
        <f t="shared" si="12"/>
        <v>-0.13271295229453703</v>
      </c>
      <c r="AF15" s="35">
        <f t="shared" si="13"/>
        <v>-5811946.4253999963</v>
      </c>
    </row>
    <row r="16" spans="1:32" ht="12.75" x14ac:dyDescent="0.2">
      <c r="A16" s="15">
        <v>14</v>
      </c>
      <c r="B16" s="23" t="s">
        <v>12</v>
      </c>
      <c r="C16" s="3" t="s">
        <v>2</v>
      </c>
      <c r="D16" s="8" t="s">
        <v>5</v>
      </c>
      <c r="E16" s="28">
        <v>8237678.3163000019</v>
      </c>
      <c r="F16" s="28">
        <v>6886486.5554000009</v>
      </c>
      <c r="G16" s="33">
        <f t="shared" si="0"/>
        <v>0.19620916268840624</v>
      </c>
      <c r="H16" s="35">
        <f t="shared" si="1"/>
        <v>1351191.760900001</v>
      </c>
      <c r="I16" s="28">
        <v>4639329.1483999994</v>
      </c>
      <c r="J16" s="28">
        <v>2994446.8775000004</v>
      </c>
      <c r="K16" s="33">
        <f t="shared" si="2"/>
        <v>0.54931088718236865</v>
      </c>
      <c r="L16" s="35">
        <f t="shared" si="3"/>
        <v>1644882.270899999</v>
      </c>
      <c r="M16" s="28">
        <v>4951542.4611</v>
      </c>
      <c r="N16" s="28">
        <v>4726488.3360000001</v>
      </c>
      <c r="O16" s="33">
        <f t="shared" si="4"/>
        <v>4.7615504175868094E-2</v>
      </c>
      <c r="P16" s="35">
        <f t="shared" si="5"/>
        <v>225054.12509999983</v>
      </c>
      <c r="Q16" s="28">
        <v>4384388.4009999996</v>
      </c>
      <c r="R16" s="28">
        <v>0</v>
      </c>
      <c r="S16" s="33" t="e">
        <f t="shared" si="6"/>
        <v>#DIV/0!</v>
      </c>
      <c r="T16" s="35">
        <f t="shared" si="7"/>
        <v>4384388.4009999996</v>
      </c>
      <c r="U16" s="28">
        <v>3091890.3235000004</v>
      </c>
      <c r="V16" s="28">
        <v>7446548.8290000027</v>
      </c>
      <c r="W16" s="33">
        <f t="shared" si="8"/>
        <v>-0.58478882036482782</v>
      </c>
      <c r="X16" s="35">
        <f t="shared" si="9"/>
        <v>-4354658.5055000018</v>
      </c>
      <c r="Y16" s="28">
        <v>8008897.1069000009</v>
      </c>
      <c r="Z16" s="28">
        <v>6849091.4082999974</v>
      </c>
      <c r="AA16" s="33">
        <f t="shared" si="10"/>
        <v>0.16933716159701204</v>
      </c>
      <c r="AB16" s="35">
        <f t="shared" si="11"/>
        <v>1159805.6986000035</v>
      </c>
      <c r="AC16" s="9">
        <f t="shared" si="14"/>
        <v>33313725.757200003</v>
      </c>
      <c r="AD16" s="9">
        <f t="shared" si="15"/>
        <v>28903062.006200001</v>
      </c>
      <c r="AE16" s="33">
        <f t="shared" si="12"/>
        <v>0.15260195442454746</v>
      </c>
      <c r="AF16" s="35">
        <f t="shared" si="13"/>
        <v>4410663.751000002</v>
      </c>
    </row>
    <row r="17" spans="1:32" s="60" customFormat="1" ht="12.75" x14ac:dyDescent="0.2">
      <c r="A17" s="52">
        <v>15</v>
      </c>
      <c r="B17" s="53" t="s">
        <v>4</v>
      </c>
      <c r="C17" s="54" t="s">
        <v>2</v>
      </c>
      <c r="D17" s="55" t="s">
        <v>2</v>
      </c>
      <c r="E17" s="56">
        <v>12596855.123500004</v>
      </c>
      <c r="F17" s="56">
        <v>13246403.844000001</v>
      </c>
      <c r="G17" s="57">
        <f t="shared" si="0"/>
        <v>-4.9035853666367812E-2</v>
      </c>
      <c r="H17" s="58">
        <f t="shared" si="1"/>
        <v>-649548.7204999961</v>
      </c>
      <c r="I17" s="56">
        <v>11014089.428200005</v>
      </c>
      <c r="J17" s="56">
        <v>11282000.6061</v>
      </c>
      <c r="K17" s="57">
        <f t="shared" si="2"/>
        <v>-2.3746779250759874E-2</v>
      </c>
      <c r="L17" s="58">
        <f t="shared" si="3"/>
        <v>-267911.17789999582</v>
      </c>
      <c r="M17" s="56">
        <v>11257502.921800004</v>
      </c>
      <c r="N17" s="56">
        <v>6219040.3349000001</v>
      </c>
      <c r="O17" s="57">
        <f t="shared" si="4"/>
        <v>0.81016721480726994</v>
      </c>
      <c r="P17" s="58">
        <f t="shared" si="5"/>
        <v>5038462.5869000042</v>
      </c>
      <c r="Q17" s="56">
        <v>7384886.4654999981</v>
      </c>
      <c r="R17" s="56">
        <v>0</v>
      </c>
      <c r="S17" s="57" t="e">
        <f t="shared" si="6"/>
        <v>#DIV/0!</v>
      </c>
      <c r="T17" s="58">
        <f t="shared" si="7"/>
        <v>7384886.4654999981</v>
      </c>
      <c r="U17" s="56">
        <v>10662127.755700001</v>
      </c>
      <c r="V17" s="56">
        <v>15167197.263600003</v>
      </c>
      <c r="W17" s="57">
        <f t="shared" si="8"/>
        <v>-0.29702715865058266</v>
      </c>
      <c r="X17" s="58">
        <f t="shared" si="9"/>
        <v>-4505069.5079000015</v>
      </c>
      <c r="Y17" s="56">
        <v>15787024.20189999</v>
      </c>
      <c r="Z17" s="56">
        <v>18081538.720699999</v>
      </c>
      <c r="AA17" s="57">
        <f t="shared" si="10"/>
        <v>-0.12689818904478614</v>
      </c>
      <c r="AB17" s="58">
        <f t="shared" si="11"/>
        <v>-2294514.518800009</v>
      </c>
      <c r="AC17" s="59">
        <f t="shared" si="14"/>
        <v>68702485.896600008</v>
      </c>
      <c r="AD17" s="59">
        <f t="shared" si="15"/>
        <v>63996180.769299999</v>
      </c>
      <c r="AE17" s="57">
        <f t="shared" si="12"/>
        <v>7.354040617307743E-2</v>
      </c>
      <c r="AF17" s="58">
        <f t="shared" si="13"/>
        <v>4706305.1273000091</v>
      </c>
    </row>
    <row r="18" spans="1:32" ht="12.75" x14ac:dyDescent="0.2">
      <c r="A18" s="15">
        <v>16</v>
      </c>
      <c r="B18" s="23" t="s">
        <v>9</v>
      </c>
      <c r="C18" s="3" t="s">
        <v>2</v>
      </c>
      <c r="D18" s="8" t="s">
        <v>2</v>
      </c>
      <c r="E18" s="28">
        <v>8499236.2865000032</v>
      </c>
      <c r="F18" s="28">
        <v>4571340.4926000005</v>
      </c>
      <c r="G18" s="33">
        <f t="shared" si="0"/>
        <v>0.85924376017459347</v>
      </c>
      <c r="H18" s="35">
        <f t="shared" si="1"/>
        <v>3927895.7939000027</v>
      </c>
      <c r="I18" s="28">
        <v>7401771.2201000014</v>
      </c>
      <c r="J18" s="28">
        <v>7209763.5429000007</v>
      </c>
      <c r="K18" s="33">
        <f t="shared" si="2"/>
        <v>2.6631619200477831E-2</v>
      </c>
      <c r="L18" s="35">
        <f t="shared" si="3"/>
        <v>192007.67720000073</v>
      </c>
      <c r="M18" s="28">
        <v>7182914.3812000025</v>
      </c>
      <c r="N18" s="28">
        <v>3759567.3315999997</v>
      </c>
      <c r="O18" s="33">
        <f t="shared" si="4"/>
        <v>0.91056942133367569</v>
      </c>
      <c r="P18" s="35">
        <f t="shared" si="5"/>
        <v>3423347.0496000028</v>
      </c>
      <c r="Q18" s="28">
        <v>5541981.0981000019</v>
      </c>
      <c r="R18" s="28">
        <v>0</v>
      </c>
      <c r="S18" s="33" t="e">
        <f t="shared" si="6"/>
        <v>#DIV/0!</v>
      </c>
      <c r="T18" s="35">
        <f t="shared" si="7"/>
        <v>5541981.0981000019</v>
      </c>
      <c r="U18" s="28">
        <v>3549154.2911999999</v>
      </c>
      <c r="V18" s="28">
        <v>11149940.184199994</v>
      </c>
      <c r="W18" s="33">
        <f t="shared" si="8"/>
        <v>-0.68168849047017099</v>
      </c>
      <c r="X18" s="35">
        <f t="shared" si="9"/>
        <v>-7600785.8929999946</v>
      </c>
      <c r="Y18" s="28">
        <v>7089991.0879000016</v>
      </c>
      <c r="Z18" s="28">
        <v>8763946.8597999979</v>
      </c>
      <c r="AA18" s="33">
        <f t="shared" si="10"/>
        <v>-0.19100478342450808</v>
      </c>
      <c r="AB18" s="35">
        <f t="shared" si="11"/>
        <v>-1673955.7718999963</v>
      </c>
      <c r="AC18" s="9">
        <f t="shared" si="14"/>
        <v>39265048.36500001</v>
      </c>
      <c r="AD18" s="9">
        <f t="shared" si="15"/>
        <v>35454558.411099993</v>
      </c>
      <c r="AE18" s="33">
        <f t="shared" si="12"/>
        <v>0.10747531839818492</v>
      </c>
      <c r="AF18" s="35">
        <f t="shared" si="13"/>
        <v>3810489.9539000168</v>
      </c>
    </row>
    <row r="19" spans="1:32" ht="12.75" x14ac:dyDescent="0.2">
      <c r="A19" s="15">
        <v>17</v>
      </c>
      <c r="B19" s="23" t="s">
        <v>10</v>
      </c>
      <c r="C19" s="3" t="s">
        <v>2</v>
      </c>
      <c r="D19" s="8" t="s">
        <v>2</v>
      </c>
      <c r="E19" s="28">
        <v>2830149.8544000001</v>
      </c>
      <c r="F19" s="28">
        <v>2324480.0937000001</v>
      </c>
      <c r="G19" s="33">
        <f t="shared" si="0"/>
        <v>0.21754101576111939</v>
      </c>
      <c r="H19" s="35">
        <f t="shared" si="1"/>
        <v>505669.76069999998</v>
      </c>
      <c r="I19" s="28">
        <v>2747968.9853999992</v>
      </c>
      <c r="J19" s="28">
        <v>2257333.0217999993</v>
      </c>
      <c r="K19" s="33">
        <f t="shared" si="2"/>
        <v>0.21735205167413285</v>
      </c>
      <c r="L19" s="35">
        <f t="shared" si="3"/>
        <v>490635.9635999999</v>
      </c>
      <c r="M19" s="28">
        <v>2441826.0406999979</v>
      </c>
      <c r="N19" s="28">
        <v>1215468.1865999997</v>
      </c>
      <c r="O19" s="33">
        <f t="shared" si="4"/>
        <v>1.0089592369591014</v>
      </c>
      <c r="P19" s="35">
        <f t="shared" si="5"/>
        <v>1226357.8540999983</v>
      </c>
      <c r="Q19" s="28">
        <v>975499.02549999987</v>
      </c>
      <c r="R19" s="28">
        <v>0</v>
      </c>
      <c r="S19" s="33" t="e">
        <f t="shared" si="6"/>
        <v>#DIV/0!</v>
      </c>
      <c r="T19" s="35">
        <f t="shared" si="7"/>
        <v>975499.02549999987</v>
      </c>
      <c r="U19" s="28">
        <v>1775389.9376999999</v>
      </c>
      <c r="V19" s="28">
        <v>2688232.4770999998</v>
      </c>
      <c r="W19" s="33">
        <f t="shared" si="8"/>
        <v>-0.33956979062493597</v>
      </c>
      <c r="X19" s="35">
        <f t="shared" si="9"/>
        <v>-912842.53939999989</v>
      </c>
      <c r="Y19" s="28">
        <v>2203936.1895000003</v>
      </c>
      <c r="Z19" s="28">
        <v>2898771.5840000003</v>
      </c>
      <c r="AA19" s="33">
        <f t="shared" si="10"/>
        <v>-0.23969994681029683</v>
      </c>
      <c r="AB19" s="35">
        <f t="shared" si="11"/>
        <v>-694835.39449999994</v>
      </c>
      <c r="AC19" s="9">
        <f t="shared" si="14"/>
        <v>12974770.033199998</v>
      </c>
      <c r="AD19" s="9">
        <f t="shared" si="15"/>
        <v>11384285.3632</v>
      </c>
      <c r="AE19" s="33">
        <f t="shared" si="12"/>
        <v>0.1397087844566231</v>
      </c>
      <c r="AF19" s="35">
        <f t="shared" si="13"/>
        <v>1590484.6699999981</v>
      </c>
    </row>
    <row r="20" spans="1:32" ht="12.75" x14ac:dyDescent="0.2">
      <c r="A20" s="15">
        <v>18</v>
      </c>
      <c r="B20" s="41" t="s">
        <v>24</v>
      </c>
      <c r="C20" s="3" t="s">
        <v>2</v>
      </c>
      <c r="D20" s="8" t="s">
        <v>29</v>
      </c>
      <c r="E20" s="28">
        <v>7137571.2995999986</v>
      </c>
      <c r="F20" s="28">
        <v>7709633.5566000016</v>
      </c>
      <c r="G20" s="33">
        <f t="shared" si="0"/>
        <v>-7.4200965947373271E-2</v>
      </c>
      <c r="H20" s="35">
        <f t="shared" si="1"/>
        <v>-572062.25700000301</v>
      </c>
      <c r="I20" s="28">
        <v>6200699.8666000031</v>
      </c>
      <c r="J20" s="28">
        <v>5909097.5542000048</v>
      </c>
      <c r="K20" s="33">
        <f t="shared" si="2"/>
        <v>4.9348028142256063E-2</v>
      </c>
      <c r="L20" s="35">
        <f t="shared" si="3"/>
        <v>291602.31239999831</v>
      </c>
      <c r="M20" s="28">
        <v>6478088.6491</v>
      </c>
      <c r="N20" s="28">
        <v>3281888.1531999991</v>
      </c>
      <c r="O20" s="33">
        <f t="shared" si="4"/>
        <v>0.97389074419966182</v>
      </c>
      <c r="P20" s="35">
        <f t="shared" si="5"/>
        <v>3196200.4959000009</v>
      </c>
      <c r="Q20" s="28">
        <v>2082206.5768999998</v>
      </c>
      <c r="R20" s="28">
        <v>0</v>
      </c>
      <c r="S20" s="33" t="e">
        <f t="shared" si="6"/>
        <v>#DIV/0!</v>
      </c>
      <c r="T20" s="35">
        <f t="shared" si="7"/>
        <v>2082206.5768999998</v>
      </c>
      <c r="U20" s="28">
        <v>6549157.2497000014</v>
      </c>
      <c r="V20" s="28">
        <v>7309541.4338999996</v>
      </c>
      <c r="W20" s="33">
        <f t="shared" si="8"/>
        <v>-0.10402624994688563</v>
      </c>
      <c r="X20" s="35">
        <f t="shared" si="9"/>
        <v>-760384.18419999816</v>
      </c>
      <c r="Y20" s="28">
        <v>10969850.820500001</v>
      </c>
      <c r="Z20" s="28">
        <v>9792479.2173999958</v>
      </c>
      <c r="AA20" s="33">
        <f t="shared" si="10"/>
        <v>0.12023222893421773</v>
      </c>
      <c r="AB20" s="35">
        <f t="shared" si="11"/>
        <v>1177371.6031000055</v>
      </c>
      <c r="AC20" s="9">
        <f t="shared" si="14"/>
        <v>39417574.462400004</v>
      </c>
      <c r="AD20" s="9">
        <f t="shared" si="15"/>
        <v>34002639.915299997</v>
      </c>
      <c r="AE20" s="33">
        <f t="shared" si="12"/>
        <v>0.15925041586737143</v>
      </c>
      <c r="AF20" s="35">
        <f t="shared" si="13"/>
        <v>5414934.5471000075</v>
      </c>
    </row>
    <row r="21" spans="1:32" ht="12.75" x14ac:dyDescent="0.2">
      <c r="A21" s="15">
        <v>19</v>
      </c>
      <c r="B21" s="23" t="s">
        <v>23</v>
      </c>
      <c r="C21" s="3" t="s">
        <v>2</v>
      </c>
      <c r="D21" s="8" t="s">
        <v>29</v>
      </c>
      <c r="E21" s="28">
        <v>9026754.0158000011</v>
      </c>
      <c r="F21" s="28">
        <v>8511124.1331999991</v>
      </c>
      <c r="G21" s="33">
        <f t="shared" si="0"/>
        <v>6.0583052782492583E-2</v>
      </c>
      <c r="H21" s="35">
        <f t="shared" si="1"/>
        <v>515629.88260000199</v>
      </c>
      <c r="I21" s="28">
        <v>8685975.2639000025</v>
      </c>
      <c r="J21" s="28">
        <v>8796806.7836000007</v>
      </c>
      <c r="K21" s="33">
        <f t="shared" si="2"/>
        <v>-1.2599062640164249E-2</v>
      </c>
      <c r="L21" s="35">
        <f t="shared" si="3"/>
        <v>-110831.5196999982</v>
      </c>
      <c r="M21" s="28">
        <v>8184511.1583000002</v>
      </c>
      <c r="N21" s="28">
        <v>5723055.2753999978</v>
      </c>
      <c r="O21" s="33">
        <f t="shared" si="4"/>
        <v>0.43009472466225052</v>
      </c>
      <c r="P21" s="35">
        <f t="shared" si="5"/>
        <v>2461455.8829000024</v>
      </c>
      <c r="Q21" s="28">
        <v>5665634.0361000011</v>
      </c>
      <c r="R21" s="28">
        <v>0</v>
      </c>
      <c r="S21" s="33" t="e">
        <f t="shared" si="6"/>
        <v>#DIV/0!</v>
      </c>
      <c r="T21" s="35">
        <f t="shared" si="7"/>
        <v>5665634.0361000011</v>
      </c>
      <c r="U21" s="28">
        <v>8806203.5713999998</v>
      </c>
      <c r="V21" s="28">
        <v>15392014.457099998</v>
      </c>
      <c r="W21" s="33">
        <f t="shared" si="8"/>
        <v>-0.42787192696938436</v>
      </c>
      <c r="X21" s="35">
        <f t="shared" si="9"/>
        <v>-6585810.8856999986</v>
      </c>
      <c r="Y21" s="28">
        <v>10415855.828299999</v>
      </c>
      <c r="Z21" s="28">
        <v>13347288.613900006</v>
      </c>
      <c r="AA21" s="33">
        <f t="shared" si="10"/>
        <v>-0.21962758657568712</v>
      </c>
      <c r="AB21" s="35">
        <f t="shared" si="11"/>
        <v>-2931432.7856000066</v>
      </c>
      <c r="AC21" s="9">
        <f t="shared" si="14"/>
        <v>50784933.873800002</v>
      </c>
      <c r="AD21" s="9">
        <f t="shared" si="15"/>
        <v>51770289.2632</v>
      </c>
      <c r="AE21" s="33">
        <f t="shared" si="12"/>
        <v>-1.9033221630083114E-2</v>
      </c>
      <c r="AF21" s="36">
        <f t="shared" si="13"/>
        <v>-985355.38939999789</v>
      </c>
    </row>
    <row r="22" spans="1:32" ht="12.75" x14ac:dyDescent="0.2">
      <c r="A22" s="15">
        <v>20</v>
      </c>
      <c r="B22" s="40" t="s">
        <v>22</v>
      </c>
      <c r="C22" s="3" t="s">
        <v>2</v>
      </c>
      <c r="D22" s="8" t="s">
        <v>29</v>
      </c>
      <c r="E22" s="28">
        <v>6310774.5816000029</v>
      </c>
      <c r="F22" s="28">
        <v>9067859.5331000015</v>
      </c>
      <c r="G22" s="33">
        <f t="shared" si="0"/>
        <v>-0.30405024928274804</v>
      </c>
      <c r="H22" s="35">
        <f t="shared" si="1"/>
        <v>-2757084.9514999986</v>
      </c>
      <c r="I22" s="28">
        <v>6377383.6848000018</v>
      </c>
      <c r="J22" s="28">
        <v>9303519.8392999992</v>
      </c>
      <c r="K22" s="33">
        <f t="shared" si="2"/>
        <v>-0.31451925776945094</v>
      </c>
      <c r="L22" s="35">
        <f t="shared" si="3"/>
        <v>-2926136.1544999974</v>
      </c>
      <c r="M22" s="28">
        <v>4314870.2834999999</v>
      </c>
      <c r="N22" s="28">
        <v>4581725.2111</v>
      </c>
      <c r="O22" s="33">
        <f t="shared" si="4"/>
        <v>-5.8243328725498228E-2</v>
      </c>
      <c r="P22" s="35">
        <f t="shared" si="5"/>
        <v>-266854.92760000005</v>
      </c>
      <c r="Q22" s="28">
        <v>3300581.6329999994</v>
      </c>
      <c r="R22" s="28">
        <v>0</v>
      </c>
      <c r="S22" s="33" t="e">
        <f t="shared" si="6"/>
        <v>#DIV/0!</v>
      </c>
      <c r="T22" s="35">
        <f t="shared" si="7"/>
        <v>3300581.6329999994</v>
      </c>
      <c r="U22" s="28">
        <v>6342774.1433000006</v>
      </c>
      <c r="V22" s="28">
        <v>3150097.4705999992</v>
      </c>
      <c r="W22" s="33">
        <f t="shared" si="8"/>
        <v>1.0135167887652352</v>
      </c>
      <c r="X22" s="35">
        <f t="shared" si="9"/>
        <v>3192676.6727000014</v>
      </c>
      <c r="Y22" s="28">
        <v>8259615.8272000002</v>
      </c>
      <c r="Z22" s="28">
        <v>11009173.831300002</v>
      </c>
      <c r="AA22" s="33">
        <f t="shared" si="10"/>
        <v>-0.2497515296091318</v>
      </c>
      <c r="AB22" s="35">
        <f t="shared" si="11"/>
        <v>-2749558.0041000014</v>
      </c>
      <c r="AC22" s="9">
        <f t="shared" si="14"/>
        <v>34906000.153400004</v>
      </c>
      <c r="AD22" s="9">
        <f t="shared" si="15"/>
        <v>37112375.885399997</v>
      </c>
      <c r="AE22" s="33">
        <f t="shared" si="12"/>
        <v>-5.945121214586483E-2</v>
      </c>
      <c r="AF22" s="36">
        <f t="shared" si="13"/>
        <v>-2206375.7319999933</v>
      </c>
    </row>
    <row r="23" spans="1:32" ht="12.75" x14ac:dyDescent="0.2">
      <c r="A23" s="15">
        <v>21</v>
      </c>
      <c r="B23" s="16" t="s">
        <v>25</v>
      </c>
      <c r="C23" s="3" t="s">
        <v>2</v>
      </c>
      <c r="D23" s="8" t="s">
        <v>29</v>
      </c>
      <c r="E23" s="28">
        <v>9049285.8174000047</v>
      </c>
      <c r="F23" s="28">
        <v>11037395.375300003</v>
      </c>
      <c r="G23" s="33">
        <f t="shared" si="0"/>
        <v>-0.18012488366132851</v>
      </c>
      <c r="H23" s="35">
        <f t="shared" si="1"/>
        <v>-1988109.5578999985</v>
      </c>
      <c r="I23" s="28">
        <v>9558504.0525000002</v>
      </c>
      <c r="J23" s="28">
        <v>11230260.560000004</v>
      </c>
      <c r="K23" s="33">
        <f t="shared" si="2"/>
        <v>-0.1488617738269114</v>
      </c>
      <c r="L23" s="35">
        <f t="shared" si="3"/>
        <v>-1671756.507500004</v>
      </c>
      <c r="M23" s="28">
        <v>8851982.1870000008</v>
      </c>
      <c r="N23" s="28">
        <v>6505897.0124000022</v>
      </c>
      <c r="O23" s="33">
        <f t="shared" si="4"/>
        <v>0.36060902441714737</v>
      </c>
      <c r="P23" s="35">
        <f t="shared" si="5"/>
        <v>2346085.1745999986</v>
      </c>
      <c r="Q23" s="28">
        <v>8048887.3928000033</v>
      </c>
      <c r="R23" s="28">
        <v>0</v>
      </c>
      <c r="S23" s="33" t="e">
        <f t="shared" si="6"/>
        <v>#DIV/0!</v>
      </c>
      <c r="T23" s="35">
        <f t="shared" si="7"/>
        <v>8048887.3928000033</v>
      </c>
      <c r="U23" s="28">
        <v>8264824.3253000015</v>
      </c>
      <c r="V23" s="28">
        <v>18190241.219000004</v>
      </c>
      <c r="W23" s="33">
        <f t="shared" si="8"/>
        <v>-0.54564514973736267</v>
      </c>
      <c r="X23" s="35">
        <f t="shared" si="9"/>
        <v>-9925416.8937000036</v>
      </c>
      <c r="Y23" s="28">
        <v>13508235.386299996</v>
      </c>
      <c r="Z23" s="28">
        <v>16498112.143899987</v>
      </c>
      <c r="AA23" s="33">
        <f t="shared" si="10"/>
        <v>-0.18122538697286453</v>
      </c>
      <c r="AB23" s="35">
        <f t="shared" si="11"/>
        <v>-2989876.7575999908</v>
      </c>
      <c r="AC23" s="9">
        <f t="shared" si="14"/>
        <v>57281719.161300004</v>
      </c>
      <c r="AD23" s="9">
        <f t="shared" si="15"/>
        <v>63461906.310599998</v>
      </c>
      <c r="AE23" s="33">
        <f t="shared" si="12"/>
        <v>-9.7384202722377439E-2</v>
      </c>
      <c r="AF23" s="36">
        <f t="shared" si="13"/>
        <v>-6180187.1492999941</v>
      </c>
    </row>
    <row r="24" spans="1:32" ht="12.75" x14ac:dyDescent="0.2">
      <c r="A24" s="15">
        <v>22</v>
      </c>
      <c r="B24" s="16" t="s">
        <v>26</v>
      </c>
      <c r="C24" s="3" t="s">
        <v>2</v>
      </c>
      <c r="D24" s="8" t="s">
        <v>30</v>
      </c>
      <c r="E24" s="28">
        <v>11110324.402999999</v>
      </c>
      <c r="F24" s="28">
        <v>10993982.605599999</v>
      </c>
      <c r="G24" s="33">
        <f t="shared" si="0"/>
        <v>1.0582315942608334E-2</v>
      </c>
      <c r="H24" s="35">
        <f t="shared" si="1"/>
        <v>116341.79739999957</v>
      </c>
      <c r="I24" s="28">
        <v>9611397.8443999998</v>
      </c>
      <c r="J24" s="28">
        <v>8577749.799999997</v>
      </c>
      <c r="K24" s="33">
        <f t="shared" si="2"/>
        <v>0.12050340339840679</v>
      </c>
      <c r="L24" s="35">
        <f t="shared" si="3"/>
        <v>1033648.0444000028</v>
      </c>
      <c r="M24" s="28">
        <v>7982912.3479000013</v>
      </c>
      <c r="N24" s="28">
        <v>6377606.3047000011</v>
      </c>
      <c r="O24" s="33">
        <f t="shared" si="4"/>
        <v>0.25170980560793849</v>
      </c>
      <c r="P24" s="35">
        <f t="shared" si="5"/>
        <v>1605306.0432000002</v>
      </c>
      <c r="Q24" s="28">
        <v>6600400.6229999987</v>
      </c>
      <c r="R24" s="28">
        <v>0</v>
      </c>
      <c r="S24" s="33" t="e">
        <f t="shared" si="6"/>
        <v>#DIV/0!</v>
      </c>
      <c r="T24" s="35">
        <f t="shared" si="7"/>
        <v>6600400.6229999987</v>
      </c>
      <c r="U24" s="28">
        <v>8740915.9855000023</v>
      </c>
      <c r="V24" s="28">
        <v>13655366.180700004</v>
      </c>
      <c r="W24" s="33">
        <f t="shared" si="8"/>
        <v>-0.35989149834340628</v>
      </c>
      <c r="X24" s="35">
        <f t="shared" si="9"/>
        <v>-4914450.1952000018</v>
      </c>
      <c r="Y24" s="28">
        <v>16483461.139200006</v>
      </c>
      <c r="Z24" s="28">
        <v>16933798.59920001</v>
      </c>
      <c r="AA24" s="33">
        <f t="shared" si="10"/>
        <v>-2.6594001184192632E-2</v>
      </c>
      <c r="AB24" s="35">
        <f t="shared" si="11"/>
        <v>-450337.46000000462</v>
      </c>
      <c r="AC24" s="9">
        <f t="shared" si="14"/>
        <v>60529412.34300001</v>
      </c>
      <c r="AD24" s="9">
        <f t="shared" si="15"/>
        <v>56538503.490200013</v>
      </c>
      <c r="AE24" s="33">
        <f t="shared" si="12"/>
        <v>7.0587451142773039E-2</v>
      </c>
      <c r="AF24" s="35">
        <f t="shared" si="13"/>
        <v>3990908.8527999967</v>
      </c>
    </row>
    <row r="25" spans="1:32" ht="12.75" x14ac:dyDescent="0.2">
      <c r="A25" s="15">
        <v>23</v>
      </c>
      <c r="B25" s="16" t="s">
        <v>27</v>
      </c>
      <c r="C25" s="3" t="s">
        <v>2</v>
      </c>
      <c r="D25" s="8" t="s">
        <v>30</v>
      </c>
      <c r="E25" s="28">
        <v>8965676.5800000038</v>
      </c>
      <c r="F25" s="28">
        <v>8343516.5812999997</v>
      </c>
      <c r="G25" s="33">
        <f t="shared" si="0"/>
        <v>7.4568078416051467E-2</v>
      </c>
      <c r="H25" s="35">
        <f t="shared" si="1"/>
        <v>622159.99870000407</v>
      </c>
      <c r="I25" s="28">
        <v>6323236.7274999991</v>
      </c>
      <c r="J25" s="28">
        <v>4177784.5001000008</v>
      </c>
      <c r="K25" s="33">
        <f t="shared" si="2"/>
        <v>0.51353827066681967</v>
      </c>
      <c r="L25" s="35">
        <f t="shared" si="3"/>
        <v>2145452.2273999983</v>
      </c>
      <c r="M25" s="28">
        <v>4720341.7404999994</v>
      </c>
      <c r="N25" s="28">
        <v>5244824.3277000031</v>
      </c>
      <c r="O25" s="33">
        <f t="shared" si="4"/>
        <v>-0.10000002944426614</v>
      </c>
      <c r="P25" s="35">
        <f t="shared" si="5"/>
        <v>-524482.58720000368</v>
      </c>
      <c r="Q25" s="28">
        <v>5253361.6977000022</v>
      </c>
      <c r="R25" s="28">
        <v>0</v>
      </c>
      <c r="S25" s="33" t="e">
        <f t="shared" si="6"/>
        <v>#DIV/0!</v>
      </c>
      <c r="T25" s="35">
        <f t="shared" si="7"/>
        <v>5253361.6977000022</v>
      </c>
      <c r="U25" s="28">
        <v>7482464.6633000039</v>
      </c>
      <c r="V25" s="28">
        <v>11181423.938899994</v>
      </c>
      <c r="W25" s="33">
        <f t="shared" si="8"/>
        <v>-0.33081289966400168</v>
      </c>
      <c r="X25" s="35">
        <f t="shared" si="9"/>
        <v>-3698959.27559999</v>
      </c>
      <c r="Y25" s="28">
        <v>12620839.317200001</v>
      </c>
      <c r="Z25" s="28">
        <v>11226298.962500006</v>
      </c>
      <c r="AA25" s="33">
        <f t="shared" si="10"/>
        <v>0.12422084601151959</v>
      </c>
      <c r="AB25" s="35">
        <f t="shared" si="11"/>
        <v>1394540.3546999954</v>
      </c>
      <c r="AC25" s="9">
        <f t="shared" si="14"/>
        <v>45365920.726200007</v>
      </c>
      <c r="AD25" s="9">
        <f t="shared" si="15"/>
        <v>40173848.310500003</v>
      </c>
      <c r="AE25" s="33">
        <f t="shared" si="12"/>
        <v>0.12924010604040095</v>
      </c>
      <c r="AF25" s="35">
        <f t="shared" si="13"/>
        <v>5192072.4157000035</v>
      </c>
    </row>
    <row r="26" spans="1:32" ht="12.75" x14ac:dyDescent="0.2">
      <c r="E26" s="5">
        <f>SUM(E3:E25)</f>
        <v>199669274.13970008</v>
      </c>
      <c r="F26" s="5">
        <f t="shared" ref="F26:Z26" si="16">SUM(F3:F25)</f>
        <v>202686311.47709998</v>
      </c>
      <c r="G26" s="33">
        <f t="shared" si="0"/>
        <v>-1.4885254536494797E-2</v>
      </c>
      <c r="H26" s="35">
        <f t="shared" si="1"/>
        <v>-3017037.3373999</v>
      </c>
      <c r="I26" s="5">
        <f t="shared" si="16"/>
        <v>173412359.14940003</v>
      </c>
      <c r="J26" s="5">
        <f t="shared" si="16"/>
        <v>181678981.98920003</v>
      </c>
      <c r="K26" s="33">
        <f t="shared" si="2"/>
        <v>-4.5501261341784775E-2</v>
      </c>
      <c r="L26" s="35">
        <f t="shared" si="3"/>
        <v>-8266622.8398000002</v>
      </c>
      <c r="M26" s="5">
        <f t="shared" si="16"/>
        <v>155560696.52460003</v>
      </c>
      <c r="N26" s="5">
        <f t="shared" si="16"/>
        <v>114214951.93990001</v>
      </c>
      <c r="O26" s="33">
        <f t="shared" si="4"/>
        <v>0.36199940447776208</v>
      </c>
      <c r="P26" s="35">
        <f t="shared" si="5"/>
        <v>41345744.584700018</v>
      </c>
      <c r="Q26" s="5">
        <f t="shared" si="16"/>
        <v>116679419.73560001</v>
      </c>
      <c r="R26" s="5">
        <f t="shared" si="16"/>
        <v>0</v>
      </c>
      <c r="S26" s="33" t="e">
        <f t="shared" si="6"/>
        <v>#DIV/0!</v>
      </c>
      <c r="T26" s="35">
        <f t="shared" si="7"/>
        <v>116679419.73560001</v>
      </c>
      <c r="U26" s="5">
        <f t="shared" si="16"/>
        <v>152541075.52860001</v>
      </c>
      <c r="V26" s="5">
        <f t="shared" si="16"/>
        <v>252638959.20230001</v>
      </c>
      <c r="W26" s="33">
        <f t="shared" si="8"/>
        <v>-0.39620921488022309</v>
      </c>
      <c r="X26" s="35">
        <f t="shared" si="9"/>
        <v>-100097883.6737</v>
      </c>
      <c r="Y26" s="5">
        <f t="shared" si="16"/>
        <v>255982008.45640004</v>
      </c>
      <c r="Z26" s="5">
        <f t="shared" si="16"/>
        <v>274124608.77409995</v>
      </c>
      <c r="AA26" s="33">
        <f t="shared" si="10"/>
        <v>-6.6183770945755643E-2</v>
      </c>
      <c r="AB26" s="35">
        <f t="shared" si="11"/>
        <v>-18142600.317699909</v>
      </c>
      <c r="AC26" s="5">
        <f t="shared" ref="AC26:AF26" si="17">SUM(AC3:AC25)</f>
        <v>1053844833.5343001</v>
      </c>
      <c r="AD26" s="5">
        <f t="shared" si="17"/>
        <v>1025343813.3825999</v>
      </c>
      <c r="AE26" s="33">
        <f t="shared" si="12"/>
        <v>2.7796549586304647E-2</v>
      </c>
      <c r="AF26" s="5">
        <f t="shared" si="17"/>
        <v>28501020.151700079</v>
      </c>
    </row>
    <row r="28" spans="1:32" ht="57" x14ac:dyDescent="0.2">
      <c r="D28" s="4" t="s">
        <v>32</v>
      </c>
      <c r="E28" s="31" t="s">
        <v>50</v>
      </c>
      <c r="F28" s="31" t="s">
        <v>51</v>
      </c>
      <c r="G28" s="32" t="s">
        <v>62</v>
      </c>
      <c r="H28" s="34" t="s">
        <v>63</v>
      </c>
      <c r="I28" s="1" t="s">
        <v>52</v>
      </c>
      <c r="J28" s="1" t="s">
        <v>53</v>
      </c>
      <c r="K28" s="32" t="s">
        <v>62</v>
      </c>
      <c r="L28" s="34" t="s">
        <v>63</v>
      </c>
      <c r="M28" s="1" t="s">
        <v>54</v>
      </c>
      <c r="N28" s="1" t="s">
        <v>55</v>
      </c>
      <c r="O28" s="32" t="s">
        <v>62</v>
      </c>
      <c r="P28" s="34" t="s">
        <v>63</v>
      </c>
      <c r="Q28" s="1" t="s">
        <v>56</v>
      </c>
      <c r="R28" s="1" t="s">
        <v>57</v>
      </c>
      <c r="S28" s="32" t="s">
        <v>62</v>
      </c>
      <c r="T28" s="34" t="s">
        <v>63</v>
      </c>
      <c r="U28" s="1" t="s">
        <v>58</v>
      </c>
      <c r="V28" s="1" t="s">
        <v>59</v>
      </c>
      <c r="W28" s="32" t="s">
        <v>62</v>
      </c>
      <c r="X28" s="34" t="s">
        <v>63</v>
      </c>
      <c r="Y28" s="6" t="s">
        <v>60</v>
      </c>
      <c r="Z28" s="6" t="s">
        <v>61</v>
      </c>
      <c r="AA28" s="32" t="s">
        <v>62</v>
      </c>
      <c r="AB28" s="34" t="s">
        <v>63</v>
      </c>
      <c r="AC28" s="6" t="s">
        <v>64</v>
      </c>
      <c r="AD28" s="6" t="s">
        <v>65</v>
      </c>
      <c r="AE28" s="34" t="s">
        <v>67</v>
      </c>
      <c r="AF28" s="34" t="s">
        <v>66</v>
      </c>
    </row>
    <row r="29" spans="1:32" ht="12.75" x14ac:dyDescent="0.2">
      <c r="D29" s="3" t="s">
        <v>14</v>
      </c>
      <c r="E29" s="9">
        <f>E3+E4+E5+E6</f>
        <v>32815427.009000015</v>
      </c>
      <c r="F29" s="9">
        <f t="shared" ref="F29:AB29" si="18">F3+F4+F5+F6</f>
        <v>37726548.293799996</v>
      </c>
      <c r="G29" s="33">
        <f t="shared" ref="G29:G35" si="19">(E29-F29)/F29</f>
        <v>-0.1301767987506845</v>
      </c>
      <c r="H29" s="9">
        <f t="shared" si="18"/>
        <v>-4911121.2847999781</v>
      </c>
      <c r="I29" s="9">
        <f t="shared" si="18"/>
        <v>32785317.543400005</v>
      </c>
      <c r="J29" s="9">
        <f t="shared" si="18"/>
        <v>32146064.919199999</v>
      </c>
      <c r="K29" s="33">
        <f t="shared" ref="K29:K35" si="20">(I29-J29)/J29</f>
        <v>1.9885874859233432E-2</v>
      </c>
      <c r="L29" s="9">
        <f t="shared" si="18"/>
        <v>639252.62419999903</v>
      </c>
      <c r="M29" s="9">
        <f t="shared" si="18"/>
        <v>31881393.969600007</v>
      </c>
      <c r="N29" s="9">
        <f t="shared" si="18"/>
        <v>23269152.264099997</v>
      </c>
      <c r="O29" s="33">
        <f t="shared" ref="O29:O35" si="21">(M29-N29)/N29</f>
        <v>0.3701141153641041</v>
      </c>
      <c r="P29" s="9">
        <f t="shared" si="18"/>
        <v>8612241.7055000141</v>
      </c>
      <c r="Q29" s="9">
        <f t="shared" si="18"/>
        <v>20226997.918000001</v>
      </c>
      <c r="R29" s="9">
        <f t="shared" si="18"/>
        <v>0</v>
      </c>
      <c r="S29" s="33" t="e">
        <f t="shared" ref="S29:S35" si="22">(Q29-R29)/R29</f>
        <v>#DIV/0!</v>
      </c>
      <c r="T29" s="9">
        <f t="shared" si="18"/>
        <v>20226997.918000001</v>
      </c>
      <c r="U29" s="9">
        <f t="shared" si="18"/>
        <v>29992388.294399999</v>
      </c>
      <c r="V29" s="9">
        <f t="shared" si="18"/>
        <v>45799570.443900004</v>
      </c>
      <c r="W29" s="33">
        <f t="shared" ref="W29:W35" si="23">(U29-V29)/V29</f>
        <v>-0.34513821846565695</v>
      </c>
      <c r="X29" s="9">
        <f t="shared" si="18"/>
        <v>-15807182.149500001</v>
      </c>
      <c r="Y29" s="9">
        <f t="shared" si="18"/>
        <v>47658469.508899994</v>
      </c>
      <c r="Z29" s="9">
        <f t="shared" si="18"/>
        <v>46246519.130400002</v>
      </c>
      <c r="AA29" s="33">
        <f t="shared" ref="AA29:AA35" si="24">(Y29-Z29)/Z29</f>
        <v>3.053095465452774E-2</v>
      </c>
      <c r="AB29" s="9">
        <f t="shared" si="18"/>
        <v>1411950.3784999922</v>
      </c>
      <c r="AC29" s="9">
        <f t="shared" ref="AC29:AF29" si="25">AC3+AC4+AC5+AC6</f>
        <v>195359994.24330002</v>
      </c>
      <c r="AD29" s="9">
        <f t="shared" si="25"/>
        <v>185187855.05140001</v>
      </c>
      <c r="AE29" s="33">
        <f t="shared" ref="AE29:AE35" si="26">(AC29-AD29)/AD29</f>
        <v>5.4928759713085265E-2</v>
      </c>
      <c r="AF29" s="9">
        <f t="shared" si="25"/>
        <v>10172139.191900015</v>
      </c>
    </row>
    <row r="30" spans="1:32" ht="12.75" x14ac:dyDescent="0.2">
      <c r="D30" s="3" t="s">
        <v>28</v>
      </c>
      <c r="E30" s="9">
        <f>E7+E8+E9</f>
        <v>37439321.9164</v>
      </c>
      <c r="F30" s="9">
        <f t="shared" ref="F30:AB30" si="27">F7+F8+F9</f>
        <v>38029558.920300007</v>
      </c>
      <c r="G30" s="33">
        <f t="shared" si="19"/>
        <v>-1.5520479875588054E-2</v>
      </c>
      <c r="H30" s="9">
        <f t="shared" si="27"/>
        <v>-590237.00390000083</v>
      </c>
      <c r="I30" s="9">
        <f t="shared" si="27"/>
        <v>30058323.010899998</v>
      </c>
      <c r="J30" s="9">
        <f t="shared" si="27"/>
        <v>34621217.019400015</v>
      </c>
      <c r="K30" s="33">
        <f t="shared" si="20"/>
        <v>-0.13179473170868597</v>
      </c>
      <c r="L30" s="9">
        <f t="shared" si="27"/>
        <v>-4562894.0085000126</v>
      </c>
      <c r="M30" s="9">
        <f t="shared" si="27"/>
        <v>27371551.592400007</v>
      </c>
      <c r="N30" s="9">
        <f t="shared" si="27"/>
        <v>18117585.693599999</v>
      </c>
      <c r="O30" s="33">
        <f t="shared" si="21"/>
        <v>0.51077257507157547</v>
      </c>
      <c r="P30" s="9">
        <f t="shared" si="27"/>
        <v>9253965.898800008</v>
      </c>
      <c r="Q30" s="9">
        <f t="shared" si="27"/>
        <v>19408407.377000004</v>
      </c>
      <c r="R30" s="9">
        <f t="shared" si="27"/>
        <v>0</v>
      </c>
      <c r="S30" s="33" t="e">
        <f t="shared" si="22"/>
        <v>#DIV/0!</v>
      </c>
      <c r="T30" s="9">
        <f t="shared" si="27"/>
        <v>19408407.377000004</v>
      </c>
      <c r="U30" s="9">
        <f t="shared" si="27"/>
        <v>32048414.483900007</v>
      </c>
      <c r="V30" s="9">
        <f t="shared" si="27"/>
        <v>46668294.942100011</v>
      </c>
      <c r="W30" s="33">
        <f t="shared" si="23"/>
        <v>-0.31327222210150302</v>
      </c>
      <c r="X30" s="9">
        <f t="shared" si="27"/>
        <v>-14619880.458200004</v>
      </c>
      <c r="Y30" s="9">
        <f t="shared" si="27"/>
        <v>51374129.598400019</v>
      </c>
      <c r="Z30" s="9">
        <f t="shared" si="27"/>
        <v>54972565.06939999</v>
      </c>
      <c r="AA30" s="33">
        <f t="shared" si="24"/>
        <v>-6.5458751405489887E-2</v>
      </c>
      <c r="AB30" s="9">
        <f t="shared" si="27"/>
        <v>-3598435.470999971</v>
      </c>
      <c r="AC30" s="9">
        <f t="shared" ref="AC30:AF30" si="28">AC7+AC8+AC9</f>
        <v>197700147.97900003</v>
      </c>
      <c r="AD30" s="9">
        <f t="shared" si="28"/>
        <v>192409221.64480001</v>
      </c>
      <c r="AE30" s="33">
        <f t="shared" si="26"/>
        <v>2.7498299140606787E-2</v>
      </c>
      <c r="AF30" s="9">
        <f t="shared" si="28"/>
        <v>5290926.3342000097</v>
      </c>
    </row>
    <row r="31" spans="1:32" ht="12.75" x14ac:dyDescent="0.2">
      <c r="D31" s="3" t="s">
        <v>15</v>
      </c>
      <c r="E31" s="9">
        <f>E10+E11+E12</f>
        <v>22539955.323400002</v>
      </c>
      <c r="F31" s="9">
        <f t="shared" ref="F31:AB31" si="29">F10+F11+F12</f>
        <v>22950009.749800004</v>
      </c>
      <c r="G31" s="33">
        <f t="shared" si="19"/>
        <v>-1.7867287677451878E-2</v>
      </c>
      <c r="H31" s="9">
        <f t="shared" si="29"/>
        <v>-410054.42639999744</v>
      </c>
      <c r="I31" s="9">
        <f t="shared" si="29"/>
        <v>21061647.236900005</v>
      </c>
      <c r="J31" s="9">
        <f t="shared" si="29"/>
        <v>22712269.549400005</v>
      </c>
      <c r="K31" s="33">
        <f t="shared" si="20"/>
        <v>-7.2675357647981276E-2</v>
      </c>
      <c r="L31" s="9">
        <f t="shared" si="29"/>
        <v>-1650622.3125000009</v>
      </c>
      <c r="M31" s="9">
        <f t="shared" si="29"/>
        <v>18752959.155500002</v>
      </c>
      <c r="N31" s="9">
        <f t="shared" si="29"/>
        <v>13774645.584000003</v>
      </c>
      <c r="O31" s="33">
        <f t="shared" si="21"/>
        <v>0.36141137288371183</v>
      </c>
      <c r="P31" s="9">
        <f t="shared" si="29"/>
        <v>4978313.5714999996</v>
      </c>
      <c r="Q31" s="9">
        <f t="shared" si="29"/>
        <v>15862570.868599998</v>
      </c>
      <c r="R31" s="9">
        <f t="shared" si="29"/>
        <v>0</v>
      </c>
      <c r="S31" s="33" t="e">
        <f t="shared" si="22"/>
        <v>#DIV/0!</v>
      </c>
      <c r="T31" s="9">
        <f t="shared" si="29"/>
        <v>15862570.868599998</v>
      </c>
      <c r="U31" s="9">
        <f t="shared" si="29"/>
        <v>12907958.659</v>
      </c>
      <c r="V31" s="9">
        <f t="shared" si="29"/>
        <v>27400473.080800001</v>
      </c>
      <c r="W31" s="33">
        <f t="shared" si="23"/>
        <v>-0.52891475191189907</v>
      </c>
      <c r="X31" s="9">
        <f t="shared" si="29"/>
        <v>-14492514.421800001</v>
      </c>
      <c r="Y31" s="9">
        <f t="shared" si="29"/>
        <v>28694071.018999998</v>
      </c>
      <c r="Z31" s="9">
        <f t="shared" si="29"/>
        <v>31126251.955300003</v>
      </c>
      <c r="AA31" s="33">
        <f t="shared" si="24"/>
        <v>-7.8139216369283018E-2</v>
      </c>
      <c r="AB31" s="9">
        <f t="shared" si="29"/>
        <v>-2432180.9363000039</v>
      </c>
      <c r="AC31" s="9">
        <f t="shared" ref="AC31:AF31" si="30">AC10+AC11+AC12</f>
        <v>119819162.2624</v>
      </c>
      <c r="AD31" s="9">
        <f t="shared" si="30"/>
        <v>117963649.9193</v>
      </c>
      <c r="AE31" s="33">
        <f t="shared" si="26"/>
        <v>1.5729526378417159E-2</v>
      </c>
      <c r="AF31" s="9">
        <f t="shared" si="30"/>
        <v>1855512.3430999964</v>
      </c>
    </row>
    <row r="32" spans="1:32" ht="12.75" x14ac:dyDescent="0.2">
      <c r="D32" s="3" t="s">
        <v>5</v>
      </c>
      <c r="E32" s="9">
        <f>E13+E14+E15+E16</f>
        <v>31347941.929100011</v>
      </c>
      <c r="F32" s="9">
        <f t="shared" ref="F32:AB32" si="31">F13+F14+F15+F16</f>
        <v>28174458.297800004</v>
      </c>
      <c r="G32" s="33">
        <f t="shared" si="19"/>
        <v>0.11263689962577939</v>
      </c>
      <c r="H32" s="9">
        <f t="shared" si="31"/>
        <v>3173483.6313000089</v>
      </c>
      <c r="I32" s="9">
        <f t="shared" si="31"/>
        <v>21586044.2848</v>
      </c>
      <c r="J32" s="9">
        <f t="shared" si="31"/>
        <v>23455114.293200005</v>
      </c>
      <c r="K32" s="33">
        <f t="shared" si="20"/>
        <v>-7.9687098729758751E-2</v>
      </c>
      <c r="L32" s="9">
        <f t="shared" si="31"/>
        <v>-1869070.0084000039</v>
      </c>
      <c r="M32" s="9">
        <f t="shared" si="31"/>
        <v>16139842.097099997</v>
      </c>
      <c r="N32" s="9">
        <f t="shared" si="31"/>
        <v>16144496.260600001</v>
      </c>
      <c r="O32" s="33">
        <f t="shared" si="21"/>
        <v>-2.8828174164602567E-4</v>
      </c>
      <c r="P32" s="9">
        <f t="shared" si="31"/>
        <v>-4654.1635000025854</v>
      </c>
      <c r="Q32" s="9">
        <f t="shared" si="31"/>
        <v>16328005.023400001</v>
      </c>
      <c r="R32" s="9">
        <f t="shared" si="31"/>
        <v>0</v>
      </c>
      <c r="S32" s="33" t="e">
        <f t="shared" si="22"/>
        <v>#DIV/0!</v>
      </c>
      <c r="T32" s="9">
        <f t="shared" si="31"/>
        <v>16328005.023400001</v>
      </c>
      <c r="U32" s="9">
        <f t="shared" si="31"/>
        <v>15419302.168199999</v>
      </c>
      <c r="V32" s="9">
        <f t="shared" si="31"/>
        <v>34886566.110399999</v>
      </c>
      <c r="W32" s="33">
        <f t="shared" si="23"/>
        <v>-0.55801605353175276</v>
      </c>
      <c r="X32" s="9">
        <f t="shared" si="31"/>
        <v>-19467263.942199998</v>
      </c>
      <c r="Y32" s="9">
        <f t="shared" si="31"/>
        <v>30916528.532099992</v>
      </c>
      <c r="Z32" s="9">
        <f t="shared" si="31"/>
        <v>33227864.086299993</v>
      </c>
      <c r="AA32" s="33">
        <f t="shared" si="24"/>
        <v>-6.9560160358094633E-2</v>
      </c>
      <c r="AB32" s="9">
        <f t="shared" si="31"/>
        <v>-2311335.5541999983</v>
      </c>
      <c r="AC32" s="9">
        <f t="shared" ref="AC32:AF32" si="32">AC13+AC14+AC15+AC16</f>
        <v>131737664.03470001</v>
      </c>
      <c r="AD32" s="9">
        <f t="shared" si="32"/>
        <v>135888499.0483</v>
      </c>
      <c r="AE32" s="33">
        <f t="shared" si="26"/>
        <v>-3.0545889038958517E-2</v>
      </c>
      <c r="AF32" s="9">
        <f t="shared" si="32"/>
        <v>-4150835.0135999881</v>
      </c>
    </row>
    <row r="33" spans="4:32" ht="12.75" x14ac:dyDescent="0.2">
      <c r="D33" s="3" t="s">
        <v>2</v>
      </c>
      <c r="E33" s="9">
        <f>E17+E18+E19</f>
        <v>23926241.264400009</v>
      </c>
      <c r="F33" s="9">
        <f t="shared" ref="F33:AB33" si="33">F17+F18+F19</f>
        <v>20142224.430300001</v>
      </c>
      <c r="G33" s="33">
        <f t="shared" si="19"/>
        <v>0.18786489283714372</v>
      </c>
      <c r="H33" s="9">
        <f t="shared" si="33"/>
        <v>3784016.8341000066</v>
      </c>
      <c r="I33" s="9">
        <f t="shared" si="33"/>
        <v>21163829.633700006</v>
      </c>
      <c r="J33" s="9">
        <f t="shared" si="33"/>
        <v>20749097.1708</v>
      </c>
      <c r="K33" s="33">
        <f t="shared" si="20"/>
        <v>1.9987976319454235E-2</v>
      </c>
      <c r="L33" s="9">
        <f t="shared" si="33"/>
        <v>414732.46290000482</v>
      </c>
      <c r="M33" s="9">
        <f t="shared" si="33"/>
        <v>20882243.343700007</v>
      </c>
      <c r="N33" s="9">
        <f t="shared" si="33"/>
        <v>11194075.8531</v>
      </c>
      <c r="O33" s="33">
        <f t="shared" si="21"/>
        <v>0.86547273912897782</v>
      </c>
      <c r="P33" s="9">
        <f t="shared" si="33"/>
        <v>9688167.4906000048</v>
      </c>
      <c r="Q33" s="9">
        <f t="shared" si="33"/>
        <v>13902366.5891</v>
      </c>
      <c r="R33" s="9">
        <f t="shared" si="33"/>
        <v>0</v>
      </c>
      <c r="S33" s="33" t="e">
        <f t="shared" si="22"/>
        <v>#DIV/0!</v>
      </c>
      <c r="T33" s="9">
        <f t="shared" si="33"/>
        <v>13902366.5891</v>
      </c>
      <c r="U33" s="9">
        <f t="shared" si="33"/>
        <v>15986671.9846</v>
      </c>
      <c r="V33" s="9">
        <f t="shared" si="33"/>
        <v>29005369.924899995</v>
      </c>
      <c r="W33" s="33">
        <f t="shared" si="23"/>
        <v>-0.44883750746870993</v>
      </c>
      <c r="X33" s="9">
        <f t="shared" si="33"/>
        <v>-13018697.940299995</v>
      </c>
      <c r="Y33" s="9">
        <f t="shared" si="33"/>
        <v>25080951.479299992</v>
      </c>
      <c r="Z33" s="9">
        <f t="shared" si="33"/>
        <v>29744257.164499998</v>
      </c>
      <c r="AA33" s="33">
        <f t="shared" si="24"/>
        <v>-0.15678003519838099</v>
      </c>
      <c r="AB33" s="9">
        <f t="shared" si="33"/>
        <v>-4663305.6852000058</v>
      </c>
      <c r="AC33" s="9">
        <f t="shared" ref="AC33:AF33" si="34">AC17+AC18+AC19</f>
        <v>120942304.29480001</v>
      </c>
      <c r="AD33" s="9">
        <f t="shared" si="34"/>
        <v>110835024.54359998</v>
      </c>
      <c r="AE33" s="33">
        <f t="shared" si="26"/>
        <v>9.1192110010532471E-2</v>
      </c>
      <c r="AF33" s="9">
        <f t="shared" si="34"/>
        <v>10107279.751200024</v>
      </c>
    </row>
    <row r="34" spans="4:32" ht="12.75" x14ac:dyDescent="0.2">
      <c r="D34" s="3" t="s">
        <v>29</v>
      </c>
      <c r="E34" s="9">
        <f>E20+E21+E22+E23</f>
        <v>31524385.714400008</v>
      </c>
      <c r="F34" s="9">
        <f t="shared" ref="F34:AB34" si="35">F20+F21+F22+F23</f>
        <v>36326012.598200008</v>
      </c>
      <c r="G34" s="33">
        <f t="shared" si="19"/>
        <v>-0.13218150136406454</v>
      </c>
      <c r="H34" s="9">
        <f t="shared" si="35"/>
        <v>-4801626.8837999981</v>
      </c>
      <c r="I34" s="9">
        <f t="shared" si="35"/>
        <v>30822562.867800005</v>
      </c>
      <c r="J34" s="9">
        <f t="shared" si="35"/>
        <v>35239684.737100005</v>
      </c>
      <c r="K34" s="33">
        <f t="shared" si="20"/>
        <v>-0.12534510175823727</v>
      </c>
      <c r="L34" s="9">
        <f t="shared" si="35"/>
        <v>-4417121.8693000013</v>
      </c>
      <c r="M34" s="9">
        <f t="shared" si="35"/>
        <v>27829452.277900003</v>
      </c>
      <c r="N34" s="9">
        <f t="shared" si="35"/>
        <v>20092565.652099997</v>
      </c>
      <c r="O34" s="33">
        <f t="shared" si="21"/>
        <v>0.38506215481701694</v>
      </c>
      <c r="P34" s="9">
        <f t="shared" si="35"/>
        <v>7736886.6258000014</v>
      </c>
      <c r="Q34" s="9">
        <f t="shared" si="35"/>
        <v>19097309.638800003</v>
      </c>
      <c r="R34" s="9">
        <f t="shared" si="35"/>
        <v>0</v>
      </c>
      <c r="S34" s="33" t="e">
        <f t="shared" si="22"/>
        <v>#DIV/0!</v>
      </c>
      <c r="T34" s="9">
        <f t="shared" si="35"/>
        <v>19097309.638800003</v>
      </c>
      <c r="U34" s="9">
        <f t="shared" si="35"/>
        <v>29962959.289700001</v>
      </c>
      <c r="V34" s="9">
        <f t="shared" si="35"/>
        <v>44041894.580600001</v>
      </c>
      <c r="W34" s="33">
        <f t="shared" si="23"/>
        <v>-0.31967142705758222</v>
      </c>
      <c r="X34" s="9">
        <f t="shared" si="35"/>
        <v>-14078935.290899999</v>
      </c>
      <c r="Y34" s="9">
        <f t="shared" si="35"/>
        <v>43153557.862299994</v>
      </c>
      <c r="Z34" s="9">
        <f t="shared" si="35"/>
        <v>50647053.806499988</v>
      </c>
      <c r="AA34" s="33">
        <f t="shared" si="24"/>
        <v>-0.14795521912941531</v>
      </c>
      <c r="AB34" s="9">
        <f t="shared" si="35"/>
        <v>-7493495.9441999933</v>
      </c>
      <c r="AC34" s="9">
        <f t="shared" ref="AC34:AF34" si="36">AC20+AC21+AC22+AC23</f>
        <v>182390227.65090001</v>
      </c>
      <c r="AD34" s="9">
        <f t="shared" si="36"/>
        <v>186347211.37449998</v>
      </c>
      <c r="AE34" s="33">
        <f t="shared" si="26"/>
        <v>-2.1234467070439078E-2</v>
      </c>
      <c r="AF34" s="9">
        <f t="shared" si="36"/>
        <v>-3956983.7235999778</v>
      </c>
    </row>
    <row r="35" spans="4:32" ht="12.75" x14ac:dyDescent="0.2">
      <c r="D35" s="3" t="s">
        <v>30</v>
      </c>
      <c r="E35" s="9">
        <f>E24+E25</f>
        <v>20076000.983000003</v>
      </c>
      <c r="F35" s="9">
        <f t="shared" ref="F35:AB35" si="37">F24+F25</f>
        <v>19337499.186899997</v>
      </c>
      <c r="G35" s="33">
        <f t="shared" si="19"/>
        <v>3.8190139736388275E-2</v>
      </c>
      <c r="H35" s="9">
        <f t="shared" si="37"/>
        <v>738501.79610000364</v>
      </c>
      <c r="I35" s="9">
        <f t="shared" si="37"/>
        <v>15934634.571899999</v>
      </c>
      <c r="J35" s="9">
        <f t="shared" si="37"/>
        <v>12755534.300099999</v>
      </c>
      <c r="K35" s="33">
        <f t="shared" si="20"/>
        <v>0.24923301501961209</v>
      </c>
      <c r="L35" s="9">
        <f t="shared" si="37"/>
        <v>3179100.2718000012</v>
      </c>
      <c r="M35" s="9">
        <f t="shared" si="37"/>
        <v>12703254.088400001</v>
      </c>
      <c r="N35" s="9">
        <f t="shared" si="37"/>
        <v>11622430.632400004</v>
      </c>
      <c r="O35" s="33">
        <f t="shared" si="21"/>
        <v>9.2994614481670526E-2</v>
      </c>
      <c r="P35" s="9">
        <f t="shared" si="37"/>
        <v>1080823.4559999965</v>
      </c>
      <c r="Q35" s="9">
        <f t="shared" si="37"/>
        <v>11853762.320700001</v>
      </c>
      <c r="R35" s="9">
        <f t="shared" si="37"/>
        <v>0</v>
      </c>
      <c r="S35" s="33" t="e">
        <f t="shared" si="22"/>
        <v>#DIV/0!</v>
      </c>
      <c r="T35" s="9">
        <f t="shared" si="37"/>
        <v>11853762.320700001</v>
      </c>
      <c r="U35" s="9">
        <f t="shared" si="37"/>
        <v>16223380.648800006</v>
      </c>
      <c r="V35" s="9">
        <f t="shared" si="37"/>
        <v>24836790.119599998</v>
      </c>
      <c r="W35" s="33">
        <f t="shared" si="23"/>
        <v>-0.34680042909420505</v>
      </c>
      <c r="X35" s="9">
        <f t="shared" si="37"/>
        <v>-8613409.4707999919</v>
      </c>
      <c r="Y35" s="9">
        <f t="shared" si="37"/>
        <v>29104300.456400007</v>
      </c>
      <c r="Z35" s="9">
        <f t="shared" si="37"/>
        <v>28160097.561700016</v>
      </c>
      <c r="AA35" s="33">
        <f t="shared" si="24"/>
        <v>3.3529816174507225E-2</v>
      </c>
      <c r="AB35" s="9">
        <f t="shared" si="37"/>
        <v>944202.89469999075</v>
      </c>
      <c r="AC35" s="9">
        <f t="shared" ref="AC35:AF35" si="38">AC24+AC25</f>
        <v>105895333.06920001</v>
      </c>
      <c r="AD35" s="9">
        <f t="shared" si="38"/>
        <v>96712351.800700009</v>
      </c>
      <c r="AE35" s="33">
        <f t="shared" si="26"/>
        <v>9.4951483419861718E-2</v>
      </c>
      <c r="AF35" s="9">
        <f t="shared" si="38"/>
        <v>9182981.2685000002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L12" sqref="L12"/>
    </sheetView>
  </sheetViews>
  <sheetFormatPr defaultColWidth="9" defaultRowHeight="12" x14ac:dyDescent="0.2"/>
  <cols>
    <col min="1" max="1" width="3.42578125" style="2" bestFit="1" customWidth="1"/>
    <col min="2" max="2" width="24.28515625" style="2" bestFit="1" customWidth="1"/>
    <col min="3" max="3" width="9.140625" style="2" bestFit="1" customWidth="1"/>
    <col min="4" max="5" width="10.42578125" style="2" bestFit="1" customWidth="1"/>
    <col min="6" max="6" width="11.28515625" style="2" bestFit="1" customWidth="1"/>
    <col min="7" max="7" width="10.42578125" style="2" bestFit="1" customWidth="1"/>
    <col min="8" max="16384" width="9" style="2"/>
  </cols>
  <sheetData>
    <row r="1" spans="1:7" ht="57" x14ac:dyDescent="0.2">
      <c r="A1" s="37" t="s">
        <v>31</v>
      </c>
      <c r="B1" s="38" t="s">
        <v>33</v>
      </c>
      <c r="C1" s="38" t="s">
        <v>0</v>
      </c>
      <c r="D1" s="6" t="s">
        <v>64</v>
      </c>
      <c r="E1" s="6" t="s">
        <v>65</v>
      </c>
      <c r="F1" s="34" t="s">
        <v>67</v>
      </c>
      <c r="G1" s="34" t="s">
        <v>66</v>
      </c>
    </row>
    <row r="2" spans="1:7" x14ac:dyDescent="0.2">
      <c r="A2" s="25" t="s">
        <v>31</v>
      </c>
      <c r="B2" s="26" t="s">
        <v>33</v>
      </c>
      <c r="C2" s="26" t="s">
        <v>0</v>
      </c>
      <c r="D2" s="10" t="s">
        <v>68</v>
      </c>
      <c r="E2" s="10" t="s">
        <v>68</v>
      </c>
      <c r="F2" s="10"/>
      <c r="G2" s="10"/>
    </row>
    <row r="3" spans="1:7" ht="12.75" x14ac:dyDescent="0.2">
      <c r="A3" s="15">
        <v>1</v>
      </c>
      <c r="B3" s="7" t="s">
        <v>18</v>
      </c>
      <c r="C3" s="8" t="s">
        <v>14</v>
      </c>
      <c r="D3" s="9">
        <v>29935966.134099998</v>
      </c>
      <c r="E3" s="9">
        <v>31218679.329300001</v>
      </c>
      <c r="F3" s="33">
        <v>-4.1088003168542914E-2</v>
      </c>
      <c r="G3" s="36">
        <v>-1282713.1952000037</v>
      </c>
    </row>
    <row r="4" spans="1:7" ht="12.75" x14ac:dyDescent="0.2">
      <c r="A4" s="15">
        <v>2</v>
      </c>
      <c r="B4" s="23" t="s">
        <v>20</v>
      </c>
      <c r="C4" s="8" t="s">
        <v>28</v>
      </c>
      <c r="D4" s="9">
        <v>65504962.395500019</v>
      </c>
      <c r="E4" s="9">
        <v>66498013.600900002</v>
      </c>
      <c r="F4" s="33">
        <v>-1.4933546908031888E-2</v>
      </c>
      <c r="G4" s="36">
        <v>-993051.20539998263</v>
      </c>
    </row>
    <row r="5" spans="1:7" ht="12.75" x14ac:dyDescent="0.2">
      <c r="A5" s="15">
        <v>3</v>
      </c>
      <c r="B5" s="23" t="s">
        <v>1</v>
      </c>
      <c r="C5" s="8" t="s">
        <v>15</v>
      </c>
      <c r="D5" s="9">
        <v>48893136.634300001</v>
      </c>
      <c r="E5" s="9">
        <v>53694573.644199997</v>
      </c>
      <c r="F5" s="33">
        <v>-8.9421270792018656E-2</v>
      </c>
      <c r="G5" s="36">
        <v>-4801437.0098999962</v>
      </c>
    </row>
    <row r="6" spans="1:7" ht="12.75" x14ac:dyDescent="0.2">
      <c r="A6" s="15">
        <v>4</v>
      </c>
      <c r="B6" s="23" t="s">
        <v>7</v>
      </c>
      <c r="C6" s="8" t="s">
        <v>5</v>
      </c>
      <c r="D6" s="9">
        <v>34926546.829300001</v>
      </c>
      <c r="E6" s="9">
        <v>38076196.5638</v>
      </c>
      <c r="F6" s="33">
        <v>-8.2719652138114289E-2</v>
      </c>
      <c r="G6" s="36">
        <v>-3149649.7344999984</v>
      </c>
    </row>
    <row r="7" spans="1:7" ht="12.75" x14ac:dyDescent="0.2">
      <c r="A7" s="15">
        <v>5</v>
      </c>
      <c r="B7" s="23" t="s">
        <v>11</v>
      </c>
      <c r="C7" s="8" t="s">
        <v>5</v>
      </c>
      <c r="D7" s="9">
        <v>37981416.052900009</v>
      </c>
      <c r="E7" s="9">
        <v>43793362.478300005</v>
      </c>
      <c r="F7" s="33">
        <v>-0.13271295229453703</v>
      </c>
      <c r="G7" s="36">
        <v>-5811946.4253999963</v>
      </c>
    </row>
    <row r="8" spans="1:7" ht="12.75" x14ac:dyDescent="0.2">
      <c r="A8" s="15">
        <v>6</v>
      </c>
      <c r="B8" s="23" t="s">
        <v>23</v>
      </c>
      <c r="C8" s="8" t="s">
        <v>29</v>
      </c>
      <c r="D8" s="9">
        <v>50784933.873800002</v>
      </c>
      <c r="E8" s="9">
        <v>51770289.2632</v>
      </c>
      <c r="F8" s="33">
        <v>-1.9033221630083114E-2</v>
      </c>
      <c r="G8" s="36">
        <v>-985355.38939999789</v>
      </c>
    </row>
    <row r="9" spans="1:7" ht="12.75" x14ac:dyDescent="0.2">
      <c r="A9" s="15">
        <v>7</v>
      </c>
      <c r="B9" s="23" t="s">
        <v>22</v>
      </c>
      <c r="C9" s="8" t="s">
        <v>29</v>
      </c>
      <c r="D9" s="9">
        <v>34906000.153400004</v>
      </c>
      <c r="E9" s="9">
        <v>37112375.885399997</v>
      </c>
      <c r="F9" s="33">
        <v>-5.945121214586483E-2</v>
      </c>
      <c r="G9" s="36">
        <v>-2206375.7319999933</v>
      </c>
    </row>
    <row r="10" spans="1:7" ht="12.75" x14ac:dyDescent="0.2">
      <c r="A10" s="15">
        <v>8</v>
      </c>
      <c r="B10" s="23" t="s">
        <v>25</v>
      </c>
      <c r="C10" s="8" t="s">
        <v>29</v>
      </c>
      <c r="D10" s="9">
        <v>57281719.161300004</v>
      </c>
      <c r="E10" s="9">
        <v>63461906.310599998</v>
      </c>
      <c r="F10" s="33">
        <v>-9.7384202722377439E-2</v>
      </c>
      <c r="G10" s="36">
        <v>-6180187.1492999941</v>
      </c>
    </row>
    <row r="12" spans="1:7" ht="57" x14ac:dyDescent="0.2">
      <c r="C12" s="4" t="s">
        <v>32</v>
      </c>
      <c r="D12" s="6" t="s">
        <v>64</v>
      </c>
      <c r="E12" s="6" t="s">
        <v>65</v>
      </c>
      <c r="F12" s="34" t="s">
        <v>67</v>
      </c>
      <c r="G12" s="34" t="s">
        <v>66</v>
      </c>
    </row>
    <row r="13" spans="1:7" ht="12.75" x14ac:dyDescent="0.2">
      <c r="C13" s="3" t="s">
        <v>5</v>
      </c>
      <c r="D13" s="9">
        <v>131737664.03470001</v>
      </c>
      <c r="E13" s="9">
        <v>135888499.0483</v>
      </c>
      <c r="F13" s="33">
        <v>-3.0545889038958517E-2</v>
      </c>
      <c r="G13" s="9">
        <v>-4150835.0135999881</v>
      </c>
    </row>
    <row r="14" spans="1:7" ht="12.75" x14ac:dyDescent="0.2">
      <c r="C14" s="3" t="s">
        <v>29</v>
      </c>
      <c r="D14" s="9">
        <v>182390227.65090001</v>
      </c>
      <c r="E14" s="9">
        <v>186347211.37449998</v>
      </c>
      <c r="F14" s="33">
        <v>-2.1234467070439078E-2</v>
      </c>
      <c r="G14" s="9">
        <v>-3956983.7235999778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 vs ach 2021</vt:lpstr>
      <vt:lpstr>20 VS 21</vt:lpstr>
      <vt:lpstr>POOR PER DH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2021-06-30T10:00:29Z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