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490" windowHeight="7755" tabRatio="728"/>
  </bookViews>
  <sheets>
    <sheet name="Dealer Wise" sheetId="5" r:id="rId1"/>
    <sheet name="Sheet2" sheetId="12" state="hidden" r:id="rId2"/>
    <sheet name="Region Wise" sheetId="6" r:id="rId3"/>
    <sheet name="Zone Wise" sheetId="7" r:id="rId4"/>
    <sheet name="DSR" sheetId="11" r:id="rId5"/>
    <sheet name="Sheet1" sheetId="10" state="hidden" r:id="rId6"/>
  </sheets>
  <definedNames>
    <definedName name="_xlnm._FilterDatabase" localSheetId="0" hidden="1">'Dealer Wise'!$A$2:$Q$125</definedName>
    <definedName name="_xlnm._FilterDatabase" localSheetId="4" hidden="1">DSR!$A$3:$P$3</definedName>
    <definedName name="_xlnm._FilterDatabase" localSheetId="5" hidden="1">Sheet1!$A$1:$D$1</definedName>
    <definedName name="_xlnm._FilterDatabase" localSheetId="3" hidden="1">'Zone Wise'!$B$3:$P$54</definedName>
  </definedName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" i="7"/>
  <c r="K533" i="11" l="1"/>
  <c r="M533" s="1"/>
  <c r="J533"/>
  <c r="L533" s="1"/>
  <c r="N533" l="1"/>
  <c r="G534"/>
  <c r="F534"/>
  <c r="K531" l="1"/>
  <c r="J531"/>
  <c r="F125" i="5" l="1"/>
  <c r="D4" i="7" l="1"/>
  <c r="E4"/>
  <c r="D5"/>
  <c r="E5"/>
  <c r="D6"/>
  <c r="E6"/>
  <c r="D7"/>
  <c r="E7"/>
  <c r="D8"/>
  <c r="E8"/>
  <c r="D9"/>
  <c r="E9"/>
  <c r="D10"/>
  <c r="E10"/>
  <c r="D11"/>
  <c r="E11"/>
  <c r="D12"/>
  <c r="E12"/>
  <c r="D13"/>
  <c r="E13"/>
  <c r="D14"/>
  <c r="E14"/>
  <c r="D15"/>
  <c r="E15"/>
  <c r="D16"/>
  <c r="E16"/>
  <c r="D17"/>
  <c r="E17"/>
  <c r="D18"/>
  <c r="E18"/>
  <c r="D19"/>
  <c r="E19"/>
  <c r="D20"/>
  <c r="E20"/>
  <c r="D21"/>
  <c r="E21"/>
  <c r="D22"/>
  <c r="E22"/>
  <c r="D23"/>
  <c r="E23"/>
  <c r="D24"/>
  <c r="E24"/>
  <c r="D25"/>
  <c r="E25"/>
  <c r="D26"/>
  <c r="E26"/>
  <c r="D27"/>
  <c r="E27"/>
  <c r="D28"/>
  <c r="E28"/>
  <c r="D29"/>
  <c r="E29"/>
  <c r="D30"/>
  <c r="E30"/>
  <c r="D31"/>
  <c r="E31"/>
  <c r="D32"/>
  <c r="E32"/>
  <c r="D33"/>
  <c r="E33"/>
  <c r="D34"/>
  <c r="E34"/>
  <c r="D35"/>
  <c r="E35"/>
  <c r="D36"/>
  <c r="E36"/>
  <c r="D37"/>
  <c r="E37"/>
  <c r="D38"/>
  <c r="E38"/>
  <c r="D39"/>
  <c r="E39"/>
  <c r="D40"/>
  <c r="E40"/>
  <c r="D41"/>
  <c r="E41"/>
  <c r="D42"/>
  <c r="E42"/>
  <c r="D43"/>
  <c r="E43"/>
  <c r="D44"/>
  <c r="E44"/>
  <c r="D45"/>
  <c r="E45"/>
  <c r="D46"/>
  <c r="E46"/>
  <c r="D47"/>
  <c r="E47"/>
  <c r="D48"/>
  <c r="E48"/>
  <c r="D49"/>
  <c r="E49"/>
  <c r="D50"/>
  <c r="E50"/>
  <c r="D51"/>
  <c r="E51"/>
  <c r="D52"/>
  <c r="E52"/>
  <c r="D53"/>
  <c r="E53"/>
  <c r="E125" i="5" l="1"/>
  <c r="N4" l="1"/>
  <c r="O4" s="1"/>
  <c r="N5"/>
  <c r="O5" s="1"/>
  <c r="N6"/>
  <c r="O6" s="1"/>
  <c r="N7"/>
  <c r="O7" s="1"/>
  <c r="N8"/>
  <c r="O8" s="1"/>
  <c r="N9"/>
  <c r="O9" s="1"/>
  <c r="N10"/>
  <c r="O10" s="1"/>
  <c r="N11"/>
  <c r="O11" s="1"/>
  <c r="N12"/>
  <c r="O12" s="1"/>
  <c r="N13"/>
  <c r="O13" s="1"/>
  <c r="N14"/>
  <c r="O14" s="1"/>
  <c r="N15"/>
  <c r="O15" s="1"/>
  <c r="N16"/>
  <c r="O16" s="1"/>
  <c r="N17"/>
  <c r="O17" s="1"/>
  <c r="N18"/>
  <c r="O18" s="1"/>
  <c r="N19"/>
  <c r="O19" s="1"/>
  <c r="N20"/>
  <c r="O20" s="1"/>
  <c r="N21"/>
  <c r="O21" s="1"/>
  <c r="N22"/>
  <c r="O22" s="1"/>
  <c r="N23"/>
  <c r="O23" s="1"/>
  <c r="N24"/>
  <c r="O24" s="1"/>
  <c r="N25"/>
  <c r="O25" s="1"/>
  <c r="N26"/>
  <c r="O26" s="1"/>
  <c r="N27"/>
  <c r="O27" s="1"/>
  <c r="N28"/>
  <c r="O28" s="1"/>
  <c r="N29"/>
  <c r="O29" s="1"/>
  <c r="N30"/>
  <c r="O30" s="1"/>
  <c r="N31"/>
  <c r="O31" s="1"/>
  <c r="N32"/>
  <c r="O32" s="1"/>
  <c r="N33"/>
  <c r="O33" s="1"/>
  <c r="N34"/>
  <c r="O34" s="1"/>
  <c r="N35"/>
  <c r="O35" s="1"/>
  <c r="N36"/>
  <c r="O36" s="1"/>
  <c r="N37"/>
  <c r="O37" s="1"/>
  <c r="N38"/>
  <c r="O38" s="1"/>
  <c r="N39"/>
  <c r="O39" s="1"/>
  <c r="N40"/>
  <c r="O40" s="1"/>
  <c r="N41"/>
  <c r="O41" s="1"/>
  <c r="N42"/>
  <c r="O42" s="1"/>
  <c r="N43"/>
  <c r="O43" s="1"/>
  <c r="N44"/>
  <c r="O44" s="1"/>
  <c r="N45"/>
  <c r="O45" s="1"/>
  <c r="N46"/>
  <c r="O46" s="1"/>
  <c r="N47"/>
  <c r="O47" s="1"/>
  <c r="N48"/>
  <c r="O48" s="1"/>
  <c r="N49"/>
  <c r="O49" s="1"/>
  <c r="N50"/>
  <c r="O50" s="1"/>
  <c r="N51"/>
  <c r="O51" s="1"/>
  <c r="N52"/>
  <c r="O52" s="1"/>
  <c r="N53"/>
  <c r="O53" s="1"/>
  <c r="N54"/>
  <c r="O54" s="1"/>
  <c r="N55"/>
  <c r="O55" s="1"/>
  <c r="N56"/>
  <c r="O56" s="1"/>
  <c r="N57"/>
  <c r="O57" s="1"/>
  <c r="N58"/>
  <c r="O58" s="1"/>
  <c r="N59"/>
  <c r="O59" s="1"/>
  <c r="N60"/>
  <c r="O60" s="1"/>
  <c r="N61"/>
  <c r="O61" s="1"/>
  <c r="N62"/>
  <c r="O62" s="1"/>
  <c r="N63"/>
  <c r="O63" s="1"/>
  <c r="N64"/>
  <c r="O64" s="1"/>
  <c r="N65"/>
  <c r="O65" s="1"/>
  <c r="N66"/>
  <c r="O66" s="1"/>
  <c r="N67"/>
  <c r="O67" s="1"/>
  <c r="N68"/>
  <c r="O68" s="1"/>
  <c r="N69"/>
  <c r="O69" s="1"/>
  <c r="N70"/>
  <c r="O70" s="1"/>
  <c r="N71"/>
  <c r="O71" s="1"/>
  <c r="N72"/>
  <c r="O72" s="1"/>
  <c r="N73"/>
  <c r="O73" s="1"/>
  <c r="N74"/>
  <c r="O74" s="1"/>
  <c r="N75"/>
  <c r="O75" s="1"/>
  <c r="N76"/>
  <c r="O76" s="1"/>
  <c r="N77"/>
  <c r="O77" s="1"/>
  <c r="N78"/>
  <c r="O78" s="1"/>
  <c r="N79"/>
  <c r="O79" s="1"/>
  <c r="N80"/>
  <c r="O80" s="1"/>
  <c r="N81"/>
  <c r="O81" s="1"/>
  <c r="N82"/>
  <c r="O82" s="1"/>
  <c r="N83"/>
  <c r="O83" s="1"/>
  <c r="N84"/>
  <c r="O84" s="1"/>
  <c r="N85"/>
  <c r="O85" s="1"/>
  <c r="N86"/>
  <c r="O86" s="1"/>
  <c r="N87"/>
  <c r="O87" s="1"/>
  <c r="N88"/>
  <c r="O88" s="1"/>
  <c r="N89"/>
  <c r="O89" s="1"/>
  <c r="N90"/>
  <c r="O90" s="1"/>
  <c r="N91"/>
  <c r="O91" s="1"/>
  <c r="N92"/>
  <c r="O92" s="1"/>
  <c r="N93"/>
  <c r="O93" s="1"/>
  <c r="N94"/>
  <c r="O94" s="1"/>
  <c r="N95"/>
  <c r="O95" s="1"/>
  <c r="N96"/>
  <c r="O96" s="1"/>
  <c r="N97"/>
  <c r="O97" s="1"/>
  <c r="N98"/>
  <c r="O98" s="1"/>
  <c r="N99"/>
  <c r="O99" s="1"/>
  <c r="N100"/>
  <c r="O100" s="1"/>
  <c r="N101"/>
  <c r="O101" s="1"/>
  <c r="N102"/>
  <c r="O102" s="1"/>
  <c r="N103"/>
  <c r="O103" s="1"/>
  <c r="N104"/>
  <c r="O104" s="1"/>
  <c r="N105"/>
  <c r="O105" s="1"/>
  <c r="N106"/>
  <c r="O106" s="1"/>
  <c r="N107"/>
  <c r="O107" s="1"/>
  <c r="N108"/>
  <c r="O108" s="1"/>
  <c r="N109"/>
  <c r="O109" s="1"/>
  <c r="N110"/>
  <c r="O110" s="1"/>
  <c r="N111"/>
  <c r="O111" s="1"/>
  <c r="N112"/>
  <c r="O112" s="1"/>
  <c r="N113"/>
  <c r="O113" s="1"/>
  <c r="N114"/>
  <c r="O114" s="1"/>
  <c r="N115"/>
  <c r="O115" s="1"/>
  <c r="N116"/>
  <c r="O116" s="1"/>
  <c r="N117"/>
  <c r="O117" s="1"/>
  <c r="N118"/>
  <c r="O118" s="1"/>
  <c r="N119"/>
  <c r="O119" s="1"/>
  <c r="N120"/>
  <c r="O120" s="1"/>
  <c r="N121"/>
  <c r="O121" s="1"/>
  <c r="N122"/>
  <c r="O122" s="1"/>
  <c r="N123"/>
  <c r="O123" s="1"/>
  <c r="N124"/>
  <c r="O124" s="1"/>
  <c r="N3"/>
  <c r="O3" s="1"/>
  <c r="L124" l="1"/>
  <c r="L123"/>
  <c r="L122"/>
  <c r="L121"/>
  <c r="L120"/>
  <c r="L119"/>
  <c r="L118"/>
  <c r="L117"/>
  <c r="L116"/>
  <c r="L115"/>
  <c r="L114"/>
  <c r="L113"/>
  <c r="L112"/>
  <c r="L111"/>
  <c r="L110"/>
  <c r="L109"/>
  <c r="L108"/>
  <c r="L107"/>
  <c r="L106"/>
  <c r="L105"/>
  <c r="L104"/>
  <c r="L103"/>
  <c r="L102"/>
  <c r="L101"/>
  <c r="L100"/>
  <c r="L99"/>
  <c r="L98"/>
  <c r="L97"/>
  <c r="L96"/>
  <c r="L95"/>
  <c r="L94"/>
  <c r="L93"/>
  <c r="L92"/>
  <c r="L91"/>
  <c r="L90"/>
  <c r="L89"/>
  <c r="L88"/>
  <c r="L87"/>
  <c r="L86"/>
  <c r="L85"/>
  <c r="L84"/>
  <c r="L83"/>
  <c r="L82"/>
  <c r="L81"/>
  <c r="L80"/>
  <c r="L79"/>
  <c r="L78"/>
  <c r="L77"/>
  <c r="L76"/>
  <c r="L75"/>
  <c r="L74"/>
  <c r="L73"/>
  <c r="L72"/>
  <c r="L71"/>
  <c r="L70"/>
  <c r="L69"/>
  <c r="L68"/>
  <c r="L67"/>
  <c r="L66"/>
  <c r="L65"/>
  <c r="L64"/>
  <c r="L63"/>
  <c r="L62"/>
  <c r="L61"/>
  <c r="L60"/>
  <c r="L59"/>
  <c r="L58"/>
  <c r="L57"/>
  <c r="L56"/>
  <c r="L55"/>
  <c r="L54"/>
  <c r="L53"/>
  <c r="L52"/>
  <c r="L51"/>
  <c r="L50"/>
  <c r="L49"/>
  <c r="L48"/>
  <c r="L47"/>
  <c r="L46"/>
  <c r="L45"/>
  <c r="L44"/>
  <c r="L43"/>
  <c r="L42"/>
  <c r="L41"/>
  <c r="L40"/>
  <c r="L39"/>
  <c r="L38"/>
  <c r="L37"/>
  <c r="L36"/>
  <c r="L35"/>
  <c r="L34"/>
  <c r="L33"/>
  <c r="L32"/>
  <c r="L31"/>
  <c r="L30"/>
  <c r="L29"/>
  <c r="L28"/>
  <c r="L27"/>
  <c r="L26"/>
  <c r="L25"/>
  <c r="L24"/>
  <c r="L23"/>
  <c r="L22"/>
  <c r="L21"/>
  <c r="L20"/>
  <c r="L19"/>
  <c r="L18"/>
  <c r="L17"/>
  <c r="L16"/>
  <c r="L15"/>
  <c r="L14"/>
  <c r="L13"/>
  <c r="L12"/>
  <c r="L11"/>
  <c r="L10"/>
  <c r="L9"/>
  <c r="L8"/>
  <c r="L7"/>
  <c r="L6"/>
  <c r="L5"/>
  <c r="L4"/>
  <c r="L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3"/>
  <c r="G4" l="1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H122" l="1"/>
  <c r="B1" i="7" l="1"/>
  <c r="A1" i="6"/>
  <c r="B13" l="1"/>
  <c r="N2"/>
  <c r="H124" i="5" l="1"/>
  <c r="M124"/>
  <c r="K124"/>
  <c r="C13" i="6"/>
  <c r="K13" s="1"/>
  <c r="B12"/>
  <c r="M3" i="5"/>
  <c r="E13" i="6" l="1"/>
  <c r="I13"/>
  <c r="J13" s="1"/>
  <c r="G13"/>
  <c r="H13" s="1"/>
  <c r="H119" i="5"/>
  <c r="K119"/>
  <c r="M119"/>
  <c r="H111"/>
  <c r="K111"/>
  <c r="M111"/>
  <c r="H91"/>
  <c r="K91"/>
  <c r="M91"/>
  <c r="H84"/>
  <c r="M84"/>
  <c r="K84"/>
  <c r="H80"/>
  <c r="M80"/>
  <c r="K80"/>
  <c r="H76"/>
  <c r="M76"/>
  <c r="K76"/>
  <c r="H69"/>
  <c r="K69"/>
  <c r="M69"/>
  <c r="H62"/>
  <c r="K62"/>
  <c r="M62"/>
  <c r="H58"/>
  <c r="M58"/>
  <c r="K58"/>
  <c r="H54"/>
  <c r="M54"/>
  <c r="K54"/>
  <c r="H50"/>
  <c r="M50"/>
  <c r="K50"/>
  <c r="H46"/>
  <c r="M46"/>
  <c r="K46"/>
  <c r="H42"/>
  <c r="M42"/>
  <c r="K42"/>
  <c r="H38"/>
  <c r="K38"/>
  <c r="M38"/>
  <c r="H35"/>
  <c r="M35"/>
  <c r="K35"/>
  <c r="H31"/>
  <c r="K31"/>
  <c r="M31"/>
  <c r="H27"/>
  <c r="M27"/>
  <c r="K27"/>
  <c r="H23"/>
  <c r="M23"/>
  <c r="K23"/>
  <c r="H19"/>
  <c r="M19"/>
  <c r="K19"/>
  <c r="H15"/>
  <c r="M15"/>
  <c r="K15"/>
  <c r="H11"/>
  <c r="M11"/>
  <c r="K11"/>
  <c r="H7"/>
  <c r="M7"/>
  <c r="K7"/>
  <c r="M122"/>
  <c r="K122"/>
  <c r="H118"/>
  <c r="K118"/>
  <c r="M118"/>
  <c r="H114"/>
  <c r="M114"/>
  <c r="K114"/>
  <c r="H110"/>
  <c r="K110"/>
  <c r="M110"/>
  <c r="H106"/>
  <c r="M106"/>
  <c r="K106"/>
  <c r="H102"/>
  <c r="K102"/>
  <c r="M102"/>
  <c r="H98"/>
  <c r="M98"/>
  <c r="K98"/>
  <c r="H94"/>
  <c r="K94"/>
  <c r="M94"/>
  <c r="H90"/>
  <c r="M90"/>
  <c r="K90"/>
  <c r="H87"/>
  <c r="K87"/>
  <c r="M87"/>
  <c r="H83"/>
  <c r="M83"/>
  <c r="K83"/>
  <c r="H79"/>
  <c r="K79"/>
  <c r="M79"/>
  <c r="H75"/>
  <c r="M75"/>
  <c r="K75"/>
  <c r="H72"/>
  <c r="K72"/>
  <c r="M72"/>
  <c r="H68"/>
  <c r="M68"/>
  <c r="K68"/>
  <c r="K65"/>
  <c r="M65"/>
  <c r="H61"/>
  <c r="M61"/>
  <c r="K61"/>
  <c r="H57"/>
  <c r="K57"/>
  <c r="M57"/>
  <c r="H53"/>
  <c r="M53"/>
  <c r="K53"/>
  <c r="H49"/>
  <c r="K49"/>
  <c r="M49"/>
  <c r="H45"/>
  <c r="M45"/>
  <c r="K45"/>
  <c r="H41"/>
  <c r="K41"/>
  <c r="M41"/>
  <c r="H34"/>
  <c r="K34"/>
  <c r="M34"/>
  <c r="H30"/>
  <c r="M30"/>
  <c r="K30"/>
  <c r="H26"/>
  <c r="K26"/>
  <c r="M26"/>
  <c r="H22"/>
  <c r="M22"/>
  <c r="K22"/>
  <c r="H18"/>
  <c r="M18"/>
  <c r="K18"/>
  <c r="H14"/>
  <c r="K14"/>
  <c r="M14"/>
  <c r="H10"/>
  <c r="K10"/>
  <c r="M10"/>
  <c r="H6"/>
  <c r="M6"/>
  <c r="K6"/>
  <c r="H115"/>
  <c r="K115"/>
  <c r="M115"/>
  <c r="H99"/>
  <c r="K99"/>
  <c r="M99"/>
  <c r="H93"/>
  <c r="M93"/>
  <c r="K93"/>
  <c r="H86"/>
  <c r="M86"/>
  <c r="K86"/>
  <c r="H78"/>
  <c r="M78"/>
  <c r="K78"/>
  <c r="H71"/>
  <c r="M71"/>
  <c r="K71"/>
  <c r="H67"/>
  <c r="M67"/>
  <c r="K67"/>
  <c r="H60"/>
  <c r="M60"/>
  <c r="K60"/>
  <c r="H48"/>
  <c r="M48"/>
  <c r="K48"/>
  <c r="H29"/>
  <c r="M29"/>
  <c r="K29"/>
  <c r="H25"/>
  <c r="M25"/>
  <c r="K25"/>
  <c r="H21"/>
  <c r="M21"/>
  <c r="K21"/>
  <c r="H17"/>
  <c r="M17"/>
  <c r="K17"/>
  <c r="H13"/>
  <c r="M13"/>
  <c r="K13"/>
  <c r="H9"/>
  <c r="K9"/>
  <c r="M9"/>
  <c r="H5"/>
  <c r="M5"/>
  <c r="K5"/>
  <c r="H123"/>
  <c r="K123"/>
  <c r="M123"/>
  <c r="H107"/>
  <c r="K107"/>
  <c r="M107"/>
  <c r="H103"/>
  <c r="K103"/>
  <c r="M103"/>
  <c r="H95"/>
  <c r="K95"/>
  <c r="M95"/>
  <c r="H88"/>
  <c r="K88"/>
  <c r="M88"/>
  <c r="H121"/>
  <c r="M121"/>
  <c r="K121"/>
  <c r="H117"/>
  <c r="M117"/>
  <c r="K117"/>
  <c r="H113"/>
  <c r="M113"/>
  <c r="K113"/>
  <c r="H109"/>
  <c r="M109"/>
  <c r="K109"/>
  <c r="H105"/>
  <c r="M105"/>
  <c r="K105"/>
  <c r="H101"/>
  <c r="M101"/>
  <c r="K101"/>
  <c r="H97"/>
  <c r="M97"/>
  <c r="K97"/>
  <c r="H82"/>
  <c r="M82"/>
  <c r="K82"/>
  <c r="H74"/>
  <c r="M74"/>
  <c r="K74"/>
  <c r="H64"/>
  <c r="M64"/>
  <c r="K64"/>
  <c r="H56"/>
  <c r="M56"/>
  <c r="K56"/>
  <c r="H52"/>
  <c r="M52"/>
  <c r="K52"/>
  <c r="H44"/>
  <c r="M44"/>
  <c r="K44"/>
  <c r="H40"/>
  <c r="M40"/>
  <c r="K40"/>
  <c r="H37"/>
  <c r="M37"/>
  <c r="K37"/>
  <c r="H33"/>
  <c r="M33"/>
  <c r="K33"/>
  <c r="H120"/>
  <c r="M120"/>
  <c r="K120"/>
  <c r="H116"/>
  <c r="M116"/>
  <c r="K116"/>
  <c r="H112"/>
  <c r="M112"/>
  <c r="K112"/>
  <c r="H108"/>
  <c r="M108"/>
  <c r="K108"/>
  <c r="H104"/>
  <c r="M104"/>
  <c r="K104"/>
  <c r="H100"/>
  <c r="M100"/>
  <c r="K100"/>
  <c r="H96"/>
  <c r="M96"/>
  <c r="K96"/>
  <c r="H92"/>
  <c r="M92"/>
  <c r="K92"/>
  <c r="H89"/>
  <c r="M89"/>
  <c r="K89"/>
  <c r="H85"/>
  <c r="M85"/>
  <c r="K85"/>
  <c r="H81"/>
  <c r="M81"/>
  <c r="K81"/>
  <c r="H77"/>
  <c r="M77"/>
  <c r="K77"/>
  <c r="H73"/>
  <c r="M73"/>
  <c r="K73"/>
  <c r="H70"/>
  <c r="M70"/>
  <c r="K70"/>
  <c r="H66"/>
  <c r="M66"/>
  <c r="K66"/>
  <c r="H63"/>
  <c r="M63"/>
  <c r="K63"/>
  <c r="H59"/>
  <c r="M59"/>
  <c r="K59"/>
  <c r="H55"/>
  <c r="M55"/>
  <c r="K55"/>
  <c r="H51"/>
  <c r="M51"/>
  <c r="K51"/>
  <c r="H47"/>
  <c r="M47"/>
  <c r="K47"/>
  <c r="H43"/>
  <c r="M43"/>
  <c r="K43"/>
  <c r="H39"/>
  <c r="M39"/>
  <c r="K39"/>
  <c r="H36"/>
  <c r="M36"/>
  <c r="K36"/>
  <c r="H32"/>
  <c r="M32"/>
  <c r="K32"/>
  <c r="H28"/>
  <c r="M28"/>
  <c r="K28"/>
  <c r="H24"/>
  <c r="M24"/>
  <c r="K24"/>
  <c r="H20"/>
  <c r="M20"/>
  <c r="K20"/>
  <c r="H16"/>
  <c r="M16"/>
  <c r="K16"/>
  <c r="H12"/>
  <c r="M12"/>
  <c r="K12"/>
  <c r="H8"/>
  <c r="M8"/>
  <c r="K8"/>
  <c r="H4"/>
  <c r="M4"/>
  <c r="K4"/>
  <c r="H3"/>
  <c r="K3"/>
  <c r="M32" i="7"/>
  <c r="H65" i="5"/>
  <c r="M31" i="7"/>
  <c r="C12" i="6"/>
  <c r="K12" s="1"/>
  <c r="I124" i="5"/>
  <c r="P124"/>
  <c r="Q124" s="1"/>
  <c r="G31" i="7" l="1"/>
  <c r="H31" s="1"/>
  <c r="I31"/>
  <c r="J31" s="1"/>
  <c r="K31"/>
  <c r="L31" s="1"/>
  <c r="I12" i="6"/>
  <c r="J12" s="1"/>
  <c r="G12"/>
  <c r="H12" s="1"/>
  <c r="E12"/>
  <c r="F12" s="1"/>
  <c r="I32" i="7"/>
  <c r="J32" s="1"/>
  <c r="G32"/>
  <c r="H32" s="1"/>
  <c r="K32"/>
  <c r="L32" s="1"/>
  <c r="F32"/>
  <c r="N32" s="1"/>
  <c r="D12" i="6"/>
  <c r="L125" i="5"/>
  <c r="M125" s="1"/>
  <c r="J125"/>
  <c r="K125" s="1"/>
  <c r="O32" i="7"/>
  <c r="P32" s="1"/>
  <c r="F31"/>
  <c r="N31" s="1"/>
  <c r="O31"/>
  <c r="P31" s="1"/>
  <c r="M12" i="6"/>
  <c r="N12" s="1"/>
  <c r="L12" l="1"/>
  <c r="C7"/>
  <c r="C11"/>
  <c r="C8"/>
  <c r="C5"/>
  <c r="C6"/>
  <c r="C9" l="1"/>
  <c r="C4"/>
  <c r="C10"/>
  <c r="E54" i="7" l="1"/>
  <c r="C14" i="6"/>
  <c r="I3" i="5" l="1"/>
  <c r="P3"/>
  <c r="Q3" s="1"/>
  <c r="G3"/>
  <c r="M4" i="7" l="1"/>
  <c r="B4" i="6"/>
  <c r="I9" i="5"/>
  <c r="P9"/>
  <c r="Q9" s="1"/>
  <c r="P123"/>
  <c r="Q123" s="1"/>
  <c r="I123"/>
  <c r="P119"/>
  <c r="Q119" s="1"/>
  <c r="I119"/>
  <c r="I117"/>
  <c r="P117"/>
  <c r="Q117" s="1"/>
  <c r="I113"/>
  <c r="P113"/>
  <c r="Q113" s="1"/>
  <c r="I107"/>
  <c r="P107"/>
  <c r="Q107" s="1"/>
  <c r="M53" i="7"/>
  <c r="P103" i="5"/>
  <c r="Q103" s="1"/>
  <c r="I103"/>
  <c r="I99"/>
  <c r="P99"/>
  <c r="Q99" s="1"/>
  <c r="I95"/>
  <c r="P95"/>
  <c r="Q95" s="1"/>
  <c r="M48" i="7"/>
  <c r="P93" i="5"/>
  <c r="Q93" s="1"/>
  <c r="I93"/>
  <c r="M46" i="7"/>
  <c r="M44"/>
  <c r="P86" i="5"/>
  <c r="Q86" s="1"/>
  <c r="I86"/>
  <c r="M43" i="7"/>
  <c r="P82" i="5"/>
  <c r="Q82" s="1"/>
  <c r="I82"/>
  <c r="M40" i="7"/>
  <c r="P78" i="5"/>
  <c r="Q78" s="1"/>
  <c r="I78"/>
  <c r="I74"/>
  <c r="P74"/>
  <c r="Q74" s="1"/>
  <c r="M37" i="7"/>
  <c r="B9" i="6"/>
  <c r="K9" s="1"/>
  <c r="I71" i="5"/>
  <c r="P71"/>
  <c r="Q71" s="1"/>
  <c r="I67"/>
  <c r="P67"/>
  <c r="Q67" s="1"/>
  <c r="M34" i="7"/>
  <c r="P64" i="5"/>
  <c r="Q64" s="1"/>
  <c r="I64"/>
  <c r="B8" i="6"/>
  <c r="K8" s="1"/>
  <c r="M30" i="7"/>
  <c r="I60" i="5"/>
  <c r="P60"/>
  <c r="Q60" s="1"/>
  <c r="M29" i="7"/>
  <c r="P56" i="5"/>
  <c r="Q56" s="1"/>
  <c r="I56"/>
  <c r="I50"/>
  <c r="P50"/>
  <c r="Q50" s="1"/>
  <c r="P46"/>
  <c r="Q46" s="1"/>
  <c r="I46"/>
  <c r="M20" i="7"/>
  <c r="P42" i="5"/>
  <c r="Q42" s="1"/>
  <c r="I42"/>
  <c r="I40"/>
  <c r="P40"/>
  <c r="Q40" s="1"/>
  <c r="M16" i="7"/>
  <c r="P37" i="5"/>
  <c r="Q37" s="1"/>
  <c r="I37"/>
  <c r="I33"/>
  <c r="P33"/>
  <c r="Q33" s="1"/>
  <c r="I27"/>
  <c r="P27"/>
  <c r="Q27" s="1"/>
  <c r="M12" i="7"/>
  <c r="P23" i="5"/>
  <c r="Q23" s="1"/>
  <c r="I23"/>
  <c r="M10" i="7"/>
  <c r="P19" i="5"/>
  <c r="Q19" s="1"/>
  <c r="I19"/>
  <c r="I15"/>
  <c r="P15"/>
  <c r="Q15" s="1"/>
  <c r="I13"/>
  <c r="P13"/>
  <c r="Q13" s="1"/>
  <c r="I5"/>
  <c r="P5"/>
  <c r="Q5" s="1"/>
  <c r="I122"/>
  <c r="P122"/>
  <c r="Q122" s="1"/>
  <c r="I120"/>
  <c r="P120"/>
  <c r="Q120" s="1"/>
  <c r="P118"/>
  <c r="Q118" s="1"/>
  <c r="I118"/>
  <c r="I116"/>
  <c r="P116"/>
  <c r="Q116" s="1"/>
  <c r="I114"/>
  <c r="P114"/>
  <c r="Q114" s="1"/>
  <c r="I112"/>
  <c r="P112"/>
  <c r="Q112" s="1"/>
  <c r="I110"/>
  <c r="P110"/>
  <c r="Q110" s="1"/>
  <c r="P108"/>
  <c r="Q108" s="1"/>
  <c r="I108"/>
  <c r="P106"/>
  <c r="Q106" s="1"/>
  <c r="I106"/>
  <c r="I104"/>
  <c r="P104"/>
  <c r="Q104" s="1"/>
  <c r="M52" i="7"/>
  <c r="P102" i="5"/>
  <c r="Q102" s="1"/>
  <c r="I102"/>
  <c r="I100"/>
  <c r="P100"/>
  <c r="Q100" s="1"/>
  <c r="M50" i="7"/>
  <c r="P98" i="5"/>
  <c r="Q98" s="1"/>
  <c r="I98"/>
  <c r="M49" i="7"/>
  <c r="P96" i="5"/>
  <c r="Q96" s="1"/>
  <c r="I96"/>
  <c r="I94"/>
  <c r="P94"/>
  <c r="Q94" s="1"/>
  <c r="I92"/>
  <c r="P92"/>
  <c r="Q92" s="1"/>
  <c r="I90"/>
  <c r="P90"/>
  <c r="Q90" s="1"/>
  <c r="I89"/>
  <c r="P89"/>
  <c r="Q89" s="1"/>
  <c r="I87"/>
  <c r="P87"/>
  <c r="Q87" s="1"/>
  <c r="I85"/>
  <c r="P85"/>
  <c r="Q85" s="1"/>
  <c r="I83"/>
  <c r="P83"/>
  <c r="Q83" s="1"/>
  <c r="M42" i="7"/>
  <c r="P81" i="5"/>
  <c r="Q81" s="1"/>
  <c r="I81"/>
  <c r="I79"/>
  <c r="P79"/>
  <c r="Q79" s="1"/>
  <c r="I77"/>
  <c r="P77"/>
  <c r="Q77" s="1"/>
  <c r="I75"/>
  <c r="P75"/>
  <c r="Q75" s="1"/>
  <c r="M38" i="7"/>
  <c r="P73" i="5"/>
  <c r="Q73" s="1"/>
  <c r="I73"/>
  <c r="M41" i="7"/>
  <c r="I72" i="5"/>
  <c r="P72"/>
  <c r="Q72" s="1"/>
  <c r="I70"/>
  <c r="P70"/>
  <c r="Q70" s="1"/>
  <c r="I68"/>
  <c r="P68"/>
  <c r="Q68" s="1"/>
  <c r="M35" i="7"/>
  <c r="P66" i="5"/>
  <c r="Q66" s="1"/>
  <c r="I66"/>
  <c r="I65"/>
  <c r="P65"/>
  <c r="Q65" s="1"/>
  <c r="I63"/>
  <c r="P63"/>
  <c r="Q63" s="1"/>
  <c r="I61"/>
  <c r="P61"/>
  <c r="Q61" s="1"/>
  <c r="I59"/>
  <c r="P59"/>
  <c r="Q59" s="1"/>
  <c r="P57"/>
  <c r="Q57" s="1"/>
  <c r="I57"/>
  <c r="I55"/>
  <c r="P55"/>
  <c r="Q55" s="1"/>
  <c r="I53"/>
  <c r="P53"/>
  <c r="Q53" s="1"/>
  <c r="M26" i="7"/>
  <c r="P51" i="5"/>
  <c r="Q51" s="1"/>
  <c r="I51"/>
  <c r="M25" i="7"/>
  <c r="P49" i="5"/>
  <c r="Q49" s="1"/>
  <c r="I49"/>
  <c r="B7" i="6"/>
  <c r="K7" s="1"/>
  <c r="M23" i="7"/>
  <c r="I47" i="5"/>
  <c r="P47"/>
  <c r="Q47" s="1"/>
  <c r="I45"/>
  <c r="P45"/>
  <c r="Q45" s="1"/>
  <c r="M21" i="7"/>
  <c r="P43" i="5"/>
  <c r="Q43" s="1"/>
  <c r="I43"/>
  <c r="M19" i="7"/>
  <c r="P41" i="5"/>
  <c r="Q41" s="1"/>
  <c r="I41"/>
  <c r="M18" i="7"/>
  <c r="P39" i="5"/>
  <c r="Q39" s="1"/>
  <c r="I39"/>
  <c r="I36"/>
  <c r="P36"/>
  <c r="Q36" s="1"/>
  <c r="I34"/>
  <c r="P34"/>
  <c r="Q34" s="1"/>
  <c r="I32"/>
  <c r="P32"/>
  <c r="Q32" s="1"/>
  <c r="I30"/>
  <c r="P30"/>
  <c r="Q30" s="1"/>
  <c r="I28"/>
  <c r="P28"/>
  <c r="Q28" s="1"/>
  <c r="M13" i="7"/>
  <c r="P26" i="5"/>
  <c r="Q26" s="1"/>
  <c r="I26"/>
  <c r="I24"/>
  <c r="P24"/>
  <c r="Q24" s="1"/>
  <c r="I22"/>
  <c r="P22"/>
  <c r="Q22" s="1"/>
  <c r="P20"/>
  <c r="Q20" s="1"/>
  <c r="I20"/>
  <c r="I18"/>
  <c r="P18"/>
  <c r="Q18" s="1"/>
  <c r="P16"/>
  <c r="Q16" s="1"/>
  <c r="I16"/>
  <c r="I14"/>
  <c r="P14"/>
  <c r="Q14" s="1"/>
  <c r="I12"/>
  <c r="P12"/>
  <c r="Q12" s="1"/>
  <c r="M8" i="7"/>
  <c r="P10" i="5"/>
  <c r="Q10" s="1"/>
  <c r="I10"/>
  <c r="I8"/>
  <c r="P8"/>
  <c r="Q8" s="1"/>
  <c r="M6" i="7"/>
  <c r="P6" i="5"/>
  <c r="Q6" s="1"/>
  <c r="I6"/>
  <c r="M5" i="7"/>
  <c r="P4" i="5"/>
  <c r="Q4" s="1"/>
  <c r="I4"/>
  <c r="P121"/>
  <c r="Q121" s="1"/>
  <c r="I121"/>
  <c r="I115"/>
  <c r="P115"/>
  <c r="Q115" s="1"/>
  <c r="P111"/>
  <c r="Q111" s="1"/>
  <c r="I111"/>
  <c r="I109"/>
  <c r="P109"/>
  <c r="Q109" s="1"/>
  <c r="I105"/>
  <c r="P105"/>
  <c r="Q105" s="1"/>
  <c r="B11" i="6"/>
  <c r="K11" s="1"/>
  <c r="M51" i="7"/>
  <c r="I101" i="5"/>
  <c r="P101"/>
  <c r="Q101" s="1"/>
  <c r="I97"/>
  <c r="P97"/>
  <c r="Q97" s="1"/>
  <c r="M47" i="7"/>
  <c r="P91" i="5"/>
  <c r="Q91" s="1"/>
  <c r="I91"/>
  <c r="M45" i="7"/>
  <c r="B10" i="6"/>
  <c r="K10" s="1"/>
  <c r="I88" i="5"/>
  <c r="P88"/>
  <c r="Q88" s="1"/>
  <c r="I84"/>
  <c r="P84"/>
  <c r="Q84" s="1"/>
  <c r="P80"/>
  <c r="Q80" s="1"/>
  <c r="I80"/>
  <c r="M39" i="7"/>
  <c r="P76" i="5"/>
  <c r="Q76" s="1"/>
  <c r="I76"/>
  <c r="M36" i="7"/>
  <c r="P69" i="5"/>
  <c r="Q69" s="1"/>
  <c r="I69"/>
  <c r="M33" i="7"/>
  <c r="P62" i="5"/>
  <c r="Q62" s="1"/>
  <c r="I62"/>
  <c r="I58"/>
  <c r="P58"/>
  <c r="Q58" s="1"/>
  <c r="M28" i="7"/>
  <c r="P54" i="5"/>
  <c r="Q54" s="1"/>
  <c r="I54"/>
  <c r="M27" i="7"/>
  <c r="P52" i="5"/>
  <c r="Q52" s="1"/>
  <c r="I52"/>
  <c r="M24" i="7"/>
  <c r="P48" i="5"/>
  <c r="Q48" s="1"/>
  <c r="I48"/>
  <c r="M22" i="7"/>
  <c r="P44" i="5"/>
  <c r="Q44" s="1"/>
  <c r="I44"/>
  <c r="M17" i="7"/>
  <c r="B6" i="6"/>
  <c r="K6" s="1"/>
  <c r="I38" i="5"/>
  <c r="P38"/>
  <c r="Q38" s="1"/>
  <c r="M15" i="7"/>
  <c r="P35" i="5"/>
  <c r="Q35" s="1"/>
  <c r="I35"/>
  <c r="P31"/>
  <c r="Q31" s="1"/>
  <c r="I31"/>
  <c r="M14" i="7"/>
  <c r="P29" i="5"/>
  <c r="Q29" s="1"/>
  <c r="I29"/>
  <c r="P25"/>
  <c r="Q25" s="1"/>
  <c r="I25"/>
  <c r="M11" i="7"/>
  <c r="P21" i="5"/>
  <c r="Q21" s="1"/>
  <c r="I21"/>
  <c r="M9" i="7"/>
  <c r="B5" i="6"/>
  <c r="K5" s="1"/>
  <c r="I17" i="5"/>
  <c r="P17"/>
  <c r="Q17" s="1"/>
  <c r="P11"/>
  <c r="Q11" s="1"/>
  <c r="I11"/>
  <c r="M7" i="7"/>
  <c r="P7" i="5"/>
  <c r="Q7" s="1"/>
  <c r="I7"/>
  <c r="I4" i="6" l="1"/>
  <c r="J4" s="1"/>
  <c r="K4"/>
  <c r="K27" i="7"/>
  <c r="L27" s="1"/>
  <c r="I27"/>
  <c r="J27" s="1"/>
  <c r="G27"/>
  <c r="H27" s="1"/>
  <c r="I45"/>
  <c r="J45" s="1"/>
  <c r="G45"/>
  <c r="H45" s="1"/>
  <c r="K45"/>
  <c r="L45" s="1"/>
  <c r="G5" i="6"/>
  <c r="H5" s="1"/>
  <c r="I5"/>
  <c r="E5"/>
  <c r="F5" s="1"/>
  <c r="I9" i="7"/>
  <c r="J9" s="1"/>
  <c r="K9"/>
  <c r="L9" s="1"/>
  <c r="G9"/>
  <c r="H9" s="1"/>
  <c r="I14"/>
  <c r="J14" s="1"/>
  <c r="G14"/>
  <c r="H14" s="1"/>
  <c r="K14"/>
  <c r="L14" s="1"/>
  <c r="G6" i="6"/>
  <c r="H6" s="1"/>
  <c r="E6"/>
  <c r="F6" s="1"/>
  <c r="I6"/>
  <c r="J6" s="1"/>
  <c r="G22" i="7"/>
  <c r="H22" s="1"/>
  <c r="K22"/>
  <c r="L22" s="1"/>
  <c r="I22"/>
  <c r="J22" s="1"/>
  <c r="I21"/>
  <c r="J21" s="1"/>
  <c r="G21"/>
  <c r="H21" s="1"/>
  <c r="K21"/>
  <c r="L21" s="1"/>
  <c r="G26"/>
  <c r="H26" s="1"/>
  <c r="K26"/>
  <c r="L26" s="1"/>
  <c r="I26"/>
  <c r="J26" s="1"/>
  <c r="G38"/>
  <c r="H38" s="1"/>
  <c r="K38"/>
  <c r="L38" s="1"/>
  <c r="I38"/>
  <c r="J38" s="1"/>
  <c r="I30"/>
  <c r="J30" s="1"/>
  <c r="G30"/>
  <c r="H30" s="1"/>
  <c r="K30"/>
  <c r="L30" s="1"/>
  <c r="G34"/>
  <c r="H34" s="1"/>
  <c r="K34"/>
  <c r="L34" s="1"/>
  <c r="I34"/>
  <c r="J34" s="1"/>
  <c r="I46"/>
  <c r="J46" s="1"/>
  <c r="G46"/>
  <c r="H46" s="1"/>
  <c r="K46"/>
  <c r="L46" s="1"/>
  <c r="G15"/>
  <c r="H15" s="1"/>
  <c r="K15"/>
  <c r="L15" s="1"/>
  <c r="I15"/>
  <c r="J15" s="1"/>
  <c r="I17"/>
  <c r="J17" s="1"/>
  <c r="K17"/>
  <c r="L17" s="1"/>
  <c r="G17"/>
  <c r="H17" s="1"/>
  <c r="K28"/>
  <c r="L28" s="1"/>
  <c r="I28"/>
  <c r="J28" s="1"/>
  <c r="G28"/>
  <c r="H28" s="1"/>
  <c r="I36"/>
  <c r="J36" s="1"/>
  <c r="K36"/>
  <c r="L36" s="1"/>
  <c r="G36"/>
  <c r="H36" s="1"/>
  <c r="G10" i="6"/>
  <c r="H10" s="1"/>
  <c r="E10"/>
  <c r="F10" s="1"/>
  <c r="I10"/>
  <c r="J10" s="1"/>
  <c r="G47" i="7"/>
  <c r="H47" s="1"/>
  <c r="K47"/>
  <c r="L47" s="1"/>
  <c r="I47"/>
  <c r="J47" s="1"/>
  <c r="G6"/>
  <c r="H6" s="1"/>
  <c r="K6"/>
  <c r="L6" s="1"/>
  <c r="I6"/>
  <c r="J6" s="1"/>
  <c r="G19"/>
  <c r="H19" s="1"/>
  <c r="K19"/>
  <c r="L19" s="1"/>
  <c r="I19"/>
  <c r="J19" s="1"/>
  <c r="K23"/>
  <c r="L23" s="1"/>
  <c r="I23"/>
  <c r="J23" s="1"/>
  <c r="G23"/>
  <c r="H23" s="1"/>
  <c r="I25"/>
  <c r="J25" s="1"/>
  <c r="G25"/>
  <c r="H25" s="1"/>
  <c r="K25"/>
  <c r="L25" s="1"/>
  <c r="K41"/>
  <c r="L41" s="1"/>
  <c r="I41"/>
  <c r="J41" s="1"/>
  <c r="G41"/>
  <c r="H41" s="1"/>
  <c r="G42"/>
  <c r="H42" s="1"/>
  <c r="K42"/>
  <c r="L42" s="1"/>
  <c r="I42"/>
  <c r="J42" s="1"/>
  <c r="I50"/>
  <c r="J50" s="1"/>
  <c r="G50"/>
  <c r="H50" s="1"/>
  <c r="K50"/>
  <c r="L50" s="1"/>
  <c r="I16"/>
  <c r="J16" s="1"/>
  <c r="K16"/>
  <c r="L16" s="1"/>
  <c r="G16"/>
  <c r="H16" s="1"/>
  <c r="I29"/>
  <c r="J29" s="1"/>
  <c r="K29"/>
  <c r="L29" s="1"/>
  <c r="G29"/>
  <c r="H29" s="1"/>
  <c r="I8" i="6"/>
  <c r="J8" s="1"/>
  <c r="E8"/>
  <c r="F8" s="1"/>
  <c r="G8"/>
  <c r="H8" s="1"/>
  <c r="G9"/>
  <c r="H9" s="1"/>
  <c r="E9"/>
  <c r="F9" s="1"/>
  <c r="I9"/>
  <c r="J9" s="1"/>
  <c r="I44" i="7"/>
  <c r="J44" s="1"/>
  <c r="K44"/>
  <c r="L44" s="1"/>
  <c r="G44"/>
  <c r="H44" s="1"/>
  <c r="I33"/>
  <c r="J33" s="1"/>
  <c r="G33"/>
  <c r="H33" s="1"/>
  <c r="K33"/>
  <c r="L33" s="1"/>
  <c r="I51"/>
  <c r="J51" s="1"/>
  <c r="K51"/>
  <c r="L51" s="1"/>
  <c r="G51"/>
  <c r="H51" s="1"/>
  <c r="I5"/>
  <c r="J5" s="1"/>
  <c r="G5"/>
  <c r="H5" s="1"/>
  <c r="K5"/>
  <c r="L5" s="1"/>
  <c r="G8"/>
  <c r="H8" s="1"/>
  <c r="I8"/>
  <c r="J8" s="1"/>
  <c r="K8"/>
  <c r="L8" s="1"/>
  <c r="G18"/>
  <c r="H18" s="1"/>
  <c r="K18"/>
  <c r="L18" s="1"/>
  <c r="I18"/>
  <c r="J18" s="1"/>
  <c r="G7" i="6"/>
  <c r="H7" s="1"/>
  <c r="I7"/>
  <c r="J7" s="1"/>
  <c r="E7"/>
  <c r="F7" s="1"/>
  <c r="K35" i="7"/>
  <c r="L35" s="1"/>
  <c r="I35"/>
  <c r="J35" s="1"/>
  <c r="G35"/>
  <c r="H35" s="1"/>
  <c r="K49"/>
  <c r="L49" s="1"/>
  <c r="I49"/>
  <c r="J49" s="1"/>
  <c r="G49"/>
  <c r="H49" s="1"/>
  <c r="G52"/>
  <c r="H52" s="1"/>
  <c r="I52"/>
  <c r="J52" s="1"/>
  <c r="K52"/>
  <c r="L52" s="1"/>
  <c r="K12"/>
  <c r="L12" s="1"/>
  <c r="I12"/>
  <c r="J12" s="1"/>
  <c r="G12"/>
  <c r="H12" s="1"/>
  <c r="I20"/>
  <c r="J20" s="1"/>
  <c r="G20"/>
  <c r="H20" s="1"/>
  <c r="K20"/>
  <c r="L20" s="1"/>
  <c r="G37"/>
  <c r="H37" s="1"/>
  <c r="K37"/>
  <c r="L37" s="1"/>
  <c r="I37"/>
  <c r="J37" s="1"/>
  <c r="K43"/>
  <c r="L43" s="1"/>
  <c r="G43"/>
  <c r="H43" s="1"/>
  <c r="I43"/>
  <c r="J43" s="1"/>
  <c r="I53"/>
  <c r="J53" s="1"/>
  <c r="G53"/>
  <c r="H53" s="1"/>
  <c r="K53"/>
  <c r="L53" s="1"/>
  <c r="G4" i="6"/>
  <c r="E4"/>
  <c r="G7" i="7"/>
  <c r="H7" s="1"/>
  <c r="K7"/>
  <c r="L7" s="1"/>
  <c r="I7"/>
  <c r="J7" s="1"/>
  <c r="G39"/>
  <c r="H39" s="1"/>
  <c r="K39"/>
  <c r="L39" s="1"/>
  <c r="I39"/>
  <c r="J39" s="1"/>
  <c r="G11"/>
  <c r="H11" s="1"/>
  <c r="K11"/>
  <c r="L11" s="1"/>
  <c r="I11"/>
  <c r="J11" s="1"/>
  <c r="K24"/>
  <c r="L24" s="1"/>
  <c r="G24"/>
  <c r="H24" s="1"/>
  <c r="I24"/>
  <c r="J24" s="1"/>
  <c r="E11" i="6"/>
  <c r="F11" s="1"/>
  <c r="I11"/>
  <c r="J11" s="1"/>
  <c r="G11"/>
  <c r="H11" s="1"/>
  <c r="I13" i="7"/>
  <c r="J13" s="1"/>
  <c r="G13"/>
  <c r="H13" s="1"/>
  <c r="K13"/>
  <c r="L13" s="1"/>
  <c r="K10"/>
  <c r="L10" s="1"/>
  <c r="I10"/>
  <c r="J10" s="1"/>
  <c r="G10"/>
  <c r="H10" s="1"/>
  <c r="G40"/>
  <c r="H40" s="1"/>
  <c r="K40"/>
  <c r="L40" s="1"/>
  <c r="I40"/>
  <c r="J40" s="1"/>
  <c r="G48"/>
  <c r="H48" s="1"/>
  <c r="K48"/>
  <c r="L48" s="1"/>
  <c r="I48"/>
  <c r="J48" s="1"/>
  <c r="I4"/>
  <c r="G4"/>
  <c r="K4"/>
  <c r="J5" i="6"/>
  <c r="D4"/>
  <c r="F4" i="7"/>
  <c r="D54"/>
  <c r="M4" i="6"/>
  <c r="N4" s="1"/>
  <c r="O4" i="7"/>
  <c r="M6" i="6"/>
  <c r="N6" s="1"/>
  <c r="D6"/>
  <c r="M5"/>
  <c r="N5" s="1"/>
  <c r="D5"/>
  <c r="L5" s="1"/>
  <c r="F22" i="7"/>
  <c r="N22" s="1"/>
  <c r="O22"/>
  <c r="P22" s="1"/>
  <c r="O28"/>
  <c r="P28" s="1"/>
  <c r="F28"/>
  <c r="N28" s="1"/>
  <c r="M11" i="6"/>
  <c r="N11" s="1"/>
  <c r="D11"/>
  <c r="L11" s="1"/>
  <c r="P125" i="5"/>
  <c r="Q125" s="1"/>
  <c r="G125"/>
  <c r="H125"/>
  <c r="I125" s="1"/>
  <c r="O9" i="7"/>
  <c r="P9" s="1"/>
  <c r="F9"/>
  <c r="N9" s="1"/>
  <c r="F39"/>
  <c r="N39" s="1"/>
  <c r="O39"/>
  <c r="P39" s="1"/>
  <c r="F36"/>
  <c r="N36" s="1"/>
  <c r="O36"/>
  <c r="P36" s="1"/>
  <c r="O8"/>
  <c r="P8" s="1"/>
  <c r="F8"/>
  <c r="N8" s="1"/>
  <c r="O42"/>
  <c r="P42" s="1"/>
  <c r="F42"/>
  <c r="N42" s="1"/>
  <c r="O52"/>
  <c r="P52" s="1"/>
  <c r="F52"/>
  <c r="F20"/>
  <c r="N20" s="1"/>
  <c r="O20"/>
  <c r="P20" s="1"/>
  <c r="F53"/>
  <c r="N53" s="1"/>
  <c r="O53"/>
  <c r="P53" s="1"/>
  <c r="F33"/>
  <c r="N33" s="1"/>
  <c r="O33"/>
  <c r="P33" s="1"/>
  <c r="M10" i="6"/>
  <c r="N10" s="1"/>
  <c r="D10"/>
  <c r="L10" s="1"/>
  <c r="O51" i="7"/>
  <c r="P51" s="1"/>
  <c r="F51"/>
  <c r="N51" s="1"/>
  <c r="F5"/>
  <c r="N5" s="1"/>
  <c r="O5"/>
  <c r="P5" s="1"/>
  <c r="O6"/>
  <c r="P6" s="1"/>
  <c r="F6"/>
  <c r="F13"/>
  <c r="N13" s="1"/>
  <c r="O13"/>
  <c r="P13" s="1"/>
  <c r="F35"/>
  <c r="O35"/>
  <c r="P35" s="1"/>
  <c r="O49"/>
  <c r="P49" s="1"/>
  <c r="F49"/>
  <c r="N49" s="1"/>
  <c r="O50"/>
  <c r="P50" s="1"/>
  <c r="F50"/>
  <c r="N50" s="1"/>
  <c r="F16"/>
  <c r="N16" s="1"/>
  <c r="O16"/>
  <c r="P16" s="1"/>
  <c r="O14"/>
  <c r="P14" s="1"/>
  <c r="F14"/>
  <c r="N14" s="1"/>
  <c r="O24"/>
  <c r="P24" s="1"/>
  <c r="F24"/>
  <c r="O45"/>
  <c r="P45" s="1"/>
  <c r="F45"/>
  <c r="N45" s="1"/>
  <c r="O23"/>
  <c r="P23" s="1"/>
  <c r="F23"/>
  <c r="O29"/>
  <c r="P29" s="1"/>
  <c r="F29"/>
  <c r="N29" s="1"/>
  <c r="O30"/>
  <c r="P30" s="1"/>
  <c r="F30"/>
  <c r="N30" s="1"/>
  <c r="M9" i="6"/>
  <c r="N9" s="1"/>
  <c r="D9"/>
  <c r="L9" s="1"/>
  <c r="F40" i="7"/>
  <c r="N40" s="1"/>
  <c r="O40"/>
  <c r="P40" s="1"/>
  <c r="O43"/>
  <c r="P43" s="1"/>
  <c r="F43"/>
  <c r="N43" s="1"/>
  <c r="F44"/>
  <c r="N44" s="1"/>
  <c r="O44"/>
  <c r="P44" s="1"/>
  <c r="O46"/>
  <c r="P46" s="1"/>
  <c r="F46"/>
  <c r="N46" s="1"/>
  <c r="F48"/>
  <c r="N48" s="1"/>
  <c r="O48"/>
  <c r="P48" s="1"/>
  <c r="O15"/>
  <c r="P15" s="1"/>
  <c r="F15"/>
  <c r="N15" s="1"/>
  <c r="O17"/>
  <c r="P17" s="1"/>
  <c r="F17"/>
  <c r="N17" s="1"/>
  <c r="O27"/>
  <c r="P27" s="1"/>
  <c r="F27"/>
  <c r="N27" s="1"/>
  <c r="O47"/>
  <c r="P47" s="1"/>
  <c r="F47"/>
  <c r="N47" s="1"/>
  <c r="O7"/>
  <c r="P7" s="1"/>
  <c r="F7"/>
  <c r="N7" s="1"/>
  <c r="O11"/>
  <c r="P11" s="1"/>
  <c r="F11"/>
  <c r="F18"/>
  <c r="O18"/>
  <c r="P18" s="1"/>
  <c r="O19"/>
  <c r="P19" s="1"/>
  <c r="F19"/>
  <c r="N19" s="1"/>
  <c r="O21"/>
  <c r="P21" s="1"/>
  <c r="F21"/>
  <c r="N21" s="1"/>
  <c r="M7" i="6"/>
  <c r="N7" s="1"/>
  <c r="D7"/>
  <c r="L7" s="1"/>
  <c r="O25" i="7"/>
  <c r="P25" s="1"/>
  <c r="F25"/>
  <c r="N25" s="1"/>
  <c r="O26"/>
  <c r="P26" s="1"/>
  <c r="F26"/>
  <c r="F41"/>
  <c r="N41" s="1"/>
  <c r="O41"/>
  <c r="P41" s="1"/>
  <c r="O38"/>
  <c r="P38" s="1"/>
  <c r="F38"/>
  <c r="N38" s="1"/>
  <c r="F10"/>
  <c r="N10" s="1"/>
  <c r="O10"/>
  <c r="P10" s="1"/>
  <c r="O12"/>
  <c r="P12" s="1"/>
  <c r="F12"/>
  <c r="N12" s="1"/>
  <c r="M8" i="6"/>
  <c r="N8" s="1"/>
  <c r="D8"/>
  <c r="L8" s="1"/>
  <c r="F34" i="7"/>
  <c r="N34" s="1"/>
  <c r="O34"/>
  <c r="P34" s="1"/>
  <c r="O37"/>
  <c r="P37" s="1"/>
  <c r="F37"/>
  <c r="N37" s="1"/>
  <c r="F13" i="6"/>
  <c r="M13"/>
  <c r="N13" s="1"/>
  <c r="D13"/>
  <c r="L13" s="1"/>
  <c r="B14"/>
  <c r="D14" s="1"/>
  <c r="F54" i="7" l="1"/>
  <c r="N125" i="5"/>
  <c r="O125" s="1"/>
  <c r="N23" i="7"/>
  <c r="N6"/>
  <c r="N18"/>
  <c r="N35"/>
  <c r="N52"/>
  <c r="N26"/>
  <c r="N11"/>
  <c r="N24"/>
  <c r="L4" i="6"/>
  <c r="K14"/>
  <c r="L14" s="1"/>
  <c r="L6"/>
  <c r="I54" i="7"/>
  <c r="J4"/>
  <c r="J54" s="1"/>
  <c r="G54"/>
  <c r="H4"/>
  <c r="H54" s="1"/>
  <c r="I14" i="6"/>
  <c r="J14" s="1"/>
  <c r="G14"/>
  <c r="H4"/>
  <c r="H14" s="1"/>
  <c r="P4" i="7"/>
  <c r="P54" s="1"/>
  <c r="O54"/>
  <c r="L4"/>
  <c r="L54" s="1"/>
  <c r="K54"/>
  <c r="F4" i="6"/>
  <c r="F14" s="1"/>
  <c r="E14"/>
  <c r="M14"/>
  <c r="N14" s="1"/>
  <c r="M54" i="7" l="1"/>
  <c r="N4"/>
  <c r="N54" s="1"/>
  <c r="K4" i="11"/>
  <c r="M4" s="1"/>
  <c r="K528"/>
  <c r="M528" s="1"/>
  <c r="K530"/>
  <c r="M530" s="1"/>
  <c r="K525"/>
  <c r="M525" s="1"/>
  <c r="K521"/>
  <c r="M521" s="1"/>
  <c r="K515"/>
  <c r="M515" s="1"/>
  <c r="K511"/>
  <c r="M511" s="1"/>
  <c r="K505"/>
  <c r="M505" s="1"/>
  <c r="K501"/>
  <c r="M501" s="1"/>
  <c r="K497"/>
  <c r="M497" s="1"/>
  <c r="K493"/>
  <c r="M493" s="1"/>
  <c r="K489"/>
  <c r="M489" s="1"/>
  <c r="K485"/>
  <c r="M485" s="1"/>
  <c r="K479"/>
  <c r="M479" s="1"/>
  <c r="K475"/>
  <c r="M475" s="1"/>
  <c r="K471"/>
  <c r="M471" s="1"/>
  <c r="K467"/>
  <c r="M467" s="1"/>
  <c r="K463"/>
  <c r="M463" s="1"/>
  <c r="K459"/>
  <c r="M459" s="1"/>
  <c r="K455"/>
  <c r="M455" s="1"/>
  <c r="K451"/>
  <c r="M451" s="1"/>
  <c r="K447"/>
  <c r="M447" s="1"/>
  <c r="K443"/>
  <c r="M443" s="1"/>
  <c r="K439"/>
  <c r="M439" s="1"/>
  <c r="K432"/>
  <c r="M432" s="1"/>
  <c r="K428"/>
  <c r="M428" s="1"/>
  <c r="K424"/>
  <c r="M424" s="1"/>
  <c r="K416"/>
  <c r="M416" s="1"/>
  <c r="K410"/>
  <c r="M410" s="1"/>
  <c r="K404"/>
  <c r="M404" s="1"/>
  <c r="K398"/>
  <c r="M398" s="1"/>
  <c r="K392"/>
  <c r="M392" s="1"/>
  <c r="K384"/>
  <c r="M384" s="1"/>
  <c r="K378"/>
  <c r="M378" s="1"/>
  <c r="K372"/>
  <c r="M372" s="1"/>
  <c r="K366"/>
  <c r="M366" s="1"/>
  <c r="K360"/>
  <c r="M360" s="1"/>
  <c r="K356"/>
  <c r="M356" s="1"/>
  <c r="K350"/>
  <c r="M350" s="1"/>
  <c r="K346"/>
  <c r="M346" s="1"/>
  <c r="K342"/>
  <c r="M342" s="1"/>
  <c r="K338"/>
  <c r="M338" s="1"/>
  <c r="K332"/>
  <c r="M332" s="1"/>
  <c r="K328"/>
  <c r="M328" s="1"/>
  <c r="K324"/>
  <c r="M324" s="1"/>
  <c r="K320"/>
  <c r="M320" s="1"/>
  <c r="K316"/>
  <c r="M316" s="1"/>
  <c r="K310"/>
  <c r="M310" s="1"/>
  <c r="K306"/>
  <c r="M306" s="1"/>
  <c r="K507"/>
  <c r="M507" s="1"/>
  <c r="K422"/>
  <c r="M422" s="1"/>
  <c r="K414"/>
  <c r="M414" s="1"/>
  <c r="K402"/>
  <c r="M402" s="1"/>
  <c r="K390"/>
  <c r="M390" s="1"/>
  <c r="K517"/>
  <c r="M517" s="1"/>
  <c r="K503"/>
  <c r="M503" s="1"/>
  <c r="K481"/>
  <c r="M481" s="1"/>
  <c r="K469"/>
  <c r="M469" s="1"/>
  <c r="K449"/>
  <c r="M449" s="1"/>
  <c r="K437"/>
  <c r="M437" s="1"/>
  <c r="K412"/>
  <c r="M412" s="1"/>
  <c r="K396"/>
  <c r="M396" s="1"/>
  <c r="K362"/>
  <c r="M362" s="1"/>
  <c r="K348"/>
  <c r="M348" s="1"/>
  <c r="K326"/>
  <c r="M326" s="1"/>
  <c r="K312"/>
  <c r="M312" s="1"/>
  <c r="K406"/>
  <c r="M406" s="1"/>
  <c r="K382"/>
  <c r="M382" s="1"/>
  <c r="J528"/>
  <c r="L528" s="1"/>
  <c r="K527"/>
  <c r="M527" s="1"/>
  <c r="K513"/>
  <c r="M513" s="1"/>
  <c r="K491"/>
  <c r="M491" s="1"/>
  <c r="K477"/>
  <c r="M477" s="1"/>
  <c r="K457"/>
  <c r="M457" s="1"/>
  <c r="K445"/>
  <c r="M445" s="1"/>
  <c r="K426"/>
  <c r="M426" s="1"/>
  <c r="K408"/>
  <c r="M408" s="1"/>
  <c r="K376"/>
  <c r="M376" s="1"/>
  <c r="K358"/>
  <c r="M358" s="1"/>
  <c r="K334"/>
  <c r="M334" s="1"/>
  <c r="K322"/>
  <c r="M322" s="1"/>
  <c r="K483"/>
  <c r="M483" s="1"/>
  <c r="K394"/>
  <c r="M394" s="1"/>
  <c r="K523"/>
  <c r="M523" s="1"/>
  <c r="K499"/>
  <c r="M499" s="1"/>
  <c r="K487"/>
  <c r="M487" s="1"/>
  <c r="K465"/>
  <c r="M465" s="1"/>
  <c r="K453"/>
  <c r="M453" s="1"/>
  <c r="K434"/>
  <c r="M434" s="1"/>
  <c r="K420"/>
  <c r="M420" s="1"/>
  <c r="K388"/>
  <c r="M388" s="1"/>
  <c r="K368"/>
  <c r="M368" s="1"/>
  <c r="K344"/>
  <c r="M344" s="1"/>
  <c r="K330"/>
  <c r="M330" s="1"/>
  <c r="K308"/>
  <c r="M308" s="1"/>
  <c r="K418"/>
  <c r="M418" s="1"/>
  <c r="K370"/>
  <c r="M370" s="1"/>
  <c r="K352"/>
  <c r="M352" s="1"/>
  <c r="K314"/>
  <c r="M314" s="1"/>
  <c r="K529"/>
  <c r="M529" s="1"/>
  <c r="K524"/>
  <c r="M524" s="1"/>
  <c r="K520"/>
  <c r="M520" s="1"/>
  <c r="K516"/>
  <c r="M516" s="1"/>
  <c r="K512"/>
  <c r="M512" s="1"/>
  <c r="K506"/>
  <c r="M506" s="1"/>
  <c r="K500"/>
  <c r="M500" s="1"/>
  <c r="K494"/>
  <c r="M494" s="1"/>
  <c r="K490"/>
  <c r="M490" s="1"/>
  <c r="K482"/>
  <c r="M482" s="1"/>
  <c r="K476"/>
  <c r="M476" s="1"/>
  <c r="K470"/>
  <c r="M470" s="1"/>
  <c r="K462"/>
  <c r="M462" s="1"/>
  <c r="K456"/>
  <c r="M456" s="1"/>
  <c r="K452"/>
  <c r="M452" s="1"/>
  <c r="K448"/>
  <c r="M448" s="1"/>
  <c r="K444"/>
  <c r="M444" s="1"/>
  <c r="K440"/>
  <c r="M440" s="1"/>
  <c r="K436"/>
  <c r="M436" s="1"/>
  <c r="K433"/>
  <c r="M433" s="1"/>
  <c r="K429"/>
  <c r="M429" s="1"/>
  <c r="K425"/>
  <c r="M425" s="1"/>
  <c r="K421"/>
  <c r="M421" s="1"/>
  <c r="K415"/>
  <c r="M415" s="1"/>
  <c r="K411"/>
  <c r="M411" s="1"/>
  <c r="K407"/>
  <c r="M407" s="1"/>
  <c r="K403"/>
  <c r="M403" s="1"/>
  <c r="K397"/>
  <c r="M397" s="1"/>
  <c r="K393"/>
  <c r="M393" s="1"/>
  <c r="K389"/>
  <c r="M389" s="1"/>
  <c r="K383"/>
  <c r="M383" s="1"/>
  <c r="K379"/>
  <c r="M379" s="1"/>
  <c r="K375"/>
  <c r="M375" s="1"/>
  <c r="K371"/>
  <c r="M371" s="1"/>
  <c r="K365"/>
  <c r="M365" s="1"/>
  <c r="K361"/>
  <c r="M361" s="1"/>
  <c r="K357"/>
  <c r="M357" s="1"/>
  <c r="K353"/>
  <c r="M353" s="1"/>
  <c r="K532"/>
  <c r="M532" s="1"/>
  <c r="K441"/>
  <c r="M441" s="1"/>
  <c r="K380"/>
  <c r="M380" s="1"/>
  <c r="K386"/>
  <c r="M386" s="1"/>
  <c r="K336"/>
  <c r="M336" s="1"/>
  <c r="K526"/>
  <c r="M526" s="1"/>
  <c r="K502"/>
  <c r="M502" s="1"/>
  <c r="K486"/>
  <c r="M486" s="1"/>
  <c r="K454"/>
  <c r="M454" s="1"/>
  <c r="K442"/>
  <c r="M442" s="1"/>
  <c r="K423"/>
  <c r="M423" s="1"/>
  <c r="K409"/>
  <c r="M409" s="1"/>
  <c r="K387"/>
  <c r="M387" s="1"/>
  <c r="K473"/>
  <c r="M473" s="1"/>
  <c r="K430"/>
  <c r="M430" s="1"/>
  <c r="K318"/>
  <c r="M318" s="1"/>
  <c r="K374"/>
  <c r="M374" s="1"/>
  <c r="K292"/>
  <c r="M292" s="1"/>
  <c r="K514"/>
  <c r="M514" s="1"/>
  <c r="K498"/>
  <c r="M498" s="1"/>
  <c r="K466"/>
  <c r="M466" s="1"/>
  <c r="K450"/>
  <c r="M450" s="1"/>
  <c r="K431"/>
  <c r="M431" s="1"/>
  <c r="K419"/>
  <c r="M419" s="1"/>
  <c r="K395"/>
  <c r="M395" s="1"/>
  <c r="K381"/>
  <c r="M381" s="1"/>
  <c r="K373"/>
  <c r="M373" s="1"/>
  <c r="K355"/>
  <c r="M355" s="1"/>
  <c r="K509"/>
  <c r="M509" s="1"/>
  <c r="K461"/>
  <c r="M461" s="1"/>
  <c r="K354"/>
  <c r="M354" s="1"/>
  <c r="K519"/>
  <c r="M519" s="1"/>
  <c r="K364"/>
  <c r="M364" s="1"/>
  <c r="K522"/>
  <c r="M522" s="1"/>
  <c r="K510"/>
  <c r="M510" s="1"/>
  <c r="K478"/>
  <c r="M478" s="1"/>
  <c r="K458"/>
  <c r="M458" s="1"/>
  <c r="K438"/>
  <c r="M438" s="1"/>
  <c r="K427"/>
  <c r="M427" s="1"/>
  <c r="K405"/>
  <c r="M405" s="1"/>
  <c r="K391"/>
  <c r="M391" s="1"/>
  <c r="K359"/>
  <c r="M359" s="1"/>
  <c r="K345"/>
  <c r="M345" s="1"/>
  <c r="K341"/>
  <c r="M341" s="1"/>
  <c r="K337"/>
  <c r="M337" s="1"/>
  <c r="K331"/>
  <c r="M331" s="1"/>
  <c r="K327"/>
  <c r="M327" s="1"/>
  <c r="K323"/>
  <c r="M323" s="1"/>
  <c r="K317"/>
  <c r="M317" s="1"/>
  <c r="K311"/>
  <c r="M311" s="1"/>
  <c r="K305"/>
  <c r="M305" s="1"/>
  <c r="K504"/>
  <c r="M504" s="1"/>
  <c r="K488"/>
  <c r="M488" s="1"/>
  <c r="K480"/>
  <c r="M480" s="1"/>
  <c r="K468"/>
  <c r="M468" s="1"/>
  <c r="K460"/>
  <c r="M460" s="1"/>
  <c r="K399"/>
  <c r="M399" s="1"/>
  <c r="K369"/>
  <c r="M369" s="1"/>
  <c r="K335"/>
  <c r="M335" s="1"/>
  <c r="K315"/>
  <c r="M315" s="1"/>
  <c r="K201"/>
  <c r="M201" s="1"/>
  <c r="K304"/>
  <c r="M304" s="1"/>
  <c r="K296"/>
  <c r="M296" s="1"/>
  <c r="K284"/>
  <c r="M284" s="1"/>
  <c r="K276"/>
  <c r="M276" s="1"/>
  <c r="K268"/>
  <c r="M268" s="1"/>
  <c r="K260"/>
  <c r="M260" s="1"/>
  <c r="K252"/>
  <c r="M252" s="1"/>
  <c r="K244"/>
  <c r="M244" s="1"/>
  <c r="K236"/>
  <c r="M236" s="1"/>
  <c r="K228"/>
  <c r="M228" s="1"/>
  <c r="K220"/>
  <c r="M220" s="1"/>
  <c r="K212"/>
  <c r="M212" s="1"/>
  <c r="K204"/>
  <c r="M204" s="1"/>
  <c r="K196"/>
  <c r="M196" s="1"/>
  <c r="K191"/>
  <c r="M191" s="1"/>
  <c r="K183"/>
  <c r="M183" s="1"/>
  <c r="K175"/>
  <c r="M175" s="1"/>
  <c r="K171"/>
  <c r="M171" s="1"/>
  <c r="K167"/>
  <c r="M167" s="1"/>
  <c r="K163"/>
  <c r="M163" s="1"/>
  <c r="K159"/>
  <c r="M159" s="1"/>
  <c r="K155"/>
  <c r="M155" s="1"/>
  <c r="K495"/>
  <c r="M495" s="1"/>
  <c r="K446"/>
  <c r="M446" s="1"/>
  <c r="K401"/>
  <c r="M401" s="1"/>
  <c r="K363"/>
  <c r="M363" s="1"/>
  <c r="K343"/>
  <c r="M343" s="1"/>
  <c r="K321"/>
  <c r="M321" s="1"/>
  <c r="K508"/>
  <c r="M508" s="1"/>
  <c r="K417"/>
  <c r="M417" s="1"/>
  <c r="K319"/>
  <c r="M319" s="1"/>
  <c r="K280"/>
  <c r="M280" s="1"/>
  <c r="K256"/>
  <c r="M256" s="1"/>
  <c r="K216"/>
  <c r="M216" s="1"/>
  <c r="K193"/>
  <c r="M193" s="1"/>
  <c r="K492"/>
  <c r="M492" s="1"/>
  <c r="K435"/>
  <c r="M435" s="1"/>
  <c r="K329"/>
  <c r="M329" s="1"/>
  <c r="K313"/>
  <c r="M313" s="1"/>
  <c r="K472"/>
  <c r="M472" s="1"/>
  <c r="K385"/>
  <c r="M385" s="1"/>
  <c r="K300"/>
  <c r="M300" s="1"/>
  <c r="K272"/>
  <c r="M272" s="1"/>
  <c r="K232"/>
  <c r="M232" s="1"/>
  <c r="K208"/>
  <c r="M208" s="1"/>
  <c r="K165"/>
  <c r="M165" s="1"/>
  <c r="K400"/>
  <c r="M400" s="1"/>
  <c r="M531"/>
  <c r="K474"/>
  <c r="M474" s="1"/>
  <c r="K377"/>
  <c r="M377" s="1"/>
  <c r="K351"/>
  <c r="M351" s="1"/>
  <c r="K339"/>
  <c r="M339" s="1"/>
  <c r="K325"/>
  <c r="M325" s="1"/>
  <c r="K496"/>
  <c r="M496" s="1"/>
  <c r="K464"/>
  <c r="M464" s="1"/>
  <c r="K307"/>
  <c r="M307" s="1"/>
  <c r="K288"/>
  <c r="M288" s="1"/>
  <c r="K248"/>
  <c r="M248" s="1"/>
  <c r="K224"/>
  <c r="M224" s="1"/>
  <c r="K187"/>
  <c r="M187" s="1"/>
  <c r="K169"/>
  <c r="M169" s="1"/>
  <c r="K151"/>
  <c r="M151" s="1"/>
  <c r="K147"/>
  <c r="M147" s="1"/>
  <c r="K143"/>
  <c r="M143" s="1"/>
  <c r="K139"/>
  <c r="M139" s="1"/>
  <c r="K135"/>
  <c r="M135" s="1"/>
  <c r="K131"/>
  <c r="M131" s="1"/>
  <c r="K123"/>
  <c r="M123" s="1"/>
  <c r="K119"/>
  <c r="M119" s="1"/>
  <c r="K115"/>
  <c r="M115" s="1"/>
  <c r="K111"/>
  <c r="M111" s="1"/>
  <c r="K105"/>
  <c r="M105" s="1"/>
  <c r="K101"/>
  <c r="M101" s="1"/>
  <c r="K97"/>
  <c r="M97" s="1"/>
  <c r="K93"/>
  <c r="M93" s="1"/>
  <c r="K89"/>
  <c r="M89" s="1"/>
  <c r="K83"/>
  <c r="M83" s="1"/>
  <c r="K77"/>
  <c r="M77" s="1"/>
  <c r="K69"/>
  <c r="M69" s="1"/>
  <c r="K59"/>
  <c r="M59" s="1"/>
  <c r="K49"/>
  <c r="M49" s="1"/>
  <c r="K29"/>
  <c r="M29" s="1"/>
  <c r="K21"/>
  <c r="M21" s="1"/>
  <c r="K11"/>
  <c r="M11" s="1"/>
  <c r="K303"/>
  <c r="M303" s="1"/>
  <c r="K295"/>
  <c r="M295" s="1"/>
  <c r="K287"/>
  <c r="M287" s="1"/>
  <c r="K279"/>
  <c r="M279" s="1"/>
  <c r="K271"/>
  <c r="M271" s="1"/>
  <c r="K263"/>
  <c r="M263" s="1"/>
  <c r="K255"/>
  <c r="M255" s="1"/>
  <c r="K247"/>
  <c r="M247" s="1"/>
  <c r="K239"/>
  <c r="M239" s="1"/>
  <c r="K231"/>
  <c r="M231" s="1"/>
  <c r="K223"/>
  <c r="M223" s="1"/>
  <c r="K215"/>
  <c r="M215" s="1"/>
  <c r="K207"/>
  <c r="M207" s="1"/>
  <c r="K199"/>
  <c r="M199" s="1"/>
  <c r="K189"/>
  <c r="M189" s="1"/>
  <c r="K181"/>
  <c r="M181" s="1"/>
  <c r="K153"/>
  <c r="M153" s="1"/>
  <c r="K125"/>
  <c r="M125" s="1"/>
  <c r="K39"/>
  <c r="M39" s="1"/>
  <c r="K88"/>
  <c r="M88" s="1"/>
  <c r="K76"/>
  <c r="M76" s="1"/>
  <c r="K68"/>
  <c r="M68" s="1"/>
  <c r="K62"/>
  <c r="M62" s="1"/>
  <c r="K56"/>
  <c r="M56" s="1"/>
  <c r="K48"/>
  <c r="M48" s="1"/>
  <c r="K42"/>
  <c r="M42" s="1"/>
  <c r="K34"/>
  <c r="M34" s="1"/>
  <c r="K28"/>
  <c r="M28" s="1"/>
  <c r="K22"/>
  <c r="M22" s="1"/>
  <c r="K14"/>
  <c r="M14" s="1"/>
  <c r="K6"/>
  <c r="M6" s="1"/>
  <c r="K298"/>
  <c r="M298" s="1"/>
  <c r="K290"/>
  <c r="M290" s="1"/>
  <c r="K282"/>
  <c r="M282" s="1"/>
  <c r="K274"/>
  <c r="M274" s="1"/>
  <c r="K266"/>
  <c r="M266" s="1"/>
  <c r="K258"/>
  <c r="M258" s="1"/>
  <c r="K250"/>
  <c r="M250" s="1"/>
  <c r="K242"/>
  <c r="M242" s="1"/>
  <c r="K234"/>
  <c r="M234" s="1"/>
  <c r="K226"/>
  <c r="M226" s="1"/>
  <c r="K218"/>
  <c r="M218" s="1"/>
  <c r="K210"/>
  <c r="M210" s="1"/>
  <c r="K202"/>
  <c r="M202" s="1"/>
  <c r="K194"/>
  <c r="M194" s="1"/>
  <c r="K190"/>
  <c r="M190" s="1"/>
  <c r="K186"/>
  <c r="M186" s="1"/>
  <c r="K182"/>
  <c r="M182" s="1"/>
  <c r="K178"/>
  <c r="M178" s="1"/>
  <c r="K174"/>
  <c r="M174" s="1"/>
  <c r="K168"/>
  <c r="M168" s="1"/>
  <c r="K164"/>
  <c r="M164" s="1"/>
  <c r="K160"/>
  <c r="M160" s="1"/>
  <c r="K154"/>
  <c r="M154" s="1"/>
  <c r="K150"/>
  <c r="M150" s="1"/>
  <c r="K146"/>
  <c r="M146" s="1"/>
  <c r="K140"/>
  <c r="M140" s="1"/>
  <c r="K134"/>
  <c r="M134" s="1"/>
  <c r="K130"/>
  <c r="M130" s="1"/>
  <c r="K126"/>
  <c r="M126" s="1"/>
  <c r="K122"/>
  <c r="M122" s="1"/>
  <c r="K118"/>
  <c r="M118" s="1"/>
  <c r="K114"/>
  <c r="M114" s="1"/>
  <c r="K110"/>
  <c r="M110" s="1"/>
  <c r="K106"/>
  <c r="M106" s="1"/>
  <c r="K100"/>
  <c r="M100" s="1"/>
  <c r="K94"/>
  <c r="M94" s="1"/>
  <c r="K90"/>
  <c r="M90" s="1"/>
  <c r="K82"/>
  <c r="M82" s="1"/>
  <c r="K70"/>
  <c r="M70" s="1"/>
  <c r="K60"/>
  <c r="M60" s="1"/>
  <c r="K40"/>
  <c r="M40" s="1"/>
  <c r="K30"/>
  <c r="M30" s="1"/>
  <c r="K340"/>
  <c r="M340" s="1"/>
  <c r="K367"/>
  <c r="M367" s="1"/>
  <c r="K309"/>
  <c r="M309" s="1"/>
  <c r="K197"/>
  <c r="M197" s="1"/>
  <c r="K137"/>
  <c r="M137" s="1"/>
  <c r="K121"/>
  <c r="M121" s="1"/>
  <c r="K99"/>
  <c r="M99" s="1"/>
  <c r="K85"/>
  <c r="M85" s="1"/>
  <c r="K45"/>
  <c r="M45" s="1"/>
  <c r="K5"/>
  <c r="M5" s="1"/>
  <c r="K267"/>
  <c r="M267" s="1"/>
  <c r="K243"/>
  <c r="M243" s="1"/>
  <c r="K203"/>
  <c r="M203" s="1"/>
  <c r="K177"/>
  <c r="M177" s="1"/>
  <c r="K72"/>
  <c r="M72" s="1"/>
  <c r="K52"/>
  <c r="M52" s="1"/>
  <c r="K18"/>
  <c r="M18" s="1"/>
  <c r="K294"/>
  <c r="M294" s="1"/>
  <c r="K254"/>
  <c r="M254" s="1"/>
  <c r="K230"/>
  <c r="M230" s="1"/>
  <c r="K192"/>
  <c r="M192" s="1"/>
  <c r="K180"/>
  <c r="M180" s="1"/>
  <c r="K156"/>
  <c r="M156" s="1"/>
  <c r="K144"/>
  <c r="M144" s="1"/>
  <c r="K120"/>
  <c r="M120" s="1"/>
  <c r="K108"/>
  <c r="M108" s="1"/>
  <c r="K78"/>
  <c r="M78" s="1"/>
  <c r="K36"/>
  <c r="M36" s="1"/>
  <c r="K16"/>
  <c r="M16" s="1"/>
  <c r="K8"/>
  <c r="M8" s="1"/>
  <c r="K518"/>
  <c r="M518" s="1"/>
  <c r="K349"/>
  <c r="M349" s="1"/>
  <c r="K484"/>
  <c r="M484" s="1"/>
  <c r="K200"/>
  <c r="M200" s="1"/>
  <c r="K161"/>
  <c r="M161" s="1"/>
  <c r="K145"/>
  <c r="M145" s="1"/>
  <c r="K133"/>
  <c r="M133" s="1"/>
  <c r="K107"/>
  <c r="M107" s="1"/>
  <c r="K95"/>
  <c r="M95" s="1"/>
  <c r="K63"/>
  <c r="M63" s="1"/>
  <c r="K25"/>
  <c r="M25" s="1"/>
  <c r="K283"/>
  <c r="M283" s="1"/>
  <c r="K259"/>
  <c r="M259" s="1"/>
  <c r="K219"/>
  <c r="M219" s="1"/>
  <c r="K195"/>
  <c r="M195" s="1"/>
  <c r="K35"/>
  <c r="M35" s="1"/>
  <c r="K64"/>
  <c r="M64" s="1"/>
  <c r="K32"/>
  <c r="M32" s="1"/>
  <c r="K10"/>
  <c r="M10" s="1"/>
  <c r="K270"/>
  <c r="M270" s="1"/>
  <c r="K246"/>
  <c r="M246" s="1"/>
  <c r="K206"/>
  <c r="M206" s="1"/>
  <c r="K188"/>
  <c r="M188" s="1"/>
  <c r="K166"/>
  <c r="M166" s="1"/>
  <c r="K152"/>
  <c r="M152" s="1"/>
  <c r="K128"/>
  <c r="M128" s="1"/>
  <c r="K116"/>
  <c r="M116" s="1"/>
  <c r="K92"/>
  <c r="M92" s="1"/>
  <c r="K66"/>
  <c r="M66" s="1"/>
  <c r="K12"/>
  <c r="M12" s="1"/>
  <c r="K333"/>
  <c r="M333" s="1"/>
  <c r="K264"/>
  <c r="M264" s="1"/>
  <c r="K179"/>
  <c r="M179" s="1"/>
  <c r="K157"/>
  <c r="M157" s="1"/>
  <c r="K141"/>
  <c r="M141" s="1"/>
  <c r="K117"/>
  <c r="M117" s="1"/>
  <c r="K103"/>
  <c r="M103" s="1"/>
  <c r="K81"/>
  <c r="M81" s="1"/>
  <c r="K53"/>
  <c r="M53" s="1"/>
  <c r="K299"/>
  <c r="M299" s="1"/>
  <c r="K275"/>
  <c r="M275" s="1"/>
  <c r="K235"/>
  <c r="M235" s="1"/>
  <c r="K211"/>
  <c r="M211" s="1"/>
  <c r="K129"/>
  <c r="M129" s="1"/>
  <c r="K80"/>
  <c r="M80" s="1"/>
  <c r="K44"/>
  <c r="M44" s="1"/>
  <c r="K24"/>
  <c r="M24" s="1"/>
  <c r="K286"/>
  <c r="M286" s="1"/>
  <c r="K262"/>
  <c r="M262" s="1"/>
  <c r="K222"/>
  <c r="M222" s="1"/>
  <c r="K198"/>
  <c r="M198" s="1"/>
  <c r="K176"/>
  <c r="M176" s="1"/>
  <c r="K162"/>
  <c r="M162" s="1"/>
  <c r="K136"/>
  <c r="M136" s="1"/>
  <c r="K124"/>
  <c r="M124" s="1"/>
  <c r="K104"/>
  <c r="M104" s="1"/>
  <c r="K84"/>
  <c r="M84" s="1"/>
  <c r="K26"/>
  <c r="M26" s="1"/>
  <c r="K297"/>
  <c r="M297" s="1"/>
  <c r="K289"/>
  <c r="M289" s="1"/>
  <c r="K281"/>
  <c r="M281" s="1"/>
  <c r="K273"/>
  <c r="M273" s="1"/>
  <c r="K265"/>
  <c r="M265" s="1"/>
  <c r="K257"/>
  <c r="M257" s="1"/>
  <c r="K249"/>
  <c r="M249" s="1"/>
  <c r="K241"/>
  <c r="M241" s="1"/>
  <c r="K233"/>
  <c r="M233" s="1"/>
  <c r="K225"/>
  <c r="M225" s="1"/>
  <c r="K217"/>
  <c r="M217" s="1"/>
  <c r="K209"/>
  <c r="M209" s="1"/>
  <c r="K170"/>
  <c r="M170" s="1"/>
  <c r="K142"/>
  <c r="M142" s="1"/>
  <c r="K102"/>
  <c r="M102" s="1"/>
  <c r="K86"/>
  <c r="M86" s="1"/>
  <c r="K50"/>
  <c r="M50" s="1"/>
  <c r="K87"/>
  <c r="M87" s="1"/>
  <c r="K75"/>
  <c r="M75" s="1"/>
  <c r="K67"/>
  <c r="M67" s="1"/>
  <c r="K61"/>
  <c r="M61" s="1"/>
  <c r="K55"/>
  <c r="M55" s="1"/>
  <c r="K47"/>
  <c r="M47" s="1"/>
  <c r="K41"/>
  <c r="M41" s="1"/>
  <c r="K33"/>
  <c r="M33" s="1"/>
  <c r="K27"/>
  <c r="M27" s="1"/>
  <c r="K19"/>
  <c r="M19" s="1"/>
  <c r="K13"/>
  <c r="M13" s="1"/>
  <c r="K7"/>
  <c r="M7" s="1"/>
  <c r="J529"/>
  <c r="L529" s="1"/>
  <c r="J449"/>
  <c r="L449" s="1"/>
  <c r="J463"/>
  <c r="L463" s="1"/>
  <c r="J497"/>
  <c r="L497" s="1"/>
  <c r="J523"/>
  <c r="L523" s="1"/>
  <c r="J154"/>
  <c r="L154" s="1"/>
  <c r="J194"/>
  <c r="L194" s="1"/>
  <c r="J202"/>
  <c r="L202" s="1"/>
  <c r="J230"/>
  <c r="L230" s="1"/>
  <c r="J246"/>
  <c r="L246" s="1"/>
  <c r="N246" s="1"/>
  <c r="J264"/>
  <c r="L264" s="1"/>
  <c r="J280"/>
  <c r="L280" s="1"/>
  <c r="J348"/>
  <c r="L348" s="1"/>
  <c r="J121"/>
  <c r="L121" s="1"/>
  <c r="J298"/>
  <c r="L298" s="1"/>
  <c r="J124"/>
  <c r="L124" s="1"/>
  <c r="J310"/>
  <c r="L310" s="1"/>
  <c r="J431"/>
  <c r="L431" s="1"/>
  <c r="J314"/>
  <c r="L314" s="1"/>
  <c r="J307"/>
  <c r="L307" s="1"/>
  <c r="J326"/>
  <c r="L326" s="1"/>
  <c r="J340"/>
  <c r="L340" s="1"/>
  <c r="J371"/>
  <c r="L371" s="1"/>
  <c r="J404"/>
  <c r="L404" s="1"/>
  <c r="J382"/>
  <c r="L382" s="1"/>
  <c r="J415"/>
  <c r="L415" s="1"/>
  <c r="J511"/>
  <c r="L511" s="1"/>
  <c r="J19"/>
  <c r="L19" s="1"/>
  <c r="J82"/>
  <c r="L82" s="1"/>
  <c r="J63"/>
  <c r="L63" s="1"/>
  <c r="J105"/>
  <c r="L105" s="1"/>
  <c r="J56"/>
  <c r="L56" s="1"/>
  <c r="J76"/>
  <c r="L76" s="1"/>
  <c r="J102"/>
  <c r="L102" s="1"/>
  <c r="N102" s="1"/>
  <c r="J5"/>
  <c r="L5" s="1"/>
  <c r="J21"/>
  <c r="L21" s="1"/>
  <c r="J90"/>
  <c r="L90" s="1"/>
  <c r="J262"/>
  <c r="L262" s="1"/>
  <c r="J300"/>
  <c r="L300" s="1"/>
  <c r="J248"/>
  <c r="L248" s="1"/>
  <c r="N248" s="1"/>
  <c r="J266"/>
  <c r="L266" s="1"/>
  <c r="J358"/>
  <c r="L358" s="1"/>
  <c r="J212"/>
  <c r="L212" s="1"/>
  <c r="J228"/>
  <c r="L228" s="1"/>
  <c r="N228" s="1"/>
  <c r="J244"/>
  <c r="L244" s="1"/>
  <c r="J383"/>
  <c r="L383" s="1"/>
  <c r="N383" s="1"/>
  <c r="J167"/>
  <c r="L167" s="1"/>
  <c r="J182"/>
  <c r="L182" s="1"/>
  <c r="J290"/>
  <c r="L290" s="1"/>
  <c r="J350"/>
  <c r="L350" s="1"/>
  <c r="J379"/>
  <c r="L379" s="1"/>
  <c r="N379" s="1"/>
  <c r="J411"/>
  <c r="L411" s="1"/>
  <c r="N411" s="1"/>
  <c r="J472"/>
  <c r="L472" s="1"/>
  <c r="J509"/>
  <c r="L509" s="1"/>
  <c r="J354"/>
  <c r="L354" s="1"/>
  <c r="J395"/>
  <c r="L395" s="1"/>
  <c r="J433"/>
  <c r="L433" s="1"/>
  <c r="J447"/>
  <c r="L447" s="1"/>
  <c r="J477"/>
  <c r="L477" s="1"/>
  <c r="J487"/>
  <c r="L487" s="1"/>
  <c r="J514"/>
  <c r="L514" s="1"/>
  <c r="J353"/>
  <c r="L353" s="1"/>
  <c r="J473"/>
  <c r="L473" s="1"/>
  <c r="L531"/>
  <c r="J374"/>
  <c r="L374" s="1"/>
  <c r="J399"/>
  <c r="L399" s="1"/>
  <c r="J422"/>
  <c r="L422" s="1"/>
  <c r="J530"/>
  <c r="L530" s="1"/>
  <c r="J14"/>
  <c r="L14" s="1"/>
  <c r="J12"/>
  <c r="L12" s="1"/>
  <c r="J32"/>
  <c r="L32" s="1"/>
  <c r="K413"/>
  <c r="M413" s="1"/>
  <c r="K173"/>
  <c r="M173" s="1"/>
  <c r="K113"/>
  <c r="M113" s="1"/>
  <c r="J49"/>
  <c r="L49" s="1"/>
  <c r="K251"/>
  <c r="M251" s="1"/>
  <c r="J109"/>
  <c r="L109" s="1"/>
  <c r="K109"/>
  <c r="M109" s="1"/>
  <c r="K238"/>
  <c r="M238" s="1"/>
  <c r="K172"/>
  <c r="M172" s="1"/>
  <c r="J54"/>
  <c r="L54" s="1"/>
  <c r="K54"/>
  <c r="M54" s="1"/>
  <c r="K293"/>
  <c r="M293" s="1"/>
  <c r="K253"/>
  <c r="M253" s="1"/>
  <c r="K229"/>
  <c r="M229" s="1"/>
  <c r="K138"/>
  <c r="M138" s="1"/>
  <c r="K46"/>
  <c r="M46" s="1"/>
  <c r="J51"/>
  <c r="L51" s="1"/>
  <c r="K51"/>
  <c r="M51" s="1"/>
  <c r="K31"/>
  <c r="M31" s="1"/>
  <c r="J34"/>
  <c r="L34" s="1"/>
  <c r="K149"/>
  <c r="M149" s="1"/>
  <c r="K15"/>
  <c r="M15" s="1"/>
  <c r="K227"/>
  <c r="M227" s="1"/>
  <c r="K302"/>
  <c r="M302" s="1"/>
  <c r="J214"/>
  <c r="L214" s="1"/>
  <c r="K214"/>
  <c r="M214" s="1"/>
  <c r="J160"/>
  <c r="L160" s="1"/>
  <c r="J112"/>
  <c r="L112" s="1"/>
  <c r="K112"/>
  <c r="M112" s="1"/>
  <c r="K20"/>
  <c r="M20" s="1"/>
  <c r="K269"/>
  <c r="M269" s="1"/>
  <c r="K245"/>
  <c r="M245" s="1"/>
  <c r="K205"/>
  <c r="M205" s="1"/>
  <c r="K98"/>
  <c r="M98" s="1"/>
  <c r="K65"/>
  <c r="M65" s="1"/>
  <c r="K43"/>
  <c r="M43" s="1"/>
  <c r="K9"/>
  <c r="M9" s="1"/>
  <c r="K347"/>
  <c r="M347" s="1"/>
  <c r="J91"/>
  <c r="L91" s="1"/>
  <c r="K91"/>
  <c r="M91" s="1"/>
  <c r="K291"/>
  <c r="M291" s="1"/>
  <c r="K58"/>
  <c r="M58" s="1"/>
  <c r="K278"/>
  <c r="M278" s="1"/>
  <c r="J148"/>
  <c r="L148" s="1"/>
  <c r="K148"/>
  <c r="M148" s="1"/>
  <c r="J96"/>
  <c r="L96" s="1"/>
  <c r="K96"/>
  <c r="M96" s="1"/>
  <c r="J8"/>
  <c r="L8" s="1"/>
  <c r="K285"/>
  <c r="M285" s="1"/>
  <c r="K261"/>
  <c r="M261" s="1"/>
  <c r="K221"/>
  <c r="M221" s="1"/>
  <c r="K158"/>
  <c r="M158" s="1"/>
  <c r="K79"/>
  <c r="M79" s="1"/>
  <c r="K57"/>
  <c r="M57" s="1"/>
  <c r="K23"/>
  <c r="M23" s="1"/>
  <c r="J81"/>
  <c r="L81" s="1"/>
  <c r="J104"/>
  <c r="L104" s="1"/>
  <c r="J117"/>
  <c r="L117" s="1"/>
  <c r="J68"/>
  <c r="L68" s="1"/>
  <c r="J86"/>
  <c r="L86" s="1"/>
  <c r="J129"/>
  <c r="L129" s="1"/>
  <c r="J98"/>
  <c r="L98" s="1"/>
  <c r="J175"/>
  <c r="L175" s="1"/>
  <c r="J191"/>
  <c r="L191" s="1"/>
  <c r="J165"/>
  <c r="L165" s="1"/>
  <c r="J217"/>
  <c r="L217" s="1"/>
  <c r="J233"/>
  <c r="L233" s="1"/>
  <c r="J135"/>
  <c r="L135" s="1"/>
  <c r="J197"/>
  <c r="L197" s="1"/>
  <c r="J215"/>
  <c r="L215" s="1"/>
  <c r="J231"/>
  <c r="L231" s="1"/>
  <c r="J141"/>
  <c r="L141" s="1"/>
  <c r="J153"/>
  <c r="L153" s="1"/>
  <c r="J177"/>
  <c r="L177" s="1"/>
  <c r="J195"/>
  <c r="L195" s="1"/>
  <c r="J251"/>
  <c r="L251" s="1"/>
  <c r="J287"/>
  <c r="L287" s="1"/>
  <c r="J282"/>
  <c r="L282" s="1"/>
  <c r="J271"/>
  <c r="L271" s="1"/>
  <c r="J304"/>
  <c r="L304" s="1"/>
  <c r="J257"/>
  <c r="L257" s="1"/>
  <c r="J297"/>
  <c r="L297" s="1"/>
  <c r="J325"/>
  <c r="L325" s="1"/>
  <c r="J351"/>
  <c r="L351" s="1"/>
  <c r="J305"/>
  <c r="L305" s="1"/>
  <c r="J355"/>
  <c r="L355" s="1"/>
  <c r="J384"/>
  <c r="L384" s="1"/>
  <c r="J331"/>
  <c r="L331" s="1"/>
  <c r="J363"/>
  <c r="L363" s="1"/>
  <c r="J401"/>
  <c r="L401" s="1"/>
  <c r="J430"/>
  <c r="L430" s="1"/>
  <c r="J444"/>
  <c r="L444" s="1"/>
  <c r="J396"/>
  <c r="L396" s="1"/>
  <c r="J450"/>
  <c r="L450" s="1"/>
  <c r="J476"/>
  <c r="L476" s="1"/>
  <c r="J506"/>
  <c r="L506" s="1"/>
  <c r="J423"/>
  <c r="L423" s="1"/>
  <c r="J453"/>
  <c r="L453" s="1"/>
  <c r="J465"/>
  <c r="L465" s="1"/>
  <c r="J499"/>
  <c r="L499" s="1"/>
  <c r="J525"/>
  <c r="L525" s="1"/>
  <c r="J162"/>
  <c r="L162" s="1"/>
  <c r="J196"/>
  <c r="L196" s="1"/>
  <c r="J204"/>
  <c r="L204" s="1"/>
  <c r="J218"/>
  <c r="L218" s="1"/>
  <c r="J234"/>
  <c r="L234" s="1"/>
  <c r="J250"/>
  <c r="L250" s="1"/>
  <c r="J268"/>
  <c r="L268" s="1"/>
  <c r="J284"/>
  <c r="L284" s="1"/>
  <c r="J369"/>
  <c r="L369" s="1"/>
  <c r="J69"/>
  <c r="L69" s="1"/>
  <c r="J111"/>
  <c r="L111" s="1"/>
  <c r="J269"/>
  <c r="L269" s="1"/>
  <c r="J303"/>
  <c r="L303" s="1"/>
  <c r="J62"/>
  <c r="L62" s="1"/>
  <c r="J130"/>
  <c r="L130" s="1"/>
  <c r="J312"/>
  <c r="L312" s="1"/>
  <c r="J435"/>
  <c r="L435" s="1"/>
  <c r="J46"/>
  <c r="L46" s="1"/>
  <c r="J150"/>
  <c r="L150" s="1"/>
  <c r="J318"/>
  <c r="L318" s="1"/>
  <c r="J332"/>
  <c r="L332" s="1"/>
  <c r="J342"/>
  <c r="L342" s="1"/>
  <c r="J381"/>
  <c r="L381" s="1"/>
  <c r="J420"/>
  <c r="L420" s="1"/>
  <c r="J275"/>
  <c r="L275" s="1"/>
  <c r="J386"/>
  <c r="L386" s="1"/>
  <c r="J419"/>
  <c r="L419" s="1"/>
  <c r="J7"/>
  <c r="L7" s="1"/>
  <c r="J23"/>
  <c r="L23" s="1"/>
  <c r="J50"/>
  <c r="L50" s="1"/>
  <c r="J77"/>
  <c r="L77" s="1"/>
  <c r="J114"/>
  <c r="L114" s="1"/>
  <c r="J59"/>
  <c r="L59" s="1"/>
  <c r="J83"/>
  <c r="L83" s="1"/>
  <c r="J125"/>
  <c r="L125" s="1"/>
  <c r="J9"/>
  <c r="L9" s="1"/>
  <c r="J25"/>
  <c r="L25" s="1"/>
  <c r="J44"/>
  <c r="L44" s="1"/>
  <c r="J108"/>
  <c r="L108" s="1"/>
  <c r="J289"/>
  <c r="L289" s="1"/>
  <c r="J385"/>
  <c r="L385" s="1"/>
  <c r="J252"/>
  <c r="L252" s="1"/>
  <c r="J309"/>
  <c r="L309" s="1"/>
  <c r="J95"/>
  <c r="L95" s="1"/>
  <c r="J134"/>
  <c r="L134" s="1"/>
  <c r="J171"/>
  <c r="L171" s="1"/>
  <c r="J216"/>
  <c r="L216" s="1"/>
  <c r="J232"/>
  <c r="L232" s="1"/>
  <c r="J265"/>
  <c r="L265" s="1"/>
  <c r="J481"/>
  <c r="L481" s="1"/>
  <c r="J173"/>
  <c r="L173" s="1"/>
  <c r="J186"/>
  <c r="L186" s="1"/>
  <c r="J344"/>
  <c r="L344" s="1"/>
  <c r="J366"/>
  <c r="L366" s="1"/>
  <c r="J388"/>
  <c r="L388" s="1"/>
  <c r="J416"/>
  <c r="L416" s="1"/>
  <c r="J482"/>
  <c r="L482" s="1"/>
  <c r="J521"/>
  <c r="L521" s="1"/>
  <c r="J359"/>
  <c r="L359" s="1"/>
  <c r="J400"/>
  <c r="L400" s="1"/>
  <c r="J436"/>
  <c r="L436" s="1"/>
  <c r="J451"/>
  <c r="L451" s="1"/>
  <c r="J480"/>
  <c r="L480" s="1"/>
  <c r="J491"/>
  <c r="L491" s="1"/>
  <c r="J515"/>
  <c r="L515" s="1"/>
  <c r="J373"/>
  <c r="L373" s="1"/>
  <c r="J496"/>
  <c r="L496" s="1"/>
  <c r="J532"/>
  <c r="L532" s="1"/>
  <c r="J378"/>
  <c r="L378" s="1"/>
  <c r="J406"/>
  <c r="L406" s="1"/>
  <c r="J489"/>
  <c r="L489" s="1"/>
  <c r="J18"/>
  <c r="L18" s="1"/>
  <c r="J16"/>
  <c r="L16" s="1"/>
  <c r="J36"/>
  <c r="L36" s="1"/>
  <c r="J20"/>
  <c r="L20" s="1"/>
  <c r="J52"/>
  <c r="L52" s="1"/>
  <c r="J57"/>
  <c r="L57" s="1"/>
  <c r="J97"/>
  <c r="L97" s="1"/>
  <c r="J106"/>
  <c r="L106" s="1"/>
  <c r="J79"/>
  <c r="L79" s="1"/>
  <c r="J120"/>
  <c r="L120" s="1"/>
  <c r="J72"/>
  <c r="L72" s="1"/>
  <c r="J92"/>
  <c r="L92" s="1"/>
  <c r="J131"/>
  <c r="L131" s="1"/>
  <c r="J107"/>
  <c r="L107" s="1"/>
  <c r="J179"/>
  <c r="L179" s="1"/>
  <c r="J137"/>
  <c r="L137" s="1"/>
  <c r="J168"/>
  <c r="L168" s="1"/>
  <c r="J221"/>
  <c r="L221" s="1"/>
  <c r="J145"/>
  <c r="L145" s="1"/>
  <c r="J201"/>
  <c r="L201" s="1"/>
  <c r="J219"/>
  <c r="L219" s="1"/>
  <c r="J235"/>
  <c r="L235" s="1"/>
  <c r="J143"/>
  <c r="L143" s="1"/>
  <c r="N143" s="1"/>
  <c r="J169"/>
  <c r="L169" s="1"/>
  <c r="J180"/>
  <c r="L180" s="1"/>
  <c r="J188"/>
  <c r="L188" s="1"/>
  <c r="J199"/>
  <c r="L199" s="1"/>
  <c r="J255"/>
  <c r="L255" s="1"/>
  <c r="J261"/>
  <c r="L261" s="1"/>
  <c r="J294"/>
  <c r="L294" s="1"/>
  <c r="J320"/>
  <c r="L320" s="1"/>
  <c r="J267"/>
  <c r="L267" s="1"/>
  <c r="J302"/>
  <c r="L302" s="1"/>
  <c r="J333"/>
  <c r="L333" s="1"/>
  <c r="J360"/>
  <c r="L360" s="1"/>
  <c r="J321"/>
  <c r="L321" s="1"/>
  <c r="J357"/>
  <c r="L357" s="1"/>
  <c r="J409"/>
  <c r="L409" s="1"/>
  <c r="J335"/>
  <c r="L335" s="1"/>
  <c r="J364"/>
  <c r="L364" s="1"/>
  <c r="J414"/>
  <c r="L414" s="1"/>
  <c r="J434"/>
  <c r="L434" s="1"/>
  <c r="J448"/>
  <c r="L448" s="1"/>
  <c r="J464"/>
  <c r="L464" s="1"/>
  <c r="J412"/>
  <c r="L412" s="1"/>
  <c r="J438"/>
  <c r="L438" s="1"/>
  <c r="J454"/>
  <c r="L454" s="1"/>
  <c r="N454" s="1"/>
  <c r="J479"/>
  <c r="L479" s="1"/>
  <c r="J424"/>
  <c r="L424" s="1"/>
  <c r="J483"/>
  <c r="L483" s="1"/>
  <c r="J500"/>
  <c r="L500" s="1"/>
  <c r="N500" s="1"/>
  <c r="J510"/>
  <c r="L510" s="1"/>
  <c r="J452"/>
  <c r="L452" s="1"/>
  <c r="J428"/>
  <c r="L428" s="1"/>
  <c r="J458"/>
  <c r="L458" s="1"/>
  <c r="J488"/>
  <c r="L488" s="1"/>
  <c r="J486"/>
  <c r="L486" s="1"/>
  <c r="J516"/>
  <c r="L516" s="1"/>
  <c r="J508"/>
  <c r="L508" s="1"/>
  <c r="J441"/>
  <c r="L441" s="1"/>
  <c r="J457"/>
  <c r="L457" s="1"/>
  <c r="J467"/>
  <c r="L467" s="1"/>
  <c r="J503"/>
  <c r="L503" s="1"/>
  <c r="J527"/>
  <c r="L527" s="1"/>
  <c r="J166"/>
  <c r="L166" s="1"/>
  <c r="J198"/>
  <c r="L198" s="1"/>
  <c r="J206"/>
  <c r="L206" s="1"/>
  <c r="J222"/>
  <c r="L222" s="1"/>
  <c r="J238"/>
  <c r="L238" s="1"/>
  <c r="J254"/>
  <c r="L254" s="1"/>
  <c r="J272"/>
  <c r="L272" s="1"/>
  <c r="J288"/>
  <c r="L288" s="1"/>
  <c r="J41"/>
  <c r="L41" s="1"/>
  <c r="J115"/>
  <c r="L115" s="1"/>
  <c r="J285"/>
  <c r="L285" s="1"/>
  <c r="J356"/>
  <c r="L356" s="1"/>
  <c r="J70"/>
  <c r="L70" s="1"/>
  <c r="J136"/>
  <c r="L136" s="1"/>
  <c r="J316"/>
  <c r="L316" s="1"/>
  <c r="J470"/>
  <c r="L470" s="1"/>
  <c r="J138"/>
  <c r="L138" s="1"/>
  <c r="J152"/>
  <c r="L152" s="1"/>
  <c r="J322"/>
  <c r="L322" s="1"/>
  <c r="J334"/>
  <c r="L334" s="1"/>
  <c r="J346"/>
  <c r="L346" s="1"/>
  <c r="J387"/>
  <c r="L387" s="1"/>
  <c r="J512"/>
  <c r="L512" s="1"/>
  <c r="K240"/>
  <c r="M240" s="1"/>
  <c r="J185"/>
  <c r="L185" s="1"/>
  <c r="K185"/>
  <c r="M185" s="1"/>
  <c r="J132"/>
  <c r="L132" s="1"/>
  <c r="K132"/>
  <c r="M132" s="1"/>
  <c r="J74"/>
  <c r="L74" s="1"/>
  <c r="K74"/>
  <c r="M74" s="1"/>
  <c r="K17"/>
  <c r="M17" s="1"/>
  <c r="K127"/>
  <c r="M127" s="1"/>
  <c r="K38"/>
  <c r="M38" s="1"/>
  <c r="J237"/>
  <c r="L237" s="1"/>
  <c r="K237"/>
  <c r="M237" s="1"/>
  <c r="K71"/>
  <c r="M71" s="1"/>
  <c r="J73"/>
  <c r="L73" s="1"/>
  <c r="K73"/>
  <c r="M73" s="1"/>
  <c r="K301"/>
  <c r="M301" s="1"/>
  <c r="K213"/>
  <c r="M213" s="1"/>
  <c r="J319"/>
  <c r="L319" s="1"/>
  <c r="J403"/>
  <c r="L403" s="1"/>
  <c r="J421"/>
  <c r="L421" s="1"/>
  <c r="N421" s="1"/>
  <c r="J11"/>
  <c r="L11" s="1"/>
  <c r="J27"/>
  <c r="L27" s="1"/>
  <c r="J53"/>
  <c r="L53" s="1"/>
  <c r="J80"/>
  <c r="L80" s="1"/>
  <c r="J118"/>
  <c r="L118" s="1"/>
  <c r="J65"/>
  <c r="L65" s="1"/>
  <c r="J35"/>
  <c r="L35" s="1"/>
  <c r="J127"/>
  <c r="L127" s="1"/>
  <c r="J13"/>
  <c r="L13" s="1"/>
  <c r="J29"/>
  <c r="L29" s="1"/>
  <c r="J61"/>
  <c r="L61" s="1"/>
  <c r="J139"/>
  <c r="L139" s="1"/>
  <c r="J147"/>
  <c r="L147" s="1"/>
  <c r="J87"/>
  <c r="L87" s="1"/>
  <c r="J156"/>
  <c r="L156" s="1"/>
  <c r="J256"/>
  <c r="L256" s="1"/>
  <c r="J328"/>
  <c r="L328" s="1"/>
  <c r="J99"/>
  <c r="L99" s="1"/>
  <c r="J140"/>
  <c r="L140" s="1"/>
  <c r="J193"/>
  <c r="L193" s="1"/>
  <c r="J220"/>
  <c r="L220" s="1"/>
  <c r="J236"/>
  <c r="L236" s="1"/>
  <c r="J278"/>
  <c r="L278" s="1"/>
  <c r="J159"/>
  <c r="L159" s="1"/>
  <c r="J174"/>
  <c r="L174" s="1"/>
  <c r="J190"/>
  <c r="L190" s="1"/>
  <c r="J427"/>
  <c r="L427" s="1"/>
  <c r="J368"/>
  <c r="L368" s="1"/>
  <c r="J391"/>
  <c r="L391" s="1"/>
  <c r="J469"/>
  <c r="L469" s="1"/>
  <c r="J501"/>
  <c r="L501" s="1"/>
  <c r="J362"/>
  <c r="L362" s="1"/>
  <c r="J418"/>
  <c r="L418" s="1"/>
  <c r="J439"/>
  <c r="L439" s="1"/>
  <c r="J455"/>
  <c r="L455" s="1"/>
  <c r="J484"/>
  <c r="L484" s="1"/>
  <c r="J492"/>
  <c r="L492" s="1"/>
  <c r="J329"/>
  <c r="L329" s="1"/>
  <c r="J389"/>
  <c r="L389" s="1"/>
  <c r="J513"/>
  <c r="L513" s="1"/>
  <c r="J311"/>
  <c r="L311" s="1"/>
  <c r="J390"/>
  <c r="L390" s="1"/>
  <c r="J408"/>
  <c r="L408" s="1"/>
  <c r="J493"/>
  <c r="L493" s="1"/>
  <c r="J6"/>
  <c r="L6" s="1"/>
  <c r="J22"/>
  <c r="L22" s="1"/>
  <c r="J24"/>
  <c r="L24" s="1"/>
  <c r="J40"/>
  <c r="L40" s="1"/>
  <c r="J42"/>
  <c r="L42" s="1"/>
  <c r="J26"/>
  <c r="L26" s="1"/>
  <c r="J58"/>
  <c r="L58" s="1"/>
  <c r="J100"/>
  <c r="L100" s="1"/>
  <c r="J123"/>
  <c r="L123" s="1"/>
  <c r="J113"/>
  <c r="L113" s="1"/>
  <c r="J122"/>
  <c r="L122" s="1"/>
  <c r="J75"/>
  <c r="L75" s="1"/>
  <c r="J94"/>
  <c r="L94" s="1"/>
  <c r="J67"/>
  <c r="L67" s="1"/>
  <c r="J110"/>
  <c r="L110" s="1"/>
  <c r="J183"/>
  <c r="L183" s="1"/>
  <c r="J161"/>
  <c r="L161" s="1"/>
  <c r="J209"/>
  <c r="L209" s="1"/>
  <c r="J225"/>
  <c r="L225" s="1"/>
  <c r="J241"/>
  <c r="L241" s="1"/>
  <c r="J155"/>
  <c r="L155" s="1"/>
  <c r="J207"/>
  <c r="L207" s="1"/>
  <c r="J223"/>
  <c r="L223" s="1"/>
  <c r="J239"/>
  <c r="L239" s="1"/>
  <c r="J149"/>
  <c r="L149" s="1"/>
  <c r="J170"/>
  <c r="L170" s="1"/>
  <c r="J181"/>
  <c r="L181" s="1"/>
  <c r="J189"/>
  <c r="L189" s="1"/>
  <c r="J203"/>
  <c r="L203" s="1"/>
  <c r="J259"/>
  <c r="L259" s="1"/>
  <c r="J263"/>
  <c r="L263" s="1"/>
  <c r="J299"/>
  <c r="L299" s="1"/>
  <c r="J283"/>
  <c r="L283" s="1"/>
  <c r="J249"/>
  <c r="L249" s="1"/>
  <c r="J273"/>
  <c r="L273" s="1"/>
  <c r="J306"/>
  <c r="L306" s="1"/>
  <c r="J337"/>
  <c r="L337" s="1"/>
  <c r="J365"/>
  <c r="L365" s="1"/>
  <c r="J345"/>
  <c r="L345" s="1"/>
  <c r="J361"/>
  <c r="L361" s="1"/>
  <c r="J323"/>
  <c r="L323" s="1"/>
  <c r="J339"/>
  <c r="L339" s="1"/>
  <c r="J393"/>
  <c r="L393" s="1"/>
  <c r="J417"/>
  <c r="L417" s="1"/>
  <c r="J437"/>
  <c r="L437" s="1"/>
  <c r="J468"/>
  <c r="L468" s="1"/>
  <c r="J442"/>
  <c r="L442" s="1"/>
  <c r="J426"/>
  <c r="L426" s="1"/>
  <c r="J504"/>
  <c r="L504" s="1"/>
  <c r="J445"/>
  <c r="L445" s="1"/>
  <c r="J461"/>
  <c r="L461" s="1"/>
  <c r="J495"/>
  <c r="L495" s="1"/>
  <c r="J517"/>
  <c r="L517" s="1"/>
  <c r="J172"/>
  <c r="L172" s="1"/>
  <c r="J200"/>
  <c r="L200" s="1"/>
  <c r="J210"/>
  <c r="L210" s="1"/>
  <c r="J226"/>
  <c r="L226" s="1"/>
  <c r="J242"/>
  <c r="L242" s="1"/>
  <c r="J258"/>
  <c r="L258" s="1"/>
  <c r="J274"/>
  <c r="L274" s="1"/>
  <c r="J296"/>
  <c r="L296" s="1"/>
  <c r="J45"/>
  <c r="L45" s="1"/>
  <c r="J89"/>
  <c r="L89" s="1"/>
  <c r="J119"/>
  <c r="L119" s="1"/>
  <c r="J293"/>
  <c r="L293" s="1"/>
  <c r="J48"/>
  <c r="L48" s="1"/>
  <c r="J88"/>
  <c r="L88" s="1"/>
  <c r="J308"/>
  <c r="L308" s="1"/>
  <c r="J425"/>
  <c r="L425" s="1"/>
  <c r="J474"/>
  <c r="L474" s="1"/>
  <c r="J146"/>
  <c r="L146" s="1"/>
  <c r="J292"/>
  <c r="L292" s="1"/>
  <c r="J324"/>
  <c r="L324" s="1"/>
  <c r="J338"/>
  <c r="L338" s="1"/>
  <c r="J367"/>
  <c r="L367" s="1"/>
  <c r="J402"/>
  <c r="L402" s="1"/>
  <c r="J301"/>
  <c r="L301" s="1"/>
  <c r="J376"/>
  <c r="L376" s="1"/>
  <c r="J413"/>
  <c r="L413" s="1"/>
  <c r="J507"/>
  <c r="L507" s="1"/>
  <c r="J15"/>
  <c r="L15" s="1"/>
  <c r="J31"/>
  <c r="L31" s="1"/>
  <c r="J60"/>
  <c r="L60" s="1"/>
  <c r="J84"/>
  <c r="L84" s="1"/>
  <c r="J47"/>
  <c r="L47" s="1"/>
  <c r="J66"/>
  <c r="L66" s="1"/>
  <c r="J39"/>
  <c r="L39" s="1"/>
  <c r="J158"/>
  <c r="L158" s="1"/>
  <c r="J17"/>
  <c r="L17" s="1"/>
  <c r="J33"/>
  <c r="L33" s="1"/>
  <c r="J64"/>
  <c r="L64" s="1"/>
  <c r="J142"/>
  <c r="L142" s="1"/>
  <c r="J276"/>
  <c r="L276" s="1"/>
  <c r="J93"/>
  <c r="L93" s="1"/>
  <c r="J205"/>
  <c r="L205" s="1"/>
  <c r="J260"/>
  <c r="L260" s="1"/>
  <c r="J352"/>
  <c r="L352" s="1"/>
  <c r="J103"/>
  <c r="L103" s="1"/>
  <c r="J144"/>
  <c r="L144" s="1"/>
  <c r="J208"/>
  <c r="L208" s="1"/>
  <c r="J224"/>
  <c r="L224" s="1"/>
  <c r="J240"/>
  <c r="L240" s="1"/>
  <c r="J281"/>
  <c r="L281" s="1"/>
  <c r="J163"/>
  <c r="L163" s="1"/>
  <c r="J178"/>
  <c r="L178" s="1"/>
  <c r="J286"/>
  <c r="L286" s="1"/>
  <c r="J341"/>
  <c r="L341" s="1"/>
  <c r="J375"/>
  <c r="L375" s="1"/>
  <c r="J407"/>
  <c r="L407" s="1"/>
  <c r="J471"/>
  <c r="L471" s="1"/>
  <c r="J505"/>
  <c r="L505" s="1"/>
  <c r="J330"/>
  <c r="L330" s="1"/>
  <c r="J370"/>
  <c r="L370" s="1"/>
  <c r="J429"/>
  <c r="L429" s="1"/>
  <c r="J443"/>
  <c r="L443" s="1"/>
  <c r="J459"/>
  <c r="L459" s="1"/>
  <c r="J485"/>
  <c r="L485" s="1"/>
  <c r="J498"/>
  <c r="L498" s="1"/>
  <c r="J336"/>
  <c r="L336" s="1"/>
  <c r="J405"/>
  <c r="L405" s="1"/>
  <c r="J520"/>
  <c r="L520" s="1"/>
  <c r="J313"/>
  <c r="L313" s="1"/>
  <c r="J398"/>
  <c r="L398" s="1"/>
  <c r="J410"/>
  <c r="L410" s="1"/>
  <c r="J519"/>
  <c r="L519" s="1"/>
  <c r="J10"/>
  <c r="L10" s="1"/>
  <c r="J4"/>
  <c r="L4" s="1"/>
  <c r="J28"/>
  <c r="L28" s="1"/>
  <c r="J38"/>
  <c r="L38" s="1"/>
  <c r="J43"/>
  <c r="L43" s="1"/>
  <c r="J30"/>
  <c r="L30" s="1"/>
  <c r="J78"/>
  <c r="L78" s="1"/>
  <c r="J101"/>
  <c r="L101" s="1"/>
  <c r="J126"/>
  <c r="L126" s="1"/>
  <c r="J116"/>
  <c r="L116" s="1"/>
  <c r="J55"/>
  <c r="L55" s="1"/>
  <c r="J85"/>
  <c r="L85" s="1"/>
  <c r="J128"/>
  <c r="L128" s="1"/>
  <c r="J71"/>
  <c r="L71" s="1"/>
  <c r="J133"/>
  <c r="L133" s="1"/>
  <c r="J187"/>
  <c r="L187" s="1"/>
  <c r="J164"/>
  <c r="L164" s="1"/>
  <c r="J213"/>
  <c r="L213" s="1"/>
  <c r="J229"/>
  <c r="L229" s="1"/>
  <c r="J245"/>
  <c r="L245" s="1"/>
  <c r="J157"/>
  <c r="L157" s="1"/>
  <c r="J211"/>
  <c r="L211" s="1"/>
  <c r="J227"/>
  <c r="L227" s="1"/>
  <c r="J243"/>
  <c r="L243" s="1"/>
  <c r="J151"/>
  <c r="L151" s="1"/>
  <c r="J176"/>
  <c r="L176" s="1"/>
  <c r="J192"/>
  <c r="L192" s="1"/>
  <c r="J247"/>
  <c r="L247" s="1"/>
  <c r="J279"/>
  <c r="L279" s="1"/>
  <c r="J270"/>
  <c r="L270" s="1"/>
  <c r="J315"/>
  <c r="L315" s="1"/>
  <c r="J295"/>
  <c r="L295" s="1"/>
  <c r="J253"/>
  <c r="L253" s="1"/>
  <c r="J291"/>
  <c r="L291" s="1"/>
  <c r="J317"/>
  <c r="L317" s="1"/>
  <c r="J349"/>
  <c r="L349" s="1"/>
  <c r="J397"/>
  <c r="L397" s="1"/>
  <c r="J347"/>
  <c r="L347" s="1"/>
  <c r="J377"/>
  <c r="L377" s="1"/>
  <c r="J327"/>
  <c r="L327" s="1"/>
  <c r="J343"/>
  <c r="L343" s="1"/>
  <c r="J394"/>
  <c r="L394" s="1"/>
  <c r="N394" s="1"/>
  <c r="J372"/>
  <c r="L372" s="1"/>
  <c r="J440"/>
  <c r="L440" s="1"/>
  <c r="J456"/>
  <c r="L456" s="1"/>
  <c r="J380"/>
  <c r="L380" s="1"/>
  <c r="J432"/>
  <c r="L432" s="1"/>
  <c r="J446"/>
  <c r="L446" s="1"/>
  <c r="J462"/>
  <c r="L462" s="1"/>
  <c r="J490"/>
  <c r="L490" s="1"/>
  <c r="J475"/>
  <c r="L475" s="1"/>
  <c r="J478"/>
  <c r="L478" s="1"/>
  <c r="J502"/>
  <c r="L502" s="1"/>
  <c r="J526"/>
  <c r="L526" s="1"/>
  <c r="J518"/>
  <c r="L518" s="1"/>
  <c r="J460"/>
  <c r="L460" s="1"/>
  <c r="J466"/>
  <c r="L466" s="1"/>
  <c r="J392"/>
  <c r="L392" s="1"/>
  <c r="J494"/>
  <c r="L494" s="1"/>
  <c r="J522"/>
  <c r="L522" s="1"/>
  <c r="J524"/>
  <c r="L524" s="1"/>
  <c r="J37"/>
  <c r="L37" s="1"/>
  <c r="K37"/>
  <c r="M37" s="1"/>
  <c r="J184"/>
  <c r="L184" s="1"/>
  <c r="K184"/>
  <c r="M184" s="1"/>
  <c r="J277"/>
  <c r="L277" s="1"/>
  <c r="K277"/>
  <c r="M277" s="1"/>
  <c r="N336" l="1"/>
  <c r="N88"/>
  <c r="N89"/>
  <c r="N466"/>
  <c r="N465"/>
  <c r="N449"/>
  <c r="N526"/>
  <c r="N451"/>
  <c r="N432"/>
  <c r="N410"/>
  <c r="N15"/>
  <c r="N279"/>
  <c r="N103"/>
  <c r="N66"/>
  <c r="N445"/>
  <c r="N249"/>
  <c r="N254"/>
  <c r="N221"/>
  <c r="N436"/>
  <c r="N374"/>
  <c r="N244"/>
  <c r="N126"/>
  <c r="N31"/>
  <c r="N339"/>
  <c r="N259"/>
  <c r="N278"/>
  <c r="N467"/>
  <c r="N446"/>
  <c r="N247"/>
  <c r="N187"/>
  <c r="N520"/>
  <c r="N485"/>
  <c r="N517"/>
  <c r="N337"/>
  <c r="N123"/>
  <c r="N492"/>
  <c r="N346"/>
  <c r="N452"/>
  <c r="N532"/>
  <c r="N232"/>
  <c r="N531"/>
  <c r="N395"/>
  <c r="N307"/>
  <c r="N280"/>
  <c r="N164"/>
  <c r="N113"/>
  <c r="N501"/>
  <c r="N403"/>
  <c r="N387"/>
  <c r="N392"/>
  <c r="N28"/>
  <c r="N163"/>
  <c r="N308"/>
  <c r="N183"/>
  <c r="N513"/>
  <c r="N391"/>
  <c r="N11"/>
  <c r="N488"/>
  <c r="N201"/>
  <c r="N388"/>
  <c r="N314"/>
  <c r="N56"/>
  <c r="N202"/>
  <c r="N105"/>
  <c r="N298"/>
  <c r="N494"/>
  <c r="N85"/>
  <c r="N101"/>
  <c r="N178"/>
  <c r="N47"/>
  <c r="N324"/>
  <c r="N226"/>
  <c r="N161"/>
  <c r="N418"/>
  <c r="N236"/>
  <c r="N99"/>
  <c r="N219"/>
  <c r="N52"/>
  <c r="N515"/>
  <c r="N385"/>
  <c r="N59"/>
  <c r="N275"/>
  <c r="N435"/>
  <c r="N369"/>
  <c r="N234"/>
  <c r="N162"/>
  <c r="N453"/>
  <c r="N450"/>
  <c r="N401"/>
  <c r="N472"/>
  <c r="N326"/>
  <c r="N84"/>
  <c r="N75"/>
  <c r="N40"/>
  <c r="N267"/>
  <c r="N95"/>
  <c r="N78"/>
  <c r="N281"/>
  <c r="N146"/>
  <c r="N110"/>
  <c r="N80"/>
  <c r="N72"/>
  <c r="N309"/>
  <c r="N443"/>
  <c r="N490"/>
  <c r="N380"/>
  <c r="N502"/>
  <c r="N462"/>
  <c r="N429"/>
  <c r="N338"/>
  <c r="N345"/>
  <c r="N263"/>
  <c r="N408"/>
  <c r="N512"/>
  <c r="N322"/>
  <c r="N335"/>
  <c r="N320"/>
  <c r="N199"/>
  <c r="N496"/>
  <c r="N125"/>
  <c r="N77"/>
  <c r="N499"/>
  <c r="N135"/>
  <c r="N477"/>
  <c r="N10"/>
  <c r="N45"/>
  <c r="N468"/>
  <c r="N170"/>
  <c r="N390"/>
  <c r="N329"/>
  <c r="N427"/>
  <c r="N53"/>
  <c r="N115"/>
  <c r="N434"/>
  <c r="N188"/>
  <c r="N120"/>
  <c r="N16"/>
  <c r="N171"/>
  <c r="N196"/>
  <c r="N231"/>
  <c r="N291"/>
  <c r="N205"/>
  <c r="N413"/>
  <c r="N285"/>
  <c r="N251"/>
  <c r="N149"/>
  <c r="N327"/>
  <c r="N295"/>
  <c r="N370"/>
  <c r="N475"/>
  <c r="N377"/>
  <c r="N192"/>
  <c r="N227"/>
  <c r="N375"/>
  <c r="N260"/>
  <c r="N356"/>
  <c r="N258"/>
  <c r="N442"/>
  <c r="N273"/>
  <c r="N122"/>
  <c r="N368"/>
  <c r="N159"/>
  <c r="N256"/>
  <c r="N139"/>
  <c r="N206"/>
  <c r="N503"/>
  <c r="N448"/>
  <c r="N360"/>
  <c r="N145"/>
  <c r="N36"/>
  <c r="N480"/>
  <c r="N359"/>
  <c r="N381"/>
  <c r="N268"/>
  <c r="N204"/>
  <c r="N331"/>
  <c r="N304"/>
  <c r="N86"/>
  <c r="N49"/>
  <c r="N32"/>
  <c r="N473"/>
  <c r="N76"/>
  <c r="N82"/>
  <c r="N348"/>
  <c r="N347"/>
  <c r="N30"/>
  <c r="N144"/>
  <c r="N522"/>
  <c r="N397"/>
  <c r="N157"/>
  <c r="N128"/>
  <c r="N474"/>
  <c r="N48"/>
  <c r="N207"/>
  <c r="N209"/>
  <c r="N67"/>
  <c r="N26"/>
  <c r="N22"/>
  <c r="N140"/>
  <c r="N438"/>
  <c r="N83"/>
  <c r="N342"/>
  <c r="N384"/>
  <c r="N175"/>
  <c r="N160"/>
  <c r="N447"/>
  <c r="N497"/>
  <c r="N194"/>
  <c r="N208"/>
  <c r="N402"/>
  <c r="N292"/>
  <c r="N426"/>
  <c r="N361"/>
  <c r="N306"/>
  <c r="N239"/>
  <c r="N334"/>
  <c r="N288"/>
  <c r="N222"/>
  <c r="N441"/>
  <c r="N169"/>
  <c r="N491"/>
  <c r="N153"/>
  <c r="N63"/>
  <c r="N415"/>
  <c r="N43"/>
  <c r="N245"/>
  <c r="N133"/>
  <c r="N296"/>
  <c r="N203"/>
  <c r="N155"/>
  <c r="N42"/>
  <c r="N190"/>
  <c r="N29"/>
  <c r="N70"/>
  <c r="N412"/>
  <c r="N357"/>
  <c r="N18"/>
  <c r="N378"/>
  <c r="N344"/>
  <c r="N134"/>
  <c r="N25"/>
  <c r="N282"/>
  <c r="N14"/>
  <c r="N300"/>
  <c r="N511"/>
  <c r="N116"/>
  <c r="N417"/>
  <c r="N100"/>
  <c r="N484"/>
  <c r="N174"/>
  <c r="N118"/>
  <c r="N510"/>
  <c r="N137"/>
  <c r="N218"/>
  <c r="N363"/>
  <c r="N305"/>
  <c r="N165"/>
  <c r="N530"/>
  <c r="N340"/>
  <c r="N431"/>
  <c r="N154"/>
  <c r="N55"/>
  <c r="N27"/>
  <c r="N20"/>
  <c r="N505"/>
  <c r="N39"/>
  <c r="N60"/>
  <c r="N367"/>
  <c r="N200"/>
  <c r="N225"/>
  <c r="N58"/>
  <c r="N389"/>
  <c r="N455"/>
  <c r="N193"/>
  <c r="N316"/>
  <c r="N489"/>
  <c r="N173"/>
  <c r="N419"/>
  <c r="N111"/>
  <c r="N191"/>
  <c r="N8"/>
  <c r="N422"/>
  <c r="N167"/>
  <c r="N372"/>
  <c r="N341"/>
  <c r="N229"/>
  <c r="N38"/>
  <c r="N57"/>
  <c r="N519"/>
  <c r="N498"/>
  <c r="N286"/>
  <c r="N93"/>
  <c r="N33"/>
  <c r="N376"/>
  <c r="N242"/>
  <c r="N439"/>
  <c r="N61"/>
  <c r="N35"/>
  <c r="N483"/>
  <c r="N409"/>
  <c r="N294"/>
  <c r="N107"/>
  <c r="N252"/>
  <c r="N386"/>
  <c r="N46"/>
  <c r="N62"/>
  <c r="N487"/>
  <c r="N371"/>
  <c r="N343"/>
  <c r="N270"/>
  <c r="N405"/>
  <c r="N407"/>
  <c r="N224"/>
  <c r="N352"/>
  <c r="N425"/>
  <c r="N293"/>
  <c r="N504"/>
  <c r="N323"/>
  <c r="N283"/>
  <c r="N94"/>
  <c r="N6"/>
  <c r="N469"/>
  <c r="N87"/>
  <c r="N319"/>
  <c r="N238"/>
  <c r="N166"/>
  <c r="N457"/>
  <c r="N424"/>
  <c r="N302"/>
  <c r="N180"/>
  <c r="N131"/>
  <c r="N482"/>
  <c r="N332"/>
  <c r="N355"/>
  <c r="N177"/>
  <c r="N117"/>
  <c r="N456"/>
  <c r="N524"/>
  <c r="N460"/>
  <c r="N478"/>
  <c r="N440"/>
  <c r="N330"/>
  <c r="N142"/>
  <c r="N274"/>
  <c r="N210"/>
  <c r="N495"/>
  <c r="N299"/>
  <c r="N189"/>
  <c r="N220"/>
  <c r="N147"/>
  <c r="N527"/>
  <c r="N464"/>
  <c r="N255"/>
  <c r="N92"/>
  <c r="N400"/>
  <c r="N186"/>
  <c r="N114"/>
  <c r="N7"/>
  <c r="N420"/>
  <c r="N318"/>
  <c r="N312"/>
  <c r="N525"/>
  <c r="N396"/>
  <c r="N257"/>
  <c r="N287"/>
  <c r="N104"/>
  <c r="N211"/>
  <c r="N65"/>
  <c r="N138"/>
  <c r="N265"/>
  <c r="N297"/>
  <c r="N13"/>
  <c r="N184"/>
  <c r="N132"/>
  <c r="N141"/>
  <c r="N4"/>
  <c r="N198"/>
  <c r="N243"/>
  <c r="N328"/>
  <c r="N414"/>
  <c r="N493"/>
  <c r="N404"/>
  <c r="N24"/>
  <c r="N506"/>
  <c r="N158"/>
  <c r="N311"/>
  <c r="N486"/>
  <c r="N12"/>
  <c r="N528"/>
  <c r="N37"/>
  <c r="N518"/>
  <c r="N313"/>
  <c r="N459"/>
  <c r="N119"/>
  <c r="N172"/>
  <c r="N437"/>
  <c r="N470"/>
  <c r="N321"/>
  <c r="N423"/>
  <c r="N197"/>
  <c r="N21"/>
  <c r="N276"/>
  <c r="N461"/>
  <c r="N365"/>
  <c r="N223"/>
  <c r="N508"/>
  <c r="N179"/>
  <c r="N97"/>
  <c r="N444"/>
  <c r="N351"/>
  <c r="N151"/>
  <c r="N241"/>
  <c r="N152"/>
  <c r="N136"/>
  <c r="N366"/>
  <c r="N349"/>
  <c r="N71"/>
  <c r="N398"/>
  <c r="N507"/>
  <c r="N17"/>
  <c r="N301"/>
  <c r="N176"/>
  <c r="N362"/>
  <c r="N289"/>
  <c r="N74"/>
  <c r="N272"/>
  <c r="N458"/>
  <c r="N216"/>
  <c r="N108"/>
  <c r="N150"/>
  <c r="N130"/>
  <c r="N81"/>
  <c r="N269"/>
  <c r="N213"/>
  <c r="N317"/>
  <c r="N315"/>
  <c r="N156"/>
  <c r="N73"/>
  <c r="N237"/>
  <c r="N516"/>
  <c r="N333"/>
  <c r="N235"/>
  <c r="N406"/>
  <c r="N373"/>
  <c r="N521"/>
  <c r="N44"/>
  <c r="N50"/>
  <c r="N182"/>
  <c r="N90"/>
  <c r="N463"/>
  <c r="N277"/>
  <c r="N471"/>
  <c r="N240"/>
  <c r="N64"/>
  <c r="N393"/>
  <c r="N181"/>
  <c r="N127"/>
  <c r="N41"/>
  <c r="N261"/>
  <c r="N168"/>
  <c r="N303"/>
  <c r="N215"/>
  <c r="N98"/>
  <c r="N514"/>
  <c r="N262"/>
  <c r="N416"/>
  <c r="N79"/>
  <c r="N148"/>
  <c r="N214"/>
  <c r="N350"/>
  <c r="N121"/>
  <c r="N19"/>
  <c r="N129"/>
  <c r="N34"/>
  <c r="N399"/>
  <c r="N353"/>
  <c r="N290"/>
  <c r="N212"/>
  <c r="N5"/>
  <c r="N382"/>
  <c r="N310"/>
  <c r="N124"/>
  <c r="N69"/>
  <c r="N476"/>
  <c r="N430"/>
  <c r="N325"/>
  <c r="N271"/>
  <c r="N195"/>
  <c r="N233"/>
  <c r="N68"/>
  <c r="N91"/>
  <c r="N112"/>
  <c r="N253"/>
  <c r="N358"/>
  <c r="N428"/>
  <c r="N481"/>
  <c r="N23"/>
  <c r="N217"/>
  <c r="N54"/>
  <c r="N509"/>
  <c r="N185"/>
  <c r="N250"/>
  <c r="N479"/>
  <c r="N364"/>
  <c r="N106"/>
  <c r="N96"/>
  <c r="N9"/>
  <c r="N354"/>
  <c r="N230"/>
  <c r="N284"/>
  <c r="N109"/>
  <c r="N433"/>
  <c r="N264"/>
  <c r="N51"/>
  <c r="N266"/>
  <c r="N523"/>
  <c r="N529"/>
</calcChain>
</file>

<file path=xl/sharedStrings.xml><?xml version="1.0" encoding="utf-8"?>
<sst xmlns="http://schemas.openxmlformats.org/spreadsheetml/2006/main" count="5099" uniqueCount="1467">
  <si>
    <t>Region</t>
  </si>
  <si>
    <t>Zone</t>
  </si>
  <si>
    <t>My Fone</t>
  </si>
  <si>
    <t>Barisal</t>
  </si>
  <si>
    <t>Desh Link</t>
  </si>
  <si>
    <t>Faridpur</t>
  </si>
  <si>
    <t>Toushi Mobile Showroom &amp; Servicing</t>
  </si>
  <si>
    <t>M/S. National Electronics</t>
  </si>
  <si>
    <t>Gopalganj</t>
  </si>
  <si>
    <t>M/S Faiz Enterprise</t>
  </si>
  <si>
    <t>Mridha Telecom</t>
  </si>
  <si>
    <t>Winner Electronics</t>
  </si>
  <si>
    <t>Noor Electronics</t>
  </si>
  <si>
    <t>Patuakhali</t>
  </si>
  <si>
    <t>Zaman Electronics</t>
  </si>
  <si>
    <t>M/S. Rasel Enterprise</t>
  </si>
  <si>
    <t>M/S Saad Telecom</t>
  </si>
  <si>
    <t>A One Tel</t>
  </si>
  <si>
    <t>Pial Mobile Gallery</t>
  </si>
  <si>
    <t xml:space="preserve"> Chandpur </t>
  </si>
  <si>
    <t xml:space="preserve"> Cox's Bazar </t>
  </si>
  <si>
    <t xml:space="preserve"> Noakhali </t>
  </si>
  <si>
    <t xml:space="preserve"> Rangamati </t>
  </si>
  <si>
    <t xml:space="preserve"> Chittagong South </t>
  </si>
  <si>
    <t xml:space="preserve"> Chittagong North </t>
  </si>
  <si>
    <t>MM Communication</t>
  </si>
  <si>
    <t>Dhaka North</t>
  </si>
  <si>
    <t>Saif Telecom</t>
  </si>
  <si>
    <t>Dhaka center</t>
  </si>
  <si>
    <t>Trade plus</t>
  </si>
  <si>
    <t>Nabil Enterprise</t>
  </si>
  <si>
    <t>Gulshan</t>
  </si>
  <si>
    <t>Mobile House</t>
  </si>
  <si>
    <t>Mirpur</t>
  </si>
  <si>
    <t>Zaara Corporation</t>
  </si>
  <si>
    <t>Savar</t>
  </si>
  <si>
    <t>TM Communication</t>
  </si>
  <si>
    <t>Uttara</t>
  </si>
  <si>
    <t>Star Telecom</t>
  </si>
  <si>
    <t>Shore Distribution</t>
  </si>
  <si>
    <t>One Telecom (CTG Road)</t>
  </si>
  <si>
    <t>Dhaka South</t>
  </si>
  <si>
    <t>Chittagong Road</t>
  </si>
  <si>
    <t>Taj Telecom</t>
  </si>
  <si>
    <t>Dhanmondi</t>
  </si>
  <si>
    <t>City Telecom</t>
  </si>
  <si>
    <t>Jatrabari</t>
  </si>
  <si>
    <t>One Telecom, Jatrabari</t>
  </si>
  <si>
    <t>Dohar Enterprise</t>
  </si>
  <si>
    <t>Munshigonj</t>
  </si>
  <si>
    <t>Mehereen Telecom</t>
  </si>
  <si>
    <t>Keraniganj</t>
  </si>
  <si>
    <t>Nandan World Link</t>
  </si>
  <si>
    <t>One Telecom, Narayangonj</t>
  </si>
  <si>
    <t>Narayangonj</t>
  </si>
  <si>
    <t>One Telecom</t>
  </si>
  <si>
    <t>Paltan</t>
  </si>
  <si>
    <t>Ananda Electronics</t>
  </si>
  <si>
    <t>Nishat Telecom</t>
  </si>
  <si>
    <t>M K Trading Co.</t>
  </si>
  <si>
    <t xml:space="preserve"> Khulna </t>
  </si>
  <si>
    <t xml:space="preserve"> Jessore </t>
  </si>
  <si>
    <t xml:space="preserve"> Jhenaidah </t>
  </si>
  <si>
    <t xml:space="preserve"> Kushtia </t>
  </si>
  <si>
    <t xml:space="preserve"> Pirojpur </t>
  </si>
  <si>
    <t>F N Traders</t>
  </si>
  <si>
    <t>Mymensingh</t>
  </si>
  <si>
    <t>Bhaluka</t>
  </si>
  <si>
    <t>M/S. Sumon Telecoms</t>
  </si>
  <si>
    <t>Shakil Trade Interlink</t>
  </si>
  <si>
    <t>Mobile Point</t>
  </si>
  <si>
    <t>Gazipur</t>
  </si>
  <si>
    <t>Rathura Enterprise</t>
  </si>
  <si>
    <t>Rathura Enterprise – 2</t>
  </si>
  <si>
    <t>M/S Siddique Enterprise</t>
  </si>
  <si>
    <t>Jamalpur</t>
  </si>
  <si>
    <t>M/S. Mukul Enterprise</t>
  </si>
  <si>
    <t>New Samanta Telecom</t>
  </si>
  <si>
    <t>Repon Enterprise</t>
  </si>
  <si>
    <t>Bismillah Telecom</t>
  </si>
  <si>
    <t>Shisha Stationary &amp; Electronics</t>
  </si>
  <si>
    <t>M/S. Sujan Telecom</t>
  </si>
  <si>
    <t>Netrokona</t>
  </si>
  <si>
    <t>Shaheen Multimedia &amp; Telecom</t>
  </si>
  <si>
    <t>M/S Zaman Enterprise</t>
  </si>
  <si>
    <t>M/S Saidur Electronics</t>
  </si>
  <si>
    <t>Priyo Telecom</t>
  </si>
  <si>
    <t>Tangail</t>
  </si>
  <si>
    <t>S.M Tel</t>
  </si>
  <si>
    <t>Hello Naogaon</t>
  </si>
  <si>
    <t>Rajshahi</t>
  </si>
  <si>
    <t>Naogaon</t>
  </si>
  <si>
    <t>M/S Chowdhury Enterprise</t>
  </si>
  <si>
    <t>M/S BTB Telecom</t>
  </si>
  <si>
    <t>Rahman Telecom</t>
  </si>
  <si>
    <t>Tulip Distribution</t>
  </si>
  <si>
    <t>Pabna</t>
  </si>
  <si>
    <t>Swastidip Enterprise</t>
  </si>
  <si>
    <t>Haque Enterprise</t>
  </si>
  <si>
    <t>Hello Rajshahi</t>
  </si>
  <si>
    <t>Prithibi Corporation</t>
  </si>
  <si>
    <t>Sarkar Telecom, Sirajgonj</t>
  </si>
  <si>
    <t>Sirajgonj</t>
  </si>
  <si>
    <t>Satata Enterprise</t>
  </si>
  <si>
    <t>New Sarker Electronics</t>
  </si>
  <si>
    <t>Bogra</t>
  </si>
  <si>
    <t>Sanjog Mobile</t>
  </si>
  <si>
    <t>Pacific Electronics</t>
  </si>
  <si>
    <t>Rangpur</t>
  </si>
  <si>
    <t>World Media</t>
  </si>
  <si>
    <t>A.S.R. Trading</t>
  </si>
  <si>
    <t>Lalmonirhat</t>
  </si>
  <si>
    <t>Feroz Telecom</t>
  </si>
  <si>
    <t>Missing link trade and distribution</t>
  </si>
  <si>
    <t>Paul Telecom</t>
  </si>
  <si>
    <t>Tarek &amp; Brothers</t>
  </si>
  <si>
    <t>Shahil Distribution</t>
  </si>
  <si>
    <t>Thakurgaon</t>
  </si>
  <si>
    <t>Pacific Electronics – 2</t>
  </si>
  <si>
    <t>Swaranika  Enterprise</t>
  </si>
  <si>
    <t>M/S. Nodi Nishat Enterprise</t>
  </si>
  <si>
    <t>Dinajpur</t>
  </si>
  <si>
    <t>Mobile Plaza</t>
  </si>
  <si>
    <t>Sarker Telecom</t>
  </si>
  <si>
    <t>Sylhet</t>
  </si>
  <si>
    <t>Comilla</t>
  </si>
  <si>
    <t>M/S. Murad Enterprise</t>
  </si>
  <si>
    <t>Nashua Associate</t>
  </si>
  <si>
    <t>Narsingdhi</t>
  </si>
  <si>
    <t>Samiya Telecom-2</t>
  </si>
  <si>
    <t>Satata Mobile Centre</t>
  </si>
  <si>
    <t>Brahmanbaria</t>
  </si>
  <si>
    <t>Zeshan Telecom</t>
  </si>
  <si>
    <t>Hobiganj</t>
  </si>
  <si>
    <t>New Era Telecom</t>
  </si>
  <si>
    <t>Gopa Telecom</t>
  </si>
  <si>
    <t>Star Tel</t>
  </si>
  <si>
    <t>Distributors</t>
  </si>
  <si>
    <t>Mymensingh Outer</t>
  </si>
  <si>
    <t>Samiya Telecom</t>
  </si>
  <si>
    <t>StarTel Distribution-2</t>
  </si>
  <si>
    <t>M Enterprise</t>
  </si>
  <si>
    <t>Biponon Communications</t>
  </si>
  <si>
    <t>M/S. Saiful Enterprise</t>
  </si>
  <si>
    <t>Fantasy Telecom</t>
  </si>
  <si>
    <t>Mobile Shop</t>
  </si>
  <si>
    <t>Mobile Village</t>
  </si>
  <si>
    <t>Mobile Zone,Patia</t>
  </si>
  <si>
    <t>Prime Mobile Center</t>
  </si>
  <si>
    <t>Dhaka Telecom</t>
  </si>
  <si>
    <t>Mobile Media Center</t>
  </si>
  <si>
    <t>Salim Telecom &amp; Electronics</t>
  </si>
  <si>
    <t>Polly Mobile Distribution</t>
  </si>
  <si>
    <t>Satkania Store</t>
  </si>
  <si>
    <t>Toyabiya Telecom</t>
  </si>
  <si>
    <t>Mobile Heaven</t>
  </si>
  <si>
    <t>M/S. Alam Trade Link</t>
  </si>
  <si>
    <t>The National Carrier</t>
  </si>
  <si>
    <t>M/S Sholav Bitan</t>
  </si>
  <si>
    <t>Sibgat Telecom</t>
  </si>
  <si>
    <t>Hello Prithibi</t>
  </si>
  <si>
    <t>Ideal Communication</t>
  </si>
  <si>
    <t>Konica Trading</t>
  </si>
  <si>
    <t>S S Enterprise</t>
  </si>
  <si>
    <t>Max Tel</t>
  </si>
  <si>
    <t>Mobile Plus</t>
  </si>
  <si>
    <t>Biswa Bani Telecom</t>
  </si>
  <si>
    <t>M. R. Traders</t>
  </si>
  <si>
    <t>Mohima Telecom</t>
  </si>
  <si>
    <t>M/S. Panguchi Enterprise</t>
  </si>
  <si>
    <t>Shadhin Telecom</t>
  </si>
  <si>
    <t>Mobile Collection &amp; Ghori Ghor</t>
  </si>
  <si>
    <t>Khulna</t>
  </si>
  <si>
    <t>Chittagong</t>
  </si>
  <si>
    <t>National Total</t>
  </si>
  <si>
    <t>Remaining for 100%</t>
  </si>
  <si>
    <t>Daily Required Rate
for 100%</t>
  </si>
  <si>
    <t>Daily Required Rate for 100%</t>
  </si>
  <si>
    <t>Satkhira</t>
  </si>
  <si>
    <t>Tahia Enterprise</t>
  </si>
  <si>
    <t>Edison Electronics Ltd.</t>
  </si>
  <si>
    <t>Dhaka</t>
  </si>
  <si>
    <t>Remaining for 80%</t>
  </si>
  <si>
    <t>Daily Required Rate
for 80%</t>
  </si>
  <si>
    <t>Daily Required Rate for 80%</t>
  </si>
  <si>
    <t>Remaining Days</t>
  </si>
  <si>
    <t>Dealer Name</t>
  </si>
  <si>
    <t>DSR ID</t>
  </si>
  <si>
    <t>DSR Name</t>
  </si>
  <si>
    <t>Weightage</t>
  </si>
  <si>
    <t>Total 
(100%)</t>
  </si>
  <si>
    <t>Achievement</t>
  </si>
  <si>
    <t>Quantity</t>
  </si>
  <si>
    <t>Value</t>
  </si>
  <si>
    <t>Quantity (30%)</t>
  </si>
  <si>
    <t>Value (70%)</t>
  </si>
  <si>
    <t>DSR-0034</t>
  </si>
  <si>
    <t>DSR-0301</t>
  </si>
  <si>
    <t>DSR-0060</t>
  </si>
  <si>
    <t>DSR-0097</t>
  </si>
  <si>
    <t>DSR-0517</t>
  </si>
  <si>
    <t>DSR-0518</t>
  </si>
  <si>
    <t>DSR-0078</t>
  </si>
  <si>
    <t>DSR-0173</t>
  </si>
  <si>
    <t>DSR-0175</t>
  </si>
  <si>
    <t>Md. Hasnanin Ahmed Antor</t>
  </si>
  <si>
    <t>DSR-0174</t>
  </si>
  <si>
    <t>DSR-0612</t>
  </si>
  <si>
    <t>DSR-0344</t>
  </si>
  <si>
    <t>DSR-0345</t>
  </si>
  <si>
    <t>Mithun Halder</t>
  </si>
  <si>
    <t>DSR-0734</t>
  </si>
  <si>
    <t>DSR-0278</t>
  </si>
  <si>
    <t>Aminul</t>
  </si>
  <si>
    <t>DSR-0277</t>
  </si>
  <si>
    <t>Mr. Kumod Kanti</t>
  </si>
  <si>
    <t>DSR-0276</t>
  </si>
  <si>
    <t>Md. Monirul Islam</t>
  </si>
  <si>
    <t>DSR-0275</t>
  </si>
  <si>
    <t>Mr.Razib</t>
  </si>
  <si>
    <t>DSR-0542</t>
  </si>
  <si>
    <t>Md. Zubair Himel</t>
  </si>
  <si>
    <t>DSR-0578</t>
  </si>
  <si>
    <t>Mr. Rony</t>
  </si>
  <si>
    <t>DSR-0577</t>
  </si>
  <si>
    <t>Md. Robiul Islam (Shipon)</t>
  </si>
  <si>
    <t>DSR-0579</t>
  </si>
  <si>
    <t>Helal Sardar</t>
  </si>
  <si>
    <t>DSR-0580</t>
  </si>
  <si>
    <t>Md. Rubel Sheakh</t>
  </si>
  <si>
    <t>DSR-0554</t>
  </si>
  <si>
    <t>Mrittun Joy</t>
  </si>
  <si>
    <t>DSR-0553</t>
  </si>
  <si>
    <t>DSR-0009</t>
  </si>
  <si>
    <t>DSR-0705</t>
  </si>
  <si>
    <t>DSR-0117</t>
  </si>
  <si>
    <t>DSR-0646</t>
  </si>
  <si>
    <t>Shafikul Islam</t>
  </si>
  <si>
    <t>DSR-0644</t>
  </si>
  <si>
    <t>Dipongkar Biswas</t>
  </si>
  <si>
    <t>DSR-0645</t>
  </si>
  <si>
    <t>DSR-0643</t>
  </si>
  <si>
    <t>DSR-0461</t>
  </si>
  <si>
    <t>Mr. Shital Chandra roy</t>
  </si>
  <si>
    <t>DSR-0280</t>
  </si>
  <si>
    <t>Mr. Jiban Chandra Barai</t>
  </si>
  <si>
    <t>DSR-0606</t>
  </si>
  <si>
    <t>Mr. Tusar Mondol</t>
  </si>
  <si>
    <t>DSR-0279</t>
  </si>
  <si>
    <t>Mr. Chandon</t>
  </si>
  <si>
    <t>DSR-0305</t>
  </si>
  <si>
    <t>DSR-0306</t>
  </si>
  <si>
    <t>DSR-0365</t>
  </si>
  <si>
    <t>Md.Sumon Mia</t>
  </si>
  <si>
    <t>DSR-0367</t>
  </si>
  <si>
    <t>DSR-0366</t>
  </si>
  <si>
    <t>DSR-0284</t>
  </si>
  <si>
    <t>DSR-0285</t>
  </si>
  <si>
    <t>DSR-0178</t>
  </si>
  <si>
    <t>DSR-0176</t>
  </si>
  <si>
    <t>DSR-0177</t>
  </si>
  <si>
    <t>DSR-0563</t>
  </si>
  <si>
    <t>DSR-0339</t>
  </si>
  <si>
    <t>DSR-0343</t>
  </si>
  <si>
    <t>DSR-0340</t>
  </si>
  <si>
    <t>DSR-0341</t>
  </si>
  <si>
    <t>Golam Kabir</t>
  </si>
  <si>
    <t>DSR-0424</t>
  </si>
  <si>
    <t>DSR-0422</t>
  </si>
  <si>
    <t>DSR-0423</t>
  </si>
  <si>
    <t>DSR-0421</t>
  </si>
  <si>
    <t>DSR-0626</t>
  </si>
  <si>
    <t>Md. Jakir Hossain</t>
  </si>
  <si>
    <t>DSR-0623</t>
  </si>
  <si>
    <t>DSR-0624</t>
  </si>
  <si>
    <t>Babul</t>
  </si>
  <si>
    <t>DSR-0625</t>
  </si>
  <si>
    <t>DSR-0431</t>
  </si>
  <si>
    <t>DSR-0430</t>
  </si>
  <si>
    <t>DSR-0545</t>
  </si>
  <si>
    <t>DSR-0677</t>
  </si>
  <si>
    <t>DSR-0678</t>
  </si>
  <si>
    <t>DSR-0675</t>
  </si>
  <si>
    <t>Rahatul Islam</t>
  </si>
  <si>
    <t>DSR-0663</t>
  </si>
  <si>
    <t>Ariful Hoque</t>
  </si>
  <si>
    <t>DSR-0674</t>
  </si>
  <si>
    <t>H.M. Arshad</t>
  </si>
  <si>
    <t>DSR-0692</t>
  </si>
  <si>
    <t>DSR-0691</t>
  </si>
  <si>
    <t>Md. Muslim</t>
  </si>
  <si>
    <t>DSR-0693</t>
  </si>
  <si>
    <t>Md. Mabud</t>
  </si>
  <si>
    <t>DSR-0695</t>
  </si>
  <si>
    <t>Md. Nahid</t>
  </si>
  <si>
    <t>DSR-0658</t>
  </si>
  <si>
    <t>DSR-0659</t>
  </si>
  <si>
    <t>Md. Nurul Alam</t>
  </si>
  <si>
    <t>DSR-0726</t>
  </si>
  <si>
    <t>Abdul Momin Azad</t>
  </si>
  <si>
    <t>DSR-0392</t>
  </si>
  <si>
    <t>Md.Tofajjal</t>
  </si>
  <si>
    <t>DSR-0393</t>
  </si>
  <si>
    <t>Md. Rimon</t>
  </si>
  <si>
    <t>DSR-0394</t>
  </si>
  <si>
    <t>Md.Saiful Islam</t>
  </si>
  <si>
    <t>DSR-0567</t>
  </si>
  <si>
    <t>DSR-0400</t>
  </si>
  <si>
    <t>DSR-0562</t>
  </si>
  <si>
    <t>Jhontu Sarma</t>
  </si>
  <si>
    <t>DSR-0398</t>
  </si>
  <si>
    <t>Md.Alam</t>
  </si>
  <si>
    <t>DSR-0399</t>
  </si>
  <si>
    <t>Md.Lokman Uddin</t>
  </si>
  <si>
    <t>DSR-0568</t>
  </si>
  <si>
    <t>Imam Hossain</t>
  </si>
  <si>
    <t>DSR-0570</t>
  </si>
  <si>
    <t>Md. Harun</t>
  </si>
  <si>
    <t>DSR-0569</t>
  </si>
  <si>
    <t>Md. Selim</t>
  </si>
  <si>
    <t>DSR-0712</t>
  </si>
  <si>
    <t>DSR-0390</t>
  </si>
  <si>
    <t>Mr. Salauddin</t>
  </si>
  <si>
    <t>DSR-0005</t>
  </si>
  <si>
    <t>Md. Iqbal Hossain</t>
  </si>
  <si>
    <t>DSR-0095</t>
  </si>
  <si>
    <t>Mr. Bappy</t>
  </si>
  <si>
    <t>DSR-0500</t>
  </si>
  <si>
    <t>Mr. Sumon Chandra Das</t>
  </si>
  <si>
    <t>DSR-0030</t>
  </si>
  <si>
    <t>Mr. Jarif Hossain</t>
  </si>
  <si>
    <t>DSR-0080</t>
  </si>
  <si>
    <t>Md. Maine Uddin Jiku</t>
  </si>
  <si>
    <t>DSR-0057</t>
  </si>
  <si>
    <t>DSR-0425</t>
  </si>
  <si>
    <t>DSR-0426</t>
  </si>
  <si>
    <t>Raihan</t>
  </si>
  <si>
    <t>DSR-0427</t>
  </si>
  <si>
    <t>Rubel</t>
  </si>
  <si>
    <t>DSR-0429</t>
  </si>
  <si>
    <t>Mr. Rifat</t>
  </si>
  <si>
    <t>DSR-0428</t>
  </si>
  <si>
    <t>Mainul</t>
  </si>
  <si>
    <t>DSR-0196</t>
  </si>
  <si>
    <t>Md.Aminul Islam</t>
  </si>
  <si>
    <t>DSR-0197</t>
  </si>
  <si>
    <t>DSR-0195</t>
  </si>
  <si>
    <t>Md.Nejam Uddin</t>
  </si>
  <si>
    <t>Md. Masud</t>
  </si>
  <si>
    <t>Md.Morshed Alam</t>
  </si>
  <si>
    <t>DSR-0434</t>
  </si>
  <si>
    <t>Md. Sarwar Hossen Sujon</t>
  </si>
  <si>
    <t>DSR-0633</t>
  </si>
  <si>
    <t>Md. Belal Hossain</t>
  </si>
  <si>
    <t>DSR-0704</t>
  </si>
  <si>
    <t>DSR-0635</t>
  </si>
  <si>
    <t>Mr. Kanak Das</t>
  </si>
  <si>
    <t>DSR-0396</t>
  </si>
  <si>
    <t>Md. Monir Hossain</t>
  </si>
  <si>
    <t>DSR-0397</t>
  </si>
  <si>
    <t>Md. Younus</t>
  </si>
  <si>
    <t>DSR-0438</t>
  </si>
  <si>
    <t>Md. Alamin</t>
  </si>
  <si>
    <t>DSR-0439</t>
  </si>
  <si>
    <t>DSR-0651</t>
  </si>
  <si>
    <t>Nayan Dey</t>
  </si>
  <si>
    <t>DSR-0049</t>
  </si>
  <si>
    <t>DSR-0024</t>
  </si>
  <si>
    <t>DSR-0075</t>
  </si>
  <si>
    <t>DSR-0137</t>
  </si>
  <si>
    <t>DSR-0667</t>
  </si>
  <si>
    <t>Md. Faruk Islam</t>
  </si>
  <si>
    <t>DSR-0666</t>
  </si>
  <si>
    <t>Md. Rabbi</t>
  </si>
  <si>
    <t>DSR-0224</t>
  </si>
  <si>
    <t>Abdul Matin</t>
  </si>
  <si>
    <t>DSR-0668</t>
  </si>
  <si>
    <t>Md. Jahidul Islam</t>
  </si>
  <si>
    <t>DSR-0084</t>
  </si>
  <si>
    <t>DSR-0045</t>
  </si>
  <si>
    <t>Md. Atik</t>
  </si>
  <si>
    <t>DSR-0068</t>
  </si>
  <si>
    <t>DSR-0549</t>
  </si>
  <si>
    <t>Md. Alal Hossain</t>
  </si>
  <si>
    <t>DSR-0551</t>
  </si>
  <si>
    <t>Md. Jewel Rana</t>
  </si>
  <si>
    <t>DSR-0552</t>
  </si>
  <si>
    <t>DSR-0739</t>
  </si>
  <si>
    <t>Md. Akbar Hosen</t>
  </si>
  <si>
    <t>DSR-0550</t>
  </si>
  <si>
    <t>DSR-0013</t>
  </si>
  <si>
    <t>Salah Uddin Jomader</t>
  </si>
  <si>
    <t>DSR-0209</t>
  </si>
  <si>
    <t>Sagor Islam</t>
  </si>
  <si>
    <t>DSR-0038</t>
  </si>
  <si>
    <t>DSR-0208</t>
  </si>
  <si>
    <t>DSR-0210</t>
  </si>
  <si>
    <t>Md. Rakib</t>
  </si>
  <si>
    <t>DSR-0003</t>
  </si>
  <si>
    <t>DSR-0061</t>
  </si>
  <si>
    <t>Md. Reyaz Uddin</t>
  </si>
  <si>
    <t>DSR-0028</t>
  </si>
  <si>
    <t>Md. Mahabub</t>
  </si>
  <si>
    <t>DSR-0127</t>
  </si>
  <si>
    <t>DSR-0037</t>
  </si>
  <si>
    <t>Anik Das Bappi</t>
  </si>
  <si>
    <t>DSR-0093</t>
  </si>
  <si>
    <t>DSR-0589</t>
  </si>
  <si>
    <t>DSR-0012</t>
  </si>
  <si>
    <t>DSR-0485</t>
  </si>
  <si>
    <t>DSR-0090</t>
  </si>
  <si>
    <t>DSR-0450</t>
  </si>
  <si>
    <t>DSR-0116</t>
  </si>
  <si>
    <t>DSR-0066</t>
  </si>
  <si>
    <t>DSR-0650</t>
  </si>
  <si>
    <t>Abir Hossain</t>
  </si>
  <si>
    <t>DSR-0649</t>
  </si>
  <si>
    <t>Lablu Mia</t>
  </si>
  <si>
    <t>DSR-0648</t>
  </si>
  <si>
    <t>Saiful Islam</t>
  </si>
  <si>
    <t>DSR-0056</t>
  </si>
  <si>
    <t>Md. Shapan</t>
  </si>
  <si>
    <t>DSR-0025</t>
  </si>
  <si>
    <t>Sumon</t>
  </si>
  <si>
    <t>DSR-0091</t>
  </si>
  <si>
    <t>Sonjit Barmon</t>
  </si>
  <si>
    <t>DSR-0130</t>
  </si>
  <si>
    <t>Bappy</t>
  </si>
  <si>
    <t>DSR-0050</t>
  </si>
  <si>
    <t>Hridoy</t>
  </si>
  <si>
    <t>DSR-0112</t>
  </si>
  <si>
    <t>Ali Hossain</t>
  </si>
  <si>
    <t>DSR-0108</t>
  </si>
  <si>
    <t>DSR-0121</t>
  </si>
  <si>
    <t>DSR-0499</t>
  </si>
  <si>
    <t>Nazrul Islam</t>
  </si>
  <si>
    <t>DSR-0092</t>
  </si>
  <si>
    <t>Md Nahidul Islam</t>
  </si>
  <si>
    <t>DSR-0459</t>
  </si>
  <si>
    <t>Md Babul Hossain</t>
  </si>
  <si>
    <t>DSR-0054</t>
  </si>
  <si>
    <t>Md.Ibrahim Khalil</t>
  </si>
  <si>
    <t>DSR-0697</t>
  </si>
  <si>
    <t>DSR-0369</t>
  </si>
  <si>
    <t>DSR-0491</t>
  </si>
  <si>
    <t>DSR-0371</t>
  </si>
  <si>
    <t>DSR-0370</t>
  </si>
  <si>
    <t>DSR-0507</t>
  </si>
  <si>
    <t>Md. Farhad Hossen</t>
  </si>
  <si>
    <t>DSR-0446</t>
  </si>
  <si>
    <t>DSR-0479</t>
  </si>
  <si>
    <t>DSR-0016</t>
  </si>
  <si>
    <t>DSR-0070</t>
  </si>
  <si>
    <t>Md. Jony</t>
  </si>
  <si>
    <t>DSR-0041</t>
  </si>
  <si>
    <t>DSR-0086</t>
  </si>
  <si>
    <t>DSR-0048</t>
  </si>
  <si>
    <t>Md. Badhon Hossain</t>
  </si>
  <si>
    <t>DSR-0023</t>
  </si>
  <si>
    <t>Md. Mosaddek Billah</t>
  </si>
  <si>
    <t>DSR-0543</t>
  </si>
  <si>
    <t>DSR-0267</t>
  </si>
  <si>
    <t>Faruk Khan</t>
  </si>
  <si>
    <t>DSR-0653</t>
  </si>
  <si>
    <t>DSR-0257</t>
  </si>
  <si>
    <t>Gautam Ghosh Rony</t>
  </si>
  <si>
    <t>DSR-0145</t>
  </si>
  <si>
    <t>DSR-0148</t>
  </si>
  <si>
    <t>Md. Shohel Rana</t>
  </si>
  <si>
    <t>DSR-0139</t>
  </si>
  <si>
    <t>DSR-0134</t>
  </si>
  <si>
    <t>Md. Toukir</t>
  </si>
  <si>
    <t>DSR-0149</t>
  </si>
  <si>
    <t>Md. Shohag Molla</t>
  </si>
  <si>
    <t>DSR-0560</t>
  </si>
  <si>
    <t>DSR-0482</t>
  </si>
  <si>
    <t>Md. Imran</t>
  </si>
  <si>
    <t>DSR-0452</t>
  </si>
  <si>
    <t>Md. Rabby Khan</t>
  </si>
  <si>
    <t>DSR-0303</t>
  </si>
  <si>
    <t>Md. Shafiqul Islam</t>
  </si>
  <si>
    <t>DSR-0304</t>
  </si>
  <si>
    <t>DSR-0559</t>
  </si>
  <si>
    <t>DSR-0282</t>
  </si>
  <si>
    <t>Jobayer Ahmed Joy</t>
  </si>
  <si>
    <t>DSR-0281</t>
  </si>
  <si>
    <t>DSR-0283</t>
  </si>
  <si>
    <t>DSR-0447</t>
  </si>
  <si>
    <t>Md.Abdul Mannan Shapon</t>
  </si>
  <si>
    <t>DSR-0504</t>
  </si>
  <si>
    <t>DSR-0558</t>
  </si>
  <si>
    <t>DSR-0088</t>
  </si>
  <si>
    <t>DSR-0015</t>
  </si>
  <si>
    <t>Md. Abu Taher</t>
  </si>
  <si>
    <t>DSR-0432</t>
  </si>
  <si>
    <t>DSR-0315</t>
  </si>
  <si>
    <t>DSR-0480</t>
  </si>
  <si>
    <t>DSR-0557</t>
  </si>
  <si>
    <t>DSR-0063</t>
  </si>
  <si>
    <t>Md. Ariful Islam</t>
  </si>
  <si>
    <t>DSR-0085</t>
  </si>
  <si>
    <t>Md.Kawser Molla</t>
  </si>
  <si>
    <t>DSR-0039</t>
  </si>
  <si>
    <t>Md. Mahfuzur Rahman Masum</t>
  </si>
  <si>
    <t>DSR-0014</t>
  </si>
  <si>
    <t>Md. Sofiullah</t>
  </si>
  <si>
    <t>DSR-0119</t>
  </si>
  <si>
    <t>Sirajul Islam (Nayan)</t>
  </si>
  <si>
    <t>DSR-0738</t>
  </si>
  <si>
    <t>Md. Sikander Badsha</t>
  </si>
  <si>
    <t>DSR-0027</t>
  </si>
  <si>
    <t>DSR-0503</t>
  </si>
  <si>
    <t>DSR-0152</t>
  </si>
  <si>
    <t>Md. Manir Hossain</t>
  </si>
  <si>
    <t>DSR-0151</t>
  </si>
  <si>
    <t>DSR-0150</t>
  </si>
  <si>
    <t>DSR-0002</t>
  </si>
  <si>
    <t>Md. Lokman Hossain</t>
  </si>
  <si>
    <t>DSR-0153</t>
  </si>
  <si>
    <t>DSR-0352</t>
  </si>
  <si>
    <t>Md. Moklesur Rahman</t>
  </si>
  <si>
    <t>DSR-0588</t>
  </si>
  <si>
    <t>DSR-0353</t>
  </si>
  <si>
    <t>Mr. Robi</t>
  </si>
  <si>
    <t>DSR-0584</t>
  </si>
  <si>
    <t>DSR-0464</t>
  </si>
  <si>
    <t>Saiful Alam Sumon</t>
  </si>
  <si>
    <t>DSR-0467</t>
  </si>
  <si>
    <t>DSR-0465</t>
  </si>
  <si>
    <t>Mostafa Kamal</t>
  </si>
  <si>
    <t>DSR-0466</t>
  </si>
  <si>
    <t>DSR-0333</t>
  </si>
  <si>
    <t>DSR-0332</t>
  </si>
  <si>
    <t>Animesh</t>
  </si>
  <si>
    <t>DSR-0508</t>
  </si>
  <si>
    <t>Atahar Uddin Masum</t>
  </si>
  <si>
    <t>DSR-0096</t>
  </si>
  <si>
    <t>Md. Shahidul Islam</t>
  </si>
  <si>
    <t>DSR-0627</t>
  </si>
  <si>
    <t>Torun Chakraborty</t>
  </si>
  <si>
    <t>DSR-0087</t>
  </si>
  <si>
    <t>Md. Taijal Hossain Rony</t>
  </si>
  <si>
    <t>DSR-0008</t>
  </si>
  <si>
    <t>Md. Jafor Ahmed Kajol</t>
  </si>
  <si>
    <t>DSR-0509</t>
  </si>
  <si>
    <t>DSR-0544</t>
  </si>
  <si>
    <t>DSR-0110</t>
  </si>
  <si>
    <t>Naser</t>
  </si>
  <si>
    <t>DSR-0033</t>
  </si>
  <si>
    <t>DSR-0065</t>
  </si>
  <si>
    <t>Md. Babor Ali</t>
  </si>
  <si>
    <t>DSR-0166</t>
  </si>
  <si>
    <t>Md. Lockman Al Hakim</t>
  </si>
  <si>
    <t>DSR-0613</t>
  </si>
  <si>
    <t>Md. Hasanuzzaman</t>
  </si>
  <si>
    <t>DSR-0164</t>
  </si>
  <si>
    <t>Abdur Rahim</t>
  </si>
  <si>
    <t>DSR-0167</t>
  </si>
  <si>
    <t>Mr. Porimol Kumar</t>
  </si>
  <si>
    <t>DSR-0165</t>
  </si>
  <si>
    <t>Saydur Rahman Jewel</t>
  </si>
  <si>
    <t>DSR-0163</t>
  </si>
  <si>
    <t>Md.Ohidul Islam</t>
  </si>
  <si>
    <t>DSR-0180</t>
  </si>
  <si>
    <t>Uttam kumar</t>
  </si>
  <si>
    <t>DSR-0735</t>
  </si>
  <si>
    <t>Alif Sheikh</t>
  </si>
  <si>
    <t>DSR-0182</t>
  </si>
  <si>
    <t>Sujoy kumar</t>
  </si>
  <si>
    <t>DSR-0181</t>
  </si>
  <si>
    <t>Palash Biswas</t>
  </si>
  <si>
    <t>DSR-0035</t>
  </si>
  <si>
    <t>DSR-0010</t>
  </si>
  <si>
    <t>DSR-0743</t>
  </si>
  <si>
    <t>MD. EMON 2</t>
  </si>
  <si>
    <t>DSR-0100</t>
  </si>
  <si>
    <t>Md. Shahin Hossain (Jony)</t>
  </si>
  <si>
    <t>DSR-0124</t>
  </si>
  <si>
    <t>Md. Shimul Hossan</t>
  </si>
  <si>
    <t>DSR-0055</t>
  </si>
  <si>
    <t>DSR-0081</t>
  </si>
  <si>
    <t>DSR-0533</t>
  </si>
  <si>
    <t>DSR-0354</t>
  </si>
  <si>
    <t>DSR-0222</t>
  </si>
  <si>
    <t>Md. Abdul barek</t>
  </si>
  <si>
    <t>DSR-0223</t>
  </si>
  <si>
    <t>DSR-0220</t>
  </si>
  <si>
    <t>Md. Ekram hossain</t>
  </si>
  <si>
    <t>DSR-0221</t>
  </si>
  <si>
    <t>Md. Fazlul halim Panna</t>
  </si>
  <si>
    <t>DSR-0742</t>
  </si>
  <si>
    <t>DSR-0185</t>
  </si>
  <si>
    <t>Md. Ariful Islam Mezbah</t>
  </si>
  <si>
    <t>DSR-0183</t>
  </si>
  <si>
    <t>Ariful Islam Tipu</t>
  </si>
  <si>
    <t>DSR-0186</t>
  </si>
  <si>
    <t>S.K Linkon</t>
  </si>
  <si>
    <t>DSR-0184</t>
  </si>
  <si>
    <t>DSR-0652</t>
  </si>
  <si>
    <t>Manos Kumar Das</t>
  </si>
  <si>
    <t>DSR-0338</t>
  </si>
  <si>
    <t>Partha haldar</t>
  </si>
  <si>
    <t>DSR-0337</t>
  </si>
  <si>
    <t>Md. Allauddin Howladar</t>
  </si>
  <si>
    <t>DSR-0336</t>
  </si>
  <si>
    <t>Mr. Shopon</t>
  </si>
  <si>
    <t>DSR-0555</t>
  </si>
  <si>
    <t>Md. Hassan</t>
  </si>
  <si>
    <t>DSR-0594</t>
  </si>
  <si>
    <t>DSR-0172</t>
  </si>
  <si>
    <t>DSR-0597</t>
  </si>
  <si>
    <t>DSR-0171</t>
  </si>
  <si>
    <t>Md. Monirul Islam Milon</t>
  </si>
  <si>
    <t>DSR-0168</t>
  </si>
  <si>
    <t>Palash Kumar Ghosh(Palash)</t>
  </si>
  <si>
    <t>DSR-0170</t>
  </si>
  <si>
    <t>Habibur Rahman Habib(Habib)</t>
  </si>
  <si>
    <t>DSR-0169</t>
  </si>
  <si>
    <t>Kalam</t>
  </si>
  <si>
    <t>DSR-0475</t>
  </si>
  <si>
    <t>DSR-0406</t>
  </si>
  <si>
    <t>Md. Arif Hossain</t>
  </si>
  <si>
    <t>DSR-0407</t>
  </si>
  <si>
    <t>DSR-0574</t>
  </si>
  <si>
    <t>DSR-0593</t>
  </si>
  <si>
    <t>Md Jahirul Islam</t>
  </si>
  <si>
    <t>DSR-0515</t>
  </si>
  <si>
    <t>DSR-0516</t>
  </si>
  <si>
    <t>DSR-0628</t>
  </si>
  <si>
    <t>Md Rakib Hasan</t>
  </si>
  <si>
    <t>DSR-0442</t>
  </si>
  <si>
    <t>Md. Abul Khaer</t>
  </si>
  <si>
    <t>DSR-0608</t>
  </si>
  <si>
    <t>Mobile point</t>
  </si>
  <si>
    <t>DSR-0188</t>
  </si>
  <si>
    <t>DSR-0187</t>
  </si>
  <si>
    <t>Md.Liton Mia</t>
  </si>
  <si>
    <t>DSR-0592</t>
  </si>
  <si>
    <t>Md. Tareq Mia</t>
  </si>
  <si>
    <t>DSR-0484</t>
  </si>
  <si>
    <t>Md. Rasel</t>
  </si>
  <si>
    <t>DSR-0102</t>
  </si>
  <si>
    <t>DSR-0017</t>
  </si>
  <si>
    <t>Abdul Latif</t>
  </si>
  <si>
    <t>DSR-0618</t>
  </si>
  <si>
    <t>Kajal Roy</t>
  </si>
  <si>
    <t>DSR-0591</t>
  </si>
  <si>
    <t>Md. Jahurul Islam</t>
  </si>
  <si>
    <t>DSR-0300</t>
  </si>
  <si>
    <t>Md. Liton Mia</t>
  </si>
  <si>
    <t>DSR-0493</t>
  </si>
  <si>
    <t>DSR-0725</t>
  </si>
  <si>
    <t>Md. Nazmul Islam</t>
  </si>
  <si>
    <t>DSR-0064</t>
  </si>
  <si>
    <t>DSR-0042</t>
  </si>
  <si>
    <t>DSR-0494</t>
  </si>
  <si>
    <t>DSR-0483</t>
  </si>
  <si>
    <t>Md. Sumon Mia</t>
  </si>
  <si>
    <t>DSR-0673</t>
  </si>
  <si>
    <t>Md. Imrul Hossain</t>
  </si>
  <si>
    <t>DSR-0404</t>
  </si>
  <si>
    <t>DSR-0405</t>
  </si>
  <si>
    <t>Md. Tara</t>
  </si>
  <si>
    <t>DSR-0403</t>
  </si>
  <si>
    <t>DSR-0401</t>
  </si>
  <si>
    <t>Md. Jahangir Alam</t>
  </si>
  <si>
    <t>DSR-0724</t>
  </si>
  <si>
    <t>Md. Saroar</t>
  </si>
  <si>
    <t>DSR-0410</t>
  </si>
  <si>
    <t>Md. Bappy</t>
  </si>
  <si>
    <t>DSR-0655</t>
  </si>
  <si>
    <t>Md. Sojol Rahman</t>
  </si>
  <si>
    <t>DSR-0409</t>
  </si>
  <si>
    <t>Md. Billal Hossain</t>
  </si>
  <si>
    <t>DSR-0408</t>
  </si>
  <si>
    <t>DSR-0412</t>
  </si>
  <si>
    <t>Md. Tuhin</t>
  </si>
  <si>
    <t>DSR-0445</t>
  </si>
  <si>
    <t>DSR-0737</t>
  </si>
  <si>
    <t>DSR-0411</t>
  </si>
  <si>
    <t>Md. Ali Hossain</t>
  </si>
  <si>
    <t>DSR-0414</t>
  </si>
  <si>
    <t>Md. Abdul Majid</t>
  </si>
  <si>
    <t>DSR-0413</t>
  </si>
  <si>
    <t>DSR-0416</t>
  </si>
  <si>
    <t>Junaeid Hasan</t>
  </si>
  <si>
    <t>DSR-0417</t>
  </si>
  <si>
    <t>Md. Ataur Rahman</t>
  </si>
  <si>
    <t>DSR-0082</t>
  </si>
  <si>
    <t>Md. Shamim Rana</t>
  </si>
  <si>
    <t>DSR-0051</t>
  </si>
  <si>
    <t>Awlad Hossain</t>
  </si>
  <si>
    <t>DSR-0573</t>
  </si>
  <si>
    <t>Md. Shofiqul Islam</t>
  </si>
  <si>
    <t>DSR-0043</t>
  </si>
  <si>
    <t>Md. Aiub Ali</t>
  </si>
  <si>
    <t>DSR-0018</t>
  </si>
  <si>
    <t>Md. Mazharul Islam (Riyadh)</t>
  </si>
  <si>
    <t>DSR-0572</t>
  </si>
  <si>
    <t>Md. Salauddin</t>
  </si>
  <si>
    <t>DSR-0665</t>
  </si>
  <si>
    <t>DSR-0565</t>
  </si>
  <si>
    <t>DSR-0718</t>
  </si>
  <si>
    <t>DSR-0582</t>
  </si>
  <si>
    <t>Md. Saddam</t>
  </si>
  <si>
    <t>DSR-0566</t>
  </si>
  <si>
    <t>Md. Mahin</t>
  </si>
  <si>
    <t>DSR-0571</t>
  </si>
  <si>
    <t>DSR-0719</t>
  </si>
  <si>
    <t>DSR-0609</t>
  </si>
  <si>
    <t>DSR-0441</t>
  </si>
  <si>
    <t>DSR-0104</t>
  </si>
  <si>
    <t>Md. Noyon Khan</t>
  </si>
  <si>
    <t>DSR-0714</t>
  </si>
  <si>
    <t>DSR-0520</t>
  </si>
  <si>
    <t>DSR-0072</t>
  </si>
  <si>
    <t>DSR-0716</t>
  </si>
  <si>
    <t>DSR-0190</t>
  </si>
  <si>
    <t>DSR-0189</t>
  </si>
  <si>
    <t>Md. Mosarrof Hossain</t>
  </si>
  <si>
    <t>DSR-0191</t>
  </si>
  <si>
    <t>Lipon Chandra</t>
  </si>
  <si>
    <t>DSR-0192</t>
  </si>
  <si>
    <t>Md. Shamim Ahmed</t>
  </si>
  <si>
    <t>DSR-0327</t>
  </si>
  <si>
    <t>DSR-0323</t>
  </si>
  <si>
    <t>DSR-0656</t>
  </si>
  <si>
    <t>DSR-0419</t>
  </si>
  <si>
    <t>DSR-0420</t>
  </si>
  <si>
    <t xml:space="preserve">Md. Ashraful </t>
  </si>
  <si>
    <t>DSR-0418</t>
  </si>
  <si>
    <t>DSR-0576</t>
  </si>
  <si>
    <t>Alamgir Hossain</t>
  </si>
  <si>
    <t>DSR-0524</t>
  </si>
  <si>
    <t>DSR-0069</t>
  </si>
  <si>
    <t>DSR-0123</t>
  </si>
  <si>
    <t>Mir Awal</t>
  </si>
  <si>
    <t>DSR-0141</t>
  </si>
  <si>
    <t>Syed Shafiqur Islam</t>
  </si>
  <si>
    <t>DSR-0703</t>
  </si>
  <si>
    <t>DSR-0501</t>
  </si>
  <si>
    <t>DSR-0740</t>
  </si>
  <si>
    <t>DSR-0502</t>
  </si>
  <si>
    <t>DSR-0113</t>
  </si>
  <si>
    <t>Md. Rakibul</t>
  </si>
  <si>
    <t>DSR-0142</t>
  </si>
  <si>
    <t>DSR-0133</t>
  </si>
  <si>
    <t>DSR-0019</t>
  </si>
  <si>
    <t>DSR-0107</t>
  </si>
  <si>
    <t>DSR-0036</t>
  </si>
  <si>
    <t>Md. Ruhul Islam</t>
  </si>
  <si>
    <t>DSR-0636</t>
  </si>
  <si>
    <t>Md. Johorul Islam</t>
  </si>
  <si>
    <t>DSR-0575</t>
  </si>
  <si>
    <t>DSR-0744</t>
  </si>
  <si>
    <t>Somor</t>
  </si>
  <si>
    <t>DSR-0058</t>
  </si>
  <si>
    <t>Md Moynul Islam</t>
  </si>
  <si>
    <t>DSR-0083</t>
  </si>
  <si>
    <t>Md. Sagor Ahmed</t>
  </si>
  <si>
    <t>DSR-0706</t>
  </si>
  <si>
    <t>DSR-0309</t>
  </si>
  <si>
    <t>Md.Maruf-Un-Nabe Munna</t>
  </si>
  <si>
    <t>DSR-0310</t>
  </si>
  <si>
    <t>Md. Ashik Rahman</t>
  </si>
  <si>
    <t>DSR-0590</t>
  </si>
  <si>
    <t>Md. Atiqul Islam</t>
  </si>
  <si>
    <t>DSR-0312</t>
  </si>
  <si>
    <t>Md.Rabiul Islam (Robi)</t>
  </si>
  <si>
    <t>DSR-0311</t>
  </si>
  <si>
    <t>DSR-0079</t>
  </si>
  <si>
    <t>DSR-0131</t>
  </si>
  <si>
    <t>Md. Bayzid Bostami</t>
  </si>
  <si>
    <t>DSR-0161</t>
  </si>
  <si>
    <t>DSR-0114</t>
  </si>
  <si>
    <t>Md. Rashed Alam</t>
  </si>
  <si>
    <t>DSR-0006</t>
  </si>
  <si>
    <t>DSR-0160</t>
  </si>
  <si>
    <t>DSR-0098</t>
  </si>
  <si>
    <t>Md. Faruk Hossain</t>
  </si>
  <si>
    <t>DSR-0146</t>
  </si>
  <si>
    <t>DSR-0495</t>
  </si>
  <si>
    <t>Md. Monowar Hossain</t>
  </si>
  <si>
    <t>DSR-0496</t>
  </si>
  <si>
    <t>DSR-0498</t>
  </si>
  <si>
    <t>Md. Khairul Islam</t>
  </si>
  <si>
    <t>DSR-0497</t>
  </si>
  <si>
    <t>Md. Nasir Uddin</t>
  </si>
  <si>
    <t>DSR-0246</t>
  </si>
  <si>
    <t>Md.James Hossain</t>
  </si>
  <si>
    <t>DSR-0247</t>
  </si>
  <si>
    <t>DSR-0619</t>
  </si>
  <si>
    <t>DSR-0248</t>
  </si>
  <si>
    <t>DSR-0349</t>
  </si>
  <si>
    <t>Prodip Kumer</t>
  </si>
  <si>
    <t>DSR-0350</t>
  </si>
  <si>
    <t>Rabiul Islam</t>
  </si>
  <si>
    <t>DSR-0351</t>
  </si>
  <si>
    <t>Shoel Rana</t>
  </si>
  <si>
    <t>DSR-0156</t>
  </si>
  <si>
    <t>DSR-0159</t>
  </si>
  <si>
    <t>DSR-0158</t>
  </si>
  <si>
    <t>DSR-0155</t>
  </si>
  <si>
    <t>DSR-0001</t>
  </si>
  <si>
    <t>DSR-0661</t>
  </si>
  <si>
    <t>DSR-0026</t>
  </si>
  <si>
    <t>Md. Rubel</t>
  </si>
  <si>
    <t>DSR-0157</t>
  </si>
  <si>
    <t>DSR-0477</t>
  </si>
  <si>
    <t>DSR-0162</t>
  </si>
  <si>
    <t>DSR-0622</t>
  </si>
  <si>
    <t>Md. Alamin Hossain</t>
  </si>
  <si>
    <t>DSR-0218</t>
  </si>
  <si>
    <t>DSR-0621</t>
  </si>
  <si>
    <t>DSR-0217</t>
  </si>
  <si>
    <t>Md. Abdul Khalek</t>
  </si>
  <si>
    <t>DSR-0216</t>
  </si>
  <si>
    <t>DSR-0614</t>
  </si>
  <si>
    <t>Md. Rezaul Karim</t>
  </si>
  <si>
    <t>DSR-0698</t>
  </si>
  <si>
    <t>Dipak Kumar</t>
  </si>
  <si>
    <t>DSR-0699</t>
  </si>
  <si>
    <t>DSR-0616</t>
  </si>
  <si>
    <t>DSR-0617</t>
  </si>
  <si>
    <t>DSR-0700</t>
  </si>
  <si>
    <t>Md. Moshiur Rahman</t>
  </si>
  <si>
    <t>DSR-0234</t>
  </si>
  <si>
    <t>DSR-0232</t>
  </si>
  <si>
    <t>DSR-0236</t>
  </si>
  <si>
    <t>DSR-0225</t>
  </si>
  <si>
    <t>DSR-0229</t>
  </si>
  <si>
    <t>DSR-0230</t>
  </si>
  <si>
    <t>DSR-0227</t>
  </si>
  <si>
    <t>DSR-0245</t>
  </si>
  <si>
    <t>Md.Sajedur Rahman</t>
  </si>
  <si>
    <t>DSR-0243</t>
  </si>
  <si>
    <t>Md.Mosaibur Rahman</t>
  </si>
  <si>
    <t>DSR-0244</t>
  </si>
  <si>
    <t>Md.Karimul Islam</t>
  </si>
  <si>
    <t>DSR-0689</t>
  </si>
  <si>
    <t>DSR-0688</t>
  </si>
  <si>
    <t>DSR-0640</t>
  </si>
  <si>
    <t>Md. Mominul Islam</t>
  </si>
  <si>
    <t>DSR-0639</t>
  </si>
  <si>
    <t>DSR-0686</t>
  </si>
  <si>
    <t>Md. Nahiduzzaman Suzan</t>
  </si>
  <si>
    <t>DSR-0687</t>
  </si>
  <si>
    <t>DSR-0682</t>
  </si>
  <si>
    <t>DSR-0683</t>
  </si>
  <si>
    <t>DSR-0684</t>
  </si>
  <si>
    <t>Md. Shamim Islam</t>
  </si>
  <si>
    <t>DSR-0685</t>
  </si>
  <si>
    <t>DSR-0681</t>
  </si>
  <si>
    <t>DSR-0259</t>
  </si>
  <si>
    <t>Mr. Golzar Rahaman</t>
  </si>
  <si>
    <t>DSR-0258</t>
  </si>
  <si>
    <t>DSR-0260</t>
  </si>
  <si>
    <t>DSR-0634</t>
  </si>
  <si>
    <t>DSR-0599</t>
  </si>
  <si>
    <t>DSR-0600</t>
  </si>
  <si>
    <t>DSR-0598</t>
  </si>
  <si>
    <t>DSR-0329</t>
  </si>
  <si>
    <t>Md. Ataur Rahman (Lavlu)</t>
  </si>
  <si>
    <t>DSR-0331</t>
  </si>
  <si>
    <t>Banasour Chandra Barman</t>
  </si>
  <si>
    <t>DSR-0330</t>
  </si>
  <si>
    <t>Jahangir Hossain (Lulu)</t>
  </si>
  <si>
    <t>DSR-0328</t>
  </si>
  <si>
    <t>Mr. Ratan Kumar Roy</t>
  </si>
  <si>
    <t>DSR-0629</t>
  </si>
  <si>
    <t>Md. Joynal Abedin</t>
  </si>
  <si>
    <t>DSR-0251</t>
  </si>
  <si>
    <t>DSR-0250</t>
  </si>
  <si>
    <t>Mr. Sulov Sen</t>
  </si>
  <si>
    <t>DSR-0252</t>
  </si>
  <si>
    <t>Mr. Shimul Ahmed</t>
  </si>
  <si>
    <t>DSR-0253</t>
  </si>
  <si>
    <t>DSR-0314</t>
  </si>
  <si>
    <t>DSR-0313</t>
  </si>
  <si>
    <t>Mr. Enamul Haque</t>
  </si>
  <si>
    <t>DSR-0266</t>
  </si>
  <si>
    <t>Md. Naim Sarkar</t>
  </si>
  <si>
    <t>DSR-0265</t>
  </si>
  <si>
    <t>DSR-0262</t>
  </si>
  <si>
    <t>Md. Shahin Sarkar</t>
  </si>
  <si>
    <t>DSR-0261</t>
  </si>
  <si>
    <t>Md. Palash</t>
  </si>
  <si>
    <t>DSR-0264</t>
  </si>
  <si>
    <t>Missing Link Trade and Distribution</t>
  </si>
  <si>
    <t>DSR-0254</t>
  </si>
  <si>
    <t>Mr. Suruzzaman</t>
  </si>
  <si>
    <t>DSR-0255</t>
  </si>
  <si>
    <t>DSR-0541</t>
  </si>
  <si>
    <t>Md. Shirajul Islam</t>
  </si>
  <si>
    <t>DSR-0268</t>
  </si>
  <si>
    <t>Mr. Rubel ahmed</t>
  </si>
  <si>
    <t>DSR-0269</t>
  </si>
  <si>
    <t>Mr. Sri Ujjol Sarker</t>
  </si>
  <si>
    <t>DSR-0271</t>
  </si>
  <si>
    <t>DSR-0270</t>
  </si>
  <si>
    <t>Mr. Raihanur Rahman</t>
  </si>
  <si>
    <t>DSR-0586</t>
  </si>
  <si>
    <t>Md. Jony Islam</t>
  </si>
  <si>
    <t>DSR-0546</t>
  </si>
  <si>
    <t>Md. Nur Alif Bappy</t>
  </si>
  <si>
    <t>DSR-0587</t>
  </si>
  <si>
    <t>Md. Rasheduzzaman</t>
  </si>
  <si>
    <t>DSR-0547</t>
  </si>
  <si>
    <t>Md. Nawab Shiraj-u-Ddula</t>
  </si>
  <si>
    <t>DSR-0720</t>
  </si>
  <si>
    <t>DSR-0324</t>
  </si>
  <si>
    <t>DSR-0722</t>
  </si>
  <si>
    <t>DSR-0721</t>
  </si>
  <si>
    <t>DSR-0723</t>
  </si>
  <si>
    <t>DSR-0631</t>
  </si>
  <si>
    <t>Sagar Chandra</t>
  </si>
  <si>
    <t>DSR-0630</t>
  </si>
  <si>
    <t>DSR-0468</t>
  </si>
  <si>
    <t>DSR-0203</t>
  </si>
  <si>
    <t>DSR-0478</t>
  </si>
  <si>
    <t>DSR-0204</t>
  </si>
  <si>
    <t>DSR-0657</t>
  </si>
  <si>
    <t>DSR-0728</t>
  </si>
  <si>
    <t>DSR-0731</t>
  </si>
  <si>
    <t>DSR-0727</t>
  </si>
  <si>
    <t>DSR-0053</t>
  </si>
  <si>
    <t>Md. Shariful Islam</t>
  </si>
  <si>
    <t>DSR-0732</t>
  </si>
  <si>
    <t>DSR-0729</t>
  </si>
  <si>
    <t>DSR-0486</t>
  </si>
  <si>
    <t>DSR-0489</t>
  </si>
  <si>
    <t>Zahid Hasan</t>
  </si>
  <si>
    <t>DSR-0488</t>
  </si>
  <si>
    <t>DSR-0607</t>
  </si>
  <si>
    <t>DSR-0487</t>
  </si>
  <si>
    <t>Md. Arifur Rahman</t>
  </si>
  <si>
    <t>DSR-0374</t>
  </si>
  <si>
    <t>Md. Asif Ahmed</t>
  </si>
  <si>
    <t>DSR-0669</t>
  </si>
  <si>
    <t>Mrinal Paul</t>
  </si>
  <si>
    <t>DSR-0670</t>
  </si>
  <si>
    <t>Pranesh</t>
  </si>
  <si>
    <t>DSR-0610</t>
  </si>
  <si>
    <t>DSR-0556</t>
  </si>
  <si>
    <t>Md. Karim Ahmed</t>
  </si>
  <si>
    <t>DSR-0672</t>
  </si>
  <si>
    <t>Ponkoz</t>
  </si>
  <si>
    <t>DSR-0382</t>
  </si>
  <si>
    <t>Md. Ripon Khan</t>
  </si>
  <si>
    <t>DSR-0474</t>
  </si>
  <si>
    <t>Md.Monirul Islam</t>
  </si>
  <si>
    <t>DSR-0671</t>
  </si>
  <si>
    <t xml:space="preserve">Samiya Telecom </t>
  </si>
  <si>
    <t>DSR-0274</t>
  </si>
  <si>
    <t>Md. Nazmul Hasan Foton</t>
  </si>
  <si>
    <t>DSR-0273</t>
  </si>
  <si>
    <t>Md. Rasel Khan</t>
  </si>
  <si>
    <t>DSR-0272</t>
  </si>
  <si>
    <t>Md. Obaidul Khan</t>
  </si>
  <si>
    <t>DSR-0458</t>
  </si>
  <si>
    <t>Shemul Mitra</t>
  </si>
  <si>
    <t>DSR-0736</t>
  </si>
  <si>
    <t>DSR-0490</t>
  </si>
  <si>
    <t>DSR-0472</t>
  </si>
  <si>
    <t>DSR-0471</t>
  </si>
  <si>
    <t>Md. Shamsujjaman</t>
  </si>
  <si>
    <t>DSR-0470</t>
  </si>
  <si>
    <t>Faysal Miah</t>
  </si>
  <si>
    <t>DSR-0473</t>
  </si>
  <si>
    <t>Sagar Saha</t>
  </si>
  <si>
    <t>DSR-0360</t>
  </si>
  <si>
    <t>DSR-0361</t>
  </si>
  <si>
    <t>Drobo Pal Jibon</t>
  </si>
  <si>
    <t>DSR-0359</t>
  </si>
  <si>
    <t>Bablu Kumar Das</t>
  </si>
  <si>
    <t>DSR-0709</t>
  </si>
  <si>
    <t>Sumon Kumar Das</t>
  </si>
  <si>
    <t>DSR-0711</t>
  </si>
  <si>
    <t>DSR-0710</t>
  </si>
  <si>
    <t>DSR-0376</t>
  </si>
  <si>
    <t>Biplob Talukder</t>
  </si>
  <si>
    <t>DSR-0701</t>
  </si>
  <si>
    <t>DSR-0534</t>
  </si>
  <si>
    <t>DSR-0535</t>
  </si>
  <si>
    <t>Anwar Hossain</t>
  </si>
  <si>
    <t>DSR-0377</t>
  </si>
  <si>
    <t>Md. Abul Kasem</t>
  </si>
  <si>
    <t>DSR-0620</t>
  </si>
  <si>
    <t>Md. Alomgir Hussain</t>
  </si>
  <si>
    <t>DSR-0702</t>
  </si>
  <si>
    <t>DSR-0378</t>
  </si>
  <si>
    <t>Saleh Ahmed</t>
  </si>
  <si>
    <t>Polash Chandra Sarker</t>
  </si>
  <si>
    <t>Md.Shahin Khan</t>
  </si>
  <si>
    <t>Polash Sakhari</t>
  </si>
  <si>
    <t>Md. Imam Hossain Nayon</t>
  </si>
  <si>
    <t>Shojib</t>
  </si>
  <si>
    <t>Md. Sujon Mollah</t>
  </si>
  <si>
    <t>Md. Shahin Mia</t>
  </si>
  <si>
    <t>Md Sajib khalifa</t>
  </si>
  <si>
    <t>Md. Sajib Gazi</t>
  </si>
  <si>
    <t>Mr.Sonjib</t>
  </si>
  <si>
    <t>Mr.Shumon</t>
  </si>
  <si>
    <t>Mr.Partho</t>
  </si>
  <si>
    <t>Md Shariar</t>
  </si>
  <si>
    <t>Md. Delwor</t>
  </si>
  <si>
    <t>Md. Abubakkar Shiddque</t>
  </si>
  <si>
    <t>Md. Mohiuddin Sumon</t>
  </si>
  <si>
    <t>DSR-0118</t>
  </si>
  <si>
    <t>Md. Tareq Rahman</t>
  </si>
  <si>
    <t>Sajidur Rahman Sabuj</t>
  </si>
  <si>
    <t>Shahadat HossainMintu</t>
  </si>
  <si>
    <t>Nizam Haider</t>
  </si>
  <si>
    <t>Mohi Uddin</t>
  </si>
  <si>
    <t>Shamim Hossain</t>
  </si>
  <si>
    <t>Md. Hadi Maije</t>
  </si>
  <si>
    <t>Md.Sahed</t>
  </si>
  <si>
    <t>Mostofa Kamal</t>
  </si>
  <si>
    <t>Rejaul Karim Liton</t>
  </si>
  <si>
    <t>Md. Sajjad Hossain</t>
  </si>
  <si>
    <t>Md. Shahadat Hossain</t>
  </si>
  <si>
    <t>Md.Rasel</t>
  </si>
  <si>
    <t xml:space="preserve"> Md. Masud </t>
  </si>
  <si>
    <t xml:space="preserve"> Md.Morshed Alam </t>
  </si>
  <si>
    <t xml:space="preserve"> Md.Kopil Uddin Saykot </t>
  </si>
  <si>
    <t xml:space="preserve"> Md.Sumon Hossain </t>
  </si>
  <si>
    <t>Md. Rafiqul Islam Niloy</t>
  </si>
  <si>
    <t>Md. Alauddin</t>
  </si>
  <si>
    <t>Md. Farid Uddin</t>
  </si>
  <si>
    <t>Md Mamun Mia</t>
  </si>
  <si>
    <t>Md. Habib</t>
  </si>
  <si>
    <t>Md. Imran Hossen Imon</t>
  </si>
  <si>
    <t>Ashiq Ahmed</t>
  </si>
  <si>
    <t>Faysal Ahmed</t>
  </si>
  <si>
    <t>Md. Shahadat hossen</t>
  </si>
  <si>
    <t xml:space="preserve"> Md. Sharfin Ahmed </t>
  </si>
  <si>
    <t xml:space="preserve">Md.Ashraf hossain Rahim </t>
  </si>
  <si>
    <t>Sumon Das</t>
  </si>
  <si>
    <t>Shohel Khan</t>
  </si>
  <si>
    <t>Md. Anower Hossain</t>
  </si>
  <si>
    <t>Md. Shayan Mahamud</t>
  </si>
  <si>
    <t>Md Ahsan habib shamim</t>
  </si>
  <si>
    <t>Md. Jobayer Anik</t>
  </si>
  <si>
    <t>Mehedi Hasan Rifat</t>
  </si>
  <si>
    <t>Max tel</t>
  </si>
  <si>
    <t>Md. Rafiqul Islam (Rafiq)</t>
  </si>
  <si>
    <t>Shawpon Kumar Mondol(Shawpon)</t>
  </si>
  <si>
    <t>DSR-0745</t>
  </si>
  <si>
    <t>Md Arif Hossain</t>
  </si>
  <si>
    <t>Md Harun or Rashid</t>
  </si>
  <si>
    <t>Md Kabir Hosssen</t>
  </si>
  <si>
    <t>Md Momin</t>
  </si>
  <si>
    <t>Md.Ratul</t>
  </si>
  <si>
    <t>Md. Ahad</t>
  </si>
  <si>
    <t>Mr.Jahirul Islam</t>
  </si>
  <si>
    <t>Md Akash</t>
  </si>
  <si>
    <t>Md Delwar</t>
  </si>
  <si>
    <t>Md. Angur Hasan</t>
  </si>
  <si>
    <t>Md. Mahbub Alam</t>
  </si>
  <si>
    <t>Mobile collection and ghori ghor</t>
  </si>
  <si>
    <t>Md.Morshadul Alam Babu</t>
  </si>
  <si>
    <t>Md. Mahfuz Ahmed</t>
  </si>
  <si>
    <t>Md.Rashed Siraj</t>
  </si>
  <si>
    <t>Md.Humayun Kabir</t>
  </si>
  <si>
    <t>Md.Raihan Ali</t>
  </si>
  <si>
    <t>Md.Mithul</t>
  </si>
  <si>
    <t>Md. Nazmul Hossain Sajol</t>
  </si>
  <si>
    <t>Md. Zobayer Al Mahmud</t>
  </si>
  <si>
    <t>Md. Manzir Hossain Mohaddes</t>
  </si>
  <si>
    <t>Ariful Islam</t>
  </si>
  <si>
    <t>Mr. Ashiqul islam</t>
  </si>
  <si>
    <t>Mr.Monirul Islam</t>
  </si>
  <si>
    <t>Md.Jahidul Islam</t>
  </si>
  <si>
    <t>Md. Asif Iqbal Karim</t>
  </si>
  <si>
    <t>Md. Omar Faruk</t>
  </si>
  <si>
    <t>Md. Khukon Mia (sujon)</t>
  </si>
  <si>
    <t>Md. Abdul Kadir</t>
  </si>
  <si>
    <t>Md.Sajal Ahmed</t>
  </si>
  <si>
    <t>Md. Mohshin Ahmed</t>
  </si>
  <si>
    <t>DSR-0388</t>
  </si>
  <si>
    <t>DSR-0389</t>
  </si>
  <si>
    <t>SL
 No.</t>
  </si>
  <si>
    <t>Himel Mobile Center</t>
  </si>
  <si>
    <t>Md.Delowar</t>
  </si>
  <si>
    <t>Md.Ibrahim</t>
  </si>
  <si>
    <t>Md.Forid</t>
  </si>
  <si>
    <t>Mizanur Raman</t>
  </si>
  <si>
    <t>Md.Razu</t>
  </si>
  <si>
    <t>Md. Sajib Hossain</t>
  </si>
  <si>
    <t>Md. Rafiqul Islam</t>
  </si>
  <si>
    <t>Md. Hafiz</t>
  </si>
  <si>
    <t>Md. Emon</t>
  </si>
  <si>
    <t>Md. Sohel</t>
  </si>
  <si>
    <t>Remaining for 86%</t>
  </si>
  <si>
    <t>Daily Required Rate
for 86%</t>
  </si>
  <si>
    <t>Remaining for 91%</t>
  </si>
  <si>
    <t>Daily Required Rate
for 91%</t>
  </si>
  <si>
    <t>Daily Required Rate for 86%</t>
  </si>
  <si>
    <t>Daily Required Rate for 91%</t>
  </si>
  <si>
    <t>Md Roni</t>
  </si>
  <si>
    <t>Md Mamun</t>
  </si>
  <si>
    <t xml:space="preserve">Md. Alamin Mia </t>
  </si>
  <si>
    <t>Trade Plus</t>
  </si>
  <si>
    <t>Md.Sowob</t>
  </si>
  <si>
    <t>Md.Shohel</t>
  </si>
  <si>
    <t>Md. Asif Talukdar</t>
  </si>
  <si>
    <t>Shamol</t>
  </si>
  <si>
    <t>DSR-0415</t>
  </si>
  <si>
    <t>Md. Sujon</t>
  </si>
  <si>
    <t>Md. Bokul mia</t>
  </si>
  <si>
    <t>Md.Hasanul Haque</t>
  </si>
  <si>
    <t>Md.Mustahid Hasan Hridoy</t>
  </si>
  <si>
    <t>Md.Abu Jafor</t>
  </si>
  <si>
    <t>Miner Hossain</t>
  </si>
  <si>
    <t>Himel Bhuiyan</t>
  </si>
  <si>
    <t>Susmoy Chanda</t>
  </si>
  <si>
    <t>Dijen Talukdar</t>
  </si>
  <si>
    <t>Remaining for 96%</t>
  </si>
  <si>
    <t>Daily Required Rate
for 96%</t>
  </si>
  <si>
    <t>Daily Required Rate for 96%</t>
  </si>
  <si>
    <t>Shifat</t>
  </si>
  <si>
    <t>Sohag</t>
  </si>
  <si>
    <t>Md.Mizan</t>
  </si>
  <si>
    <t>Md. Jolil</t>
  </si>
  <si>
    <t>Md.Mamun</t>
  </si>
  <si>
    <t>Jony Datta</t>
  </si>
  <si>
    <t>Mr. Musfhiq</t>
  </si>
  <si>
    <t>Md. Hasan</t>
  </si>
  <si>
    <t>Abu Jafor</t>
  </si>
  <si>
    <t>Mr. Alamin</t>
  </si>
  <si>
    <t>DSR-0747</t>
  </si>
  <si>
    <t>Md. Rahat</t>
  </si>
  <si>
    <t>Winner electronics</t>
  </si>
  <si>
    <t>Ripon</t>
  </si>
  <si>
    <t>Jahidul Islam</t>
  </si>
  <si>
    <t>Kazi Mohammad Azimuddin</t>
  </si>
  <si>
    <t>Saif telecom</t>
  </si>
  <si>
    <t>MD Farhaduzzaman</t>
  </si>
  <si>
    <t>Md Jihad ul islam</t>
  </si>
  <si>
    <t>Md Zakir hossain</t>
  </si>
  <si>
    <t>Noman miah</t>
  </si>
  <si>
    <t>Md  Shakil  Hossain</t>
  </si>
  <si>
    <t>Md Shamim Hossain</t>
  </si>
  <si>
    <t>Md Kabir    Hossain</t>
  </si>
  <si>
    <t>Md  Siyam  Miah</t>
  </si>
  <si>
    <t xml:space="preserve">Md. Mahim Ahmed  </t>
  </si>
  <si>
    <t xml:space="preserve">Md. Masud Rana </t>
  </si>
  <si>
    <t>Harun Or Rashid</t>
  </si>
  <si>
    <t>Shahin Reza</t>
  </si>
  <si>
    <t>Md. Imran Hossain</t>
  </si>
  <si>
    <t>Md. Sheik Shoel</t>
  </si>
  <si>
    <t>Md. Alauddin Sheikh</t>
  </si>
  <si>
    <t>Md. Monjurul Islam</t>
  </si>
  <si>
    <t>Md Noman</t>
  </si>
  <si>
    <t>Md Alamin</t>
  </si>
  <si>
    <t>Md. Shipon Sarker</t>
  </si>
  <si>
    <t>Md. Obaydur rahman</t>
  </si>
  <si>
    <t>Ashim kumar Roy</t>
  </si>
  <si>
    <t>Md.Shahin Alom</t>
  </si>
  <si>
    <t>DSR-0730</t>
  </si>
  <si>
    <t>DSR-0228</t>
  </si>
  <si>
    <t>DSR-0746</t>
  </si>
  <si>
    <t>M/S. Lotus Telecom</t>
  </si>
  <si>
    <t>Md. Ashik</t>
  </si>
  <si>
    <t>Md Faisal</t>
  </si>
  <si>
    <t>Md Juwel</t>
  </si>
  <si>
    <t>Mohmmad Hasan</t>
  </si>
  <si>
    <t>Mr. Mamun Hossain</t>
  </si>
  <si>
    <t>MD. Rakib</t>
  </si>
  <si>
    <t>Md. Maruf</t>
  </si>
  <si>
    <t>Md. Al Amin</t>
  </si>
  <si>
    <t>Pranto</t>
  </si>
  <si>
    <t>Mr. Raton</t>
  </si>
  <si>
    <t>Mr. Shubod</t>
  </si>
  <si>
    <t>Hafijul Islam</t>
  </si>
  <si>
    <t>Md. Mridul</t>
  </si>
  <si>
    <t>Md. Murad</t>
  </si>
  <si>
    <t>Nure Alam</t>
  </si>
  <si>
    <t>DSR-0044</t>
  </si>
  <si>
    <t>MD.Shamim</t>
  </si>
  <si>
    <t>Md. Sumon Sikder</t>
  </si>
  <si>
    <t>Shadin Hasan</t>
  </si>
  <si>
    <t>Rony</t>
  </si>
  <si>
    <t xml:space="preserve">Md. Daulat Khan </t>
  </si>
  <si>
    <t>Md. Nahid Hasan</t>
  </si>
  <si>
    <t>Shovo</t>
  </si>
  <si>
    <t>DSR-0525</t>
  </si>
  <si>
    <t>Imon Hasan</t>
  </si>
  <si>
    <t>Awal-2</t>
  </si>
  <si>
    <t>Md. Sumon Haider</t>
  </si>
  <si>
    <t>Selim Khan</t>
  </si>
  <si>
    <t>Shahajada Rahman</t>
  </si>
  <si>
    <t>DSR-0604</t>
  </si>
  <si>
    <t>DSR-0605</t>
  </si>
  <si>
    <t>DSR-0521</t>
  </si>
  <si>
    <t>DSR-0522</t>
  </si>
  <si>
    <t>DSR-0523</t>
  </si>
  <si>
    <t>DSR-0198</t>
  </si>
  <si>
    <t>DSR-0199</t>
  </si>
  <si>
    <t>DSR-0200</t>
  </si>
  <si>
    <t>DSR-0020</t>
  </si>
  <si>
    <t>DSR-0453</t>
  </si>
  <si>
    <t>DSR-0454</t>
  </si>
  <si>
    <t>TM communication</t>
  </si>
  <si>
    <t>Md. Sujon Sheikh</t>
  </si>
  <si>
    <t>Md. Sakil Sheikh</t>
  </si>
  <si>
    <t>Md. Tarikul Islam</t>
  </si>
  <si>
    <t>Mohammad Ali</t>
  </si>
  <si>
    <t>Md.Zobayed Hasan</t>
  </si>
  <si>
    <t>Md. Atiq Islam</t>
  </si>
  <si>
    <t>Md. Haider Ali</t>
  </si>
  <si>
    <t>Md. Murad Rahman</t>
  </si>
  <si>
    <t>Mr. Shanto</t>
  </si>
  <si>
    <t xml:space="preserve">Md. Estiak Ahmed </t>
  </si>
  <si>
    <t>Md. Riaz Hosain</t>
  </si>
  <si>
    <t>Ramu Ghosh</t>
  </si>
  <si>
    <t>Protic Basak</t>
  </si>
  <si>
    <t>Al-amin Hosan Noyon</t>
  </si>
  <si>
    <t>Mithu Kumar Ghosh</t>
  </si>
  <si>
    <t>Bikash Chandra Das</t>
  </si>
  <si>
    <t>Md. Salim Babu</t>
  </si>
  <si>
    <t>Krishno Kumar Ghosh</t>
  </si>
  <si>
    <t>Md. Shafiq Sheikh</t>
  </si>
  <si>
    <t>Md. Younus Ali</t>
  </si>
  <si>
    <t>Md. Moznu Mia</t>
  </si>
  <si>
    <t>Md. Arif Sarker</t>
  </si>
  <si>
    <t>Md.Jahangir Alim</t>
  </si>
  <si>
    <t>Md. Belal Hussain</t>
  </si>
  <si>
    <t>Md. Siam</t>
  </si>
  <si>
    <t>Md. Amanullah Suhel</t>
  </si>
  <si>
    <t>Md. Sahriar</t>
  </si>
  <si>
    <t>Md. Shamsul Islam Nabed</t>
  </si>
  <si>
    <t>Md. Jubayer Ahmed</t>
  </si>
  <si>
    <t>M/s Rassel Enterprise</t>
  </si>
  <si>
    <t>M/S Lotus Telecom</t>
  </si>
  <si>
    <t>Md Naeem Islam</t>
  </si>
  <si>
    <t>Nishat  Telecom</t>
  </si>
  <si>
    <t>Hasan Ali Kahn</t>
  </si>
  <si>
    <t>One Telecom* Jatrabari</t>
  </si>
  <si>
    <t>Rafiul Islam</t>
  </si>
  <si>
    <t xml:space="preserve">S S Enterprise </t>
  </si>
  <si>
    <t>Hirok Mondal</t>
  </si>
  <si>
    <t>Md. Ramjan khan</t>
  </si>
  <si>
    <t>Md. Mijanur Rahman</t>
  </si>
  <si>
    <t>M/S Sujan Telecom</t>
  </si>
  <si>
    <t>MD.Shafique</t>
  </si>
  <si>
    <t>Md. Sahin Alom</t>
  </si>
  <si>
    <t>Md. Jasim Uddin</t>
  </si>
  <si>
    <t>Md. Shawon Ali</t>
  </si>
  <si>
    <t>Md. Akash Ali</t>
  </si>
  <si>
    <t>Md. Samim Reza</t>
  </si>
  <si>
    <t>Md. Foysal</t>
  </si>
  <si>
    <t xml:space="preserve"> Md. Shafiqul Islam </t>
  </si>
  <si>
    <t xml:space="preserve"> Soikot </t>
  </si>
  <si>
    <t>Nodi Nishat Enterprise</t>
  </si>
  <si>
    <t>Pacific Electronics-2</t>
  </si>
  <si>
    <t>Md. Sabbir Hussain Ripon</t>
  </si>
  <si>
    <t>Md. Muzahid Khandaker</t>
  </si>
  <si>
    <t>Md. Al Main</t>
  </si>
  <si>
    <t>Star Tel Distribution-2</t>
  </si>
  <si>
    <t xml:space="preserve">Apurba Das </t>
  </si>
  <si>
    <t>Click Mobile Corner</t>
  </si>
  <si>
    <t>Sl.</t>
  </si>
  <si>
    <t>Channel Partners</t>
  </si>
  <si>
    <t>Shuvo</t>
  </si>
  <si>
    <t>Mr.Ridoy</t>
  </si>
  <si>
    <t>Abul Hasan</t>
  </si>
  <si>
    <t>Raju Barua</t>
  </si>
  <si>
    <t>Rana Mir</t>
  </si>
  <si>
    <t xml:space="preserve"> DSR-0604 </t>
  </si>
  <si>
    <t>Md. Zaker Hossain</t>
  </si>
  <si>
    <t xml:space="preserve"> DSR-0605 </t>
  </si>
  <si>
    <t>Md. Shopon Uddin Zohir</t>
  </si>
  <si>
    <t xml:space="preserve"> DSR-0521 </t>
  </si>
  <si>
    <t>Md. Ashraf Mahmud (Sumon)</t>
  </si>
  <si>
    <t xml:space="preserve"> DSR-0522 </t>
  </si>
  <si>
    <t xml:space="preserve"> DSR-0523 </t>
  </si>
  <si>
    <t xml:space="preserve"> DSR-0198 </t>
  </si>
  <si>
    <t xml:space="preserve"> DSR-0199 </t>
  </si>
  <si>
    <t xml:space="preserve"> DSR-0200 </t>
  </si>
  <si>
    <t>Md. Jahirul Islam</t>
  </si>
  <si>
    <t>Md. Rajib Miah (Remon)</t>
  </si>
  <si>
    <t>Md Saiful</t>
  </si>
  <si>
    <t>feroz</t>
  </si>
  <si>
    <t>Md Jala Uddin</t>
  </si>
  <si>
    <t>Md. Saiful Islam</t>
  </si>
  <si>
    <t>Md. Nahid Hasan Rubel</t>
  </si>
  <si>
    <t>Moin</t>
  </si>
  <si>
    <t>Md. Sujon Mia</t>
  </si>
  <si>
    <t>Md. Shohag Mia</t>
  </si>
  <si>
    <t>Md. Sajib Talukdar</t>
  </si>
  <si>
    <t>Md. Rabbi Ahmed</t>
  </si>
  <si>
    <t>Md. Morshed Mia</t>
  </si>
  <si>
    <t>Md. Monjurul Isalm</t>
  </si>
  <si>
    <t>Md. Sopon Mia</t>
  </si>
  <si>
    <t>Abu Bakkar Siddiq</t>
  </si>
  <si>
    <t>Ali Musa Chowdhury</t>
  </si>
  <si>
    <t>Md. Nasfikur Rahman Babu</t>
  </si>
  <si>
    <t>Saidur Rahman</t>
  </si>
  <si>
    <t>Nobin Hasan</t>
  </si>
  <si>
    <t>Md. Khaled Hossain</t>
  </si>
  <si>
    <t>DSR-0154</t>
  </si>
  <si>
    <t>NilphaAprili</t>
  </si>
  <si>
    <t>Tulip-2</t>
  </si>
  <si>
    <t>M/S. Karachi Store</t>
  </si>
  <si>
    <t>Kaium</t>
  </si>
  <si>
    <t>Monir</t>
  </si>
  <si>
    <t>Md. Mamun</t>
  </si>
  <si>
    <t xml:space="preserve">Md. Hasan </t>
  </si>
  <si>
    <t>DSR-0748</t>
  </si>
  <si>
    <t>Md. Shawon</t>
  </si>
  <si>
    <t>Mr. Rahat</t>
  </si>
  <si>
    <t>Jakir Hossain</t>
  </si>
  <si>
    <t>Md. Hadi Miaje</t>
  </si>
  <si>
    <t>Nur Alam Gazi</t>
  </si>
  <si>
    <t>Morshed Alam</t>
  </si>
  <si>
    <t>Kopil Uddin Saykot</t>
  </si>
  <si>
    <t>Md.Sumon Hossain</t>
  </si>
  <si>
    <t>Md. Morshed Alam</t>
  </si>
  <si>
    <t>Md. Shopon Uddin Johir</t>
  </si>
  <si>
    <t>Tausib Bhuiyan</t>
  </si>
  <si>
    <t>Md.feroz</t>
  </si>
  <si>
    <t>Md. Shiplu Hossain</t>
  </si>
  <si>
    <t>Md. Robiul Islam</t>
  </si>
  <si>
    <t>Md. Saddam Hossen</t>
  </si>
  <si>
    <t>Md. Asif Hossen</t>
  </si>
  <si>
    <t>Md. Shohel</t>
  </si>
  <si>
    <t>Md. Ratul Islam</t>
  </si>
  <si>
    <t>Md. Shahinur Rahman</t>
  </si>
  <si>
    <t>Shifa Enterprise</t>
  </si>
  <si>
    <t>Barishal</t>
  </si>
  <si>
    <t>Md. Kawsar</t>
  </si>
  <si>
    <t>Anamul</t>
  </si>
  <si>
    <t>Shahin</t>
  </si>
  <si>
    <t>Md. Juwel Rana</t>
  </si>
  <si>
    <t>Sohan Ahmed Babul</t>
  </si>
  <si>
    <t>Md.Sajjad Hossen</t>
  </si>
  <si>
    <t>Mr. Sahadat Hossain</t>
  </si>
  <si>
    <t xml:space="preserve">Md Faisal </t>
  </si>
  <si>
    <t>DSR-0387</t>
  </si>
  <si>
    <t>Md. Firoz</t>
  </si>
  <si>
    <t>Abdur Rahman</t>
  </si>
  <si>
    <t>Md Saroar</t>
  </si>
  <si>
    <t>Md. Mehedi Hasan</t>
  </si>
  <si>
    <t>MD. Sujon</t>
  </si>
  <si>
    <t>Md.Monsur Rahman</t>
  </si>
  <si>
    <t>Md.Nipon</t>
  </si>
  <si>
    <t>Mr. Rubel</t>
  </si>
  <si>
    <t>DSR-0564</t>
  </si>
  <si>
    <t>Md. Alamgir Khokon</t>
  </si>
  <si>
    <t>Md. Mahbubur Rahman</t>
  </si>
  <si>
    <t>Md. Sumon</t>
  </si>
  <si>
    <t>Nandan world Link</t>
  </si>
  <si>
    <t>jobayer Ahmed Joy</t>
  </si>
  <si>
    <t>Md. Abdul Mannan Shapon</t>
  </si>
  <si>
    <t>One Telecon Narayangonj</t>
  </si>
  <si>
    <t>Sheuly</t>
  </si>
  <si>
    <t>Biplob Hossain</t>
  </si>
  <si>
    <t>Porimal Kumar</t>
  </si>
  <si>
    <t>Saiful</t>
  </si>
  <si>
    <t>Mr. Salim Iqbal</t>
  </si>
  <si>
    <t>Md.Musa</t>
  </si>
  <si>
    <t>MD. Riad</t>
  </si>
  <si>
    <t xml:space="preserve">Mizanur Rahman Rasel </t>
  </si>
  <si>
    <t>SL</t>
  </si>
  <si>
    <t>Anika Traders</t>
  </si>
  <si>
    <t>Md. Samim Islam</t>
  </si>
  <si>
    <t>Md. Taraq Mia</t>
  </si>
  <si>
    <t>Mahabub Hossain</t>
  </si>
  <si>
    <t>Tutul Shaha</t>
  </si>
  <si>
    <t>Parvez</t>
  </si>
  <si>
    <t>Mizan</t>
  </si>
  <si>
    <t>Mugdho Corporation</t>
  </si>
  <si>
    <t>Md. Emu</t>
  </si>
  <si>
    <t>Chan Mia</t>
  </si>
  <si>
    <t>Md. Shamim</t>
  </si>
  <si>
    <t>Md. Tariku Islam</t>
  </si>
  <si>
    <t>Md.Angur Hasan</t>
  </si>
  <si>
    <t>Md.Ripon khan</t>
  </si>
  <si>
    <t>Md.Samiul Islam</t>
  </si>
  <si>
    <t>Md. Arif Islam</t>
  </si>
  <si>
    <t>Md.Azaharul Islam</t>
  </si>
  <si>
    <t>Md.Jahangir Alam</t>
  </si>
  <si>
    <t>Md. Kanchon</t>
  </si>
  <si>
    <t>MD. Moinul Islam</t>
  </si>
  <si>
    <t>MD. Harun Ur Rashid</t>
  </si>
  <si>
    <t>MM Communnication</t>
  </si>
  <si>
    <t>Md Salah Uddin</t>
  </si>
  <si>
    <t>Md Jalal Uddin</t>
  </si>
  <si>
    <t>Tanjil</t>
  </si>
  <si>
    <t>Md. Hamidur</t>
  </si>
  <si>
    <t>Md. Noyon</t>
  </si>
  <si>
    <t>Md.Sahrear Akhon</t>
  </si>
  <si>
    <t>Sujon Haldar</t>
  </si>
  <si>
    <t>Arubindo</t>
  </si>
  <si>
    <t>Shakib Al Hasan</t>
  </si>
  <si>
    <t>Biddut Hossain</t>
  </si>
  <si>
    <t>Md. Ashikur Rahman</t>
  </si>
  <si>
    <t>M/S. Sky Tel</t>
  </si>
  <si>
    <t>Mr. Shimul</t>
  </si>
  <si>
    <t>Md. Tamim Molla</t>
  </si>
  <si>
    <t>Md. Zahidul Islam</t>
  </si>
  <si>
    <t>DSR-0654</t>
  </si>
  <si>
    <t>Md. Sufian</t>
  </si>
  <si>
    <t>Md. Fefat</t>
  </si>
  <si>
    <t>Md. Abdullah</t>
  </si>
  <si>
    <t>Md. Hanif</t>
  </si>
  <si>
    <t>Ridoy Chandra</t>
  </si>
  <si>
    <t>Shazidur Rahman sabuj</t>
  </si>
  <si>
    <t>Md. Shakil</t>
  </si>
  <si>
    <t>Moin Uddin</t>
  </si>
  <si>
    <t>Nizam Haider Chowdhury</t>
  </si>
  <si>
    <t>Md. Sobuj Miah</t>
  </si>
  <si>
    <t>Md. Khokon Mia (Sujon)</t>
  </si>
  <si>
    <t>Rajib Ahmed</t>
  </si>
  <si>
    <t>Md. Halim</t>
  </si>
  <si>
    <t>Fazly Rabbi</t>
  </si>
  <si>
    <t>Md.Sadikul Islam</t>
  </si>
  <si>
    <t>Samresh Das</t>
  </si>
  <si>
    <t>Anamul Haque Sumon</t>
  </si>
  <si>
    <t>Sukhdeb Das</t>
  </si>
  <si>
    <t>Md. Sojib</t>
  </si>
  <si>
    <t>Md. Saidul</t>
  </si>
  <si>
    <t>Md. Santo</t>
  </si>
  <si>
    <t>Imam</t>
  </si>
  <si>
    <t>MD. Raisul islam</t>
  </si>
  <si>
    <t>Md. Asif</t>
  </si>
  <si>
    <t>MD. Yakub (Noyon)</t>
  </si>
  <si>
    <t>Arifur Rahman</t>
  </si>
  <si>
    <t>Md. Selim Hossain</t>
  </si>
  <si>
    <t>Bappi Sarkar</t>
  </si>
  <si>
    <t>Md. Srabon</t>
  </si>
  <si>
    <t>MD.ifter ahad</t>
  </si>
  <si>
    <t xml:space="preserve"> Md. Roni Ali</t>
  </si>
  <si>
    <t>Shipon Sutrodar</t>
  </si>
  <si>
    <t>Zunayed Hasan</t>
  </si>
  <si>
    <t>Md. Faysal Abdin</t>
  </si>
  <si>
    <t>Sadikur Rahman Hridoy</t>
  </si>
  <si>
    <t>Target 
FEB 2020</t>
  </si>
  <si>
    <t>Achievement 
FEB 2020</t>
  </si>
  <si>
    <t>Target FEB 2020</t>
  </si>
  <si>
    <t>Achievement
 FEB 2020</t>
  </si>
  <si>
    <t>Achievement %
FEB 2020</t>
  </si>
  <si>
    <t>FEB'20 Back margin
Region Wise Value Achievement Status</t>
  </si>
  <si>
    <t>FEB'20 Back Margin
Dealer Wise Value Achievement Status</t>
  </si>
  <si>
    <t>FEB'20 Back margin
Zone Wise Value Achievement Status</t>
  </si>
  <si>
    <t xml:space="preserve">R.K Mobile Center </t>
  </si>
  <si>
    <t>FEB Target</t>
  </si>
  <si>
    <t>FEB Achievement</t>
  </si>
  <si>
    <t>Md. Tusher</t>
  </si>
  <si>
    <t>Uzzal Hossain</t>
  </si>
  <si>
    <t>Maruf Hasan Nirob</t>
  </si>
  <si>
    <t>DSR-0089</t>
  </si>
  <si>
    <t>Kazi Hasan</t>
  </si>
  <si>
    <t>Sommrat</t>
  </si>
  <si>
    <t>Shohel</t>
  </si>
  <si>
    <t>Rakib Pathan</t>
  </si>
  <si>
    <t>Md. Israfil Hossain</t>
  </si>
  <si>
    <t>Md. Anamul Haque</t>
  </si>
  <si>
    <t>Md.Bokul mia</t>
  </si>
  <si>
    <t>Md. Amdadul</t>
  </si>
  <si>
    <t>Md. Nasim Shahana Pappu</t>
  </si>
  <si>
    <t>Md.Roseduzzaman (Milon)</t>
  </si>
  <si>
    <t>Md. Ashik Islam</t>
  </si>
  <si>
    <t>R.K Mobile Center</t>
  </si>
  <si>
    <t>Achievement %
FEB 2019</t>
  </si>
  <si>
    <t xml:space="preserve">DSR wise Back margin  till 18 FEB'20 </t>
  </si>
</sst>
</file>

<file path=xl/styles.xml><?xml version="1.0" encoding="utf-8"?>
<styleSheet xmlns="http://schemas.openxmlformats.org/spreadsheetml/2006/main">
  <numFmts count="4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(* #,##0_);_(* \(#,##0\);_(* &quot;-&quot;??_);_(@_)"/>
    <numFmt numFmtId="167" formatCode="0.0%"/>
  </numFmts>
  <fonts count="2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Calibri"/>
      <family val="2"/>
      <scheme val="minor"/>
    </font>
    <font>
      <sz val="10"/>
      <name val="Calibri"/>
      <family val="2"/>
    </font>
    <font>
      <sz val="10"/>
      <color indexed="8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8"/>
      <name val="Arial"/>
      <family val="2"/>
    </font>
    <font>
      <sz val="11"/>
      <color theme="0"/>
      <name val="Calibri"/>
      <family val="2"/>
      <scheme val="minor"/>
    </font>
    <font>
      <sz val="11"/>
      <name val="Calibri"/>
      <family val="2"/>
    </font>
    <font>
      <sz val="10"/>
      <name val="Arial"/>
      <family val="2"/>
    </font>
    <font>
      <b/>
      <i/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rgb="FF66FF33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39997558519241921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0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/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rgb="FFABABAB"/>
      </left>
      <right/>
      <top/>
      <bottom/>
      <diagonal/>
    </border>
  </borders>
  <cellStyleXfs count="14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1" fillId="0" borderId="0" applyFont="0" applyFill="0" applyBorder="0" applyAlignment="0" applyProtection="0"/>
    <xf numFmtId="0" fontId="11" fillId="0" borderId="0"/>
    <xf numFmtId="0" fontId="11" fillId="0" borderId="0"/>
    <xf numFmtId="165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233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166" fontId="0" fillId="4" borderId="1" xfId="1" applyNumberFormat="1" applyFont="1" applyFill="1" applyBorder="1"/>
    <xf numFmtId="10" fontId="0" fillId="4" borderId="1" xfId="2" applyNumberFormat="1" applyFont="1" applyFill="1" applyBorder="1"/>
    <xf numFmtId="166" fontId="0" fillId="4" borderId="1" xfId="1" applyNumberFormat="1" applyFont="1" applyFill="1" applyBorder="1" applyAlignment="1">
      <alignment horizontal="center" vertical="center"/>
    </xf>
    <xf numFmtId="10" fontId="0" fillId="4" borderId="1" xfId="2" applyNumberFormat="1" applyFont="1" applyFill="1" applyBorder="1" applyAlignment="1">
      <alignment horizontal="center" vertical="center"/>
    </xf>
    <xf numFmtId="166" fontId="0" fillId="4" borderId="1" xfId="0" applyNumberFormat="1" applyFill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8" xfId="0" applyBorder="1"/>
    <xf numFmtId="166" fontId="0" fillId="4" borderId="8" xfId="1" applyNumberFormat="1" applyFont="1" applyFill="1" applyBorder="1" applyAlignment="1">
      <alignment horizontal="center" vertical="center"/>
    </xf>
    <xf numFmtId="166" fontId="0" fillId="4" borderId="8" xfId="0" applyNumberForma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 wrapText="1"/>
    </xf>
    <xf numFmtId="166" fontId="3" fillId="3" borderId="12" xfId="1" applyNumberFormat="1" applyFont="1" applyFill="1" applyBorder="1"/>
    <xf numFmtId="10" fontId="3" fillId="3" borderId="12" xfId="2" applyNumberFormat="1" applyFont="1" applyFill="1" applyBorder="1"/>
    <xf numFmtId="166" fontId="3" fillId="3" borderId="12" xfId="0" applyNumberFormat="1" applyFont="1" applyFill="1" applyBorder="1"/>
    <xf numFmtId="0" fontId="3" fillId="3" borderId="11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 wrapText="1"/>
    </xf>
    <xf numFmtId="0" fontId="3" fillId="3" borderId="13" xfId="0" applyFont="1" applyFill="1" applyBorder="1" applyAlignment="1">
      <alignment horizontal="center" vertical="center" wrapText="1"/>
    </xf>
    <xf numFmtId="0" fontId="3" fillId="3" borderId="11" xfId="0" applyFont="1" applyFill="1" applyBorder="1"/>
    <xf numFmtId="166" fontId="3" fillId="3" borderId="13" xfId="1" applyNumberFormat="1" applyFont="1" applyFill="1" applyBorder="1"/>
    <xf numFmtId="166" fontId="0" fillId="0" borderId="0" xfId="0" applyNumberFormat="1"/>
    <xf numFmtId="165" fontId="0" fillId="0" borderId="0" xfId="0" applyNumberFormat="1"/>
    <xf numFmtId="0" fontId="0" fillId="4" borderId="1" xfId="0" applyFill="1" applyBorder="1"/>
    <xf numFmtId="166" fontId="3" fillId="3" borderId="12" xfId="0" applyNumberFormat="1" applyFont="1" applyFill="1" applyBorder="1" applyAlignment="1">
      <alignment horizontal="center" vertical="center"/>
    </xf>
    <xf numFmtId="10" fontId="3" fillId="3" borderId="12" xfId="2" applyNumberFormat="1" applyFont="1" applyFill="1" applyBorder="1" applyAlignment="1">
      <alignment horizontal="center" vertical="center"/>
    </xf>
    <xf numFmtId="166" fontId="3" fillId="3" borderId="12" xfId="2" applyNumberFormat="1" applyFont="1" applyFill="1" applyBorder="1" applyAlignment="1">
      <alignment horizontal="center" vertical="center"/>
    </xf>
    <xf numFmtId="166" fontId="3" fillId="3" borderId="13" xfId="1" applyNumberFormat="1" applyFont="1" applyFill="1" applyBorder="1" applyAlignment="1">
      <alignment horizontal="center" vertical="center"/>
    </xf>
    <xf numFmtId="166" fontId="0" fillId="4" borderId="2" xfId="1" applyNumberFormat="1" applyFont="1" applyFill="1" applyBorder="1"/>
    <xf numFmtId="166" fontId="0" fillId="4" borderId="5" xfId="1" applyNumberFormat="1" applyFont="1" applyFill="1" applyBorder="1"/>
    <xf numFmtId="166" fontId="0" fillId="4" borderId="8" xfId="1" applyNumberFormat="1" applyFont="1" applyFill="1" applyBorder="1"/>
    <xf numFmtId="0" fontId="3" fillId="3" borderId="14" xfId="0" applyFont="1" applyFill="1" applyBorder="1" applyAlignment="1">
      <alignment horizontal="center" vertical="center"/>
    </xf>
    <xf numFmtId="0" fontId="3" fillId="3" borderId="15" xfId="0" applyFont="1" applyFill="1" applyBorder="1" applyAlignment="1">
      <alignment horizontal="center" vertical="center"/>
    </xf>
    <xf numFmtId="0" fontId="3" fillId="3" borderId="15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0" fillId="5" borderId="0" xfId="0" applyFill="1" applyAlignment="1">
      <alignment horizontal="left"/>
    </xf>
    <xf numFmtId="166" fontId="0" fillId="5" borderId="1" xfId="1" applyNumberFormat="1" applyFont="1" applyFill="1" applyBorder="1" applyAlignment="1">
      <alignment horizontal="center" vertical="center"/>
    </xf>
    <xf numFmtId="10" fontId="0" fillId="5" borderId="1" xfId="2" applyNumberFormat="1" applyFont="1" applyFill="1" applyBorder="1" applyAlignment="1">
      <alignment horizontal="center" vertical="center"/>
    </xf>
    <xf numFmtId="0" fontId="0" fillId="4" borderId="8" xfId="0" applyFill="1" applyBorder="1"/>
    <xf numFmtId="1" fontId="0" fillId="4" borderId="1" xfId="2" applyNumberFormat="1" applyFont="1" applyFill="1" applyBorder="1"/>
    <xf numFmtId="10" fontId="0" fillId="0" borderId="0" xfId="0" applyNumberFormat="1"/>
    <xf numFmtId="0" fontId="3" fillId="3" borderId="10" xfId="0" applyFont="1" applyFill="1" applyBorder="1" applyAlignment="1">
      <alignment horizontal="center" vertical="center" wrapText="1"/>
    </xf>
    <xf numFmtId="10" fontId="0" fillId="0" borderId="1" xfId="2" applyNumberFormat="1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 wrapText="1"/>
    </xf>
    <xf numFmtId="166" fontId="0" fillId="0" borderId="0" xfId="1" applyNumberFormat="1" applyFont="1"/>
    <xf numFmtId="0" fontId="0" fillId="4" borderId="0" xfId="0" applyFill="1" applyAlignment="1">
      <alignment horizontal="left"/>
    </xf>
    <xf numFmtId="0" fontId="3" fillId="3" borderId="10" xfId="0" applyFont="1" applyFill="1" applyBorder="1" applyAlignment="1">
      <alignment horizontal="center" vertical="center" wrapText="1"/>
    </xf>
    <xf numFmtId="165" fontId="0" fillId="4" borderId="8" xfId="1" applyNumberFormat="1" applyFont="1" applyFill="1" applyBorder="1" applyAlignment="1">
      <alignment horizontal="center" vertical="center"/>
    </xf>
    <xf numFmtId="165" fontId="0" fillId="4" borderId="1" xfId="1" applyNumberFormat="1" applyFont="1" applyFill="1" applyBorder="1" applyAlignment="1">
      <alignment horizontal="center" vertical="center"/>
    </xf>
    <xf numFmtId="165" fontId="0" fillId="4" borderId="1" xfId="1" applyNumberFormat="1" applyFont="1" applyFill="1" applyBorder="1"/>
    <xf numFmtId="0" fontId="0" fillId="4" borderId="0" xfId="0" applyFill="1"/>
    <xf numFmtId="166" fontId="0" fillId="4" borderId="1" xfId="1" applyNumberFormat="1" applyFont="1" applyFill="1" applyBorder="1" applyAlignment="1">
      <alignment horizontal="left" vertical="center"/>
    </xf>
    <xf numFmtId="0" fontId="0" fillId="4" borderId="1" xfId="0" applyFont="1" applyFill="1" applyBorder="1" applyAlignment="1">
      <alignment horizontal="center" vertical="center"/>
    </xf>
    <xf numFmtId="1" fontId="0" fillId="4" borderId="1" xfId="0" applyNumberFormat="1" applyFont="1" applyFill="1" applyBorder="1" applyAlignment="1">
      <alignment horizontal="center" vertical="center"/>
    </xf>
    <xf numFmtId="1" fontId="0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" fontId="0" fillId="4" borderId="1" xfId="0" applyNumberFormat="1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 vertical="center"/>
    </xf>
    <xf numFmtId="1" fontId="11" fillId="4" borderId="1" xfId="0" applyNumberFormat="1" applyFont="1" applyFill="1" applyBorder="1" applyAlignment="1">
      <alignment horizontal="center" vertical="center"/>
    </xf>
    <xf numFmtId="1" fontId="12" fillId="0" borderId="1" xfId="0" applyNumberFormat="1" applyFon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0" fontId="14" fillId="4" borderId="5" xfId="0" applyFont="1" applyFill="1" applyBorder="1" applyAlignment="1">
      <alignment horizontal="center" vertical="center"/>
    </xf>
    <xf numFmtId="0" fontId="14" fillId="4" borderId="1" xfId="0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0" fontId="15" fillId="0" borderId="1" xfId="0" applyFont="1" applyFill="1" applyBorder="1" applyAlignment="1">
      <alignment horizontal="center"/>
    </xf>
    <xf numFmtId="0" fontId="16" fillId="0" borderId="1" xfId="0" applyFont="1" applyFill="1" applyBorder="1" applyAlignment="1">
      <alignment horizontal="center"/>
    </xf>
    <xf numFmtId="0" fontId="10" fillId="0" borderId="1" xfId="0" applyFont="1" applyFill="1" applyBorder="1" applyAlignment="1">
      <alignment horizontal="center"/>
    </xf>
    <xf numFmtId="0" fontId="15" fillId="0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wrapText="1"/>
    </xf>
    <xf numFmtId="0" fontId="17" fillId="4" borderId="1" xfId="0" applyFont="1" applyFill="1" applyBorder="1" applyAlignment="1">
      <alignment horizontal="center"/>
    </xf>
    <xf numFmtId="0" fontId="3" fillId="3" borderId="12" xfId="0" applyFont="1" applyFill="1" applyBorder="1" applyAlignment="1">
      <alignment horizontal="center" vertical="center"/>
    </xf>
    <xf numFmtId="0" fontId="0" fillId="4" borderId="1" xfId="0" applyFill="1" applyBorder="1" applyAlignment="1">
      <alignment vertical="center"/>
    </xf>
    <xf numFmtId="1" fontId="0" fillId="4" borderId="1" xfId="0" applyNumberFormat="1" applyFill="1" applyBorder="1" applyAlignment="1">
      <alignment vertical="center"/>
    </xf>
    <xf numFmtId="0" fontId="0" fillId="4" borderId="1" xfId="0" applyFont="1" applyFill="1" applyBorder="1" applyAlignment="1">
      <alignment vertical="center"/>
    </xf>
    <xf numFmtId="0" fontId="0" fillId="4" borderId="0" xfId="0" applyFill="1" applyAlignment="1">
      <alignment vertical="center"/>
    </xf>
    <xf numFmtId="49" fontId="0" fillId="0" borderId="8" xfId="0" applyNumberFormat="1" applyFont="1" applyBorder="1" applyAlignment="1">
      <alignment horizontal="left"/>
    </xf>
    <xf numFmtId="49" fontId="0" fillId="0" borderId="1" xfId="0" applyNumberFormat="1" applyFont="1" applyBorder="1" applyAlignment="1">
      <alignment horizontal="left"/>
    </xf>
    <xf numFmtId="49" fontId="0" fillId="0" borderId="1" xfId="1" applyNumberFormat="1" applyFont="1" applyBorder="1" applyAlignment="1">
      <alignment horizontal="left" vertical="center"/>
    </xf>
    <xf numFmtId="49" fontId="0" fillId="0" borderId="1" xfId="0" applyNumberFormat="1" applyFont="1" applyBorder="1" applyAlignment="1">
      <alignment horizontal="left" wrapText="1"/>
    </xf>
    <xf numFmtId="0" fontId="0" fillId="0" borderId="1" xfId="0" applyBorder="1" applyAlignment="1">
      <alignment horizontal="left"/>
    </xf>
    <xf numFmtId="0" fontId="0" fillId="0" borderId="8" xfId="0" applyBorder="1" applyAlignment="1">
      <alignment horizontal="left"/>
    </xf>
    <xf numFmtId="49" fontId="0" fillId="0" borderId="1" xfId="0" applyNumberFormat="1" applyFont="1" applyFill="1" applyBorder="1" applyAlignment="1">
      <alignment horizontal="left"/>
    </xf>
    <xf numFmtId="49" fontId="0" fillId="0" borderId="1" xfId="0" applyNumberFormat="1" applyFont="1" applyBorder="1" applyAlignment="1">
      <alignment horizontal="left" vertical="center"/>
    </xf>
    <xf numFmtId="49" fontId="0" fillId="0" borderId="1" xfId="1" applyNumberFormat="1" applyFont="1" applyFill="1" applyBorder="1" applyAlignment="1">
      <alignment horizontal="left" vertical="center"/>
    </xf>
    <xf numFmtId="49" fontId="1" fillId="0" borderId="1" xfId="1" applyNumberFormat="1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/>
    </xf>
    <xf numFmtId="49" fontId="1" fillId="4" borderId="1" xfId="1" applyNumberFormat="1" applyFont="1" applyFill="1" applyBorder="1" applyAlignment="1">
      <alignment horizontal="left" vertical="center"/>
    </xf>
    <xf numFmtId="49" fontId="0" fillId="4" borderId="1" xfId="1" applyNumberFormat="1" applyFont="1" applyFill="1" applyBorder="1" applyAlignment="1">
      <alignment horizontal="left" vertical="center"/>
    </xf>
    <xf numFmtId="49" fontId="1" fillId="0" borderId="1" xfId="1" applyNumberFormat="1" applyFont="1" applyBorder="1" applyAlignment="1">
      <alignment horizontal="left" vertical="center"/>
    </xf>
    <xf numFmtId="49" fontId="1" fillId="0" borderId="1" xfId="1" applyNumberFormat="1" applyFont="1" applyBorder="1" applyAlignment="1">
      <alignment horizontal="left" vertical="center" wrapText="1"/>
    </xf>
    <xf numFmtId="1" fontId="10" fillId="4" borderId="1" xfId="0" applyNumberFormat="1" applyFont="1" applyFill="1" applyBorder="1" applyAlignment="1">
      <alignment horizontal="center" vertical="center"/>
    </xf>
    <xf numFmtId="0" fontId="0" fillId="0" borderId="1" xfId="0" applyFont="1" applyBorder="1"/>
    <xf numFmtId="0" fontId="0" fillId="4" borderId="1" xfId="0" applyFont="1" applyFill="1" applyBorder="1" applyAlignment="1">
      <alignment horizontal="left" vertical="center"/>
    </xf>
    <xf numFmtId="0" fontId="0" fillId="4" borderId="27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left"/>
    </xf>
    <xf numFmtId="0" fontId="0" fillId="4" borderId="1" xfId="1" applyNumberFormat="1" applyFont="1" applyFill="1" applyBorder="1" applyAlignment="1">
      <alignment horizontal="left" vertical="center"/>
    </xf>
    <xf numFmtId="0" fontId="0" fillId="0" borderId="8" xfId="0" applyBorder="1" applyAlignment="1"/>
    <xf numFmtId="0" fontId="0" fillId="4" borderId="8" xfId="0" applyFont="1" applyFill="1" applyBorder="1" applyAlignment="1"/>
    <xf numFmtId="0" fontId="0" fillId="0" borderId="1" xfId="0" applyBorder="1" applyAlignment="1"/>
    <xf numFmtId="0" fontId="0" fillId="4" borderId="1" xfId="0" applyFont="1" applyFill="1" applyBorder="1" applyAlignment="1"/>
    <xf numFmtId="0" fontId="0" fillId="0" borderId="5" xfId="0" applyBorder="1" applyAlignment="1"/>
    <xf numFmtId="0" fontId="0" fillId="4" borderId="5" xfId="0" applyFont="1" applyFill="1" applyBorder="1" applyAlignment="1"/>
    <xf numFmtId="0" fontId="7" fillId="0" borderId="29" xfId="0" applyFont="1" applyBorder="1" applyAlignment="1"/>
    <xf numFmtId="0" fontId="7" fillId="0" borderId="8" xfId="0" applyFont="1" applyBorder="1" applyAlignment="1"/>
    <xf numFmtId="0" fontId="7" fillId="0" borderId="27" xfId="0" applyFont="1" applyBorder="1" applyAlignment="1"/>
    <xf numFmtId="0" fontId="7" fillId="0" borderId="1" xfId="0" applyFont="1" applyBorder="1" applyAlignment="1"/>
    <xf numFmtId="0" fontId="13" fillId="4" borderId="1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/>
    </xf>
    <xf numFmtId="0" fontId="9" fillId="0" borderId="1" xfId="0" applyFont="1" applyBorder="1"/>
    <xf numFmtId="0" fontId="9" fillId="0" borderId="1" xfId="0" applyFont="1" applyFill="1" applyBorder="1" applyAlignment="1">
      <alignment horizontal="left"/>
    </xf>
    <xf numFmtId="0" fontId="9" fillId="0" borderId="1" xfId="0" applyFont="1" applyFill="1" applyBorder="1"/>
    <xf numFmtId="0" fontId="16" fillId="0" borderId="1" xfId="0" applyFont="1" applyFill="1" applyBorder="1" applyAlignment="1">
      <alignment horizontal="left"/>
    </xf>
    <xf numFmtId="0" fontId="15" fillId="0" borderId="1" xfId="0" applyFont="1" applyFill="1" applyBorder="1" applyAlignment="1">
      <alignment wrapText="1"/>
    </xf>
    <xf numFmtId="0" fontId="9" fillId="0" borderId="5" xfId="0" applyFont="1" applyFill="1" applyBorder="1" applyAlignment="1">
      <alignment horizontal="left"/>
    </xf>
    <xf numFmtId="0" fontId="17" fillId="4" borderId="1" xfId="0" applyFont="1" applyFill="1" applyBorder="1" applyAlignment="1">
      <alignment horizontal="left"/>
    </xf>
    <xf numFmtId="166" fontId="0" fillId="4" borderId="27" xfId="1" applyNumberFormat="1" applyFont="1" applyFill="1" applyBorder="1" applyAlignment="1">
      <alignment horizontal="center" vertical="center"/>
    </xf>
    <xf numFmtId="1" fontId="0" fillId="0" borderId="30" xfId="0" applyNumberFormat="1" applyFont="1" applyBorder="1" applyAlignment="1">
      <alignment horizontal="center" vertical="center"/>
    </xf>
    <xf numFmtId="1" fontId="0" fillId="4" borderId="27" xfId="0" applyNumberFormat="1" applyFont="1" applyFill="1" applyBorder="1" applyAlignment="1">
      <alignment horizontal="center" vertical="center"/>
    </xf>
    <xf numFmtId="1" fontId="0" fillId="0" borderId="27" xfId="0" applyNumberFormat="1" applyFont="1" applyBorder="1" applyAlignment="1">
      <alignment horizontal="center" vertical="center"/>
    </xf>
    <xf numFmtId="0" fontId="9" fillId="0" borderId="5" xfId="0" applyFont="1" applyBorder="1"/>
    <xf numFmtId="0" fontId="0" fillId="0" borderId="5" xfId="0" applyBorder="1" applyAlignment="1">
      <alignment horizontal="center" vertical="center"/>
    </xf>
    <xf numFmtId="1" fontId="0" fillId="4" borderId="5" xfId="0" applyNumberFormat="1" applyFont="1" applyFill="1" applyBorder="1" applyAlignment="1">
      <alignment horizontal="center" vertical="center"/>
    </xf>
    <xf numFmtId="0" fontId="17" fillId="4" borderId="5" xfId="0" applyFont="1" applyFill="1" applyBorder="1" applyAlignment="1">
      <alignment horizontal="left"/>
    </xf>
    <xf numFmtId="0" fontId="15" fillId="0" borderId="5" xfId="0" applyFont="1" applyFill="1" applyBorder="1" applyAlignment="1">
      <alignment horizontal="center"/>
    </xf>
    <xf numFmtId="0" fontId="0" fillId="4" borderId="5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6" fillId="6" borderId="5" xfId="0" applyFont="1" applyFill="1" applyBorder="1" applyAlignment="1">
      <alignment horizontal="center"/>
    </xf>
    <xf numFmtId="0" fontId="0" fillId="4" borderId="0" xfId="0" applyFont="1" applyFill="1" applyAlignment="1">
      <alignment horizontal="left"/>
    </xf>
    <xf numFmtId="0" fontId="7" fillId="0" borderId="1" xfId="0" applyFont="1" applyBorder="1"/>
    <xf numFmtId="166" fontId="18" fillId="3" borderId="33" xfId="1" applyNumberFormat="1" applyFont="1" applyFill="1" applyBorder="1" applyAlignment="1">
      <alignment horizontal="center" vertical="center"/>
    </xf>
    <xf numFmtId="0" fontId="3" fillId="3" borderId="25" xfId="0" applyFont="1" applyFill="1" applyBorder="1" applyAlignment="1">
      <alignment horizontal="center" vertical="center"/>
    </xf>
    <xf numFmtId="0" fontId="7" fillId="4" borderId="1" xfId="0" applyFont="1" applyFill="1" applyBorder="1"/>
    <xf numFmtId="10" fontId="0" fillId="0" borderId="1" xfId="0" applyNumberFormat="1" applyFill="1" applyBorder="1" applyAlignment="1">
      <alignment horizontal="center" vertical="center"/>
    </xf>
    <xf numFmtId="0" fontId="0" fillId="4" borderId="8" xfId="0" applyFont="1" applyFill="1" applyBorder="1"/>
    <xf numFmtId="0" fontId="0" fillId="4" borderId="0" xfId="0" applyFill="1" applyAlignment="1">
      <alignment horizontal="center"/>
    </xf>
    <xf numFmtId="9" fontId="0" fillId="4" borderId="8" xfId="2" applyNumberFormat="1" applyFont="1" applyFill="1" applyBorder="1" applyAlignment="1">
      <alignment horizontal="center" vertical="center"/>
    </xf>
    <xf numFmtId="18" fontId="3" fillId="3" borderId="10" xfId="0" applyNumberFormat="1" applyFont="1" applyFill="1" applyBorder="1" applyAlignment="1">
      <alignment horizontal="center" vertical="center"/>
    </xf>
    <xf numFmtId="167" fontId="0" fillId="4" borderId="8" xfId="2" applyNumberFormat="1" applyFont="1" applyFill="1" applyBorder="1" applyAlignment="1">
      <alignment horizontal="center" vertical="center"/>
    </xf>
    <xf numFmtId="0" fontId="0" fillId="8" borderId="1" xfId="0" applyFill="1" applyBorder="1"/>
    <xf numFmtId="0" fontId="2" fillId="4" borderId="1" xfId="0" applyFont="1" applyFill="1" applyBorder="1"/>
    <xf numFmtId="0" fontId="19" fillId="9" borderId="1" xfId="0" applyFont="1" applyFill="1" applyBorder="1"/>
    <xf numFmtId="0" fontId="0" fillId="6" borderId="1" xfId="0" applyFill="1" applyBorder="1"/>
    <xf numFmtId="0" fontId="0" fillId="0" borderId="34" xfId="0" applyBorder="1"/>
    <xf numFmtId="166" fontId="21" fillId="2" borderId="1" xfId="1" applyNumberFormat="1" applyFont="1" applyFill="1" applyBorder="1"/>
    <xf numFmtId="1" fontId="18" fillId="3" borderId="1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1" fontId="18" fillId="3" borderId="5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166" fontId="18" fillId="3" borderId="1" xfId="0" applyNumberFormat="1" applyFont="1" applyFill="1" applyBorder="1" applyAlignment="1">
      <alignment horizontal="center" vertical="center"/>
    </xf>
    <xf numFmtId="166" fontId="18" fillId="3" borderId="1" xfId="5" applyNumberFormat="1" applyFont="1" applyFill="1" applyBorder="1" applyAlignment="1">
      <alignment horizontal="center" vertical="center"/>
    </xf>
    <xf numFmtId="1" fontId="1" fillId="4" borderId="1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66" fontId="18" fillId="3" borderId="1" xfId="11" applyNumberFormat="1" applyFont="1" applyFill="1" applyBorder="1" applyAlignment="1">
      <alignment horizontal="center" vertical="center"/>
    </xf>
    <xf numFmtId="1" fontId="7" fillId="4" borderId="1" xfId="0" applyNumberFormat="1" applyFont="1" applyFill="1" applyBorder="1" applyAlignment="1">
      <alignment horizontal="center" vertical="center"/>
    </xf>
    <xf numFmtId="1" fontId="6" fillId="4" borderId="1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2" fillId="4" borderId="1" xfId="0" applyFont="1" applyFill="1" applyBorder="1" applyAlignment="1">
      <alignment horizontal="center" vertical="center"/>
    </xf>
    <xf numFmtId="0" fontId="22" fillId="4" borderId="5" xfId="0" applyFont="1" applyFill="1" applyBorder="1" applyAlignment="1">
      <alignment horizontal="center" vertical="center"/>
    </xf>
    <xf numFmtId="0" fontId="1" fillId="4" borderId="0" xfId="0" applyFont="1" applyFill="1"/>
    <xf numFmtId="0" fontId="1" fillId="4" borderId="0" xfId="0" applyFont="1" applyFill="1" applyAlignment="1">
      <alignment horizontal="center"/>
    </xf>
    <xf numFmtId="0" fontId="0" fillId="0" borderId="2" xfId="0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 wrapText="1"/>
    </xf>
    <xf numFmtId="1" fontId="18" fillId="3" borderId="1" xfId="13" applyNumberFormat="1" applyFont="1" applyFill="1" applyBorder="1" applyAlignment="1">
      <alignment horizontal="center" vertical="center"/>
    </xf>
    <xf numFmtId="10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1" fillId="4" borderId="1" xfId="6" applyNumberFormat="1" applyFont="1" applyFill="1" applyBorder="1" applyAlignment="1">
      <alignment horizontal="center" vertical="center"/>
    </xf>
    <xf numFmtId="0" fontId="7" fillId="0" borderId="1" xfId="9" applyFont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166" fontId="1" fillId="4" borderId="1" xfId="11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7" fillId="4" borderId="27" xfId="6" applyFont="1" applyFill="1" applyBorder="1" applyAlignment="1">
      <alignment horizontal="center" vertical="center"/>
    </xf>
    <xf numFmtId="0" fontId="7" fillId="4" borderId="1" xfId="6" applyFont="1" applyFill="1" applyBorder="1" applyAlignment="1">
      <alignment horizontal="center" vertical="center"/>
    </xf>
    <xf numFmtId="0" fontId="7" fillId="4" borderId="1" xfId="9" applyFont="1" applyFill="1" applyBorder="1" applyAlignment="1">
      <alignment horizontal="center" vertical="center"/>
    </xf>
    <xf numFmtId="49" fontId="7" fillId="4" borderId="27" xfId="6" applyNumberFormat="1" applyFont="1" applyFill="1" applyBorder="1" applyAlignment="1">
      <alignment horizontal="center" vertical="center"/>
    </xf>
    <xf numFmtId="0" fontId="1" fillId="0" borderId="27" xfId="9" applyFont="1" applyFill="1" applyBorder="1" applyAlignment="1">
      <alignment horizontal="center" vertical="center"/>
    </xf>
    <xf numFmtId="49" fontId="7" fillId="4" borderId="1" xfId="6" applyNumberFormat="1" applyFont="1" applyFill="1" applyBorder="1" applyAlignment="1">
      <alignment horizontal="center" vertical="center"/>
    </xf>
    <xf numFmtId="0" fontId="6" fillId="0" borderId="1" xfId="9" applyFont="1" applyFill="1" applyBorder="1" applyAlignment="1">
      <alignment horizontal="center" vertical="center"/>
    </xf>
    <xf numFmtId="0" fontId="1" fillId="0" borderId="1" xfId="9" applyFont="1" applyFill="1" applyBorder="1" applyAlignment="1">
      <alignment horizontal="center" vertical="center"/>
    </xf>
    <xf numFmtId="0" fontId="7" fillId="0" borderId="27" xfId="9" applyFont="1" applyBorder="1" applyAlignment="1">
      <alignment horizontal="center" vertical="center"/>
    </xf>
    <xf numFmtId="0" fontId="7" fillId="0" borderId="30" xfId="9" applyFont="1" applyBorder="1" applyAlignment="1">
      <alignment horizontal="center" vertical="center"/>
    </xf>
    <xf numFmtId="0" fontId="7" fillId="4" borderId="5" xfId="6" applyFont="1" applyFill="1" applyBorder="1" applyAlignment="1">
      <alignment horizontal="center" vertical="center"/>
    </xf>
    <xf numFmtId="0" fontId="1" fillId="4" borderId="5" xfId="6" applyNumberFormat="1" applyFont="1" applyFill="1" applyBorder="1" applyAlignment="1">
      <alignment horizontal="center" vertical="center"/>
    </xf>
    <xf numFmtId="0" fontId="6" fillId="4" borderId="5" xfId="0" applyFont="1" applyFill="1" applyBorder="1" applyAlignment="1">
      <alignment horizontal="center" vertical="center"/>
    </xf>
    <xf numFmtId="0" fontId="1" fillId="4" borderId="27" xfId="0" applyFont="1" applyFill="1" applyBorder="1" applyAlignment="1">
      <alignment horizontal="center" vertical="center"/>
    </xf>
    <xf numFmtId="166" fontId="18" fillId="3" borderId="1" xfId="13" applyNumberFormat="1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23" fillId="3" borderId="25" xfId="0" applyFont="1" applyFill="1" applyBorder="1" applyAlignment="1">
      <alignment horizontal="center" vertical="center"/>
    </xf>
    <xf numFmtId="9" fontId="3" fillId="3" borderId="12" xfId="2" applyNumberFormat="1" applyFont="1" applyFill="1" applyBorder="1"/>
    <xf numFmtId="0" fontId="3" fillId="3" borderId="11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5" fillId="7" borderId="16" xfId="0" applyFont="1" applyFill="1" applyBorder="1" applyAlignment="1">
      <alignment horizontal="center" wrapText="1"/>
    </xf>
    <xf numFmtId="0" fontId="5" fillId="7" borderId="17" xfId="0" applyFont="1" applyFill="1" applyBorder="1" applyAlignment="1">
      <alignment horizontal="center" wrapText="1"/>
    </xf>
    <xf numFmtId="0" fontId="5" fillId="7" borderId="18" xfId="0" applyFont="1" applyFill="1" applyBorder="1" applyAlignment="1">
      <alignment horizontal="center" wrapText="1"/>
    </xf>
    <xf numFmtId="0" fontId="5" fillId="7" borderId="2" xfId="0" applyFont="1" applyFill="1" applyBorder="1" applyAlignment="1">
      <alignment horizontal="center" wrapText="1"/>
    </xf>
    <xf numFmtId="0" fontId="5" fillId="7" borderId="6" xfId="0" applyFont="1" applyFill="1" applyBorder="1" applyAlignment="1">
      <alignment horizontal="center" wrapText="1"/>
    </xf>
    <xf numFmtId="0" fontId="3" fillId="3" borderId="9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0" fontId="5" fillId="7" borderId="7" xfId="0" applyFont="1" applyFill="1" applyBorder="1" applyAlignment="1">
      <alignment horizontal="center" wrapText="1"/>
    </xf>
    <xf numFmtId="0" fontId="5" fillId="7" borderId="9" xfId="0" applyFont="1" applyFill="1" applyBorder="1" applyAlignment="1">
      <alignment horizontal="center" wrapText="1"/>
    </xf>
    <xf numFmtId="0" fontId="3" fillId="3" borderId="19" xfId="0" applyFont="1" applyFill="1" applyBorder="1" applyAlignment="1">
      <alignment horizontal="center" vertical="center" wrapText="1"/>
    </xf>
    <xf numFmtId="0" fontId="3" fillId="3" borderId="22" xfId="0" applyFont="1" applyFill="1" applyBorder="1" applyAlignment="1">
      <alignment horizontal="center" vertical="center"/>
    </xf>
    <xf numFmtId="0" fontId="3" fillId="3" borderId="24" xfId="0" applyFont="1" applyFill="1" applyBorder="1" applyAlignment="1">
      <alignment horizontal="center" vertical="center"/>
    </xf>
    <xf numFmtId="0" fontId="3" fillId="3" borderId="20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3" borderId="25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3" fillId="3" borderId="15" xfId="0" applyFont="1" applyFill="1" applyBorder="1" applyAlignment="1">
      <alignment horizontal="center" vertical="center"/>
    </xf>
    <xf numFmtId="0" fontId="3" fillId="3" borderId="20" xfId="0" applyFont="1" applyFill="1" applyBorder="1" applyAlignment="1">
      <alignment horizontal="center" vertical="center" wrapText="1"/>
    </xf>
    <xf numFmtId="0" fontId="3" fillId="3" borderId="10" xfId="0" applyFont="1" applyFill="1" applyBorder="1" applyAlignment="1">
      <alignment horizontal="center" vertical="center" wrapText="1"/>
    </xf>
    <xf numFmtId="0" fontId="3" fillId="3" borderId="21" xfId="0" applyFont="1" applyFill="1" applyBorder="1" applyAlignment="1">
      <alignment horizontal="center" vertical="center" wrapText="1"/>
    </xf>
    <xf numFmtId="0" fontId="3" fillId="3" borderId="23" xfId="0" applyFont="1" applyFill="1" applyBorder="1" applyAlignment="1">
      <alignment horizontal="center" vertical="center" wrapText="1"/>
    </xf>
    <xf numFmtId="0" fontId="3" fillId="3" borderId="26" xfId="0" applyFont="1" applyFill="1" applyBorder="1" applyAlignment="1">
      <alignment horizontal="center" vertical="center" wrapText="1"/>
    </xf>
    <xf numFmtId="0" fontId="23" fillId="3" borderId="10" xfId="0" applyFont="1" applyFill="1" applyBorder="1" applyAlignment="1">
      <alignment horizontal="center" vertical="center"/>
    </xf>
  </cellXfs>
  <cellStyles count="14">
    <cellStyle name="Comma" xfId="1" builtinId="3"/>
    <cellStyle name="Comma 2" xfId="10"/>
    <cellStyle name="Comma 3" xfId="4"/>
    <cellStyle name="Comma 3 2" xfId="7"/>
    <cellStyle name="Comma 4" xfId="5"/>
    <cellStyle name="Comma 5" xfId="11"/>
    <cellStyle name="Currency" xfId="13" builtinId="4"/>
    <cellStyle name="Currency 2" xfId="12"/>
    <cellStyle name="Normal" xfId="0" builtinId="0"/>
    <cellStyle name="Normal 2" xfId="3"/>
    <cellStyle name="Normal 2 2" xfId="6"/>
    <cellStyle name="Normal 3" xfId="9"/>
    <cellStyle name="Normal 4" xfId="8"/>
    <cellStyle name="Percent" xfId="2" builtinId="5"/>
  </cellStyles>
  <dxfs count="58"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66FF33"/>
      <color rgb="FFA0F8DB"/>
      <color rgb="FF9DEC3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Q132"/>
  <sheetViews>
    <sheetView showGridLines="0" tabSelected="1" zoomScale="80" zoomScaleNormal="80" workbookViewId="0">
      <pane xSplit="2" ySplit="2" topLeftCell="E3" activePane="bottomRight" state="frozen"/>
      <selection pane="topRight" activeCell="C1" sqref="C1"/>
      <selection pane="bottomLeft" activeCell="A4" sqref="A4"/>
      <selection pane="bottomRight" activeCell="H142" sqref="H142"/>
    </sheetView>
  </sheetViews>
  <sheetFormatPr defaultRowHeight="15"/>
  <cols>
    <col min="1" max="1" width="12.42578125" style="3" bestFit="1" customWidth="1"/>
    <col min="2" max="2" width="34.7109375" bestFit="1" customWidth="1"/>
    <col min="3" max="3" width="12.42578125" bestFit="1" customWidth="1"/>
    <col min="4" max="4" width="15.140625" customWidth="1"/>
    <col min="5" max="6" width="15" bestFit="1" customWidth="1"/>
    <col min="7" max="7" width="14.140625" customWidth="1"/>
    <col min="8" max="8" width="15" customWidth="1"/>
    <col min="9" max="13" width="13.7109375" customWidth="1"/>
    <col min="14" max="14" width="15.140625" bestFit="1" customWidth="1"/>
    <col min="15" max="15" width="13.7109375" customWidth="1"/>
    <col min="16" max="16" width="15" customWidth="1"/>
    <col min="17" max="17" width="13.28515625" customWidth="1"/>
  </cols>
  <sheetData>
    <row r="1" spans="1:17" ht="30.75" customHeight="1">
      <c r="A1" s="209" t="s">
        <v>1444</v>
      </c>
      <c r="B1" s="210"/>
      <c r="C1" s="210"/>
      <c r="D1" s="210"/>
      <c r="E1" s="210"/>
      <c r="F1" s="210"/>
      <c r="G1" s="210"/>
      <c r="H1" s="210"/>
      <c r="I1" s="210"/>
      <c r="J1" s="210"/>
      <c r="K1" s="210"/>
      <c r="L1" s="210"/>
      <c r="M1" s="210"/>
      <c r="N1" s="210"/>
      <c r="O1" s="211"/>
      <c r="P1" s="6" t="s">
        <v>185</v>
      </c>
      <c r="Q1" s="7">
        <v>6</v>
      </c>
    </row>
    <row r="2" spans="1:17" s="5" customFormat="1" ht="45" customHeight="1">
      <c r="A2" s="148" t="s">
        <v>1364</v>
      </c>
      <c r="B2" s="17" t="s">
        <v>137</v>
      </c>
      <c r="C2" s="17" t="s">
        <v>0</v>
      </c>
      <c r="D2" s="17" t="s">
        <v>1</v>
      </c>
      <c r="E2" s="48" t="s">
        <v>1438</v>
      </c>
      <c r="F2" s="50" t="s">
        <v>1439</v>
      </c>
      <c r="G2" s="18" t="s">
        <v>1465</v>
      </c>
      <c r="H2" s="18" t="s">
        <v>182</v>
      </c>
      <c r="I2" s="18" t="s">
        <v>183</v>
      </c>
      <c r="J2" s="18" t="s">
        <v>1093</v>
      </c>
      <c r="K2" s="18" t="s">
        <v>1094</v>
      </c>
      <c r="L2" s="18" t="s">
        <v>1095</v>
      </c>
      <c r="M2" s="18" t="s">
        <v>1096</v>
      </c>
      <c r="N2" s="53" t="s">
        <v>1117</v>
      </c>
      <c r="O2" s="53" t="s">
        <v>1118</v>
      </c>
      <c r="P2" s="18" t="s">
        <v>175</v>
      </c>
      <c r="Q2" s="18" t="s">
        <v>176</v>
      </c>
    </row>
    <row r="3" spans="1:17" hidden="1">
      <c r="A3" s="13">
        <v>1</v>
      </c>
      <c r="B3" s="145" t="s">
        <v>1304</v>
      </c>
      <c r="C3" s="14" t="s">
        <v>3</v>
      </c>
      <c r="D3" s="45" t="s">
        <v>3</v>
      </c>
      <c r="E3" s="141">
        <v>2047675.8737999995</v>
      </c>
      <c r="F3" s="15">
        <v>1175642.2465000001</v>
      </c>
      <c r="G3" s="147">
        <f t="shared" ref="G3:G65" si="0">IFERROR(F3/E3,0)</f>
        <v>0.57413493099290547</v>
      </c>
      <c r="H3" s="15">
        <f t="shared" ref="H3:H34" si="1">(E3*0.8)-F3</f>
        <v>462498.4525399995</v>
      </c>
      <c r="I3" s="15">
        <f t="shared" ref="I3:I34" si="2">H3/$Q$1</f>
        <v>77083.075423333255</v>
      </c>
      <c r="J3" s="15">
        <f>(E3*0.86)-F3</f>
        <v>585359.00496799941</v>
      </c>
      <c r="K3" s="15">
        <f>J3/$Q$1</f>
        <v>97559.83416133323</v>
      </c>
      <c r="L3" s="15">
        <f>(E3*0.91)-F3</f>
        <v>687742.79865799937</v>
      </c>
      <c r="M3" s="15">
        <f>L3/$Q$1</f>
        <v>114623.79977633322</v>
      </c>
      <c r="N3" s="54">
        <f>(E3*0.96)-F3</f>
        <v>790126.59234799934</v>
      </c>
      <c r="O3" s="15">
        <f>N3/$Q$1</f>
        <v>131687.76539133323</v>
      </c>
      <c r="P3" s="16">
        <f t="shared" ref="P3:P34" si="3">E3-F3</f>
        <v>872033.62729999935</v>
      </c>
      <c r="Q3" s="15">
        <f>P3/$Q$1</f>
        <v>145338.93788333322</v>
      </c>
    </row>
    <row r="4" spans="1:17" hidden="1">
      <c r="A4" s="1">
        <v>2</v>
      </c>
      <c r="B4" s="2" t="s">
        <v>6</v>
      </c>
      <c r="C4" s="2" t="s">
        <v>3</v>
      </c>
      <c r="D4" s="29" t="s">
        <v>5</v>
      </c>
      <c r="E4" s="141">
        <v>2881846.7553666667</v>
      </c>
      <c r="F4" s="15">
        <v>2130705.0014999993</v>
      </c>
      <c r="G4" s="147">
        <f t="shared" si="0"/>
        <v>0.73935402620980195</v>
      </c>
      <c r="H4" s="15">
        <f t="shared" si="1"/>
        <v>174772.40279333433</v>
      </c>
      <c r="I4" s="10">
        <f t="shared" si="2"/>
        <v>29128.733798889054</v>
      </c>
      <c r="J4" s="15">
        <f t="shared" ref="J4:J66" si="4">(E4*0.86)-F4</f>
        <v>347683.20811533416</v>
      </c>
      <c r="K4" s="15">
        <f t="shared" ref="K4:K65" si="5">J4/$Q$1</f>
        <v>57947.20135255569</v>
      </c>
      <c r="L4" s="15">
        <f t="shared" ref="L4:L66" si="6">(E4*0.91)-F4</f>
        <v>491775.54588366766</v>
      </c>
      <c r="M4" s="15">
        <f t="shared" ref="M4:O65" si="7">L4/$Q$1</f>
        <v>81962.590980611276</v>
      </c>
      <c r="N4" s="54">
        <f t="shared" ref="N4:N66" si="8">(E4*0.96)-F4</f>
        <v>635867.88365200069</v>
      </c>
      <c r="O4" s="15">
        <f t="shared" si="7"/>
        <v>105977.98060866678</v>
      </c>
      <c r="P4" s="12">
        <f t="shared" si="3"/>
        <v>751141.75386666739</v>
      </c>
      <c r="Q4" s="10">
        <f t="shared" ref="Q4:Q65" si="9">P4/$Q$1</f>
        <v>125190.29231111123</v>
      </c>
    </row>
    <row r="5" spans="1:17" hidden="1">
      <c r="A5" s="1">
        <v>3</v>
      </c>
      <c r="B5" s="29" t="s">
        <v>1261</v>
      </c>
      <c r="C5" s="2" t="s">
        <v>3</v>
      </c>
      <c r="D5" s="29" t="s">
        <v>3</v>
      </c>
      <c r="E5" s="141">
        <v>3350609.3944333326</v>
      </c>
      <c r="F5" s="15">
        <v>2226507.1247999994</v>
      </c>
      <c r="G5" s="147">
        <f t="shared" si="0"/>
        <v>0.66450811261351295</v>
      </c>
      <c r="H5" s="15">
        <f t="shared" si="1"/>
        <v>453980.39074666705</v>
      </c>
      <c r="I5" s="10">
        <f t="shared" si="2"/>
        <v>75663.398457777846</v>
      </c>
      <c r="J5" s="15">
        <f t="shared" si="4"/>
        <v>655016.95441266662</v>
      </c>
      <c r="K5" s="15">
        <f t="shared" si="5"/>
        <v>109169.49240211111</v>
      </c>
      <c r="L5" s="15">
        <f t="shared" si="6"/>
        <v>822547.42413433315</v>
      </c>
      <c r="M5" s="15">
        <f t="shared" si="7"/>
        <v>137091.2373557222</v>
      </c>
      <c r="N5" s="54">
        <f t="shared" si="8"/>
        <v>990077.89385599969</v>
      </c>
      <c r="O5" s="15">
        <f t="shared" si="7"/>
        <v>165012.98230933328</v>
      </c>
      <c r="P5" s="12">
        <f t="shared" si="3"/>
        <v>1124102.2696333332</v>
      </c>
      <c r="Q5" s="10">
        <f t="shared" si="9"/>
        <v>187350.37827222221</v>
      </c>
    </row>
    <row r="6" spans="1:17" hidden="1">
      <c r="A6" s="13">
        <v>4</v>
      </c>
      <c r="B6" s="2" t="s">
        <v>9</v>
      </c>
      <c r="C6" s="2" t="s">
        <v>3</v>
      </c>
      <c r="D6" s="29" t="s">
        <v>8</v>
      </c>
      <c r="E6" s="141">
        <v>4067724.1552523803</v>
      </c>
      <c r="F6" s="15">
        <v>2414892.4027999998</v>
      </c>
      <c r="G6" s="147">
        <f t="shared" si="0"/>
        <v>0.59367162340194846</v>
      </c>
      <c r="H6" s="15">
        <f t="shared" si="1"/>
        <v>839286.92140190443</v>
      </c>
      <c r="I6" s="10">
        <f t="shared" si="2"/>
        <v>139881.15356698408</v>
      </c>
      <c r="J6" s="15">
        <f t="shared" si="4"/>
        <v>1083350.3707170472</v>
      </c>
      <c r="K6" s="15">
        <f t="shared" si="5"/>
        <v>180558.39511950788</v>
      </c>
      <c r="L6" s="15">
        <f t="shared" si="6"/>
        <v>1286736.5784796663</v>
      </c>
      <c r="M6" s="15">
        <f t="shared" si="7"/>
        <v>214456.0964132777</v>
      </c>
      <c r="N6" s="54">
        <f t="shared" si="8"/>
        <v>1490122.7862422853</v>
      </c>
      <c r="O6" s="15">
        <f t="shared" si="7"/>
        <v>248353.79770704755</v>
      </c>
      <c r="P6" s="12">
        <f t="shared" si="3"/>
        <v>1652831.7524523805</v>
      </c>
      <c r="Q6" s="10">
        <f t="shared" si="9"/>
        <v>275471.95874206343</v>
      </c>
    </row>
    <row r="7" spans="1:17" hidden="1">
      <c r="A7" s="1">
        <v>5</v>
      </c>
      <c r="B7" s="2" t="s">
        <v>14</v>
      </c>
      <c r="C7" s="2" t="s">
        <v>3</v>
      </c>
      <c r="D7" s="29" t="s">
        <v>13</v>
      </c>
      <c r="E7" s="141">
        <v>4215458.5795047609</v>
      </c>
      <c r="F7" s="15">
        <v>1588058.5669000002</v>
      </c>
      <c r="G7" s="147">
        <f t="shared" si="0"/>
        <v>0.37672261201213558</v>
      </c>
      <c r="H7" s="15">
        <f t="shared" si="1"/>
        <v>1784308.2967038087</v>
      </c>
      <c r="I7" s="10">
        <f t="shared" si="2"/>
        <v>297384.71611730143</v>
      </c>
      <c r="J7" s="15">
        <f t="shared" si="4"/>
        <v>2037235.8114740939</v>
      </c>
      <c r="K7" s="15">
        <f t="shared" si="5"/>
        <v>339539.30191234901</v>
      </c>
      <c r="L7" s="15">
        <f t="shared" si="6"/>
        <v>2248008.7404493326</v>
      </c>
      <c r="M7" s="15">
        <f t="shared" si="7"/>
        <v>374668.12340822211</v>
      </c>
      <c r="N7" s="54">
        <f t="shared" si="8"/>
        <v>2458781.6694245702</v>
      </c>
      <c r="O7" s="15">
        <f t="shared" si="7"/>
        <v>409796.94490409503</v>
      </c>
      <c r="P7" s="12">
        <f t="shared" si="3"/>
        <v>2627400.0126047609</v>
      </c>
      <c r="Q7" s="10">
        <f t="shared" si="9"/>
        <v>437900.00210079347</v>
      </c>
    </row>
    <row r="8" spans="1:17" hidden="1">
      <c r="A8" s="1">
        <v>6</v>
      </c>
      <c r="B8" s="2" t="s">
        <v>10</v>
      </c>
      <c r="C8" s="2" t="s">
        <v>3</v>
      </c>
      <c r="D8" s="29" t="s">
        <v>8</v>
      </c>
      <c r="E8" s="141">
        <v>4951956.0743714292</v>
      </c>
      <c r="F8" s="15">
        <v>2657736.9083999991</v>
      </c>
      <c r="G8" s="147">
        <f t="shared" si="0"/>
        <v>0.53670445950741918</v>
      </c>
      <c r="H8" s="15">
        <f t="shared" si="1"/>
        <v>1303827.9510971443</v>
      </c>
      <c r="I8" s="10">
        <f t="shared" si="2"/>
        <v>217304.65851619071</v>
      </c>
      <c r="J8" s="15">
        <f t="shared" si="4"/>
        <v>1600945.31555943</v>
      </c>
      <c r="K8" s="15">
        <f t="shared" si="5"/>
        <v>266824.21925990499</v>
      </c>
      <c r="L8" s="15">
        <f t="shared" si="6"/>
        <v>1848543.1192780016</v>
      </c>
      <c r="M8" s="15">
        <f t="shared" si="7"/>
        <v>308090.51987966691</v>
      </c>
      <c r="N8" s="54">
        <f t="shared" si="8"/>
        <v>2096140.9229965722</v>
      </c>
      <c r="O8" s="15">
        <f t="shared" si="7"/>
        <v>349356.82049942872</v>
      </c>
      <c r="P8" s="12">
        <f t="shared" si="3"/>
        <v>2294219.16597143</v>
      </c>
      <c r="Q8" s="10">
        <f t="shared" si="9"/>
        <v>382369.86099523836</v>
      </c>
    </row>
    <row r="9" spans="1:17" hidden="1">
      <c r="A9" s="13">
        <v>7</v>
      </c>
      <c r="B9" s="2" t="s">
        <v>15</v>
      </c>
      <c r="C9" s="2" t="s">
        <v>3</v>
      </c>
      <c r="D9" s="29" t="s">
        <v>5</v>
      </c>
      <c r="E9" s="141">
        <v>5358329.6189809516</v>
      </c>
      <c r="F9" s="15">
        <v>3065170.9307999988</v>
      </c>
      <c r="G9" s="147">
        <f t="shared" si="0"/>
        <v>0.57203851736596478</v>
      </c>
      <c r="H9" s="15">
        <f t="shared" si="1"/>
        <v>1221492.7643847628</v>
      </c>
      <c r="I9" s="10">
        <f t="shared" si="2"/>
        <v>203582.12739746048</v>
      </c>
      <c r="J9" s="15">
        <f t="shared" si="4"/>
        <v>1542992.5415236191</v>
      </c>
      <c r="K9" s="15">
        <f t="shared" si="5"/>
        <v>257165.42358726985</v>
      </c>
      <c r="L9" s="15">
        <f t="shared" si="6"/>
        <v>1810909.022472667</v>
      </c>
      <c r="M9" s="15">
        <f t="shared" si="7"/>
        <v>301818.17041211115</v>
      </c>
      <c r="N9" s="54">
        <f t="shared" si="8"/>
        <v>2078825.503421715</v>
      </c>
      <c r="O9" s="15">
        <f t="shared" si="7"/>
        <v>346470.91723695252</v>
      </c>
      <c r="P9" s="12">
        <f t="shared" si="3"/>
        <v>2293158.6881809528</v>
      </c>
      <c r="Q9" s="10">
        <f t="shared" si="9"/>
        <v>382193.11469682545</v>
      </c>
    </row>
    <row r="10" spans="1:17" hidden="1">
      <c r="A10" s="1">
        <v>8</v>
      </c>
      <c r="B10" s="2" t="s">
        <v>16</v>
      </c>
      <c r="C10" s="2" t="s">
        <v>3</v>
      </c>
      <c r="D10" s="29" t="s">
        <v>8</v>
      </c>
      <c r="E10" s="141">
        <v>5060804.9412761908</v>
      </c>
      <c r="F10" s="15">
        <v>2749154.3137999997</v>
      </c>
      <c r="G10" s="147">
        <f t="shared" si="0"/>
        <v>0.54322471340038281</v>
      </c>
      <c r="H10" s="15">
        <f t="shared" si="1"/>
        <v>1299489.639220953</v>
      </c>
      <c r="I10" s="10">
        <f t="shared" si="2"/>
        <v>216581.60653682551</v>
      </c>
      <c r="J10" s="15">
        <f t="shared" si="4"/>
        <v>1603137.9356975248</v>
      </c>
      <c r="K10" s="15">
        <f t="shared" si="5"/>
        <v>267189.65594958747</v>
      </c>
      <c r="L10" s="15">
        <f t="shared" si="6"/>
        <v>1856178.1827613339</v>
      </c>
      <c r="M10" s="15">
        <f t="shared" si="7"/>
        <v>309363.03046022233</v>
      </c>
      <c r="N10" s="54">
        <f t="shared" si="8"/>
        <v>2109218.429825143</v>
      </c>
      <c r="O10" s="15">
        <f t="shared" si="7"/>
        <v>351536.40497085714</v>
      </c>
      <c r="P10" s="12">
        <f t="shared" si="3"/>
        <v>2311650.6274761911</v>
      </c>
      <c r="Q10" s="10">
        <f t="shared" si="9"/>
        <v>385275.10457936517</v>
      </c>
    </row>
    <row r="11" spans="1:17" hidden="1">
      <c r="A11" s="1">
        <v>9</v>
      </c>
      <c r="B11" s="2" t="s">
        <v>11</v>
      </c>
      <c r="C11" s="2" t="s">
        <v>3</v>
      </c>
      <c r="D11" s="29" t="s">
        <v>8</v>
      </c>
      <c r="E11" s="141">
        <v>5635731.9059380954</v>
      </c>
      <c r="F11" s="15">
        <v>2566001.2675000005</v>
      </c>
      <c r="G11" s="147">
        <f t="shared" si="0"/>
        <v>0.45530932101229482</v>
      </c>
      <c r="H11" s="15">
        <f t="shared" si="1"/>
        <v>1942584.2572504762</v>
      </c>
      <c r="I11" s="10">
        <f t="shared" si="2"/>
        <v>323764.04287507938</v>
      </c>
      <c r="J11" s="15">
        <f t="shared" si="4"/>
        <v>2280728.1716067619</v>
      </c>
      <c r="K11" s="15">
        <f t="shared" si="5"/>
        <v>380121.36193446029</v>
      </c>
      <c r="L11" s="15">
        <f t="shared" si="6"/>
        <v>2562514.7669036663</v>
      </c>
      <c r="M11" s="15">
        <f t="shared" si="7"/>
        <v>427085.79448394437</v>
      </c>
      <c r="N11" s="54">
        <f t="shared" si="8"/>
        <v>2844301.3622005708</v>
      </c>
      <c r="O11" s="15">
        <f t="shared" si="7"/>
        <v>474050.22703342844</v>
      </c>
      <c r="P11" s="12">
        <f t="shared" si="3"/>
        <v>3069730.6384380949</v>
      </c>
      <c r="Q11" s="10">
        <f t="shared" si="9"/>
        <v>511621.77307301579</v>
      </c>
    </row>
    <row r="12" spans="1:17" hidden="1">
      <c r="A12" s="13">
        <v>10</v>
      </c>
      <c r="B12" s="2" t="s">
        <v>7</v>
      </c>
      <c r="C12" s="2" t="s">
        <v>3</v>
      </c>
      <c r="D12" s="29" t="s">
        <v>5</v>
      </c>
      <c r="E12" s="141">
        <v>7380709.1902809516</v>
      </c>
      <c r="F12" s="15">
        <v>5163482.3764999993</v>
      </c>
      <c r="G12" s="147">
        <f t="shared" si="0"/>
        <v>0.69959163047629136</v>
      </c>
      <c r="H12" s="15">
        <f t="shared" si="1"/>
        <v>741084.97572476231</v>
      </c>
      <c r="I12" s="10">
        <f t="shared" si="2"/>
        <v>123514.16262079372</v>
      </c>
      <c r="J12" s="15">
        <f t="shared" si="4"/>
        <v>1183927.5271416185</v>
      </c>
      <c r="K12" s="15">
        <f t="shared" si="5"/>
        <v>197321.2545236031</v>
      </c>
      <c r="L12" s="15">
        <f t="shared" si="6"/>
        <v>1552962.9866556665</v>
      </c>
      <c r="M12" s="15">
        <f t="shared" si="7"/>
        <v>258827.16444261107</v>
      </c>
      <c r="N12" s="54">
        <f t="shared" si="8"/>
        <v>1921998.4461697135</v>
      </c>
      <c r="O12" s="15">
        <f t="shared" si="7"/>
        <v>320333.0743616189</v>
      </c>
      <c r="P12" s="12">
        <f t="shared" si="3"/>
        <v>2217226.8137809522</v>
      </c>
      <c r="Q12" s="10">
        <f t="shared" si="9"/>
        <v>369537.80229682539</v>
      </c>
    </row>
    <row r="13" spans="1:17" hidden="1">
      <c r="A13" s="1">
        <v>11</v>
      </c>
      <c r="B13" s="2" t="s">
        <v>4</v>
      </c>
      <c r="C13" s="2" t="s">
        <v>3</v>
      </c>
      <c r="D13" s="29" t="s">
        <v>5</v>
      </c>
      <c r="E13" s="141">
        <v>9036444.9773285706</v>
      </c>
      <c r="F13" s="15">
        <v>6101781.8687999994</v>
      </c>
      <c r="G13" s="147">
        <f t="shared" si="0"/>
        <v>0.67524141231520662</v>
      </c>
      <c r="H13" s="15">
        <f t="shared" si="1"/>
        <v>1127374.1130628577</v>
      </c>
      <c r="I13" s="10">
        <f t="shared" si="2"/>
        <v>187895.68551047627</v>
      </c>
      <c r="J13" s="15">
        <f t="shared" si="4"/>
        <v>1669560.8117025709</v>
      </c>
      <c r="K13" s="15">
        <f t="shared" si="5"/>
        <v>278260.13528376183</v>
      </c>
      <c r="L13" s="15">
        <f t="shared" si="6"/>
        <v>2121383.0605690004</v>
      </c>
      <c r="M13" s="15">
        <f t="shared" si="7"/>
        <v>353563.84342816676</v>
      </c>
      <c r="N13" s="54">
        <f t="shared" si="8"/>
        <v>2573205.3094354272</v>
      </c>
      <c r="O13" s="15">
        <f t="shared" si="7"/>
        <v>428867.55157257122</v>
      </c>
      <c r="P13" s="12">
        <f t="shared" si="3"/>
        <v>2934663.1085285712</v>
      </c>
      <c r="Q13" s="10">
        <f t="shared" si="9"/>
        <v>489110.51808809518</v>
      </c>
    </row>
    <row r="14" spans="1:17" hidden="1">
      <c r="A14" s="1">
        <v>12</v>
      </c>
      <c r="B14" s="2" t="s">
        <v>2</v>
      </c>
      <c r="C14" s="2" t="s">
        <v>3</v>
      </c>
      <c r="D14" s="29" t="s">
        <v>13</v>
      </c>
      <c r="E14" s="141">
        <v>8184002.5876476187</v>
      </c>
      <c r="F14" s="15">
        <v>8361188.4739999995</v>
      </c>
      <c r="G14" s="147">
        <f t="shared" si="0"/>
        <v>1.0216502725231067</v>
      </c>
      <c r="H14" s="15">
        <f t="shared" si="1"/>
        <v>-1813986.4038819037</v>
      </c>
      <c r="I14" s="10">
        <f t="shared" si="2"/>
        <v>-302331.06731365062</v>
      </c>
      <c r="J14" s="15">
        <f t="shared" si="4"/>
        <v>-1322946.248623047</v>
      </c>
      <c r="K14" s="15">
        <f t="shared" si="5"/>
        <v>-220491.04143717451</v>
      </c>
      <c r="L14" s="15">
        <f t="shared" si="6"/>
        <v>-913746.11924066581</v>
      </c>
      <c r="M14" s="15">
        <f t="shared" si="7"/>
        <v>-152291.01987344431</v>
      </c>
      <c r="N14" s="54">
        <f t="shared" si="8"/>
        <v>-504545.98985828552</v>
      </c>
      <c r="O14" s="15">
        <f t="shared" si="7"/>
        <v>-84090.998309714254</v>
      </c>
      <c r="P14" s="12">
        <f t="shared" si="3"/>
        <v>-177185.88635238074</v>
      </c>
      <c r="Q14" s="10">
        <f t="shared" si="9"/>
        <v>-29530.981058730122</v>
      </c>
    </row>
    <row r="15" spans="1:17" hidden="1">
      <c r="A15" s="13">
        <v>13</v>
      </c>
      <c r="B15" s="2" t="s">
        <v>12</v>
      </c>
      <c r="C15" s="2" t="s">
        <v>3</v>
      </c>
      <c r="D15" s="45" t="s">
        <v>13</v>
      </c>
      <c r="E15" s="141">
        <v>9749010.1702380963</v>
      </c>
      <c r="F15" s="15">
        <v>7287720.4006000021</v>
      </c>
      <c r="G15" s="147">
        <f t="shared" si="0"/>
        <v>0.74753439306567238</v>
      </c>
      <c r="H15" s="15">
        <f t="shared" si="1"/>
        <v>511487.73559047561</v>
      </c>
      <c r="I15" s="10">
        <f t="shared" si="2"/>
        <v>85247.955931745935</v>
      </c>
      <c r="J15" s="15">
        <f t="shared" si="4"/>
        <v>1096428.3458047602</v>
      </c>
      <c r="K15" s="15">
        <f t="shared" si="5"/>
        <v>182738.05763412672</v>
      </c>
      <c r="L15" s="15">
        <f t="shared" si="6"/>
        <v>1583878.8543166658</v>
      </c>
      <c r="M15" s="15">
        <f t="shared" si="7"/>
        <v>263979.80905277765</v>
      </c>
      <c r="N15" s="54">
        <f t="shared" si="8"/>
        <v>2071329.3628285704</v>
      </c>
      <c r="O15" s="15">
        <f t="shared" si="7"/>
        <v>345221.56047142838</v>
      </c>
      <c r="P15" s="12">
        <f t="shared" si="3"/>
        <v>2461289.7696380941</v>
      </c>
      <c r="Q15" s="10">
        <f t="shared" si="9"/>
        <v>410214.96160634904</v>
      </c>
    </row>
    <row r="16" spans="1:17" hidden="1">
      <c r="A16" s="1">
        <v>14</v>
      </c>
      <c r="B16" s="2" t="s">
        <v>17</v>
      </c>
      <c r="C16" s="2" t="s">
        <v>3</v>
      </c>
      <c r="D16" s="29" t="s">
        <v>3</v>
      </c>
      <c r="E16" s="141">
        <v>10061535.154695241</v>
      </c>
      <c r="F16" s="15">
        <v>5941683.6988000013</v>
      </c>
      <c r="G16" s="147">
        <f t="shared" si="0"/>
        <v>0.59053450665799245</v>
      </c>
      <c r="H16" s="15">
        <f t="shared" si="1"/>
        <v>2107544.4249561913</v>
      </c>
      <c r="I16" s="10">
        <f t="shared" si="2"/>
        <v>351257.40415936522</v>
      </c>
      <c r="J16" s="15">
        <f t="shared" si="4"/>
        <v>2711236.5342379063</v>
      </c>
      <c r="K16" s="15">
        <f t="shared" si="5"/>
        <v>451872.75570631772</v>
      </c>
      <c r="L16" s="15">
        <f t="shared" si="6"/>
        <v>3214313.2919726688</v>
      </c>
      <c r="M16" s="15">
        <f t="shared" si="7"/>
        <v>535718.88199544477</v>
      </c>
      <c r="N16" s="54">
        <f t="shared" si="8"/>
        <v>3717390.0497074295</v>
      </c>
      <c r="O16" s="15">
        <f t="shared" si="7"/>
        <v>619565.00828457158</v>
      </c>
      <c r="P16" s="12">
        <f t="shared" si="3"/>
        <v>4119851.4558952395</v>
      </c>
      <c r="Q16" s="10">
        <f t="shared" si="9"/>
        <v>686641.90931587329</v>
      </c>
    </row>
    <row r="17" spans="1:17" hidden="1">
      <c r="A17" s="1">
        <v>15</v>
      </c>
      <c r="B17" s="2" t="s">
        <v>1162</v>
      </c>
      <c r="C17" s="2" t="s">
        <v>173</v>
      </c>
      <c r="D17" s="29" t="s">
        <v>19</v>
      </c>
      <c r="E17" s="141">
        <v>5293521.8939809529</v>
      </c>
      <c r="F17" s="15">
        <v>615987.49809999997</v>
      </c>
      <c r="G17" s="147">
        <f t="shared" si="0"/>
        <v>0.11636628891634776</v>
      </c>
      <c r="H17" s="15">
        <f t="shared" si="1"/>
        <v>3618830.0170847629</v>
      </c>
      <c r="I17" s="10">
        <f t="shared" si="2"/>
        <v>603138.33618079382</v>
      </c>
      <c r="J17" s="15">
        <f t="shared" si="4"/>
        <v>3936441.3307236196</v>
      </c>
      <c r="K17" s="15">
        <f t="shared" si="5"/>
        <v>656073.5551206033</v>
      </c>
      <c r="L17" s="15">
        <f t="shared" si="6"/>
        <v>4201117.4254226666</v>
      </c>
      <c r="M17" s="15">
        <f t="shared" si="7"/>
        <v>700186.23757044447</v>
      </c>
      <c r="N17" s="54">
        <f t="shared" si="8"/>
        <v>4465793.5201217141</v>
      </c>
      <c r="O17" s="15">
        <f t="shared" si="7"/>
        <v>744298.92002028564</v>
      </c>
      <c r="P17" s="12">
        <f t="shared" si="3"/>
        <v>4677534.3958809525</v>
      </c>
      <c r="Q17" s="10">
        <f t="shared" si="9"/>
        <v>779589.06598015875</v>
      </c>
    </row>
    <row r="18" spans="1:17" hidden="1">
      <c r="A18" s="13">
        <v>16</v>
      </c>
      <c r="B18" s="139" t="s">
        <v>1082</v>
      </c>
      <c r="C18" s="2" t="s">
        <v>173</v>
      </c>
      <c r="D18" s="29" t="s">
        <v>21</v>
      </c>
      <c r="E18" s="141">
        <v>3435073.1052333345</v>
      </c>
      <c r="F18" s="15">
        <v>579832.08149999997</v>
      </c>
      <c r="G18" s="147">
        <f t="shared" si="0"/>
        <v>0.16879759578235051</v>
      </c>
      <c r="H18" s="15">
        <f t="shared" si="1"/>
        <v>2168226.4026866681</v>
      </c>
      <c r="I18" s="10">
        <f t="shared" si="2"/>
        <v>361371.06711444468</v>
      </c>
      <c r="J18" s="15">
        <f t="shared" si="4"/>
        <v>2374330.7890006676</v>
      </c>
      <c r="K18" s="15">
        <f t="shared" si="5"/>
        <v>395721.79816677794</v>
      </c>
      <c r="L18" s="15">
        <f t="shared" si="6"/>
        <v>2546084.4442623346</v>
      </c>
      <c r="M18" s="15">
        <f t="shared" si="7"/>
        <v>424347.40737705579</v>
      </c>
      <c r="N18" s="54">
        <f t="shared" si="8"/>
        <v>2717838.0995240011</v>
      </c>
      <c r="O18" s="15">
        <f t="shared" si="7"/>
        <v>452973.01658733352</v>
      </c>
      <c r="P18" s="12">
        <f t="shared" si="3"/>
        <v>2855241.0237333346</v>
      </c>
      <c r="Q18" s="10">
        <f t="shared" si="9"/>
        <v>475873.50395555579</v>
      </c>
    </row>
    <row r="19" spans="1:17" hidden="1">
      <c r="A19" s="1">
        <v>17</v>
      </c>
      <c r="B19" s="2" t="s">
        <v>146</v>
      </c>
      <c r="C19" s="2" t="s">
        <v>173</v>
      </c>
      <c r="D19" s="29" t="s">
        <v>20</v>
      </c>
      <c r="E19" s="141">
        <v>1953766.196095238</v>
      </c>
      <c r="F19" s="15">
        <v>2181574.5158000002</v>
      </c>
      <c r="G19" s="147">
        <f t="shared" si="0"/>
        <v>1.116599580932486</v>
      </c>
      <c r="H19" s="15">
        <f t="shared" si="1"/>
        <v>-618561.55892380979</v>
      </c>
      <c r="I19" s="10">
        <f t="shared" si="2"/>
        <v>-103093.59315396829</v>
      </c>
      <c r="J19" s="15">
        <f t="shared" si="4"/>
        <v>-501335.58715809556</v>
      </c>
      <c r="K19" s="15">
        <f t="shared" si="5"/>
        <v>-83555.931193015931</v>
      </c>
      <c r="L19" s="15">
        <f t="shared" si="6"/>
        <v>-403647.27735333354</v>
      </c>
      <c r="M19" s="15">
        <f t="shared" si="7"/>
        <v>-67274.54622555559</v>
      </c>
      <c r="N19" s="54">
        <f t="shared" si="8"/>
        <v>-305958.96754857176</v>
      </c>
      <c r="O19" s="15">
        <f t="shared" si="7"/>
        <v>-50993.161258095293</v>
      </c>
      <c r="P19" s="12">
        <f t="shared" si="3"/>
        <v>-227808.31970476219</v>
      </c>
      <c r="Q19" s="10">
        <f t="shared" si="9"/>
        <v>-37968.053284127032</v>
      </c>
    </row>
    <row r="20" spans="1:17" hidden="1">
      <c r="A20" s="1">
        <v>18</v>
      </c>
      <c r="B20" s="2" t="s">
        <v>147</v>
      </c>
      <c r="C20" s="2" t="s">
        <v>173</v>
      </c>
      <c r="D20" s="29" t="s">
        <v>23</v>
      </c>
      <c r="E20" s="141">
        <v>3656949.3621904766</v>
      </c>
      <c r="F20" s="15">
        <v>2518880.3338999995</v>
      </c>
      <c r="G20" s="147">
        <f t="shared" si="0"/>
        <v>0.68879278448395442</v>
      </c>
      <c r="H20" s="15">
        <f t="shared" si="1"/>
        <v>406679.15585238207</v>
      </c>
      <c r="I20" s="10">
        <f t="shared" si="2"/>
        <v>67779.859308730345</v>
      </c>
      <c r="J20" s="15">
        <f t="shared" si="4"/>
        <v>626096.11758381035</v>
      </c>
      <c r="K20" s="15">
        <f t="shared" si="5"/>
        <v>104349.35293063505</v>
      </c>
      <c r="L20" s="15">
        <f t="shared" si="6"/>
        <v>808943.58569333423</v>
      </c>
      <c r="M20" s="15">
        <f t="shared" si="7"/>
        <v>134823.93094888903</v>
      </c>
      <c r="N20" s="54">
        <f t="shared" si="8"/>
        <v>991791.05380285811</v>
      </c>
      <c r="O20" s="15">
        <f t="shared" si="7"/>
        <v>165298.50896714302</v>
      </c>
      <c r="P20" s="12">
        <f t="shared" si="3"/>
        <v>1138069.0282904771</v>
      </c>
      <c r="Q20" s="10">
        <f t="shared" si="9"/>
        <v>189678.17138174619</v>
      </c>
    </row>
    <row r="21" spans="1:17" hidden="1">
      <c r="A21" s="13">
        <v>19</v>
      </c>
      <c r="B21" s="2" t="s">
        <v>144</v>
      </c>
      <c r="C21" s="2" t="s">
        <v>173</v>
      </c>
      <c r="D21" s="29" t="s">
        <v>24</v>
      </c>
      <c r="E21" s="141">
        <v>5256501.3097809535</v>
      </c>
      <c r="F21" s="15">
        <v>2264726.9844</v>
      </c>
      <c r="G21" s="147">
        <f t="shared" si="0"/>
        <v>0.43084303625796577</v>
      </c>
      <c r="H21" s="15">
        <f t="shared" si="1"/>
        <v>1940474.0634247628</v>
      </c>
      <c r="I21" s="10">
        <f t="shared" si="2"/>
        <v>323412.34390412713</v>
      </c>
      <c r="J21" s="15">
        <f t="shared" si="4"/>
        <v>2255864.1420116196</v>
      </c>
      <c r="K21" s="15">
        <f t="shared" si="5"/>
        <v>375977.35700193659</v>
      </c>
      <c r="L21" s="15">
        <f t="shared" si="6"/>
        <v>2518689.2075006678</v>
      </c>
      <c r="M21" s="15">
        <f t="shared" si="7"/>
        <v>419781.53458344465</v>
      </c>
      <c r="N21" s="54">
        <f t="shared" si="8"/>
        <v>2781514.272989715</v>
      </c>
      <c r="O21" s="15">
        <f t="shared" si="7"/>
        <v>463585.71216495248</v>
      </c>
      <c r="P21" s="12">
        <f t="shared" si="3"/>
        <v>2991774.3253809535</v>
      </c>
      <c r="Q21" s="10">
        <f t="shared" si="9"/>
        <v>498629.05423015892</v>
      </c>
    </row>
    <row r="22" spans="1:17" hidden="1">
      <c r="A22" s="1">
        <v>20</v>
      </c>
      <c r="B22" s="2" t="s">
        <v>152</v>
      </c>
      <c r="C22" s="2" t="s">
        <v>173</v>
      </c>
      <c r="D22" s="29" t="s">
        <v>22</v>
      </c>
      <c r="E22" s="141">
        <v>4197837.4077523816</v>
      </c>
      <c r="F22" s="15">
        <v>2578729.0822000005</v>
      </c>
      <c r="G22" s="147">
        <f t="shared" si="0"/>
        <v>0.61429941937191679</v>
      </c>
      <c r="H22" s="15">
        <f t="shared" si="1"/>
        <v>779540.84400190506</v>
      </c>
      <c r="I22" s="10">
        <f t="shared" si="2"/>
        <v>129923.47400031751</v>
      </c>
      <c r="J22" s="15">
        <f t="shared" si="4"/>
        <v>1031411.0884670475</v>
      </c>
      <c r="K22" s="15">
        <f t="shared" si="5"/>
        <v>171901.84807784125</v>
      </c>
      <c r="L22" s="15">
        <f t="shared" si="6"/>
        <v>1241302.9588546669</v>
      </c>
      <c r="M22" s="15">
        <f t="shared" si="7"/>
        <v>206883.82647577781</v>
      </c>
      <c r="N22" s="54">
        <f t="shared" si="8"/>
        <v>1451194.8292422858</v>
      </c>
      <c r="O22" s="15">
        <f t="shared" si="7"/>
        <v>241865.80487371431</v>
      </c>
      <c r="P22" s="12">
        <f t="shared" si="3"/>
        <v>1619108.3255523811</v>
      </c>
      <c r="Q22" s="10">
        <f t="shared" si="9"/>
        <v>269851.38759206352</v>
      </c>
    </row>
    <row r="23" spans="1:17" hidden="1">
      <c r="A23" s="1">
        <v>21</v>
      </c>
      <c r="B23" s="2" t="s">
        <v>142</v>
      </c>
      <c r="C23" s="2" t="s">
        <v>173</v>
      </c>
      <c r="D23" s="29" t="s">
        <v>20</v>
      </c>
      <c r="E23" s="141">
        <v>5312456.8847285714</v>
      </c>
      <c r="F23" s="15">
        <v>2497484.173</v>
      </c>
      <c r="G23" s="147">
        <f t="shared" si="0"/>
        <v>0.47011848325383698</v>
      </c>
      <c r="H23" s="15">
        <f t="shared" si="1"/>
        <v>1752481.334782857</v>
      </c>
      <c r="I23" s="10">
        <f t="shared" si="2"/>
        <v>292080.22246380948</v>
      </c>
      <c r="J23" s="15">
        <f t="shared" si="4"/>
        <v>2071228.7478665714</v>
      </c>
      <c r="K23" s="15">
        <f t="shared" si="5"/>
        <v>345204.79131109524</v>
      </c>
      <c r="L23" s="15">
        <f t="shared" si="6"/>
        <v>2336851.5921030003</v>
      </c>
      <c r="M23" s="15">
        <f t="shared" si="7"/>
        <v>389475.26535050006</v>
      </c>
      <c r="N23" s="54">
        <f t="shared" si="8"/>
        <v>2602474.4363394282</v>
      </c>
      <c r="O23" s="15">
        <f t="shared" si="7"/>
        <v>433745.73938990472</v>
      </c>
      <c r="P23" s="12">
        <f t="shared" si="3"/>
        <v>2814972.7117285714</v>
      </c>
      <c r="Q23" s="10">
        <f t="shared" si="9"/>
        <v>469162.11862142856</v>
      </c>
    </row>
    <row r="24" spans="1:17" hidden="1">
      <c r="A24" s="13">
        <v>22</v>
      </c>
      <c r="B24" s="2" t="s">
        <v>148</v>
      </c>
      <c r="C24" s="2" t="s">
        <v>173</v>
      </c>
      <c r="D24" s="29" t="s">
        <v>20</v>
      </c>
      <c r="E24" s="141">
        <v>4804646.3783666659</v>
      </c>
      <c r="F24" s="15">
        <v>1325780.0037</v>
      </c>
      <c r="G24" s="147">
        <f t="shared" si="0"/>
        <v>0.27593706160549891</v>
      </c>
      <c r="H24" s="15">
        <f t="shared" si="1"/>
        <v>2517937.0989933331</v>
      </c>
      <c r="I24" s="10">
        <f t="shared" si="2"/>
        <v>419656.18316555553</v>
      </c>
      <c r="J24" s="15">
        <f t="shared" si="4"/>
        <v>2806215.8816953329</v>
      </c>
      <c r="K24" s="15">
        <f t="shared" si="5"/>
        <v>467702.64694922214</v>
      </c>
      <c r="L24" s="15">
        <f t="shared" si="6"/>
        <v>3046448.2006136663</v>
      </c>
      <c r="M24" s="15">
        <f t="shared" si="7"/>
        <v>507741.36676894437</v>
      </c>
      <c r="N24" s="54">
        <f t="shared" si="8"/>
        <v>3286680.5195319988</v>
      </c>
      <c r="O24" s="15">
        <f t="shared" si="7"/>
        <v>547780.08658866643</v>
      </c>
      <c r="P24" s="12">
        <f t="shared" si="3"/>
        <v>3478866.3746666657</v>
      </c>
      <c r="Q24" s="10">
        <f t="shared" si="9"/>
        <v>579811.06244444428</v>
      </c>
    </row>
    <row r="25" spans="1:17" hidden="1">
      <c r="A25" s="1">
        <v>23</v>
      </c>
      <c r="B25" s="2" t="s">
        <v>155</v>
      </c>
      <c r="C25" s="140" t="s">
        <v>173</v>
      </c>
      <c r="D25" s="29" t="s">
        <v>20</v>
      </c>
      <c r="E25" s="141">
        <v>3512839.9232428581</v>
      </c>
      <c r="F25" s="15">
        <v>1735742.426</v>
      </c>
      <c r="G25" s="147">
        <f t="shared" si="0"/>
        <v>0.49411372676431531</v>
      </c>
      <c r="H25" s="15">
        <f t="shared" si="1"/>
        <v>1074529.5125942868</v>
      </c>
      <c r="I25" s="10">
        <f t="shared" si="2"/>
        <v>179088.25209904779</v>
      </c>
      <c r="J25" s="15">
        <f t="shared" si="4"/>
        <v>1285299.9079888579</v>
      </c>
      <c r="K25" s="15">
        <f t="shared" si="5"/>
        <v>214216.65133147631</v>
      </c>
      <c r="L25" s="15">
        <f t="shared" si="6"/>
        <v>1460941.904151001</v>
      </c>
      <c r="M25" s="15">
        <f t="shared" si="7"/>
        <v>243490.31735850018</v>
      </c>
      <c r="N25" s="54">
        <f t="shared" si="8"/>
        <v>1636583.9003131436</v>
      </c>
      <c r="O25" s="15">
        <f t="shared" si="7"/>
        <v>272763.98338552396</v>
      </c>
      <c r="P25" s="12">
        <f t="shared" si="3"/>
        <v>1777097.4972428582</v>
      </c>
      <c r="Q25" s="10">
        <f t="shared" si="9"/>
        <v>296182.91620714305</v>
      </c>
    </row>
    <row r="26" spans="1:17" hidden="1">
      <c r="A26" s="1">
        <v>24</v>
      </c>
      <c r="B26" s="2" t="s">
        <v>154</v>
      </c>
      <c r="C26" s="2" t="s">
        <v>173</v>
      </c>
      <c r="D26" s="29" t="s">
        <v>22</v>
      </c>
      <c r="E26" s="141">
        <v>5636594.6728428574</v>
      </c>
      <c r="F26" s="15">
        <v>2526145.3269000007</v>
      </c>
      <c r="G26" s="147">
        <f t="shared" si="0"/>
        <v>0.4481687035385003</v>
      </c>
      <c r="H26" s="15">
        <f t="shared" si="1"/>
        <v>1983130.4113742858</v>
      </c>
      <c r="I26" s="10">
        <f t="shared" si="2"/>
        <v>330521.73522904766</v>
      </c>
      <c r="J26" s="15">
        <f t="shared" si="4"/>
        <v>2321326.0917448569</v>
      </c>
      <c r="K26" s="15">
        <f t="shared" si="5"/>
        <v>386887.68195747613</v>
      </c>
      <c r="L26" s="15">
        <f t="shared" si="6"/>
        <v>2603155.8253870001</v>
      </c>
      <c r="M26" s="15">
        <f t="shared" si="7"/>
        <v>433859.30423116666</v>
      </c>
      <c r="N26" s="54">
        <f t="shared" si="8"/>
        <v>2884985.5590291424</v>
      </c>
      <c r="O26" s="15">
        <f t="shared" si="7"/>
        <v>480830.92650485708</v>
      </c>
      <c r="P26" s="12">
        <f t="shared" si="3"/>
        <v>3110449.3459428567</v>
      </c>
      <c r="Q26" s="10">
        <f t="shared" si="9"/>
        <v>518408.22432380944</v>
      </c>
    </row>
    <row r="27" spans="1:17" hidden="1">
      <c r="A27" s="13">
        <v>25</v>
      </c>
      <c r="B27" s="2" t="s">
        <v>153</v>
      </c>
      <c r="C27" s="2" t="s">
        <v>173</v>
      </c>
      <c r="D27" s="29" t="s">
        <v>22</v>
      </c>
      <c r="E27" s="141">
        <v>7405369.4510809537</v>
      </c>
      <c r="F27" s="15">
        <v>5106266.7799000014</v>
      </c>
      <c r="G27" s="147">
        <f t="shared" si="0"/>
        <v>0.68953572318456646</v>
      </c>
      <c r="H27" s="15">
        <f t="shared" si="1"/>
        <v>818028.78096476197</v>
      </c>
      <c r="I27" s="10">
        <f t="shared" si="2"/>
        <v>136338.13016079366</v>
      </c>
      <c r="J27" s="15">
        <f t="shared" si="4"/>
        <v>1262350.9480296187</v>
      </c>
      <c r="K27" s="15">
        <f t="shared" si="5"/>
        <v>210391.82467160313</v>
      </c>
      <c r="L27" s="15">
        <f t="shared" si="6"/>
        <v>1632619.4205836663</v>
      </c>
      <c r="M27" s="15">
        <f t="shared" si="7"/>
        <v>272103.23676394438</v>
      </c>
      <c r="N27" s="54">
        <f t="shared" si="8"/>
        <v>2002887.8931377139</v>
      </c>
      <c r="O27" s="15">
        <f t="shared" si="7"/>
        <v>333814.64885628567</v>
      </c>
      <c r="P27" s="12">
        <f t="shared" si="3"/>
        <v>2299102.6711809523</v>
      </c>
      <c r="Q27" s="10">
        <f t="shared" si="9"/>
        <v>383183.77853015874</v>
      </c>
    </row>
    <row r="28" spans="1:17" hidden="1">
      <c r="A28" s="1">
        <v>26</v>
      </c>
      <c r="B28" s="2" t="s">
        <v>149</v>
      </c>
      <c r="C28" s="2" t="s">
        <v>173</v>
      </c>
      <c r="D28" s="29" t="s">
        <v>21</v>
      </c>
      <c r="E28" s="141">
        <v>8403601.8780571427</v>
      </c>
      <c r="F28" s="15">
        <v>2805265.5100000007</v>
      </c>
      <c r="G28" s="147">
        <f t="shared" si="0"/>
        <v>0.33381704068167489</v>
      </c>
      <c r="H28" s="15">
        <f t="shared" si="1"/>
        <v>3917615.9924457138</v>
      </c>
      <c r="I28" s="10">
        <f t="shared" si="2"/>
        <v>652935.99874095235</v>
      </c>
      <c r="J28" s="15">
        <f t="shared" si="4"/>
        <v>4421832.1051291423</v>
      </c>
      <c r="K28" s="15">
        <f t="shared" si="5"/>
        <v>736972.01752152375</v>
      </c>
      <c r="L28" s="15">
        <f t="shared" si="6"/>
        <v>4842012.1990319993</v>
      </c>
      <c r="M28" s="15">
        <f t="shared" si="7"/>
        <v>807002.03317199985</v>
      </c>
      <c r="N28" s="54">
        <f t="shared" si="8"/>
        <v>5262192.2929348564</v>
      </c>
      <c r="O28" s="15">
        <f t="shared" si="7"/>
        <v>877032.04882247606</v>
      </c>
      <c r="P28" s="12">
        <f t="shared" si="3"/>
        <v>5598336.368057142</v>
      </c>
      <c r="Q28" s="10">
        <f t="shared" si="9"/>
        <v>933056.06134285696</v>
      </c>
    </row>
    <row r="29" spans="1:17" hidden="1">
      <c r="A29" s="1">
        <v>27</v>
      </c>
      <c r="B29" s="2" t="s">
        <v>156</v>
      </c>
      <c r="C29" s="2" t="s">
        <v>173</v>
      </c>
      <c r="D29" s="29" t="s">
        <v>19</v>
      </c>
      <c r="E29" s="141">
        <v>9854274.5551380944</v>
      </c>
      <c r="F29" s="15">
        <v>1904672.1919999998</v>
      </c>
      <c r="G29" s="147">
        <f t="shared" si="0"/>
        <v>0.19328385680170532</v>
      </c>
      <c r="H29" s="15">
        <f t="shared" si="1"/>
        <v>5978747.4521104759</v>
      </c>
      <c r="I29" s="10">
        <f t="shared" si="2"/>
        <v>996457.90868507931</v>
      </c>
      <c r="J29" s="15">
        <f t="shared" si="4"/>
        <v>6570003.9254187606</v>
      </c>
      <c r="K29" s="15">
        <f t="shared" si="5"/>
        <v>1095000.6542364601</v>
      </c>
      <c r="L29" s="15">
        <f t="shared" si="6"/>
        <v>7062717.6531756669</v>
      </c>
      <c r="M29" s="15">
        <f t="shared" si="7"/>
        <v>1177119.6088626112</v>
      </c>
      <c r="N29" s="54">
        <f t="shared" si="8"/>
        <v>7555431.3809325695</v>
      </c>
      <c r="O29" s="15">
        <f t="shared" si="7"/>
        <v>1259238.5634887617</v>
      </c>
      <c r="P29" s="12">
        <f t="shared" si="3"/>
        <v>7949602.3631380945</v>
      </c>
      <c r="Q29" s="10">
        <f t="shared" si="9"/>
        <v>1324933.7271896824</v>
      </c>
    </row>
    <row r="30" spans="1:17" hidden="1">
      <c r="A30" s="13">
        <v>28</v>
      </c>
      <c r="B30" s="2" t="s">
        <v>157</v>
      </c>
      <c r="C30" s="2" t="s">
        <v>173</v>
      </c>
      <c r="D30" s="29" t="s">
        <v>23</v>
      </c>
      <c r="E30" s="141">
        <v>9808266.8844380975</v>
      </c>
      <c r="F30" s="15">
        <v>4030821.755499999</v>
      </c>
      <c r="G30" s="147">
        <f t="shared" si="0"/>
        <v>0.41096167171953124</v>
      </c>
      <c r="H30" s="15">
        <f t="shared" si="1"/>
        <v>3815791.7520504789</v>
      </c>
      <c r="I30" s="10">
        <f t="shared" si="2"/>
        <v>635965.29200841312</v>
      </c>
      <c r="J30" s="15">
        <f t="shared" si="4"/>
        <v>4404287.7651167652</v>
      </c>
      <c r="K30" s="15">
        <f t="shared" si="5"/>
        <v>734047.96085279423</v>
      </c>
      <c r="L30" s="15">
        <f t="shared" si="6"/>
        <v>4894701.10933867</v>
      </c>
      <c r="M30" s="15">
        <f t="shared" si="7"/>
        <v>815783.51822311163</v>
      </c>
      <c r="N30" s="54">
        <f t="shared" si="8"/>
        <v>5385114.4535605749</v>
      </c>
      <c r="O30" s="15">
        <f t="shared" si="7"/>
        <v>897519.07559342915</v>
      </c>
      <c r="P30" s="12">
        <f t="shared" si="3"/>
        <v>5777445.1289380984</v>
      </c>
      <c r="Q30" s="10">
        <f t="shared" si="9"/>
        <v>962907.52148968307</v>
      </c>
    </row>
    <row r="31" spans="1:17" hidden="1">
      <c r="A31" s="1">
        <v>29</v>
      </c>
      <c r="B31" s="154" t="s">
        <v>1464</v>
      </c>
      <c r="C31" s="2" t="s">
        <v>173</v>
      </c>
      <c r="D31" s="29" t="s">
        <v>21</v>
      </c>
      <c r="E31" s="141">
        <v>10231702.012399999</v>
      </c>
      <c r="F31" s="15">
        <v>6811185.9847999988</v>
      </c>
      <c r="G31" s="147">
        <f t="shared" si="0"/>
        <v>0.66569432696001007</v>
      </c>
      <c r="H31" s="15">
        <f t="shared" si="1"/>
        <v>1374175.6251200009</v>
      </c>
      <c r="I31" s="10">
        <f t="shared" si="2"/>
        <v>229029.2708533335</v>
      </c>
      <c r="J31" s="15">
        <f t="shared" si="4"/>
        <v>1988077.7458640011</v>
      </c>
      <c r="K31" s="15">
        <f t="shared" si="5"/>
        <v>331346.2909773335</v>
      </c>
      <c r="L31" s="15">
        <f t="shared" si="6"/>
        <v>2499662.8464840008</v>
      </c>
      <c r="M31" s="15">
        <f t="shared" si="7"/>
        <v>416610.47441400011</v>
      </c>
      <c r="N31" s="54">
        <f t="shared" si="8"/>
        <v>3011247.9471040005</v>
      </c>
      <c r="O31" s="15">
        <f t="shared" si="7"/>
        <v>501874.65785066673</v>
      </c>
      <c r="P31" s="12">
        <f t="shared" si="3"/>
        <v>3420516.0276000006</v>
      </c>
      <c r="Q31" s="10">
        <f t="shared" si="9"/>
        <v>570086.0046000001</v>
      </c>
    </row>
    <row r="32" spans="1:17" hidden="1">
      <c r="A32" s="1">
        <v>30</v>
      </c>
      <c r="B32" s="143" t="s">
        <v>1329</v>
      </c>
      <c r="C32" s="2" t="s">
        <v>173</v>
      </c>
      <c r="D32" s="29" t="s">
        <v>20</v>
      </c>
      <c r="E32" s="141">
        <v>7500816.0712333322</v>
      </c>
      <c r="F32" s="15">
        <v>5915305.2539999997</v>
      </c>
      <c r="G32" s="147">
        <f t="shared" si="0"/>
        <v>0.7886215576843717</v>
      </c>
      <c r="H32" s="15">
        <f t="shared" si="1"/>
        <v>85347.602986666374</v>
      </c>
      <c r="I32" s="10">
        <f t="shared" si="2"/>
        <v>14224.600497777728</v>
      </c>
      <c r="J32" s="15">
        <f t="shared" si="4"/>
        <v>535396.56726066582</v>
      </c>
      <c r="K32" s="15">
        <f t="shared" si="5"/>
        <v>89232.76121011097</v>
      </c>
      <c r="L32" s="15">
        <f t="shared" si="6"/>
        <v>910437.3708223328</v>
      </c>
      <c r="M32" s="15">
        <f t="shared" si="7"/>
        <v>151739.56180372214</v>
      </c>
      <c r="N32" s="54">
        <f t="shared" si="8"/>
        <v>1285478.1743839988</v>
      </c>
      <c r="O32" s="15">
        <f t="shared" si="7"/>
        <v>214246.36239733314</v>
      </c>
      <c r="P32" s="12">
        <f t="shared" si="3"/>
        <v>1585510.8172333324</v>
      </c>
      <c r="Q32" s="10">
        <f t="shared" si="9"/>
        <v>264251.80287222209</v>
      </c>
    </row>
    <row r="33" spans="1:17" s="57" customFormat="1" hidden="1">
      <c r="A33" s="13">
        <v>31</v>
      </c>
      <c r="B33" s="57" t="s">
        <v>151</v>
      </c>
      <c r="C33" s="29" t="s">
        <v>173</v>
      </c>
      <c r="D33" s="29" t="s">
        <v>19</v>
      </c>
      <c r="E33" s="141">
        <v>10278158.780238098</v>
      </c>
      <c r="F33" s="15">
        <v>2896432.2425000002</v>
      </c>
      <c r="G33" s="147">
        <f t="shared" si="0"/>
        <v>0.28180458236050943</v>
      </c>
      <c r="H33" s="15">
        <f t="shared" si="1"/>
        <v>5326094.7816904783</v>
      </c>
      <c r="I33" s="10">
        <f t="shared" si="2"/>
        <v>887682.46361507976</v>
      </c>
      <c r="J33" s="15">
        <f t="shared" si="4"/>
        <v>5942784.308504764</v>
      </c>
      <c r="K33" s="15">
        <f t="shared" si="5"/>
        <v>990464.05141746067</v>
      </c>
      <c r="L33" s="15">
        <f t="shared" si="6"/>
        <v>6456692.2475166693</v>
      </c>
      <c r="M33" s="15">
        <f t="shared" si="7"/>
        <v>1076115.3745861116</v>
      </c>
      <c r="N33" s="54">
        <f t="shared" si="8"/>
        <v>6970600.1865285728</v>
      </c>
      <c r="O33" s="15">
        <f t="shared" si="7"/>
        <v>1161766.6977547621</v>
      </c>
      <c r="P33" s="12">
        <f t="shared" si="3"/>
        <v>7381726.5377380978</v>
      </c>
      <c r="Q33" s="10">
        <f t="shared" si="9"/>
        <v>1230287.756289683</v>
      </c>
    </row>
    <row r="34" spans="1:17" hidden="1">
      <c r="A34" s="1">
        <v>32</v>
      </c>
      <c r="B34" s="2" t="s">
        <v>145</v>
      </c>
      <c r="C34" s="2" t="s">
        <v>173</v>
      </c>
      <c r="D34" s="29" t="s">
        <v>21</v>
      </c>
      <c r="E34" s="141">
        <v>10994420.828219047</v>
      </c>
      <c r="F34" s="15">
        <v>5810873.9317000024</v>
      </c>
      <c r="G34" s="147">
        <f t="shared" si="0"/>
        <v>0.5285293352411442</v>
      </c>
      <c r="H34" s="15">
        <f t="shared" si="1"/>
        <v>2984662.7308752351</v>
      </c>
      <c r="I34" s="10">
        <f t="shared" si="2"/>
        <v>497443.78847920586</v>
      </c>
      <c r="J34" s="15">
        <f t="shared" si="4"/>
        <v>3644327.9805683773</v>
      </c>
      <c r="K34" s="15">
        <f t="shared" si="5"/>
        <v>607387.99676139618</v>
      </c>
      <c r="L34" s="15">
        <f t="shared" si="6"/>
        <v>4194049.0219793301</v>
      </c>
      <c r="M34" s="15">
        <f t="shared" si="7"/>
        <v>699008.17032988835</v>
      </c>
      <c r="N34" s="54">
        <f t="shared" si="8"/>
        <v>4743770.0633902829</v>
      </c>
      <c r="O34" s="15">
        <f t="shared" si="7"/>
        <v>790628.34389838052</v>
      </c>
      <c r="P34" s="12">
        <f t="shared" si="3"/>
        <v>5183546.8965190444</v>
      </c>
      <c r="Q34" s="10">
        <f t="shared" si="9"/>
        <v>863924.48275317403</v>
      </c>
    </row>
    <row r="35" spans="1:17" s="57" customFormat="1" hidden="1">
      <c r="A35" s="1">
        <v>33</v>
      </c>
      <c r="B35" s="29" t="s">
        <v>159</v>
      </c>
      <c r="C35" s="29" t="s">
        <v>173</v>
      </c>
      <c r="D35" s="29" t="s">
        <v>24</v>
      </c>
      <c r="E35" s="141">
        <v>15501013.03818571</v>
      </c>
      <c r="F35" s="15">
        <v>13598108.1906</v>
      </c>
      <c r="G35" s="147">
        <f t="shared" si="0"/>
        <v>0.87723996858153519</v>
      </c>
      <c r="H35" s="15">
        <f t="shared" ref="H35:H65" si="10">(E35*0.8)-F35</f>
        <v>-1197297.7600514311</v>
      </c>
      <c r="I35" s="10">
        <f t="shared" ref="I35:I65" si="11">H35/$Q$1</f>
        <v>-199549.62667523851</v>
      </c>
      <c r="J35" s="15">
        <f t="shared" si="4"/>
        <v>-267236.97776029073</v>
      </c>
      <c r="K35" s="15">
        <f t="shared" si="5"/>
        <v>-44539.496293381788</v>
      </c>
      <c r="L35" s="15">
        <f t="shared" si="6"/>
        <v>507813.67414899543</v>
      </c>
      <c r="M35" s="15">
        <f t="shared" si="7"/>
        <v>84635.612358165905</v>
      </c>
      <c r="N35" s="54">
        <f t="shared" si="8"/>
        <v>1282864.3260582816</v>
      </c>
      <c r="O35" s="15">
        <f t="shared" si="7"/>
        <v>213810.7210097136</v>
      </c>
      <c r="P35" s="12">
        <f t="shared" ref="P35:P65" si="12">E35-F35</f>
        <v>1902904.8475857098</v>
      </c>
      <c r="Q35" s="10">
        <f t="shared" si="9"/>
        <v>317150.80793095165</v>
      </c>
    </row>
    <row r="36" spans="1:17" hidden="1">
      <c r="A36" s="13">
        <v>34</v>
      </c>
      <c r="B36" s="2" t="s">
        <v>158</v>
      </c>
      <c r="C36" s="2" t="s">
        <v>173</v>
      </c>
      <c r="D36" s="29" t="s">
        <v>23</v>
      </c>
      <c r="E36" s="141">
        <v>20819460.362861905</v>
      </c>
      <c r="F36" s="15">
        <v>29080413.908400014</v>
      </c>
      <c r="G36" s="147">
        <f t="shared" si="0"/>
        <v>1.3967899936673736</v>
      </c>
      <c r="H36" s="15">
        <f t="shared" si="10"/>
        <v>-12424845.618110489</v>
      </c>
      <c r="I36" s="10">
        <f t="shared" si="11"/>
        <v>-2070807.6030184149</v>
      </c>
      <c r="J36" s="15">
        <f t="shared" si="4"/>
        <v>-11175677.996338777</v>
      </c>
      <c r="K36" s="15">
        <f t="shared" si="5"/>
        <v>-1862612.9993897963</v>
      </c>
      <c r="L36" s="15">
        <f t="shared" si="6"/>
        <v>-10134704.978195678</v>
      </c>
      <c r="M36" s="15">
        <f t="shared" si="7"/>
        <v>-1689117.4963659465</v>
      </c>
      <c r="N36" s="54">
        <f t="shared" si="8"/>
        <v>-9093731.9600525871</v>
      </c>
      <c r="O36" s="15">
        <f t="shared" si="7"/>
        <v>-1515621.9933420978</v>
      </c>
      <c r="P36" s="12">
        <f t="shared" si="12"/>
        <v>-8260953.5455381088</v>
      </c>
      <c r="Q36" s="10">
        <f t="shared" si="9"/>
        <v>-1376825.5909230181</v>
      </c>
    </row>
    <row r="37" spans="1:17" hidden="1">
      <c r="A37" s="1">
        <v>35</v>
      </c>
      <c r="B37" s="2" t="s">
        <v>38</v>
      </c>
      <c r="C37" s="2" t="s">
        <v>26</v>
      </c>
      <c r="D37" s="29" t="s">
        <v>35</v>
      </c>
      <c r="E37" s="141">
        <v>6965260.1548714293</v>
      </c>
      <c r="F37" s="15">
        <v>5118967.2149999999</v>
      </c>
      <c r="G37" s="147">
        <f t="shared" si="0"/>
        <v>0.73492835890987473</v>
      </c>
      <c r="H37" s="15">
        <f t="shared" si="10"/>
        <v>453240.90889714379</v>
      </c>
      <c r="I37" s="10">
        <f t="shared" si="11"/>
        <v>75540.151482857298</v>
      </c>
      <c r="J37" s="15">
        <f t="shared" si="4"/>
        <v>871156.51818942931</v>
      </c>
      <c r="K37" s="15">
        <f t="shared" si="5"/>
        <v>145192.75303157154</v>
      </c>
      <c r="L37" s="15">
        <f t="shared" si="6"/>
        <v>1219419.5259330012</v>
      </c>
      <c r="M37" s="15">
        <f t="shared" si="7"/>
        <v>203236.58765550019</v>
      </c>
      <c r="N37" s="54">
        <f t="shared" si="8"/>
        <v>1567682.5336765721</v>
      </c>
      <c r="O37" s="15">
        <f t="shared" si="7"/>
        <v>261280.42227942869</v>
      </c>
      <c r="P37" s="12">
        <f t="shared" si="12"/>
        <v>1846292.9398714295</v>
      </c>
      <c r="Q37" s="10">
        <f t="shared" si="9"/>
        <v>307715.4899785716</v>
      </c>
    </row>
    <row r="38" spans="1:17" hidden="1">
      <c r="A38" s="1">
        <v>36</v>
      </c>
      <c r="B38" s="2" t="s">
        <v>29</v>
      </c>
      <c r="C38" s="2" t="s">
        <v>26</v>
      </c>
      <c r="D38" s="29" t="s">
        <v>28</v>
      </c>
      <c r="E38" s="141">
        <v>6572328.0519619044</v>
      </c>
      <c r="F38" s="15">
        <v>4073216.6858999999</v>
      </c>
      <c r="G38" s="147">
        <f t="shared" si="0"/>
        <v>0.61975249161278623</v>
      </c>
      <c r="H38" s="15">
        <f t="shared" si="10"/>
        <v>1184645.755669524</v>
      </c>
      <c r="I38" s="10">
        <f t="shared" si="11"/>
        <v>197440.95927825398</v>
      </c>
      <c r="J38" s="15">
        <f t="shared" si="4"/>
        <v>1578985.4387872377</v>
      </c>
      <c r="K38" s="15">
        <f t="shared" si="5"/>
        <v>263164.23979787296</v>
      </c>
      <c r="L38" s="15">
        <f t="shared" si="6"/>
        <v>1907601.8413853329</v>
      </c>
      <c r="M38" s="15">
        <f t="shared" si="7"/>
        <v>317933.64023088879</v>
      </c>
      <c r="N38" s="54">
        <f t="shared" si="8"/>
        <v>2236218.243983428</v>
      </c>
      <c r="O38" s="15">
        <f t="shared" si="7"/>
        <v>372703.04066390469</v>
      </c>
      <c r="P38" s="12">
        <f t="shared" si="12"/>
        <v>2499111.3660619045</v>
      </c>
      <c r="Q38" s="10">
        <f t="shared" si="9"/>
        <v>416518.56101031741</v>
      </c>
    </row>
    <row r="39" spans="1:17" hidden="1">
      <c r="A39" s="13">
        <v>37</v>
      </c>
      <c r="B39" s="2" t="s">
        <v>39</v>
      </c>
      <c r="C39" s="2" t="s">
        <v>26</v>
      </c>
      <c r="D39" s="29" t="s">
        <v>37</v>
      </c>
      <c r="E39" s="141">
        <v>11946061.381742861</v>
      </c>
      <c r="F39" s="15">
        <v>3090096.1859999998</v>
      </c>
      <c r="G39" s="147">
        <f t="shared" si="0"/>
        <v>0.25867071055926322</v>
      </c>
      <c r="H39" s="15">
        <f t="shared" si="10"/>
        <v>6466752.9193942891</v>
      </c>
      <c r="I39" s="10">
        <f t="shared" si="11"/>
        <v>1077792.1532323814</v>
      </c>
      <c r="J39" s="15">
        <f t="shared" si="4"/>
        <v>7183516.6022988604</v>
      </c>
      <c r="K39" s="15">
        <f t="shared" si="5"/>
        <v>1197252.7670498102</v>
      </c>
      <c r="L39" s="15">
        <f t="shared" si="6"/>
        <v>7780819.6713860044</v>
      </c>
      <c r="M39" s="15">
        <f t="shared" si="7"/>
        <v>1296803.2785643341</v>
      </c>
      <c r="N39" s="54">
        <f t="shared" si="8"/>
        <v>8378122.7404731466</v>
      </c>
      <c r="O39" s="15">
        <f t="shared" si="7"/>
        <v>1396353.7900788577</v>
      </c>
      <c r="P39" s="12">
        <f t="shared" si="12"/>
        <v>8855965.1957428604</v>
      </c>
      <c r="Q39" s="10">
        <f t="shared" si="9"/>
        <v>1475994.1992904767</v>
      </c>
    </row>
    <row r="40" spans="1:17" hidden="1">
      <c r="A40" s="1">
        <v>38</v>
      </c>
      <c r="B40" s="2" t="s">
        <v>27</v>
      </c>
      <c r="C40" s="2" t="s">
        <v>26</v>
      </c>
      <c r="D40" s="29" t="s">
        <v>28</v>
      </c>
      <c r="E40" s="141">
        <v>13373095.797428574</v>
      </c>
      <c r="F40" s="15">
        <v>7184112.274000003</v>
      </c>
      <c r="G40" s="147">
        <f t="shared" si="0"/>
        <v>0.53720637186951048</v>
      </c>
      <c r="H40" s="15">
        <f t="shared" si="10"/>
        <v>3514364.3639428569</v>
      </c>
      <c r="I40" s="10">
        <f t="shared" si="11"/>
        <v>585727.39399047615</v>
      </c>
      <c r="J40" s="15">
        <f t="shared" si="4"/>
        <v>4316750.1117885699</v>
      </c>
      <c r="K40" s="15">
        <f t="shared" si="5"/>
        <v>719458.35196476162</v>
      </c>
      <c r="L40" s="15">
        <f t="shared" si="6"/>
        <v>4985404.90166</v>
      </c>
      <c r="M40" s="15">
        <f t="shared" si="7"/>
        <v>830900.81694333337</v>
      </c>
      <c r="N40" s="54">
        <f t="shared" si="8"/>
        <v>5654059.6915314281</v>
      </c>
      <c r="O40" s="15">
        <f t="shared" si="7"/>
        <v>942343.28192190465</v>
      </c>
      <c r="P40" s="12">
        <f t="shared" si="12"/>
        <v>6188983.5234285714</v>
      </c>
      <c r="Q40" s="10">
        <f t="shared" si="9"/>
        <v>1031497.2539047619</v>
      </c>
    </row>
    <row r="41" spans="1:17" hidden="1">
      <c r="A41" s="1">
        <v>39</v>
      </c>
      <c r="B41" s="2" t="s">
        <v>25</v>
      </c>
      <c r="C41" s="2" t="s">
        <v>26</v>
      </c>
      <c r="D41" s="29" t="s">
        <v>37</v>
      </c>
      <c r="E41" s="141">
        <v>13445482.235880954</v>
      </c>
      <c r="F41" s="15">
        <v>7046127.7260000007</v>
      </c>
      <c r="G41" s="147">
        <f t="shared" si="0"/>
        <v>0.52405169278321051</v>
      </c>
      <c r="H41" s="15">
        <f t="shared" si="10"/>
        <v>3710258.0627047634</v>
      </c>
      <c r="I41" s="10">
        <f t="shared" si="11"/>
        <v>618376.34378412727</v>
      </c>
      <c r="J41" s="15">
        <f t="shared" si="4"/>
        <v>4516986.9968576198</v>
      </c>
      <c r="K41" s="15">
        <f t="shared" si="5"/>
        <v>752831.16614293668</v>
      </c>
      <c r="L41" s="15">
        <f t="shared" si="6"/>
        <v>5189261.1086516688</v>
      </c>
      <c r="M41" s="15">
        <f t="shared" si="7"/>
        <v>864876.85144194483</v>
      </c>
      <c r="N41" s="54">
        <f t="shared" si="8"/>
        <v>5861535.220445714</v>
      </c>
      <c r="O41" s="15">
        <f t="shared" si="7"/>
        <v>976922.53674095229</v>
      </c>
      <c r="P41" s="12">
        <f t="shared" si="12"/>
        <v>6399354.5098809535</v>
      </c>
      <c r="Q41" s="10">
        <f t="shared" si="9"/>
        <v>1066559.0849801588</v>
      </c>
    </row>
    <row r="42" spans="1:17" hidden="1">
      <c r="A42" s="13">
        <v>40</v>
      </c>
      <c r="B42" s="2" t="s">
        <v>36</v>
      </c>
      <c r="C42" s="2" t="s">
        <v>26</v>
      </c>
      <c r="D42" s="29" t="s">
        <v>37</v>
      </c>
      <c r="E42" s="141">
        <v>15542887.802180951</v>
      </c>
      <c r="F42" s="15">
        <v>8397906.5460000001</v>
      </c>
      <c r="G42" s="147">
        <f t="shared" si="0"/>
        <v>0.54030542154602834</v>
      </c>
      <c r="H42" s="15">
        <f t="shared" si="10"/>
        <v>4036403.6957447622</v>
      </c>
      <c r="I42" s="10">
        <f t="shared" si="11"/>
        <v>672733.94929079374</v>
      </c>
      <c r="J42" s="15">
        <f t="shared" si="4"/>
        <v>4968976.9638756178</v>
      </c>
      <c r="K42" s="15">
        <f t="shared" si="5"/>
        <v>828162.82731260301</v>
      </c>
      <c r="L42" s="15">
        <f t="shared" si="6"/>
        <v>5746121.353984667</v>
      </c>
      <c r="M42" s="15">
        <f t="shared" si="7"/>
        <v>957686.89233077783</v>
      </c>
      <c r="N42" s="54">
        <f t="shared" si="8"/>
        <v>6523265.7440937124</v>
      </c>
      <c r="O42" s="15">
        <f t="shared" si="7"/>
        <v>1087210.9573489521</v>
      </c>
      <c r="P42" s="12">
        <f t="shared" si="12"/>
        <v>7144981.2561809514</v>
      </c>
      <c r="Q42" s="10">
        <f t="shared" si="9"/>
        <v>1190830.209363492</v>
      </c>
    </row>
    <row r="43" spans="1:17" hidden="1">
      <c r="A43" s="1">
        <v>41</v>
      </c>
      <c r="B43" s="2" t="s">
        <v>34</v>
      </c>
      <c r="C43" s="2" t="s">
        <v>26</v>
      </c>
      <c r="D43" s="29" t="s">
        <v>35</v>
      </c>
      <c r="E43" s="141">
        <v>15806536.603338094</v>
      </c>
      <c r="F43" s="15">
        <v>13482523.539000005</v>
      </c>
      <c r="G43" s="147">
        <f t="shared" si="0"/>
        <v>0.85297139261694466</v>
      </c>
      <c r="H43" s="15">
        <f t="shared" si="10"/>
        <v>-837294.25632952899</v>
      </c>
      <c r="I43" s="10">
        <f t="shared" si="11"/>
        <v>-139549.04272158816</v>
      </c>
      <c r="J43" s="15">
        <f t="shared" si="4"/>
        <v>111097.93987075612</v>
      </c>
      <c r="K43" s="15">
        <f t="shared" si="5"/>
        <v>18516.323311792687</v>
      </c>
      <c r="L43" s="15">
        <f t="shared" si="6"/>
        <v>901424.77003766224</v>
      </c>
      <c r="M43" s="15">
        <f t="shared" si="7"/>
        <v>150237.4616729437</v>
      </c>
      <c r="N43" s="54">
        <f t="shared" si="8"/>
        <v>1691751.6002045646</v>
      </c>
      <c r="O43" s="15">
        <f t="shared" si="7"/>
        <v>281958.60003409412</v>
      </c>
      <c r="P43" s="12">
        <f t="shared" si="12"/>
        <v>2324013.0643380899</v>
      </c>
      <c r="Q43" s="10">
        <f t="shared" si="9"/>
        <v>387335.510723015</v>
      </c>
    </row>
    <row r="44" spans="1:17" hidden="1">
      <c r="A44" s="1">
        <v>42</v>
      </c>
      <c r="B44" s="2" t="s">
        <v>32</v>
      </c>
      <c r="C44" s="2" t="s">
        <v>26</v>
      </c>
      <c r="D44" s="29" t="s">
        <v>33</v>
      </c>
      <c r="E44" s="141">
        <v>25134353.601466656</v>
      </c>
      <c r="F44" s="15">
        <v>11571610.434000002</v>
      </c>
      <c r="G44" s="147">
        <f t="shared" si="0"/>
        <v>0.46039021402662084</v>
      </c>
      <c r="H44" s="15">
        <f t="shared" si="10"/>
        <v>8535872.4471733216</v>
      </c>
      <c r="I44" s="10">
        <f t="shared" si="11"/>
        <v>1422645.4078622202</v>
      </c>
      <c r="J44" s="15">
        <f t="shared" si="4"/>
        <v>10043933.663261322</v>
      </c>
      <c r="K44" s="15">
        <f t="shared" si="5"/>
        <v>1673988.943876887</v>
      </c>
      <c r="L44" s="15">
        <f t="shared" si="6"/>
        <v>11300651.343334654</v>
      </c>
      <c r="M44" s="15">
        <f t="shared" si="7"/>
        <v>1883441.8905557757</v>
      </c>
      <c r="N44" s="54">
        <f t="shared" si="8"/>
        <v>12557369.023407986</v>
      </c>
      <c r="O44" s="15">
        <f t="shared" si="7"/>
        <v>2092894.8372346645</v>
      </c>
      <c r="P44" s="12">
        <f t="shared" si="12"/>
        <v>13562743.167466654</v>
      </c>
      <c r="Q44" s="10">
        <f t="shared" si="9"/>
        <v>2260457.1945777754</v>
      </c>
    </row>
    <row r="45" spans="1:17" hidden="1">
      <c r="A45" s="13">
        <v>43</v>
      </c>
      <c r="B45" s="2" t="s">
        <v>30</v>
      </c>
      <c r="C45" s="2" t="s">
        <v>26</v>
      </c>
      <c r="D45" s="29" t="s">
        <v>31</v>
      </c>
      <c r="E45" s="141">
        <v>25762885.098033324</v>
      </c>
      <c r="F45" s="15">
        <v>21504105.828000002</v>
      </c>
      <c r="G45" s="147">
        <f t="shared" si="0"/>
        <v>0.8346932319952618</v>
      </c>
      <c r="H45" s="15">
        <f t="shared" si="10"/>
        <v>-893797.7495733425</v>
      </c>
      <c r="I45" s="10">
        <f t="shared" si="11"/>
        <v>-148966.29159555709</v>
      </c>
      <c r="J45" s="15">
        <f t="shared" si="4"/>
        <v>651975.35630865768</v>
      </c>
      <c r="K45" s="15">
        <f t="shared" si="5"/>
        <v>108662.55938477628</v>
      </c>
      <c r="L45" s="15">
        <f t="shared" si="6"/>
        <v>1940119.6112103239</v>
      </c>
      <c r="M45" s="15">
        <f t="shared" si="7"/>
        <v>323353.268535054</v>
      </c>
      <c r="N45" s="54">
        <f t="shared" si="8"/>
        <v>3228263.8661119901</v>
      </c>
      <c r="O45" s="15">
        <f t="shared" si="7"/>
        <v>538043.97768533172</v>
      </c>
      <c r="P45" s="12">
        <f t="shared" si="12"/>
        <v>4258779.2700333223</v>
      </c>
      <c r="Q45" s="10">
        <f t="shared" si="9"/>
        <v>709796.54500555375</v>
      </c>
    </row>
    <row r="46" spans="1:17" hidden="1">
      <c r="A46" s="1">
        <v>44</v>
      </c>
      <c r="B46" s="2" t="s">
        <v>179</v>
      </c>
      <c r="C46" s="2" t="s">
        <v>41</v>
      </c>
      <c r="D46" s="29" t="s">
        <v>54</v>
      </c>
      <c r="E46" s="141">
        <v>8772977.7650142871</v>
      </c>
      <c r="F46" s="15">
        <v>3503673.0279999995</v>
      </c>
      <c r="G46" s="147">
        <f t="shared" si="0"/>
        <v>0.39937101424926424</v>
      </c>
      <c r="H46" s="15">
        <f t="shared" si="10"/>
        <v>3514709.1840114309</v>
      </c>
      <c r="I46" s="10">
        <f t="shared" si="11"/>
        <v>585784.8640019052</v>
      </c>
      <c r="J46" s="15">
        <f t="shared" si="4"/>
        <v>4041087.8499122872</v>
      </c>
      <c r="K46" s="15">
        <f t="shared" si="5"/>
        <v>673514.64165204787</v>
      </c>
      <c r="L46" s="15">
        <f t="shared" si="6"/>
        <v>4479736.7381630018</v>
      </c>
      <c r="M46" s="15">
        <f t="shared" si="7"/>
        <v>746622.78969383368</v>
      </c>
      <c r="N46" s="54">
        <f t="shared" si="8"/>
        <v>4918385.626413716</v>
      </c>
      <c r="O46" s="15">
        <f t="shared" si="7"/>
        <v>819730.93773561937</v>
      </c>
      <c r="P46" s="12">
        <f t="shared" si="12"/>
        <v>5269304.7370142881</v>
      </c>
      <c r="Q46" s="10">
        <f t="shared" si="9"/>
        <v>878217.45616904797</v>
      </c>
    </row>
    <row r="47" spans="1:17" hidden="1">
      <c r="A47" s="1">
        <v>45</v>
      </c>
      <c r="B47" s="2" t="s">
        <v>48</v>
      </c>
      <c r="C47" s="2" t="s">
        <v>41</v>
      </c>
      <c r="D47" s="29" t="s">
        <v>49</v>
      </c>
      <c r="E47" s="141">
        <v>3878217.8033619053</v>
      </c>
      <c r="F47" s="15">
        <v>1500968.9334999998</v>
      </c>
      <c r="G47" s="147">
        <f t="shared" si="0"/>
        <v>0.38702543529114247</v>
      </c>
      <c r="H47" s="15">
        <f t="shared" si="10"/>
        <v>1601605.3091895245</v>
      </c>
      <c r="I47" s="10">
        <f t="shared" si="11"/>
        <v>266934.21819825406</v>
      </c>
      <c r="J47" s="15">
        <f t="shared" si="4"/>
        <v>1834298.3773912387</v>
      </c>
      <c r="K47" s="15">
        <f t="shared" si="5"/>
        <v>305716.39623187314</v>
      </c>
      <c r="L47" s="15">
        <f t="shared" si="6"/>
        <v>2028209.2675593342</v>
      </c>
      <c r="M47" s="15">
        <f t="shared" si="7"/>
        <v>338034.8779265557</v>
      </c>
      <c r="N47" s="54">
        <f t="shared" si="8"/>
        <v>2222120.1577274292</v>
      </c>
      <c r="O47" s="15">
        <f t="shared" si="7"/>
        <v>370353.3596212382</v>
      </c>
      <c r="P47" s="12">
        <f t="shared" si="12"/>
        <v>2377248.8698619055</v>
      </c>
      <c r="Q47" s="10">
        <f t="shared" si="9"/>
        <v>396208.14497698424</v>
      </c>
    </row>
    <row r="48" spans="1:17" hidden="1">
      <c r="A48" s="13">
        <v>46</v>
      </c>
      <c r="B48" s="2" t="s">
        <v>57</v>
      </c>
      <c r="C48" s="2" t="s">
        <v>41</v>
      </c>
      <c r="D48" s="29" t="s">
        <v>44</v>
      </c>
      <c r="E48" s="141">
        <v>6469583.7127095237</v>
      </c>
      <c r="F48" s="15">
        <v>3794658.2924999995</v>
      </c>
      <c r="G48" s="147">
        <f t="shared" si="0"/>
        <v>0.58653824743706118</v>
      </c>
      <c r="H48" s="15">
        <f t="shared" si="10"/>
        <v>1381008.6776676197</v>
      </c>
      <c r="I48" s="10">
        <f t="shared" si="11"/>
        <v>230168.11294460329</v>
      </c>
      <c r="J48" s="15">
        <f t="shared" si="4"/>
        <v>1769183.7004301911</v>
      </c>
      <c r="K48" s="15">
        <f t="shared" si="5"/>
        <v>294863.95007169852</v>
      </c>
      <c r="L48" s="15">
        <f t="shared" si="6"/>
        <v>2092662.8860656675</v>
      </c>
      <c r="M48" s="15">
        <f t="shared" si="7"/>
        <v>348777.14767761127</v>
      </c>
      <c r="N48" s="54">
        <f t="shared" si="8"/>
        <v>2416142.0717011429</v>
      </c>
      <c r="O48" s="15">
        <f t="shared" si="7"/>
        <v>402690.34528352384</v>
      </c>
      <c r="P48" s="12">
        <f t="shared" si="12"/>
        <v>2674925.4202095242</v>
      </c>
      <c r="Q48" s="10">
        <f t="shared" si="9"/>
        <v>445820.90336825402</v>
      </c>
    </row>
    <row r="49" spans="1:17" hidden="1">
      <c r="A49" s="1">
        <v>47</v>
      </c>
      <c r="B49" s="2" t="s">
        <v>59</v>
      </c>
      <c r="C49" s="2" t="s">
        <v>41</v>
      </c>
      <c r="D49" s="29" t="s">
        <v>42</v>
      </c>
      <c r="E49" s="141">
        <v>9077948.8671238124</v>
      </c>
      <c r="F49" s="15">
        <v>3273022.3836000003</v>
      </c>
      <c r="G49" s="147">
        <f t="shared" si="0"/>
        <v>0.36054646611344038</v>
      </c>
      <c r="H49" s="15">
        <f t="shared" si="10"/>
        <v>3989336.7100990498</v>
      </c>
      <c r="I49" s="10">
        <f t="shared" si="11"/>
        <v>664889.45168317494</v>
      </c>
      <c r="J49" s="15">
        <f t="shared" si="4"/>
        <v>4534013.6421264783</v>
      </c>
      <c r="K49" s="15">
        <f t="shared" si="5"/>
        <v>755668.940354413</v>
      </c>
      <c r="L49" s="15">
        <f t="shared" si="6"/>
        <v>4987911.0854826691</v>
      </c>
      <c r="M49" s="15">
        <f t="shared" si="7"/>
        <v>831318.51424711151</v>
      </c>
      <c r="N49" s="54">
        <f t="shared" si="8"/>
        <v>5441808.5288388599</v>
      </c>
      <c r="O49" s="15">
        <f t="shared" si="7"/>
        <v>906968.08813981002</v>
      </c>
      <c r="P49" s="12">
        <f t="shared" si="12"/>
        <v>5804926.4835238121</v>
      </c>
      <c r="Q49" s="10">
        <f t="shared" si="9"/>
        <v>967487.74725396873</v>
      </c>
    </row>
    <row r="50" spans="1:17" hidden="1">
      <c r="A50" s="1">
        <v>48</v>
      </c>
      <c r="B50" s="2" t="s">
        <v>52</v>
      </c>
      <c r="C50" s="2" t="s">
        <v>41</v>
      </c>
      <c r="D50" s="29" t="s">
        <v>49</v>
      </c>
      <c r="E50" s="141">
        <v>8458142.5605571419</v>
      </c>
      <c r="F50" s="15">
        <v>2483731.6719999998</v>
      </c>
      <c r="G50" s="147">
        <f t="shared" si="0"/>
        <v>0.29364977643937884</v>
      </c>
      <c r="H50" s="15">
        <f t="shared" si="10"/>
        <v>4282782.3764457144</v>
      </c>
      <c r="I50" s="10">
        <f t="shared" si="11"/>
        <v>713797.06274095236</v>
      </c>
      <c r="J50" s="15">
        <f t="shared" si="4"/>
        <v>4790270.9300791416</v>
      </c>
      <c r="K50" s="15">
        <f t="shared" si="5"/>
        <v>798378.48834652361</v>
      </c>
      <c r="L50" s="15">
        <f t="shared" si="6"/>
        <v>5213178.0581069998</v>
      </c>
      <c r="M50" s="15">
        <f t="shared" si="7"/>
        <v>868863.00968449994</v>
      </c>
      <c r="N50" s="54">
        <f t="shared" si="8"/>
        <v>5636085.1861348562</v>
      </c>
      <c r="O50" s="15">
        <f t="shared" si="7"/>
        <v>939347.53102247603</v>
      </c>
      <c r="P50" s="12">
        <f t="shared" si="12"/>
        <v>5974410.8885571416</v>
      </c>
      <c r="Q50" s="10">
        <f t="shared" si="9"/>
        <v>995735.14809285698</v>
      </c>
    </row>
    <row r="51" spans="1:17" hidden="1">
      <c r="A51" s="13">
        <v>49</v>
      </c>
      <c r="B51" s="2" t="s">
        <v>58</v>
      </c>
      <c r="C51" s="2" t="s">
        <v>41</v>
      </c>
      <c r="D51" s="29" t="s">
        <v>56</v>
      </c>
      <c r="E51" s="141">
        <v>10514524.339509523</v>
      </c>
      <c r="F51" s="15">
        <v>7078069.7365000006</v>
      </c>
      <c r="G51" s="147">
        <f t="shared" si="0"/>
        <v>0.67317070253985223</v>
      </c>
      <c r="H51" s="15">
        <f t="shared" si="10"/>
        <v>1333549.7351076175</v>
      </c>
      <c r="I51" s="10">
        <f t="shared" si="11"/>
        <v>222258.28918460291</v>
      </c>
      <c r="J51" s="15">
        <f t="shared" si="4"/>
        <v>1964421.1954781879</v>
      </c>
      <c r="K51" s="15">
        <f t="shared" si="5"/>
        <v>327403.53257969796</v>
      </c>
      <c r="L51" s="15">
        <f t="shared" si="6"/>
        <v>2490147.4124536645</v>
      </c>
      <c r="M51" s="15">
        <f t="shared" si="7"/>
        <v>415024.56874227739</v>
      </c>
      <c r="N51" s="54">
        <f t="shared" si="8"/>
        <v>3015873.6294291411</v>
      </c>
      <c r="O51" s="15">
        <f t="shared" si="7"/>
        <v>502645.60490485682</v>
      </c>
      <c r="P51" s="12">
        <f t="shared" si="12"/>
        <v>3436454.603009522</v>
      </c>
      <c r="Q51" s="10">
        <f t="shared" si="9"/>
        <v>572742.43383492029</v>
      </c>
    </row>
    <row r="52" spans="1:17" hidden="1">
      <c r="A52" s="1">
        <v>50</v>
      </c>
      <c r="B52" s="150" t="s">
        <v>1365</v>
      </c>
      <c r="C52" s="2" t="s">
        <v>41</v>
      </c>
      <c r="D52" s="29" t="s">
        <v>46</v>
      </c>
      <c r="E52" s="141">
        <v>7013095.5592428595</v>
      </c>
      <c r="F52" s="15">
        <v>3928742.8242000006</v>
      </c>
      <c r="G52" s="147">
        <f t="shared" si="0"/>
        <v>0.56020095420233396</v>
      </c>
      <c r="H52" s="15">
        <f t="shared" si="10"/>
        <v>1681733.6231942875</v>
      </c>
      <c r="I52" s="10">
        <f t="shared" si="11"/>
        <v>280288.93719904794</v>
      </c>
      <c r="J52" s="15">
        <f t="shared" si="4"/>
        <v>2102519.3567488585</v>
      </c>
      <c r="K52" s="15">
        <f t="shared" si="5"/>
        <v>350419.89279147639</v>
      </c>
      <c r="L52" s="15">
        <f t="shared" si="6"/>
        <v>2453174.134711002</v>
      </c>
      <c r="M52" s="15">
        <f t="shared" si="7"/>
        <v>408862.35578516702</v>
      </c>
      <c r="N52" s="54">
        <f t="shared" si="8"/>
        <v>2803828.9126731446</v>
      </c>
      <c r="O52" s="15">
        <f t="shared" si="7"/>
        <v>467304.81877885741</v>
      </c>
      <c r="P52" s="12">
        <f t="shared" si="12"/>
        <v>3084352.7350428589</v>
      </c>
      <c r="Q52" s="10">
        <f t="shared" si="9"/>
        <v>514058.78917380981</v>
      </c>
    </row>
    <row r="53" spans="1:17" hidden="1">
      <c r="A53" s="1">
        <v>51</v>
      </c>
      <c r="B53" s="2" t="s">
        <v>47</v>
      </c>
      <c r="C53" s="2" t="s">
        <v>41</v>
      </c>
      <c r="D53" s="29" t="s">
        <v>46</v>
      </c>
      <c r="E53" s="141">
        <v>9035879.4367666673</v>
      </c>
      <c r="F53" s="15">
        <v>5988558.9990000008</v>
      </c>
      <c r="G53" s="147">
        <f t="shared" si="0"/>
        <v>0.66275330928307541</v>
      </c>
      <c r="H53" s="15">
        <f t="shared" si="10"/>
        <v>1240144.5504133338</v>
      </c>
      <c r="I53" s="10">
        <f t="shared" si="11"/>
        <v>206690.7584022223</v>
      </c>
      <c r="J53" s="15">
        <f t="shared" si="4"/>
        <v>1782297.3166193329</v>
      </c>
      <c r="K53" s="15">
        <f t="shared" si="5"/>
        <v>297049.55276988883</v>
      </c>
      <c r="L53" s="15">
        <f t="shared" si="6"/>
        <v>2234091.2884576665</v>
      </c>
      <c r="M53" s="15">
        <f t="shared" si="7"/>
        <v>372348.54807627777</v>
      </c>
      <c r="N53" s="54">
        <f t="shared" si="8"/>
        <v>2685885.2602959992</v>
      </c>
      <c r="O53" s="15">
        <f t="shared" si="7"/>
        <v>447647.54338266654</v>
      </c>
      <c r="P53" s="12">
        <f t="shared" si="12"/>
        <v>3047320.4377666665</v>
      </c>
      <c r="Q53" s="10">
        <f t="shared" si="9"/>
        <v>507886.73962777777</v>
      </c>
    </row>
    <row r="54" spans="1:17" hidden="1">
      <c r="A54" s="13">
        <v>52</v>
      </c>
      <c r="B54" s="2" t="s">
        <v>50</v>
      </c>
      <c r="C54" s="2" t="s">
        <v>41</v>
      </c>
      <c r="D54" s="29" t="s">
        <v>51</v>
      </c>
      <c r="E54" s="141">
        <v>11059255.570685714</v>
      </c>
      <c r="F54" s="15">
        <v>3190472.2152999998</v>
      </c>
      <c r="G54" s="147">
        <f t="shared" si="0"/>
        <v>0.28848887657111794</v>
      </c>
      <c r="H54" s="15">
        <f t="shared" si="10"/>
        <v>5656932.2412485722</v>
      </c>
      <c r="I54" s="10">
        <f t="shared" si="11"/>
        <v>942822.04020809534</v>
      </c>
      <c r="J54" s="15">
        <f t="shared" si="4"/>
        <v>6320487.5754897147</v>
      </c>
      <c r="K54" s="15">
        <f t="shared" si="5"/>
        <v>1053414.5959149525</v>
      </c>
      <c r="L54" s="15">
        <f t="shared" si="6"/>
        <v>6873450.3540240005</v>
      </c>
      <c r="M54" s="15">
        <f t="shared" si="7"/>
        <v>1145575.0590040002</v>
      </c>
      <c r="N54" s="54">
        <f t="shared" si="8"/>
        <v>7426413.1325582862</v>
      </c>
      <c r="O54" s="15">
        <f t="shared" si="7"/>
        <v>1237735.5220930476</v>
      </c>
      <c r="P54" s="12">
        <f t="shared" si="12"/>
        <v>7868783.3553857151</v>
      </c>
      <c r="Q54" s="10">
        <f t="shared" si="9"/>
        <v>1311463.8925642858</v>
      </c>
    </row>
    <row r="55" spans="1:17" hidden="1">
      <c r="A55" s="1">
        <v>53</v>
      </c>
      <c r="B55" s="52" t="s">
        <v>43</v>
      </c>
      <c r="C55" s="2" t="s">
        <v>41</v>
      </c>
      <c r="D55" s="29" t="s">
        <v>44</v>
      </c>
      <c r="E55" s="141">
        <v>6700617.7662142869</v>
      </c>
      <c r="F55" s="15">
        <v>1800994.5189</v>
      </c>
      <c r="G55" s="147">
        <f t="shared" si="0"/>
        <v>0.26878036947293671</v>
      </c>
      <c r="H55" s="15">
        <f t="shared" si="10"/>
        <v>3559499.6940714302</v>
      </c>
      <c r="I55" s="10">
        <f t="shared" si="11"/>
        <v>593249.949011905</v>
      </c>
      <c r="J55" s="15">
        <f t="shared" si="4"/>
        <v>3961536.7600442865</v>
      </c>
      <c r="K55" s="15">
        <f t="shared" si="5"/>
        <v>660256.12667404779</v>
      </c>
      <c r="L55" s="15">
        <f t="shared" si="6"/>
        <v>4296567.6483550016</v>
      </c>
      <c r="M55" s="15">
        <f t="shared" si="7"/>
        <v>716094.60805916693</v>
      </c>
      <c r="N55" s="54">
        <f t="shared" si="8"/>
        <v>4631598.5366657153</v>
      </c>
      <c r="O55" s="15">
        <f t="shared" si="7"/>
        <v>771933.08944428584</v>
      </c>
      <c r="P55" s="12">
        <f t="shared" si="12"/>
        <v>4899623.2473142873</v>
      </c>
      <c r="Q55" s="10">
        <f t="shared" si="9"/>
        <v>816603.87455238122</v>
      </c>
    </row>
    <row r="56" spans="1:17" hidden="1">
      <c r="A56" s="1">
        <v>54</v>
      </c>
      <c r="B56" s="2" t="s">
        <v>53</v>
      </c>
      <c r="C56" s="2" t="s">
        <v>41</v>
      </c>
      <c r="D56" s="29" t="s">
        <v>54</v>
      </c>
      <c r="E56" s="141">
        <v>11631809.677290477</v>
      </c>
      <c r="F56" s="15">
        <v>6157808.6506999983</v>
      </c>
      <c r="G56" s="147">
        <f t="shared" si="0"/>
        <v>0.52939386230865526</v>
      </c>
      <c r="H56" s="15">
        <f t="shared" si="10"/>
        <v>3147639.0911323829</v>
      </c>
      <c r="I56" s="10">
        <f t="shared" si="11"/>
        <v>524606.51518873044</v>
      </c>
      <c r="J56" s="15">
        <f t="shared" si="4"/>
        <v>3845547.6717698118</v>
      </c>
      <c r="K56" s="15">
        <f t="shared" si="5"/>
        <v>640924.6119616353</v>
      </c>
      <c r="L56" s="15">
        <f t="shared" si="6"/>
        <v>4427138.1556343352</v>
      </c>
      <c r="M56" s="15">
        <f t="shared" si="7"/>
        <v>737856.35927238921</v>
      </c>
      <c r="N56" s="54">
        <f t="shared" si="8"/>
        <v>5008728.6394988587</v>
      </c>
      <c r="O56" s="15">
        <f t="shared" si="7"/>
        <v>834788.10658314312</v>
      </c>
      <c r="P56" s="12">
        <f t="shared" si="12"/>
        <v>5474001.0265904786</v>
      </c>
      <c r="Q56" s="10">
        <f t="shared" si="9"/>
        <v>912333.50443174643</v>
      </c>
    </row>
    <row r="57" spans="1:17" hidden="1">
      <c r="A57" s="13">
        <v>55</v>
      </c>
      <c r="B57" s="2" t="s">
        <v>55</v>
      </c>
      <c r="C57" s="2" t="s">
        <v>41</v>
      </c>
      <c r="D57" s="29" t="s">
        <v>56</v>
      </c>
      <c r="E57" s="141">
        <v>15433096.511466665</v>
      </c>
      <c r="F57" s="15">
        <v>9819316.9014999997</v>
      </c>
      <c r="G57" s="147">
        <f t="shared" si="0"/>
        <v>0.63625059910720616</v>
      </c>
      <c r="H57" s="15">
        <f t="shared" si="10"/>
        <v>2527160.3076733332</v>
      </c>
      <c r="I57" s="10">
        <f t="shared" si="11"/>
        <v>421193.3846122222</v>
      </c>
      <c r="J57" s="15">
        <f t="shared" si="4"/>
        <v>3453146.098361332</v>
      </c>
      <c r="K57" s="15">
        <f t="shared" si="5"/>
        <v>575524.3497268887</v>
      </c>
      <c r="L57" s="15">
        <f t="shared" si="6"/>
        <v>4224800.9239346664</v>
      </c>
      <c r="M57" s="15">
        <f t="shared" si="7"/>
        <v>704133.48732244445</v>
      </c>
      <c r="N57" s="54">
        <f t="shared" si="8"/>
        <v>4996455.749507999</v>
      </c>
      <c r="O57" s="15">
        <f t="shared" si="7"/>
        <v>832742.62491799984</v>
      </c>
      <c r="P57" s="12">
        <f t="shared" si="12"/>
        <v>5613779.6099666655</v>
      </c>
      <c r="Q57" s="10">
        <f t="shared" si="9"/>
        <v>935629.93499444425</v>
      </c>
    </row>
    <row r="58" spans="1:17" hidden="1">
      <c r="A58" s="1">
        <v>56</v>
      </c>
      <c r="B58" s="2" t="s">
        <v>40</v>
      </c>
      <c r="C58" s="2" t="s">
        <v>41</v>
      </c>
      <c r="D58" s="29" t="s">
        <v>42</v>
      </c>
      <c r="E58" s="141">
        <v>14002214.806633331</v>
      </c>
      <c r="F58" s="15">
        <v>6355961.4730000012</v>
      </c>
      <c r="G58" s="147">
        <f t="shared" si="0"/>
        <v>0.45392543685224451</v>
      </c>
      <c r="H58" s="15">
        <f t="shared" si="10"/>
        <v>4845810.3723066635</v>
      </c>
      <c r="I58" s="10">
        <f t="shared" si="11"/>
        <v>807635.06205111055</v>
      </c>
      <c r="J58" s="15">
        <f t="shared" si="4"/>
        <v>5685943.2607046627</v>
      </c>
      <c r="K58" s="15">
        <f t="shared" si="5"/>
        <v>947657.21011744381</v>
      </c>
      <c r="L58" s="15">
        <f t="shared" si="6"/>
        <v>6386054.0010363311</v>
      </c>
      <c r="M58" s="15">
        <f t="shared" si="7"/>
        <v>1064342.3335060552</v>
      </c>
      <c r="N58" s="54">
        <f t="shared" si="8"/>
        <v>7086164.7413679957</v>
      </c>
      <c r="O58" s="15">
        <f t="shared" si="7"/>
        <v>1181027.456894666</v>
      </c>
      <c r="P58" s="12">
        <f t="shared" si="12"/>
        <v>7646253.3336333297</v>
      </c>
      <c r="Q58" s="10">
        <f t="shared" si="9"/>
        <v>1274375.555605555</v>
      </c>
    </row>
    <row r="59" spans="1:17" hidden="1">
      <c r="A59" s="1">
        <v>57</v>
      </c>
      <c r="B59" s="2" t="s">
        <v>166</v>
      </c>
      <c r="C59" s="2" t="s">
        <v>172</v>
      </c>
      <c r="D59" s="29" t="s">
        <v>63</v>
      </c>
      <c r="E59" s="141">
        <v>3383302.8144333339</v>
      </c>
      <c r="F59" s="15">
        <v>1738084.0937000001</v>
      </c>
      <c r="G59" s="147">
        <f t="shared" si="0"/>
        <v>0.51372407053996139</v>
      </c>
      <c r="H59" s="15">
        <f t="shared" si="10"/>
        <v>968558.15784666734</v>
      </c>
      <c r="I59" s="10">
        <f t="shared" si="11"/>
        <v>161426.35964111122</v>
      </c>
      <c r="J59" s="15">
        <f t="shared" si="4"/>
        <v>1171556.326712667</v>
      </c>
      <c r="K59" s="15">
        <f t="shared" si="5"/>
        <v>195259.3877854445</v>
      </c>
      <c r="L59" s="15">
        <f t="shared" si="6"/>
        <v>1340721.4674343341</v>
      </c>
      <c r="M59" s="15">
        <f t="shared" si="7"/>
        <v>223453.57790572234</v>
      </c>
      <c r="N59" s="54">
        <f t="shared" si="8"/>
        <v>1509886.6081560003</v>
      </c>
      <c r="O59" s="15">
        <f t="shared" si="7"/>
        <v>251647.76802600003</v>
      </c>
      <c r="P59" s="12">
        <f t="shared" si="12"/>
        <v>1645218.7207333338</v>
      </c>
      <c r="Q59" s="10">
        <f t="shared" si="9"/>
        <v>274203.12012222229</v>
      </c>
    </row>
    <row r="60" spans="1:17" hidden="1">
      <c r="A60" s="13">
        <v>58</v>
      </c>
      <c r="B60" s="2" t="s">
        <v>160</v>
      </c>
      <c r="C60" s="2" t="s">
        <v>172</v>
      </c>
      <c r="D60" s="29" t="s">
        <v>61</v>
      </c>
      <c r="E60" s="141">
        <v>4093785.5442999993</v>
      </c>
      <c r="F60" s="15">
        <v>1762313.5103000007</v>
      </c>
      <c r="G60" s="147">
        <f t="shared" si="0"/>
        <v>0.43048505868944842</v>
      </c>
      <c r="H60" s="15">
        <f t="shared" si="10"/>
        <v>1512714.925139999</v>
      </c>
      <c r="I60" s="10">
        <f t="shared" si="11"/>
        <v>252119.15418999983</v>
      </c>
      <c r="J60" s="15">
        <f t="shared" si="4"/>
        <v>1758342.0577979987</v>
      </c>
      <c r="K60" s="15">
        <f t="shared" si="5"/>
        <v>293057.00963299978</v>
      </c>
      <c r="L60" s="15">
        <f t="shared" si="6"/>
        <v>1963031.3350129989</v>
      </c>
      <c r="M60" s="15">
        <f t="shared" si="7"/>
        <v>327171.88916883315</v>
      </c>
      <c r="N60" s="54">
        <f t="shared" si="8"/>
        <v>2167720.6122279987</v>
      </c>
      <c r="O60" s="15">
        <f t="shared" si="7"/>
        <v>361286.76870466647</v>
      </c>
      <c r="P60" s="12">
        <f t="shared" si="12"/>
        <v>2331472.0339999986</v>
      </c>
      <c r="Q60" s="10">
        <f t="shared" si="9"/>
        <v>388578.67233333312</v>
      </c>
    </row>
    <row r="61" spans="1:17" hidden="1">
      <c r="A61" s="1">
        <v>59</v>
      </c>
      <c r="B61" s="2" t="s">
        <v>163</v>
      </c>
      <c r="C61" s="2" t="s">
        <v>172</v>
      </c>
      <c r="D61" s="29" t="s">
        <v>62</v>
      </c>
      <c r="E61" s="141">
        <v>7588155.2329857126</v>
      </c>
      <c r="F61" s="15">
        <v>3605116.3510999992</v>
      </c>
      <c r="G61" s="147">
        <f t="shared" si="0"/>
        <v>0.47509786508169438</v>
      </c>
      <c r="H61" s="15">
        <f t="shared" si="10"/>
        <v>2465407.8352885717</v>
      </c>
      <c r="I61" s="10">
        <f t="shared" si="11"/>
        <v>410901.30588142859</v>
      </c>
      <c r="J61" s="15">
        <f t="shared" si="4"/>
        <v>2920697.149267714</v>
      </c>
      <c r="K61" s="15">
        <f t="shared" si="5"/>
        <v>486782.85821128567</v>
      </c>
      <c r="L61" s="15">
        <f t="shared" si="6"/>
        <v>3300104.9109169994</v>
      </c>
      <c r="M61" s="15">
        <f t="shared" si="7"/>
        <v>550017.48515283328</v>
      </c>
      <c r="N61" s="54">
        <f t="shared" si="8"/>
        <v>3679512.6725662849</v>
      </c>
      <c r="O61" s="15">
        <f t="shared" si="7"/>
        <v>613252.11209438078</v>
      </c>
      <c r="P61" s="12">
        <f t="shared" si="12"/>
        <v>3983038.8818857134</v>
      </c>
      <c r="Q61" s="10">
        <f t="shared" si="9"/>
        <v>663839.81364761887</v>
      </c>
    </row>
    <row r="62" spans="1:17" hidden="1">
      <c r="A62" s="1">
        <v>60</v>
      </c>
      <c r="B62" s="2" t="s">
        <v>169</v>
      </c>
      <c r="C62" s="2" t="s">
        <v>172</v>
      </c>
      <c r="D62" s="29" t="s">
        <v>64</v>
      </c>
      <c r="E62" s="141">
        <v>7744476.8931904752</v>
      </c>
      <c r="F62" s="15">
        <v>4355339.4092000006</v>
      </c>
      <c r="G62" s="147">
        <f t="shared" si="0"/>
        <v>0.56238006378836791</v>
      </c>
      <c r="H62" s="15">
        <f t="shared" si="10"/>
        <v>1840242.1053523803</v>
      </c>
      <c r="I62" s="10">
        <f t="shared" si="11"/>
        <v>306707.01755873003</v>
      </c>
      <c r="J62" s="15">
        <f t="shared" si="4"/>
        <v>2304910.7189438082</v>
      </c>
      <c r="K62" s="15">
        <f t="shared" si="5"/>
        <v>384151.78649063472</v>
      </c>
      <c r="L62" s="15">
        <f t="shared" si="6"/>
        <v>2692134.5636033323</v>
      </c>
      <c r="M62" s="15">
        <f t="shared" si="7"/>
        <v>448689.09393388871</v>
      </c>
      <c r="N62" s="54">
        <f t="shared" si="8"/>
        <v>3079358.4082628554</v>
      </c>
      <c r="O62" s="15">
        <f t="shared" si="7"/>
        <v>513226.40137714258</v>
      </c>
      <c r="P62" s="12">
        <f t="shared" si="12"/>
        <v>3389137.4839904746</v>
      </c>
      <c r="Q62" s="10">
        <f t="shared" si="9"/>
        <v>564856.24733174581</v>
      </c>
    </row>
    <row r="63" spans="1:17" hidden="1">
      <c r="A63" s="13">
        <v>61</v>
      </c>
      <c r="B63" s="2" t="s">
        <v>170</v>
      </c>
      <c r="C63" s="2" t="s">
        <v>172</v>
      </c>
      <c r="D63" s="29" t="s">
        <v>64</v>
      </c>
      <c r="E63" s="141">
        <v>8925446.7319190502</v>
      </c>
      <c r="F63" s="15">
        <v>3369131.0024999995</v>
      </c>
      <c r="G63" s="147">
        <f t="shared" si="0"/>
        <v>0.37747477562678888</v>
      </c>
      <c r="H63" s="15">
        <f t="shared" si="10"/>
        <v>3771226.3830352407</v>
      </c>
      <c r="I63" s="10">
        <f t="shared" si="11"/>
        <v>628537.73050587345</v>
      </c>
      <c r="J63" s="15">
        <f t="shared" si="4"/>
        <v>4306753.1869503837</v>
      </c>
      <c r="K63" s="15">
        <f t="shared" si="5"/>
        <v>717792.19782506395</v>
      </c>
      <c r="L63" s="15">
        <f t="shared" si="6"/>
        <v>4753025.5235463362</v>
      </c>
      <c r="M63" s="15">
        <f t="shared" si="7"/>
        <v>792170.920591056</v>
      </c>
      <c r="N63" s="54">
        <f t="shared" si="8"/>
        <v>5199297.8601422887</v>
      </c>
      <c r="O63" s="15">
        <f t="shared" si="7"/>
        <v>866549.64335704816</v>
      </c>
      <c r="P63" s="12">
        <f t="shared" si="12"/>
        <v>5556315.7294190507</v>
      </c>
      <c r="Q63" s="10">
        <f t="shared" si="9"/>
        <v>926052.62156984175</v>
      </c>
    </row>
    <row r="64" spans="1:17" hidden="1">
      <c r="A64" s="1">
        <v>62</v>
      </c>
      <c r="B64" s="2" t="s">
        <v>168</v>
      </c>
      <c r="C64" s="2" t="s">
        <v>172</v>
      </c>
      <c r="D64" s="29" t="s">
        <v>63</v>
      </c>
      <c r="E64" s="141">
        <v>10033501.958147619</v>
      </c>
      <c r="F64" s="15">
        <v>6233500.7283000015</v>
      </c>
      <c r="G64" s="147">
        <f t="shared" si="0"/>
        <v>0.62126870102797371</v>
      </c>
      <c r="H64" s="15">
        <f t="shared" si="10"/>
        <v>1793300.8382180938</v>
      </c>
      <c r="I64" s="10">
        <f t="shared" si="11"/>
        <v>298883.47303634899</v>
      </c>
      <c r="J64" s="15">
        <f t="shared" si="4"/>
        <v>2395310.9557069503</v>
      </c>
      <c r="K64" s="15">
        <f t="shared" si="5"/>
        <v>399218.49261782505</v>
      </c>
      <c r="L64" s="15">
        <f t="shared" si="6"/>
        <v>2896986.0536143314</v>
      </c>
      <c r="M64" s="15">
        <f t="shared" si="7"/>
        <v>482831.00893572188</v>
      </c>
      <c r="N64" s="54">
        <f t="shared" si="8"/>
        <v>3398661.1515217125</v>
      </c>
      <c r="O64" s="15">
        <f t="shared" si="7"/>
        <v>566443.52525361872</v>
      </c>
      <c r="P64" s="12">
        <f t="shared" si="12"/>
        <v>3800001.2298476174</v>
      </c>
      <c r="Q64" s="10">
        <f t="shared" si="9"/>
        <v>633333.53830793628</v>
      </c>
    </row>
    <row r="65" spans="1:17" hidden="1">
      <c r="A65" s="1">
        <v>63</v>
      </c>
      <c r="B65" s="2" t="s">
        <v>167</v>
      </c>
      <c r="C65" s="2" t="s">
        <v>172</v>
      </c>
      <c r="D65" s="45" t="s">
        <v>63</v>
      </c>
      <c r="E65" s="141">
        <v>9169049.6530761905</v>
      </c>
      <c r="F65" s="15">
        <v>6471809.319600001</v>
      </c>
      <c r="G65" s="147">
        <f t="shared" si="0"/>
        <v>0.70583207251241431</v>
      </c>
      <c r="H65" s="15">
        <f t="shared" si="10"/>
        <v>863430.40286095161</v>
      </c>
      <c r="I65" s="10">
        <f t="shared" si="11"/>
        <v>143905.06714349193</v>
      </c>
      <c r="J65" s="15">
        <f t="shared" si="4"/>
        <v>1413573.3820455223</v>
      </c>
      <c r="K65" s="15">
        <f t="shared" si="5"/>
        <v>235595.56367425373</v>
      </c>
      <c r="L65" s="15">
        <f t="shared" si="6"/>
        <v>1872025.864699333</v>
      </c>
      <c r="M65" s="15">
        <f t="shared" si="7"/>
        <v>312004.31078322214</v>
      </c>
      <c r="N65" s="54">
        <f t="shared" si="8"/>
        <v>2330478.3473531418</v>
      </c>
      <c r="O65" s="15">
        <f t="shared" si="7"/>
        <v>388413.05789219029</v>
      </c>
      <c r="P65" s="12">
        <f t="shared" si="12"/>
        <v>2697240.3334761895</v>
      </c>
      <c r="Q65" s="10">
        <f t="shared" si="9"/>
        <v>449540.05557936494</v>
      </c>
    </row>
    <row r="66" spans="1:17" hidden="1">
      <c r="A66" s="13">
        <v>64</v>
      </c>
      <c r="B66" s="2" t="s">
        <v>165</v>
      </c>
      <c r="C66" s="2" t="s">
        <v>172</v>
      </c>
      <c r="D66" s="45" t="s">
        <v>178</v>
      </c>
      <c r="E66" s="141">
        <v>16447514.377404761</v>
      </c>
      <c r="F66" s="15">
        <v>8304180.4196000025</v>
      </c>
      <c r="G66" s="147">
        <f t="shared" ref="G66:G124" si="13">IFERROR(F66/E66,0)</f>
        <v>0.5048896890467599</v>
      </c>
      <c r="H66" s="15">
        <f t="shared" ref="H66:H94" si="14">(E66*0.8)-F66</f>
        <v>4853831.0823238064</v>
      </c>
      <c r="I66" s="10">
        <f t="shared" ref="I66:I94" si="15">H66/$Q$1</f>
        <v>808971.84705396777</v>
      </c>
      <c r="J66" s="15">
        <f t="shared" si="4"/>
        <v>5840681.9449680913</v>
      </c>
      <c r="K66" s="15">
        <f t="shared" ref="K66:K125" si="16">J66/$Q$1</f>
        <v>973446.99082801526</v>
      </c>
      <c r="L66" s="15">
        <f t="shared" si="6"/>
        <v>6663057.6638383307</v>
      </c>
      <c r="M66" s="15">
        <f t="shared" ref="M66:O125" si="17">L66/$Q$1</f>
        <v>1110509.6106397219</v>
      </c>
      <c r="N66" s="54">
        <f t="shared" si="8"/>
        <v>7485433.3827085663</v>
      </c>
      <c r="O66" s="15">
        <f t="shared" si="17"/>
        <v>1247572.2304514276</v>
      </c>
      <c r="P66" s="12">
        <f t="shared" ref="P66:P94" si="18">E66-F66</f>
        <v>8143333.9578047581</v>
      </c>
      <c r="Q66" s="10">
        <f t="shared" ref="Q66:Q125" si="19">P66/$Q$1</f>
        <v>1357222.3263007931</v>
      </c>
    </row>
    <row r="67" spans="1:17" hidden="1">
      <c r="A67" s="1">
        <v>65</v>
      </c>
      <c r="B67" s="2" t="s">
        <v>162</v>
      </c>
      <c r="C67" s="2" t="s">
        <v>172</v>
      </c>
      <c r="D67" s="29" t="s">
        <v>62</v>
      </c>
      <c r="E67" s="141">
        <v>15437218.95042857</v>
      </c>
      <c r="F67" s="15">
        <v>13007932.322999999</v>
      </c>
      <c r="G67" s="147">
        <f t="shared" si="13"/>
        <v>0.84263443854560804</v>
      </c>
      <c r="H67" s="15">
        <f t="shared" si="14"/>
        <v>-658157.16265714169</v>
      </c>
      <c r="I67" s="10">
        <f t="shared" si="15"/>
        <v>-109692.86044285695</v>
      </c>
      <c r="J67" s="15">
        <f t="shared" ref="J67:J124" si="20">(E67*0.86)-F67</f>
        <v>268075.97436857037</v>
      </c>
      <c r="K67" s="15">
        <f t="shared" si="16"/>
        <v>44679.329061428398</v>
      </c>
      <c r="L67" s="15">
        <f t="shared" ref="L67:L124" si="21">(E67*0.91)-F67</f>
        <v>1039936.9218899999</v>
      </c>
      <c r="M67" s="15">
        <f t="shared" si="17"/>
        <v>173322.82031499999</v>
      </c>
      <c r="N67" s="54">
        <f t="shared" ref="N67:N124" si="22">(E67*0.96)-F67</f>
        <v>1811797.8694114275</v>
      </c>
      <c r="O67" s="15">
        <f t="shared" si="17"/>
        <v>301966.31156857125</v>
      </c>
      <c r="P67" s="12">
        <f t="shared" si="18"/>
        <v>2429286.6274285708</v>
      </c>
      <c r="Q67" s="10">
        <f t="shared" si="19"/>
        <v>404881.10457142844</v>
      </c>
    </row>
    <row r="68" spans="1:17" hidden="1">
      <c r="A68" s="1">
        <v>66</v>
      </c>
      <c r="B68" s="2" t="s">
        <v>164</v>
      </c>
      <c r="C68" s="2" t="s">
        <v>172</v>
      </c>
      <c r="D68" s="45" t="s">
        <v>60</v>
      </c>
      <c r="E68" s="141">
        <v>19984123.291090477</v>
      </c>
      <c r="F68" s="15">
        <v>9412007.9109999985</v>
      </c>
      <c r="G68" s="147">
        <f t="shared" si="13"/>
        <v>0.47097427162071975</v>
      </c>
      <c r="H68" s="15">
        <f t="shared" si="14"/>
        <v>6575290.7218723837</v>
      </c>
      <c r="I68" s="10">
        <f t="shared" si="15"/>
        <v>1095881.7869787307</v>
      </c>
      <c r="J68" s="15">
        <f t="shared" si="20"/>
        <v>7774338.1193378121</v>
      </c>
      <c r="K68" s="15">
        <f t="shared" si="16"/>
        <v>1295723.0198896353</v>
      </c>
      <c r="L68" s="15">
        <f t="shared" si="21"/>
        <v>8773544.2838923372</v>
      </c>
      <c r="M68" s="15">
        <f t="shared" si="17"/>
        <v>1462257.3806487229</v>
      </c>
      <c r="N68" s="54">
        <f t="shared" si="22"/>
        <v>9772750.4484468587</v>
      </c>
      <c r="O68" s="15">
        <f t="shared" si="17"/>
        <v>1628791.7414078098</v>
      </c>
      <c r="P68" s="12">
        <f t="shared" si="18"/>
        <v>10572115.380090479</v>
      </c>
      <c r="Q68" s="10">
        <f t="shared" si="19"/>
        <v>1762019.2300150797</v>
      </c>
    </row>
    <row r="69" spans="1:17" hidden="1">
      <c r="A69" s="13">
        <v>67</v>
      </c>
      <c r="B69" s="2" t="s">
        <v>161</v>
      </c>
      <c r="C69" s="2" t="s">
        <v>172</v>
      </c>
      <c r="D69" s="29" t="s">
        <v>61</v>
      </c>
      <c r="E69" s="141">
        <v>22935758.405114278</v>
      </c>
      <c r="F69" s="15">
        <v>12688532.1</v>
      </c>
      <c r="G69" s="147">
        <f t="shared" si="13"/>
        <v>0.55322051601183053</v>
      </c>
      <c r="H69" s="15">
        <f t="shared" si="14"/>
        <v>5660074.6240914222</v>
      </c>
      <c r="I69" s="10">
        <f t="shared" si="15"/>
        <v>943345.7706819037</v>
      </c>
      <c r="J69" s="15">
        <f t="shared" si="20"/>
        <v>7036220.1283982787</v>
      </c>
      <c r="K69" s="15">
        <f t="shared" si="16"/>
        <v>1172703.3547330464</v>
      </c>
      <c r="L69" s="15">
        <f t="shared" si="21"/>
        <v>8183008.0486539956</v>
      </c>
      <c r="M69" s="15">
        <f t="shared" si="17"/>
        <v>1363834.6747756659</v>
      </c>
      <c r="N69" s="54">
        <f t="shared" si="22"/>
        <v>9329795.9689097051</v>
      </c>
      <c r="O69" s="15">
        <f t="shared" si="17"/>
        <v>1554965.9948182842</v>
      </c>
      <c r="P69" s="12">
        <f t="shared" si="18"/>
        <v>10247226.305114279</v>
      </c>
      <c r="Q69" s="10">
        <f t="shared" si="19"/>
        <v>1707871.0508523798</v>
      </c>
    </row>
    <row r="70" spans="1:17" hidden="1">
      <c r="A70" s="1">
        <v>68</v>
      </c>
      <c r="B70" s="2" t="s">
        <v>68</v>
      </c>
      <c r="C70" s="2" t="s">
        <v>66</v>
      </c>
      <c r="D70" s="29" t="s">
        <v>67</v>
      </c>
      <c r="E70" s="141">
        <v>2178753.2422523811</v>
      </c>
      <c r="F70" s="15">
        <v>1373428.2284000001</v>
      </c>
      <c r="G70" s="147">
        <f t="shared" si="13"/>
        <v>0.63037346394498484</v>
      </c>
      <c r="H70" s="15">
        <f t="shared" si="14"/>
        <v>369574.3654019048</v>
      </c>
      <c r="I70" s="10">
        <f t="shared" si="15"/>
        <v>61595.727566984133</v>
      </c>
      <c r="J70" s="15">
        <f t="shared" si="20"/>
        <v>500299.55993704754</v>
      </c>
      <c r="K70" s="15">
        <f t="shared" si="16"/>
        <v>83383.259989507918</v>
      </c>
      <c r="L70" s="15">
        <f t="shared" si="21"/>
        <v>609237.2220496668</v>
      </c>
      <c r="M70" s="15">
        <f t="shared" si="17"/>
        <v>101539.5370082778</v>
      </c>
      <c r="N70" s="54">
        <f t="shared" si="22"/>
        <v>718174.8841622856</v>
      </c>
      <c r="O70" s="15">
        <f t="shared" si="17"/>
        <v>119695.8140270476</v>
      </c>
      <c r="P70" s="12">
        <f t="shared" si="18"/>
        <v>805325.01385238091</v>
      </c>
      <c r="Q70" s="10">
        <f t="shared" si="19"/>
        <v>134220.8356420635</v>
      </c>
    </row>
    <row r="71" spans="1:17" hidden="1">
      <c r="A71" s="1">
        <v>69</v>
      </c>
      <c r="B71" s="2" t="s">
        <v>81</v>
      </c>
      <c r="C71" s="2" t="s">
        <v>66</v>
      </c>
      <c r="D71" s="29" t="s">
        <v>82</v>
      </c>
      <c r="E71" s="141">
        <v>4301975.2220047619</v>
      </c>
      <c r="F71" s="15">
        <v>3449594.9802000001</v>
      </c>
      <c r="G71" s="147">
        <f t="shared" si="13"/>
        <v>0.80186305178030648</v>
      </c>
      <c r="H71" s="15">
        <f t="shared" si="14"/>
        <v>-8014.8025961904787</v>
      </c>
      <c r="I71" s="10">
        <f t="shared" si="15"/>
        <v>-1335.800432698413</v>
      </c>
      <c r="J71" s="15">
        <f t="shared" si="20"/>
        <v>250103.71072409488</v>
      </c>
      <c r="K71" s="15">
        <f t="shared" si="16"/>
        <v>41683.95178734915</v>
      </c>
      <c r="L71" s="15">
        <f t="shared" si="21"/>
        <v>465202.47182433354</v>
      </c>
      <c r="M71" s="15">
        <f t="shared" si="17"/>
        <v>77533.745304055585</v>
      </c>
      <c r="N71" s="54">
        <f t="shared" si="22"/>
        <v>680301.23292457126</v>
      </c>
      <c r="O71" s="15">
        <f t="shared" si="17"/>
        <v>113383.53882076188</v>
      </c>
      <c r="P71" s="12">
        <f t="shared" si="18"/>
        <v>852380.24180476181</v>
      </c>
      <c r="Q71" s="10">
        <f t="shared" si="19"/>
        <v>142063.37363412697</v>
      </c>
    </row>
    <row r="72" spans="1:17" hidden="1">
      <c r="A72" s="13">
        <v>70</v>
      </c>
      <c r="B72" s="2" t="s">
        <v>86</v>
      </c>
      <c r="C72" s="2" t="s">
        <v>66</v>
      </c>
      <c r="D72" s="29" t="s">
        <v>87</v>
      </c>
      <c r="E72" s="141">
        <v>4769847.4366666675</v>
      </c>
      <c r="F72" s="15">
        <v>3399496.3111999985</v>
      </c>
      <c r="G72" s="147">
        <f t="shared" si="13"/>
        <v>0.71270545994143641</v>
      </c>
      <c r="H72" s="15">
        <f t="shared" si="14"/>
        <v>416381.63813333586</v>
      </c>
      <c r="I72" s="10">
        <f t="shared" si="15"/>
        <v>69396.93968888931</v>
      </c>
      <c r="J72" s="15">
        <f t="shared" si="20"/>
        <v>702572.48433333542</v>
      </c>
      <c r="K72" s="15">
        <f t="shared" si="16"/>
        <v>117095.4140555559</v>
      </c>
      <c r="L72" s="15">
        <f t="shared" si="21"/>
        <v>941064.85616666917</v>
      </c>
      <c r="M72" s="15">
        <f t="shared" si="17"/>
        <v>156844.14269444486</v>
      </c>
      <c r="N72" s="54">
        <f t="shared" si="22"/>
        <v>1179557.228000002</v>
      </c>
      <c r="O72" s="15">
        <f t="shared" si="17"/>
        <v>196592.87133333366</v>
      </c>
      <c r="P72" s="12">
        <f t="shared" si="18"/>
        <v>1370351.125466669</v>
      </c>
      <c r="Q72" s="10">
        <f t="shared" si="19"/>
        <v>228391.85424444484</v>
      </c>
    </row>
    <row r="73" spans="1:17" hidden="1">
      <c r="A73" s="1">
        <v>71</v>
      </c>
      <c r="B73" s="2" t="s">
        <v>79</v>
      </c>
      <c r="C73" s="2" t="s">
        <v>66</v>
      </c>
      <c r="D73" s="29" t="s">
        <v>138</v>
      </c>
      <c r="E73" s="141">
        <v>5448695.7607333334</v>
      </c>
      <c r="F73" s="15">
        <v>4482427.1554000014</v>
      </c>
      <c r="G73" s="147">
        <f t="shared" si="13"/>
        <v>0.82266056910410368</v>
      </c>
      <c r="H73" s="15">
        <f t="shared" si="14"/>
        <v>-123470.54681333434</v>
      </c>
      <c r="I73" s="10">
        <f t="shared" si="15"/>
        <v>-20578.424468889058</v>
      </c>
      <c r="J73" s="15">
        <f t="shared" si="20"/>
        <v>203451.19883066509</v>
      </c>
      <c r="K73" s="15">
        <f t="shared" si="16"/>
        <v>33908.533138444182</v>
      </c>
      <c r="L73" s="15">
        <f t="shared" si="21"/>
        <v>475885.9868673319</v>
      </c>
      <c r="M73" s="15">
        <f t="shared" si="17"/>
        <v>79314.331144555312</v>
      </c>
      <c r="N73" s="54">
        <f t="shared" si="22"/>
        <v>748320.77490399871</v>
      </c>
      <c r="O73" s="15">
        <f t="shared" si="17"/>
        <v>124720.12915066646</v>
      </c>
      <c r="P73" s="12">
        <f t="shared" si="18"/>
        <v>966268.60533333197</v>
      </c>
      <c r="Q73" s="10">
        <f t="shared" si="19"/>
        <v>161044.76755555533</v>
      </c>
    </row>
    <row r="74" spans="1:17" hidden="1">
      <c r="A74" s="1">
        <v>72</v>
      </c>
      <c r="B74" s="2" t="s">
        <v>80</v>
      </c>
      <c r="C74" s="2" t="s">
        <v>66</v>
      </c>
      <c r="D74" s="29" t="s">
        <v>66</v>
      </c>
      <c r="E74" s="141">
        <v>5138726.6670761909</v>
      </c>
      <c r="F74" s="15">
        <v>4767053.7825000007</v>
      </c>
      <c r="G74" s="147">
        <f t="shared" si="13"/>
        <v>0.92767218249659056</v>
      </c>
      <c r="H74" s="15">
        <f t="shared" si="14"/>
        <v>-656072.44883904792</v>
      </c>
      <c r="I74" s="10">
        <f t="shared" si="15"/>
        <v>-109345.40813984133</v>
      </c>
      <c r="J74" s="15">
        <f t="shared" si="20"/>
        <v>-347748.84881447628</v>
      </c>
      <c r="K74" s="15">
        <f t="shared" si="16"/>
        <v>-57958.141469079383</v>
      </c>
      <c r="L74" s="15">
        <f t="shared" si="21"/>
        <v>-90812.5154606672</v>
      </c>
      <c r="M74" s="15">
        <f t="shared" si="17"/>
        <v>-15135.419243444534</v>
      </c>
      <c r="N74" s="54">
        <f t="shared" si="22"/>
        <v>166123.81789314281</v>
      </c>
      <c r="O74" s="15">
        <f t="shared" si="17"/>
        <v>27687.302982190467</v>
      </c>
      <c r="P74" s="12">
        <f t="shared" si="18"/>
        <v>371672.88457619026</v>
      </c>
      <c r="Q74" s="10">
        <f t="shared" si="19"/>
        <v>61945.480762698375</v>
      </c>
    </row>
    <row r="75" spans="1:17" hidden="1">
      <c r="A75" s="13">
        <v>73</v>
      </c>
      <c r="B75" s="2" t="s">
        <v>76</v>
      </c>
      <c r="C75" s="2" t="s">
        <v>66</v>
      </c>
      <c r="D75" s="29" t="s">
        <v>75</v>
      </c>
      <c r="E75" s="141">
        <v>8262920.892852379</v>
      </c>
      <c r="F75" s="15">
        <v>4458727.1431</v>
      </c>
      <c r="G75" s="147">
        <f t="shared" si="13"/>
        <v>0.53960665978986966</v>
      </c>
      <c r="H75" s="15">
        <f t="shared" si="14"/>
        <v>2151609.5711819036</v>
      </c>
      <c r="I75" s="10">
        <f t="shared" si="15"/>
        <v>358601.59519698395</v>
      </c>
      <c r="J75" s="15">
        <f t="shared" si="20"/>
        <v>2647384.824753046</v>
      </c>
      <c r="K75" s="15">
        <f t="shared" si="16"/>
        <v>441230.80412550765</v>
      </c>
      <c r="L75" s="15">
        <f t="shared" si="21"/>
        <v>3060530.8693956649</v>
      </c>
      <c r="M75" s="15">
        <f t="shared" si="17"/>
        <v>510088.4782326108</v>
      </c>
      <c r="N75" s="54">
        <f t="shared" si="22"/>
        <v>3473676.9140382838</v>
      </c>
      <c r="O75" s="15">
        <f t="shared" si="17"/>
        <v>578946.152339714</v>
      </c>
      <c r="P75" s="12">
        <f t="shared" si="18"/>
        <v>3804193.749752379</v>
      </c>
      <c r="Q75" s="10">
        <f t="shared" si="19"/>
        <v>634032.29162539646</v>
      </c>
    </row>
    <row r="76" spans="1:17" hidden="1">
      <c r="A76" s="1">
        <v>74</v>
      </c>
      <c r="B76" s="2" t="s">
        <v>70</v>
      </c>
      <c r="C76" s="2" t="s">
        <v>66</v>
      </c>
      <c r="D76" s="29" t="s">
        <v>71</v>
      </c>
      <c r="E76" s="141">
        <v>4693554.8833666658</v>
      </c>
      <c r="F76" s="15">
        <v>3115619.4597999989</v>
      </c>
      <c r="G76" s="147">
        <f t="shared" si="13"/>
        <v>0.66380803830404533</v>
      </c>
      <c r="H76" s="15">
        <f t="shared" si="14"/>
        <v>639224.44689333392</v>
      </c>
      <c r="I76" s="10">
        <f t="shared" si="15"/>
        <v>106537.40781555565</v>
      </c>
      <c r="J76" s="15">
        <f t="shared" si="20"/>
        <v>920837.73989533354</v>
      </c>
      <c r="K76" s="15">
        <f t="shared" si="16"/>
        <v>153472.95664922227</v>
      </c>
      <c r="L76" s="15">
        <f t="shared" si="21"/>
        <v>1155515.4840636668</v>
      </c>
      <c r="M76" s="15">
        <f t="shared" si="17"/>
        <v>192585.91401061113</v>
      </c>
      <c r="N76" s="54">
        <f t="shared" si="22"/>
        <v>1390193.2282320005</v>
      </c>
      <c r="O76" s="15">
        <f t="shared" si="17"/>
        <v>231698.87137200008</v>
      </c>
      <c r="P76" s="12">
        <f t="shared" si="18"/>
        <v>1577935.4235666669</v>
      </c>
      <c r="Q76" s="10">
        <f t="shared" si="19"/>
        <v>262989.23726111115</v>
      </c>
    </row>
    <row r="77" spans="1:17" hidden="1">
      <c r="A77" s="1">
        <v>75</v>
      </c>
      <c r="B77" s="2" t="s">
        <v>65</v>
      </c>
      <c r="C77" s="2" t="s">
        <v>66</v>
      </c>
      <c r="D77" s="29" t="s">
        <v>67</v>
      </c>
      <c r="E77" s="141">
        <v>5453825.5532333339</v>
      </c>
      <c r="F77" s="15">
        <v>2115214.5560000003</v>
      </c>
      <c r="G77" s="147">
        <f t="shared" si="13"/>
        <v>0.3878405231986165</v>
      </c>
      <c r="H77" s="15">
        <f t="shared" si="14"/>
        <v>2247845.8865866666</v>
      </c>
      <c r="I77" s="10">
        <f t="shared" si="15"/>
        <v>374640.98109777778</v>
      </c>
      <c r="J77" s="15">
        <f t="shared" si="20"/>
        <v>2575075.4197806665</v>
      </c>
      <c r="K77" s="15">
        <f t="shared" si="16"/>
        <v>429179.23663011106</v>
      </c>
      <c r="L77" s="15">
        <f t="shared" si="21"/>
        <v>2847766.6974423337</v>
      </c>
      <c r="M77" s="15">
        <f t="shared" si="17"/>
        <v>474627.78290705563</v>
      </c>
      <c r="N77" s="54">
        <f t="shared" si="22"/>
        <v>3120457.975104</v>
      </c>
      <c r="O77" s="15">
        <f t="shared" si="17"/>
        <v>520076.32918399997</v>
      </c>
      <c r="P77" s="12">
        <f t="shared" si="18"/>
        <v>3338610.9972333335</v>
      </c>
      <c r="Q77" s="10">
        <f t="shared" si="19"/>
        <v>556435.16620555555</v>
      </c>
    </row>
    <row r="78" spans="1:17" hidden="1">
      <c r="A78" s="13">
        <v>76</v>
      </c>
      <c r="B78" s="2" t="s">
        <v>73</v>
      </c>
      <c r="C78" s="2" t="s">
        <v>66</v>
      </c>
      <c r="D78" s="29" t="s">
        <v>67</v>
      </c>
      <c r="E78" s="141">
        <v>9169049.6530761905</v>
      </c>
      <c r="F78" s="15">
        <v>5740678.0006000018</v>
      </c>
      <c r="G78" s="147">
        <f t="shared" si="13"/>
        <v>0.62609302139333711</v>
      </c>
      <c r="H78" s="15">
        <f t="shared" si="14"/>
        <v>1594561.7218609508</v>
      </c>
      <c r="I78" s="10">
        <f t="shared" si="15"/>
        <v>265760.28697682515</v>
      </c>
      <c r="J78" s="15">
        <f t="shared" si="20"/>
        <v>2144704.7010455215</v>
      </c>
      <c r="K78" s="15">
        <f t="shared" si="16"/>
        <v>357450.78350758692</v>
      </c>
      <c r="L78" s="15">
        <f t="shared" si="21"/>
        <v>2603157.1836993322</v>
      </c>
      <c r="M78" s="15">
        <f t="shared" si="17"/>
        <v>433859.53061655536</v>
      </c>
      <c r="N78" s="54">
        <f t="shared" si="22"/>
        <v>3061609.666353141</v>
      </c>
      <c r="O78" s="15">
        <f t="shared" si="17"/>
        <v>510268.27772552351</v>
      </c>
      <c r="P78" s="12">
        <f t="shared" si="18"/>
        <v>3428371.6524761887</v>
      </c>
      <c r="Q78" s="10">
        <f t="shared" si="19"/>
        <v>571395.27541269816</v>
      </c>
    </row>
    <row r="79" spans="1:17" hidden="1">
      <c r="A79" s="1">
        <v>77</v>
      </c>
      <c r="B79" s="2" t="s">
        <v>85</v>
      </c>
      <c r="C79" s="2" t="s">
        <v>66</v>
      </c>
      <c r="D79" s="29" t="s">
        <v>138</v>
      </c>
      <c r="E79" s="141">
        <v>8868115.9819190502</v>
      </c>
      <c r="F79" s="15">
        <v>6528187.6270000031</v>
      </c>
      <c r="G79" s="147">
        <f t="shared" si="13"/>
        <v>0.73614143526202624</v>
      </c>
      <c r="H79" s="15">
        <f t="shared" si="14"/>
        <v>566305.15853523742</v>
      </c>
      <c r="I79" s="10">
        <f t="shared" si="15"/>
        <v>94384.193089206237</v>
      </c>
      <c r="J79" s="15">
        <f t="shared" si="20"/>
        <v>1098392.1174503798</v>
      </c>
      <c r="K79" s="15">
        <f t="shared" si="16"/>
        <v>183065.35290839663</v>
      </c>
      <c r="L79" s="15">
        <f t="shared" si="21"/>
        <v>1541797.9165463326</v>
      </c>
      <c r="M79" s="15">
        <f t="shared" si="17"/>
        <v>256966.31942438878</v>
      </c>
      <c r="N79" s="54">
        <f t="shared" si="22"/>
        <v>1985203.7156422855</v>
      </c>
      <c r="O79" s="15">
        <f t="shared" si="17"/>
        <v>330867.28594038094</v>
      </c>
      <c r="P79" s="12">
        <f t="shared" si="18"/>
        <v>2339928.3549190471</v>
      </c>
      <c r="Q79" s="10">
        <f t="shared" si="19"/>
        <v>389988.05915317452</v>
      </c>
    </row>
    <row r="80" spans="1:17" hidden="1">
      <c r="A80" s="1">
        <v>78</v>
      </c>
      <c r="B80" s="2" t="s">
        <v>83</v>
      </c>
      <c r="C80" s="2" t="s">
        <v>66</v>
      </c>
      <c r="D80" s="29" t="s">
        <v>82</v>
      </c>
      <c r="E80" s="141">
        <v>11194543.319376189</v>
      </c>
      <c r="F80" s="15">
        <v>5771633.6590999998</v>
      </c>
      <c r="G80" s="147">
        <f t="shared" si="13"/>
        <v>0.51557562416236391</v>
      </c>
      <c r="H80" s="15">
        <f t="shared" si="14"/>
        <v>3184000.9964009523</v>
      </c>
      <c r="I80" s="10">
        <f t="shared" si="15"/>
        <v>530666.83273349202</v>
      </c>
      <c r="J80" s="15">
        <f t="shared" si="20"/>
        <v>3855673.5955635235</v>
      </c>
      <c r="K80" s="15">
        <f t="shared" si="16"/>
        <v>642612.26592725387</v>
      </c>
      <c r="L80" s="15">
        <f t="shared" si="21"/>
        <v>4415400.7615323327</v>
      </c>
      <c r="M80" s="15">
        <f t="shared" si="17"/>
        <v>735900.1269220555</v>
      </c>
      <c r="N80" s="54">
        <f t="shared" si="22"/>
        <v>4975127.927501142</v>
      </c>
      <c r="O80" s="15">
        <f t="shared" si="17"/>
        <v>829187.987916857</v>
      </c>
      <c r="P80" s="12">
        <f t="shared" si="18"/>
        <v>5422909.6602761894</v>
      </c>
      <c r="Q80" s="10">
        <f t="shared" si="19"/>
        <v>903818.27671269828</v>
      </c>
    </row>
    <row r="81" spans="1:17" hidden="1">
      <c r="A81" s="13">
        <v>79</v>
      </c>
      <c r="B81" s="2" t="s">
        <v>78</v>
      </c>
      <c r="C81" s="2" t="s">
        <v>66</v>
      </c>
      <c r="D81" s="29" t="s">
        <v>82</v>
      </c>
      <c r="E81" s="141">
        <v>12229299.815400003</v>
      </c>
      <c r="F81" s="15">
        <v>6506232.2155000009</v>
      </c>
      <c r="G81" s="147">
        <f t="shared" si="13"/>
        <v>0.5320200104430256</v>
      </c>
      <c r="H81" s="15">
        <f t="shared" si="14"/>
        <v>3277207.6368200015</v>
      </c>
      <c r="I81" s="10">
        <f t="shared" si="15"/>
        <v>546201.27280333359</v>
      </c>
      <c r="J81" s="15">
        <f t="shared" si="20"/>
        <v>4010965.6257440019</v>
      </c>
      <c r="K81" s="15">
        <f t="shared" si="16"/>
        <v>668494.27095733362</v>
      </c>
      <c r="L81" s="15">
        <f t="shared" si="21"/>
        <v>4622430.616514001</v>
      </c>
      <c r="M81" s="15">
        <f t="shared" si="17"/>
        <v>770405.10275233351</v>
      </c>
      <c r="N81" s="54">
        <f t="shared" si="22"/>
        <v>5233895.607284002</v>
      </c>
      <c r="O81" s="15">
        <f t="shared" si="17"/>
        <v>872315.93454733363</v>
      </c>
      <c r="P81" s="12">
        <f t="shared" si="18"/>
        <v>5723067.5999000017</v>
      </c>
      <c r="Q81" s="10">
        <f t="shared" si="19"/>
        <v>953844.59998333361</v>
      </c>
    </row>
    <row r="82" spans="1:17" hidden="1">
      <c r="A82" s="1">
        <v>80</v>
      </c>
      <c r="B82" s="2" t="s">
        <v>84</v>
      </c>
      <c r="C82" s="2" t="s">
        <v>66</v>
      </c>
      <c r="D82" s="29" t="s">
        <v>66</v>
      </c>
      <c r="E82" s="141">
        <v>13171231.046423815</v>
      </c>
      <c r="F82" s="15">
        <v>8743067.7253000028</v>
      </c>
      <c r="G82" s="147">
        <f t="shared" si="13"/>
        <v>0.66380034595732607</v>
      </c>
      <c r="H82" s="15">
        <f t="shared" si="14"/>
        <v>1793917.1118390504</v>
      </c>
      <c r="I82" s="10">
        <f t="shared" si="15"/>
        <v>298986.18530650839</v>
      </c>
      <c r="J82" s="15">
        <f t="shared" si="20"/>
        <v>2584190.9746244773</v>
      </c>
      <c r="K82" s="15">
        <f t="shared" si="16"/>
        <v>430698.4957707462</v>
      </c>
      <c r="L82" s="15">
        <f t="shared" si="21"/>
        <v>3242752.5269456692</v>
      </c>
      <c r="M82" s="15">
        <f t="shared" si="17"/>
        <v>540458.75449094491</v>
      </c>
      <c r="N82" s="54">
        <f t="shared" si="22"/>
        <v>3901314.0792668592</v>
      </c>
      <c r="O82" s="15">
        <f t="shared" si="17"/>
        <v>650219.0132111432</v>
      </c>
      <c r="P82" s="12">
        <f t="shared" si="18"/>
        <v>4428163.3211238123</v>
      </c>
      <c r="Q82" s="10">
        <f t="shared" si="19"/>
        <v>738027.2201873021</v>
      </c>
    </row>
    <row r="83" spans="1:17" hidden="1">
      <c r="A83" s="1">
        <v>81</v>
      </c>
      <c r="B83" s="2" t="s">
        <v>74</v>
      </c>
      <c r="C83" s="2" t="s">
        <v>66</v>
      </c>
      <c r="D83" s="29" t="s">
        <v>75</v>
      </c>
      <c r="E83" s="141">
        <v>18128277.925795242</v>
      </c>
      <c r="F83" s="15">
        <v>10269248.170500001</v>
      </c>
      <c r="G83" s="147">
        <f t="shared" si="13"/>
        <v>0.56647676147371928</v>
      </c>
      <c r="H83" s="15">
        <f t="shared" si="14"/>
        <v>4233374.1701361928</v>
      </c>
      <c r="I83" s="10">
        <f t="shared" si="15"/>
        <v>705562.36168936547</v>
      </c>
      <c r="J83" s="15">
        <f t="shared" si="20"/>
        <v>5321070.8456839062</v>
      </c>
      <c r="K83" s="15">
        <f t="shared" si="16"/>
        <v>886845.1409473177</v>
      </c>
      <c r="L83" s="15">
        <f t="shared" si="21"/>
        <v>6227484.7419736702</v>
      </c>
      <c r="M83" s="15">
        <f t="shared" si="17"/>
        <v>1037914.1236622784</v>
      </c>
      <c r="N83" s="54">
        <f t="shared" si="22"/>
        <v>7133898.6382634323</v>
      </c>
      <c r="O83" s="15">
        <f t="shared" si="17"/>
        <v>1188983.1063772386</v>
      </c>
      <c r="P83" s="12">
        <f t="shared" si="18"/>
        <v>7859029.7552952413</v>
      </c>
      <c r="Q83" s="10">
        <f t="shared" si="19"/>
        <v>1309838.2925492069</v>
      </c>
    </row>
    <row r="84" spans="1:17" hidden="1">
      <c r="A84" s="13">
        <v>82</v>
      </c>
      <c r="B84" s="2" t="s">
        <v>88</v>
      </c>
      <c r="C84" s="2" t="s">
        <v>66</v>
      </c>
      <c r="D84" s="29" t="s">
        <v>87</v>
      </c>
      <c r="E84" s="141">
        <v>16729959.0510619</v>
      </c>
      <c r="F84" s="15">
        <v>9738194.4340000004</v>
      </c>
      <c r="G84" s="147">
        <f t="shared" si="13"/>
        <v>0.58208118766327099</v>
      </c>
      <c r="H84" s="15">
        <f t="shared" si="14"/>
        <v>3645772.8068495207</v>
      </c>
      <c r="I84" s="10">
        <f t="shared" si="15"/>
        <v>607628.80114158674</v>
      </c>
      <c r="J84" s="15">
        <f t="shared" si="20"/>
        <v>4649570.3499132339</v>
      </c>
      <c r="K84" s="15">
        <f t="shared" si="16"/>
        <v>774928.39165220561</v>
      </c>
      <c r="L84" s="15">
        <f t="shared" si="21"/>
        <v>5486068.3024663292</v>
      </c>
      <c r="M84" s="15">
        <f t="shared" si="17"/>
        <v>914344.71707772149</v>
      </c>
      <c r="N84" s="54">
        <f t="shared" si="22"/>
        <v>6322566.2550194226</v>
      </c>
      <c r="O84" s="15">
        <f t="shared" si="17"/>
        <v>1053761.042503237</v>
      </c>
      <c r="P84" s="12">
        <f t="shared" si="18"/>
        <v>6991764.6170619</v>
      </c>
      <c r="Q84" s="10">
        <f t="shared" si="19"/>
        <v>1165294.1028436499</v>
      </c>
    </row>
    <row r="85" spans="1:17" hidden="1">
      <c r="A85" s="1">
        <v>83</v>
      </c>
      <c r="B85" s="2" t="s">
        <v>72</v>
      </c>
      <c r="C85" s="2" t="s">
        <v>66</v>
      </c>
      <c r="D85" s="29" t="s">
        <v>71</v>
      </c>
      <c r="E85" s="141">
        <v>36204566.01329048</v>
      </c>
      <c r="F85" s="15">
        <v>24952580.594800003</v>
      </c>
      <c r="G85" s="147">
        <f t="shared" si="13"/>
        <v>0.68921087427591476</v>
      </c>
      <c r="H85" s="15">
        <f t="shared" si="14"/>
        <v>4011072.2158323824</v>
      </c>
      <c r="I85" s="10">
        <f t="shared" si="15"/>
        <v>668512.03597206378</v>
      </c>
      <c r="J85" s="15">
        <f t="shared" si="20"/>
        <v>6183346.1766298078</v>
      </c>
      <c r="K85" s="15">
        <f t="shared" si="16"/>
        <v>1030557.696104968</v>
      </c>
      <c r="L85" s="15">
        <f t="shared" si="21"/>
        <v>7993574.4772943333</v>
      </c>
      <c r="M85" s="15">
        <f t="shared" si="17"/>
        <v>1332262.4128823888</v>
      </c>
      <c r="N85" s="54">
        <f t="shared" si="22"/>
        <v>9803802.777958855</v>
      </c>
      <c r="O85" s="15">
        <f t="shared" si="17"/>
        <v>1633967.1296598092</v>
      </c>
      <c r="P85" s="12">
        <f t="shared" si="18"/>
        <v>11251985.418490477</v>
      </c>
      <c r="Q85" s="10">
        <f t="shared" si="19"/>
        <v>1875330.9030817461</v>
      </c>
    </row>
    <row r="86" spans="1:17" hidden="1">
      <c r="A86" s="1">
        <v>84</v>
      </c>
      <c r="B86" s="2" t="s">
        <v>100</v>
      </c>
      <c r="C86" s="2" t="s">
        <v>90</v>
      </c>
      <c r="D86" s="29" t="s">
        <v>90</v>
      </c>
      <c r="E86" s="141">
        <v>2465946.8366380958</v>
      </c>
      <c r="F86" s="15">
        <v>1255156.1460999995</v>
      </c>
      <c r="G86" s="147">
        <f t="shared" si="13"/>
        <v>0.50899562287855082</v>
      </c>
      <c r="H86" s="15">
        <f t="shared" si="14"/>
        <v>717601.32321047713</v>
      </c>
      <c r="I86" s="10">
        <f t="shared" si="15"/>
        <v>119600.22053507953</v>
      </c>
      <c r="J86" s="15">
        <f t="shared" si="20"/>
        <v>865558.13340876298</v>
      </c>
      <c r="K86" s="15">
        <f t="shared" si="16"/>
        <v>144259.6889014605</v>
      </c>
      <c r="L86" s="15">
        <f t="shared" si="21"/>
        <v>988855.47524066782</v>
      </c>
      <c r="M86" s="15">
        <f t="shared" si="17"/>
        <v>164809.24587344463</v>
      </c>
      <c r="N86" s="54">
        <f t="shared" si="22"/>
        <v>1112152.8170725722</v>
      </c>
      <c r="O86" s="15">
        <f t="shared" si="17"/>
        <v>185358.8028454287</v>
      </c>
      <c r="P86" s="12">
        <f t="shared" si="18"/>
        <v>1210790.6905380962</v>
      </c>
      <c r="Q86" s="10">
        <f t="shared" si="19"/>
        <v>201798.44842301603</v>
      </c>
    </row>
    <row r="87" spans="1:17">
      <c r="A87" s="13">
        <v>85</v>
      </c>
      <c r="B87" s="29" t="s">
        <v>1303</v>
      </c>
      <c r="C87" s="2" t="s">
        <v>90</v>
      </c>
      <c r="D87" s="29" t="s">
        <v>96</v>
      </c>
      <c r="E87" s="141">
        <v>4977954.4474142855</v>
      </c>
      <c r="F87" s="15">
        <v>830066.23319999978</v>
      </c>
      <c r="G87" s="147">
        <f t="shared" si="13"/>
        <v>0.16674845902440183</v>
      </c>
      <c r="H87" s="15">
        <f t="shared" si="14"/>
        <v>3152297.3247314291</v>
      </c>
      <c r="I87" s="10">
        <f t="shared" si="15"/>
        <v>525382.88745523815</v>
      </c>
      <c r="J87" s="15">
        <f t="shared" si="20"/>
        <v>3450974.5915762857</v>
      </c>
      <c r="K87" s="15">
        <f t="shared" si="16"/>
        <v>575162.43192938098</v>
      </c>
      <c r="L87" s="15">
        <f t="shared" si="21"/>
        <v>3699872.3139470005</v>
      </c>
      <c r="M87" s="15">
        <f t="shared" si="17"/>
        <v>616645.38565783342</v>
      </c>
      <c r="N87" s="54">
        <f t="shared" si="22"/>
        <v>3948770.0363177145</v>
      </c>
      <c r="O87" s="15">
        <f t="shared" si="17"/>
        <v>658128.33938628575</v>
      </c>
      <c r="P87" s="12">
        <f t="shared" si="18"/>
        <v>4147888.2142142858</v>
      </c>
      <c r="Q87" s="10">
        <f t="shared" si="19"/>
        <v>691314.70236904768</v>
      </c>
    </row>
    <row r="88" spans="1:17" hidden="1">
      <c r="A88" s="1">
        <v>86</v>
      </c>
      <c r="B88" s="2" t="s">
        <v>97</v>
      </c>
      <c r="C88" s="2" t="s">
        <v>90</v>
      </c>
      <c r="D88" s="29" t="s">
        <v>96</v>
      </c>
      <c r="E88" s="141">
        <v>5919599.5668904763</v>
      </c>
      <c r="F88" s="15">
        <v>1985648.8185000005</v>
      </c>
      <c r="G88" s="147">
        <f t="shared" si="13"/>
        <v>0.33543634093193364</v>
      </c>
      <c r="H88" s="15">
        <f t="shared" si="14"/>
        <v>2750030.8350123805</v>
      </c>
      <c r="I88" s="10">
        <f t="shared" si="15"/>
        <v>458338.47250206344</v>
      </c>
      <c r="J88" s="15">
        <f t="shared" si="20"/>
        <v>3105206.8090258087</v>
      </c>
      <c r="K88" s="15">
        <f t="shared" si="16"/>
        <v>517534.46817096812</v>
      </c>
      <c r="L88" s="15">
        <f t="shared" si="21"/>
        <v>3401186.787370333</v>
      </c>
      <c r="M88" s="15">
        <f t="shared" si="17"/>
        <v>566864.46456172212</v>
      </c>
      <c r="N88" s="54">
        <f t="shared" si="22"/>
        <v>3697166.7657148563</v>
      </c>
      <c r="O88" s="15">
        <f t="shared" si="17"/>
        <v>616194.46095247602</v>
      </c>
      <c r="P88" s="12">
        <f t="shared" si="18"/>
        <v>3933950.7483904758</v>
      </c>
      <c r="Q88" s="10">
        <f t="shared" si="19"/>
        <v>655658.45806507929</v>
      </c>
    </row>
    <row r="89" spans="1:17" hidden="1">
      <c r="A89" s="1">
        <v>87</v>
      </c>
      <c r="B89" s="29" t="s">
        <v>171</v>
      </c>
      <c r="C89" s="2" t="s">
        <v>90</v>
      </c>
      <c r="D89" s="29" t="s">
        <v>105</v>
      </c>
      <c r="E89" s="141">
        <v>6246547.5973523809</v>
      </c>
      <c r="F89" s="15">
        <v>2175089.3473</v>
      </c>
      <c r="G89" s="147">
        <f t="shared" si="13"/>
        <v>0.34820663949185604</v>
      </c>
      <c r="H89" s="15">
        <f t="shared" si="14"/>
        <v>2822148.7305819052</v>
      </c>
      <c r="I89" s="10">
        <f t="shared" si="15"/>
        <v>470358.12176365085</v>
      </c>
      <c r="J89" s="15">
        <f t="shared" si="20"/>
        <v>3196941.5864230474</v>
      </c>
      <c r="K89" s="15">
        <f t="shared" si="16"/>
        <v>532823.5977371746</v>
      </c>
      <c r="L89" s="15">
        <f t="shared" si="21"/>
        <v>3509268.9662906672</v>
      </c>
      <c r="M89" s="15">
        <f t="shared" si="17"/>
        <v>584878.16104844457</v>
      </c>
      <c r="N89" s="54">
        <f t="shared" si="22"/>
        <v>3821596.3461582852</v>
      </c>
      <c r="O89" s="15">
        <f t="shared" si="17"/>
        <v>636932.72435971419</v>
      </c>
      <c r="P89" s="12">
        <f t="shared" si="18"/>
        <v>4071458.2500523808</v>
      </c>
      <c r="Q89" s="10">
        <f t="shared" si="19"/>
        <v>678576.3750087301</v>
      </c>
    </row>
    <row r="90" spans="1:17" hidden="1">
      <c r="A90" s="13">
        <v>88</v>
      </c>
      <c r="B90" s="2" t="s">
        <v>92</v>
      </c>
      <c r="C90" s="2" t="s">
        <v>90</v>
      </c>
      <c r="D90" s="29" t="s">
        <v>91</v>
      </c>
      <c r="E90" s="141">
        <v>6626201.0315523818</v>
      </c>
      <c r="F90" s="15">
        <v>4848920.9982999982</v>
      </c>
      <c r="G90" s="147">
        <f t="shared" si="13"/>
        <v>0.73177994075498132</v>
      </c>
      <c r="H90" s="15">
        <f t="shared" si="14"/>
        <v>452039.82694190741</v>
      </c>
      <c r="I90" s="10">
        <f t="shared" si="15"/>
        <v>75339.971156984568</v>
      </c>
      <c r="J90" s="15">
        <f t="shared" si="20"/>
        <v>849611.88883505017</v>
      </c>
      <c r="K90" s="15">
        <f t="shared" si="16"/>
        <v>141601.98147250837</v>
      </c>
      <c r="L90" s="15">
        <f t="shared" si="21"/>
        <v>1180921.9404126694</v>
      </c>
      <c r="M90" s="15">
        <f t="shared" si="17"/>
        <v>196820.32340211156</v>
      </c>
      <c r="N90" s="54">
        <f t="shared" si="22"/>
        <v>1512231.9919902878</v>
      </c>
      <c r="O90" s="15">
        <f t="shared" si="17"/>
        <v>252038.66533171464</v>
      </c>
      <c r="P90" s="12">
        <f t="shared" si="18"/>
        <v>1777280.0332523836</v>
      </c>
      <c r="Q90" s="10">
        <f t="shared" si="19"/>
        <v>296213.33887539728</v>
      </c>
    </row>
    <row r="91" spans="1:17" hidden="1">
      <c r="A91" s="1">
        <v>89</v>
      </c>
      <c r="B91" s="2" t="s">
        <v>98</v>
      </c>
      <c r="C91" s="2" t="s">
        <v>90</v>
      </c>
      <c r="D91" s="29" t="s">
        <v>90</v>
      </c>
      <c r="E91" s="141">
        <v>5532686.0461142883</v>
      </c>
      <c r="F91" s="15">
        <v>4581275.7699000007</v>
      </c>
      <c r="G91" s="147">
        <f t="shared" si="13"/>
        <v>0.82803826779896872</v>
      </c>
      <c r="H91" s="15">
        <f t="shared" si="14"/>
        <v>-155126.93300857022</v>
      </c>
      <c r="I91" s="10">
        <f t="shared" si="15"/>
        <v>-25854.488834761705</v>
      </c>
      <c r="J91" s="15">
        <f t="shared" si="20"/>
        <v>176834.22975828685</v>
      </c>
      <c r="K91" s="15">
        <f t="shared" si="16"/>
        <v>29472.37162638114</v>
      </c>
      <c r="L91" s="15">
        <f t="shared" si="21"/>
        <v>453468.53206400201</v>
      </c>
      <c r="M91" s="15">
        <f t="shared" si="17"/>
        <v>75578.088677333668</v>
      </c>
      <c r="N91" s="54">
        <f t="shared" si="22"/>
        <v>730102.83436971623</v>
      </c>
      <c r="O91" s="15">
        <f t="shared" si="17"/>
        <v>121683.80572828604</v>
      </c>
      <c r="P91" s="12">
        <f t="shared" si="18"/>
        <v>951410.27621428762</v>
      </c>
      <c r="Q91" s="10">
        <f t="shared" si="19"/>
        <v>158568.37936904794</v>
      </c>
    </row>
    <row r="92" spans="1:17" hidden="1">
      <c r="A92" s="1">
        <v>90</v>
      </c>
      <c r="B92" s="2" t="s">
        <v>103</v>
      </c>
      <c r="C92" s="2" t="s">
        <v>90</v>
      </c>
      <c r="D92" s="29" t="s">
        <v>102</v>
      </c>
      <c r="E92" s="141">
        <v>8508428.7998285703</v>
      </c>
      <c r="F92" s="15">
        <v>2230938.585</v>
      </c>
      <c r="G92" s="147">
        <f t="shared" si="13"/>
        <v>0.26220335592923449</v>
      </c>
      <c r="H92" s="15">
        <f t="shared" si="14"/>
        <v>4575804.4548628563</v>
      </c>
      <c r="I92" s="10">
        <f t="shared" si="15"/>
        <v>762634.07581047609</v>
      </c>
      <c r="J92" s="15">
        <f t="shared" si="20"/>
        <v>5086310.18285257</v>
      </c>
      <c r="K92" s="15">
        <f t="shared" si="16"/>
        <v>847718.3638087617</v>
      </c>
      <c r="L92" s="15">
        <f t="shared" si="21"/>
        <v>5511731.6228439994</v>
      </c>
      <c r="M92" s="15">
        <f t="shared" si="17"/>
        <v>918621.93714066653</v>
      </c>
      <c r="N92" s="54">
        <f t="shared" si="22"/>
        <v>5937153.062835427</v>
      </c>
      <c r="O92" s="15">
        <f t="shared" si="17"/>
        <v>989525.51047257113</v>
      </c>
      <c r="P92" s="12">
        <f t="shared" si="18"/>
        <v>6277490.2148285704</v>
      </c>
      <c r="Q92" s="10">
        <f t="shared" si="19"/>
        <v>1046248.3691380951</v>
      </c>
    </row>
    <row r="93" spans="1:17" hidden="1">
      <c r="A93" s="13">
        <v>91</v>
      </c>
      <c r="B93" s="2" t="s">
        <v>101</v>
      </c>
      <c r="C93" s="2" t="s">
        <v>90</v>
      </c>
      <c r="D93" s="29" t="s">
        <v>102</v>
      </c>
      <c r="E93" s="141">
        <v>8183516.7838047622</v>
      </c>
      <c r="F93" s="15">
        <v>4794828.1287999991</v>
      </c>
      <c r="G93" s="147">
        <f t="shared" si="13"/>
        <v>0.58591290950719355</v>
      </c>
      <c r="H93" s="15">
        <f t="shared" si="14"/>
        <v>1751985.2982438114</v>
      </c>
      <c r="I93" s="10">
        <f t="shared" si="15"/>
        <v>291997.54970730189</v>
      </c>
      <c r="J93" s="15">
        <f t="shared" si="20"/>
        <v>2242996.3052720958</v>
      </c>
      <c r="K93" s="15">
        <f t="shared" si="16"/>
        <v>373832.71754534933</v>
      </c>
      <c r="L93" s="15">
        <f t="shared" si="21"/>
        <v>2652172.1444623349</v>
      </c>
      <c r="M93" s="15">
        <f t="shared" si="17"/>
        <v>442028.69074372249</v>
      </c>
      <c r="N93" s="54">
        <f t="shared" si="22"/>
        <v>3061347.9836525721</v>
      </c>
      <c r="O93" s="15">
        <f t="shared" si="17"/>
        <v>510224.66394209536</v>
      </c>
      <c r="P93" s="12">
        <f t="shared" si="18"/>
        <v>3388688.655004763</v>
      </c>
      <c r="Q93" s="10">
        <f t="shared" si="19"/>
        <v>564781.44250079384</v>
      </c>
    </row>
    <row r="94" spans="1:17">
      <c r="A94" s="1">
        <v>92</v>
      </c>
      <c r="B94" s="152" t="s">
        <v>1372</v>
      </c>
      <c r="C94" s="2" t="s">
        <v>90</v>
      </c>
      <c r="D94" s="29" t="s">
        <v>96</v>
      </c>
      <c r="E94" s="141">
        <v>10399708.564580951</v>
      </c>
      <c r="F94" s="15">
        <v>4231902.9732000008</v>
      </c>
      <c r="G94" s="149">
        <f t="shared" si="13"/>
        <v>0.40692515053863171</v>
      </c>
      <c r="H94" s="15">
        <f t="shared" si="14"/>
        <v>4087863.8784647603</v>
      </c>
      <c r="I94" s="10">
        <f t="shared" si="15"/>
        <v>681310.64641079342</v>
      </c>
      <c r="J94" s="15">
        <f t="shared" si="20"/>
        <v>4711846.392339617</v>
      </c>
      <c r="K94" s="15">
        <f t="shared" si="16"/>
        <v>785307.73205660284</v>
      </c>
      <c r="L94" s="15">
        <f t="shared" si="21"/>
        <v>5231831.820568664</v>
      </c>
      <c r="M94" s="15">
        <f t="shared" si="17"/>
        <v>871971.97009477729</v>
      </c>
      <c r="N94" s="54">
        <f t="shared" si="22"/>
        <v>5751817.248797711</v>
      </c>
      <c r="O94" s="15">
        <f t="shared" si="17"/>
        <v>958636.20813295187</v>
      </c>
      <c r="P94" s="12">
        <f t="shared" si="18"/>
        <v>6167805.5913809501</v>
      </c>
      <c r="Q94" s="10">
        <f t="shared" si="19"/>
        <v>1027967.5985634917</v>
      </c>
    </row>
    <row r="95" spans="1:17">
      <c r="A95" s="1">
        <v>93</v>
      </c>
      <c r="B95" s="2" t="s">
        <v>95</v>
      </c>
      <c r="C95" s="2" t="s">
        <v>90</v>
      </c>
      <c r="D95" s="29" t="s">
        <v>96</v>
      </c>
      <c r="E95" s="141">
        <v>9623424.4723285735</v>
      </c>
      <c r="F95" s="15">
        <v>4880865.7049000012</v>
      </c>
      <c r="G95" s="147">
        <f t="shared" si="13"/>
        <v>0.50718595224959262</v>
      </c>
      <c r="H95" s="15">
        <f t="shared" ref="H95:H124" si="23">(E95*0.8)-F95</f>
        <v>2817873.8729628576</v>
      </c>
      <c r="I95" s="10">
        <f t="shared" ref="I95:I125" si="24">H95/$Q$1</f>
        <v>469645.6454938096</v>
      </c>
      <c r="J95" s="15">
        <f t="shared" si="20"/>
        <v>3395279.3413025718</v>
      </c>
      <c r="K95" s="15">
        <f t="shared" si="16"/>
        <v>565879.89021709526</v>
      </c>
      <c r="L95" s="15">
        <f t="shared" si="21"/>
        <v>3876450.5649190014</v>
      </c>
      <c r="M95" s="15">
        <f t="shared" si="17"/>
        <v>646075.09415316686</v>
      </c>
      <c r="N95" s="54">
        <f t="shared" si="22"/>
        <v>4357621.7885354282</v>
      </c>
      <c r="O95" s="15">
        <f t="shared" si="17"/>
        <v>726270.298089238</v>
      </c>
      <c r="P95" s="12">
        <f t="shared" ref="P95:P125" si="25">E95-F95</f>
        <v>4742558.7674285723</v>
      </c>
      <c r="Q95" s="10">
        <f t="shared" si="19"/>
        <v>790426.46123809542</v>
      </c>
    </row>
    <row r="96" spans="1:17" hidden="1">
      <c r="A96" s="13">
        <v>94</v>
      </c>
      <c r="B96" s="2" t="s">
        <v>99</v>
      </c>
      <c r="C96" s="2" t="s">
        <v>90</v>
      </c>
      <c r="D96" s="29" t="s">
        <v>90</v>
      </c>
      <c r="E96" s="141">
        <v>7908636.2963047624</v>
      </c>
      <c r="F96" s="15">
        <v>4085921.8415000006</v>
      </c>
      <c r="G96" s="147">
        <f t="shared" si="13"/>
        <v>0.51664050392722072</v>
      </c>
      <c r="H96" s="15">
        <f t="shared" si="23"/>
        <v>2240987.1955438093</v>
      </c>
      <c r="I96" s="10">
        <f t="shared" si="24"/>
        <v>373497.8659239682</v>
      </c>
      <c r="J96" s="15">
        <f t="shared" si="20"/>
        <v>2715505.3733220953</v>
      </c>
      <c r="K96" s="15">
        <f t="shared" si="16"/>
        <v>452584.2288870159</v>
      </c>
      <c r="L96" s="15">
        <f t="shared" si="21"/>
        <v>3110937.1881373334</v>
      </c>
      <c r="M96" s="15">
        <f t="shared" si="17"/>
        <v>518489.53135622223</v>
      </c>
      <c r="N96" s="54">
        <f t="shared" si="22"/>
        <v>3506369.0029525706</v>
      </c>
      <c r="O96" s="15">
        <f t="shared" si="17"/>
        <v>584394.83382542839</v>
      </c>
      <c r="P96" s="12">
        <f t="shared" si="25"/>
        <v>3822714.4548047618</v>
      </c>
      <c r="Q96" s="10">
        <f t="shared" si="19"/>
        <v>637119.07580079359</v>
      </c>
    </row>
    <row r="97" spans="1:17" hidden="1">
      <c r="A97" s="1">
        <v>95</v>
      </c>
      <c r="B97" s="2" t="s">
        <v>104</v>
      </c>
      <c r="C97" s="2" t="s">
        <v>90</v>
      </c>
      <c r="D97" s="29" t="s">
        <v>105</v>
      </c>
      <c r="E97" s="141">
        <v>16432250.652433336</v>
      </c>
      <c r="F97" s="15">
        <v>8871402.2154999971</v>
      </c>
      <c r="G97" s="147">
        <f t="shared" si="13"/>
        <v>0.53987748867415764</v>
      </c>
      <c r="H97" s="15">
        <f t="shared" si="23"/>
        <v>4274398.3064466715</v>
      </c>
      <c r="I97" s="10">
        <f t="shared" si="24"/>
        <v>712399.71774111188</v>
      </c>
      <c r="J97" s="15">
        <f t="shared" si="20"/>
        <v>5260333.345592672</v>
      </c>
      <c r="K97" s="15">
        <f t="shared" si="16"/>
        <v>876722.22426544537</v>
      </c>
      <c r="L97" s="15">
        <f t="shared" si="21"/>
        <v>6081945.8782143388</v>
      </c>
      <c r="M97" s="15">
        <f t="shared" si="17"/>
        <v>1013657.6463690564</v>
      </c>
      <c r="N97" s="54">
        <f t="shared" si="22"/>
        <v>6903558.4108360037</v>
      </c>
      <c r="O97" s="15">
        <f t="shared" si="17"/>
        <v>1150593.0684726674</v>
      </c>
      <c r="P97" s="12">
        <f t="shared" si="25"/>
        <v>7560848.4369333386</v>
      </c>
      <c r="Q97" s="10">
        <f t="shared" si="19"/>
        <v>1260141.4061555564</v>
      </c>
    </row>
    <row r="98" spans="1:17" hidden="1">
      <c r="A98" s="1">
        <v>96</v>
      </c>
      <c r="B98" s="2" t="s">
        <v>89</v>
      </c>
      <c r="C98" s="2" t="s">
        <v>90</v>
      </c>
      <c r="D98" s="29" t="s">
        <v>91</v>
      </c>
      <c r="E98" s="141">
        <v>10789065.469304763</v>
      </c>
      <c r="F98" s="15">
        <v>6755378.4789000014</v>
      </c>
      <c r="G98" s="147">
        <f t="shared" si="13"/>
        <v>0.62613193868544681</v>
      </c>
      <c r="H98" s="15">
        <f t="shared" si="23"/>
        <v>1875873.8965438092</v>
      </c>
      <c r="I98" s="10">
        <f t="shared" si="24"/>
        <v>312645.64942396822</v>
      </c>
      <c r="J98" s="15">
        <f t="shared" si="20"/>
        <v>2523217.8247020943</v>
      </c>
      <c r="K98" s="15">
        <f t="shared" si="16"/>
        <v>420536.30411701574</v>
      </c>
      <c r="L98" s="15">
        <f t="shared" si="21"/>
        <v>3062671.0981673328</v>
      </c>
      <c r="M98" s="15">
        <f t="shared" si="17"/>
        <v>510445.18302788882</v>
      </c>
      <c r="N98" s="54">
        <f t="shared" si="22"/>
        <v>3602124.3716325713</v>
      </c>
      <c r="O98" s="15">
        <f t="shared" si="17"/>
        <v>600354.06193876185</v>
      </c>
      <c r="P98" s="12">
        <f t="shared" si="25"/>
        <v>4033686.9904047614</v>
      </c>
      <c r="Q98" s="10">
        <f t="shared" si="19"/>
        <v>672281.16506746027</v>
      </c>
    </row>
    <row r="99" spans="1:17" hidden="1">
      <c r="A99" s="13">
        <v>97</v>
      </c>
      <c r="B99" s="2" t="s">
        <v>114</v>
      </c>
      <c r="C99" s="151" t="s">
        <v>108</v>
      </c>
      <c r="D99" s="29" t="s">
        <v>1302</v>
      </c>
      <c r="E99" s="141">
        <v>2906631.4443095233</v>
      </c>
      <c r="F99" s="15">
        <v>1871312.2999</v>
      </c>
      <c r="G99" s="147">
        <f t="shared" si="13"/>
        <v>0.64380790470135929</v>
      </c>
      <c r="H99" s="15">
        <f t="shared" si="23"/>
        <v>453992.85554761859</v>
      </c>
      <c r="I99" s="10">
        <f t="shared" si="24"/>
        <v>75665.475924603103</v>
      </c>
      <c r="J99" s="15">
        <f t="shared" si="20"/>
        <v>628390.74220619025</v>
      </c>
      <c r="K99" s="15">
        <f t="shared" si="16"/>
        <v>104731.79036769837</v>
      </c>
      <c r="L99" s="15">
        <f t="shared" si="21"/>
        <v>773722.31442166632</v>
      </c>
      <c r="M99" s="15">
        <f t="shared" si="17"/>
        <v>128953.71907027772</v>
      </c>
      <c r="N99" s="54">
        <f t="shared" si="22"/>
        <v>919053.88663714239</v>
      </c>
      <c r="O99" s="15">
        <f t="shared" si="17"/>
        <v>153175.64777285708</v>
      </c>
      <c r="P99" s="12">
        <f t="shared" si="25"/>
        <v>1035319.1444095233</v>
      </c>
      <c r="Q99" s="10">
        <f t="shared" si="19"/>
        <v>172553.19073492056</v>
      </c>
    </row>
    <row r="100" spans="1:17" hidden="1">
      <c r="A100" s="1">
        <v>98</v>
      </c>
      <c r="B100" s="2" t="s">
        <v>120</v>
      </c>
      <c r="C100" s="151" t="s">
        <v>108</v>
      </c>
      <c r="D100" s="153" t="s">
        <v>121</v>
      </c>
      <c r="E100" s="141">
        <v>7071733.5127666667</v>
      </c>
      <c r="F100" s="15">
        <v>3237006.3097999999</v>
      </c>
      <c r="G100" s="147">
        <f t="shared" si="13"/>
        <v>0.45773872897730128</v>
      </c>
      <c r="H100" s="15">
        <f t="shared" si="23"/>
        <v>2420380.500413334</v>
      </c>
      <c r="I100" s="10">
        <f t="shared" si="24"/>
        <v>403396.750068889</v>
      </c>
      <c r="J100" s="15">
        <f t="shared" si="20"/>
        <v>2844684.5111793336</v>
      </c>
      <c r="K100" s="15">
        <f t="shared" si="16"/>
        <v>474114.08519655559</v>
      </c>
      <c r="L100" s="15">
        <f t="shared" si="21"/>
        <v>3198271.1868176674</v>
      </c>
      <c r="M100" s="15">
        <f t="shared" si="17"/>
        <v>533045.19780294457</v>
      </c>
      <c r="N100" s="54">
        <f t="shared" si="22"/>
        <v>3551857.8624559995</v>
      </c>
      <c r="O100" s="15">
        <f t="shared" si="17"/>
        <v>591976.31040933321</v>
      </c>
      <c r="P100" s="12">
        <f t="shared" si="25"/>
        <v>3834727.2029666668</v>
      </c>
      <c r="Q100" s="10">
        <f t="shared" si="19"/>
        <v>639121.20049444446</v>
      </c>
    </row>
    <row r="101" spans="1:17" hidden="1">
      <c r="A101" s="1">
        <v>99</v>
      </c>
      <c r="B101" s="2" t="s">
        <v>118</v>
      </c>
      <c r="C101" s="151" t="s">
        <v>108</v>
      </c>
      <c r="D101" s="29" t="s">
        <v>108</v>
      </c>
      <c r="E101" s="141">
        <v>7499992.2743904758</v>
      </c>
      <c r="F101" s="15">
        <v>3452975.1729000011</v>
      </c>
      <c r="G101" s="147">
        <f t="shared" si="13"/>
        <v>0.46039716396649544</v>
      </c>
      <c r="H101" s="15">
        <f t="shared" si="23"/>
        <v>2547018.6466123802</v>
      </c>
      <c r="I101" s="10">
        <f t="shared" si="24"/>
        <v>424503.10776873003</v>
      </c>
      <c r="J101" s="15">
        <f t="shared" si="20"/>
        <v>2997018.1830758085</v>
      </c>
      <c r="K101" s="15">
        <f t="shared" si="16"/>
        <v>499503.03051263472</v>
      </c>
      <c r="L101" s="15">
        <f t="shared" si="21"/>
        <v>3372017.7967953323</v>
      </c>
      <c r="M101" s="15">
        <f t="shared" si="17"/>
        <v>562002.96613255539</v>
      </c>
      <c r="N101" s="54">
        <f t="shared" si="22"/>
        <v>3747017.4105148553</v>
      </c>
      <c r="O101" s="15">
        <f t="shared" si="17"/>
        <v>624502.90175247588</v>
      </c>
      <c r="P101" s="12">
        <f t="shared" si="25"/>
        <v>4047017.1014904748</v>
      </c>
      <c r="Q101" s="10">
        <f t="shared" si="19"/>
        <v>674502.85024841246</v>
      </c>
    </row>
    <row r="102" spans="1:17" hidden="1">
      <c r="A102" s="13">
        <v>100</v>
      </c>
      <c r="B102" s="2" t="s">
        <v>119</v>
      </c>
      <c r="C102" s="151" t="s">
        <v>108</v>
      </c>
      <c r="D102" s="29" t="s">
        <v>117</v>
      </c>
      <c r="E102" s="141">
        <v>7373300.8014523806</v>
      </c>
      <c r="F102" s="15">
        <v>1793029.8545000001</v>
      </c>
      <c r="G102" s="147">
        <f t="shared" si="13"/>
        <v>0.24317872046489844</v>
      </c>
      <c r="H102" s="15">
        <f t="shared" si="23"/>
        <v>4105610.7866619043</v>
      </c>
      <c r="I102" s="10">
        <f t="shared" si="24"/>
        <v>684268.46444365068</v>
      </c>
      <c r="J102" s="15">
        <f t="shared" si="20"/>
        <v>4548008.8347490467</v>
      </c>
      <c r="K102" s="15">
        <f t="shared" si="16"/>
        <v>758001.47245817445</v>
      </c>
      <c r="L102" s="15">
        <f t="shared" si="21"/>
        <v>4916673.8748216666</v>
      </c>
      <c r="M102" s="15">
        <f t="shared" si="17"/>
        <v>819445.64580361114</v>
      </c>
      <c r="N102" s="54">
        <f t="shared" si="22"/>
        <v>5285338.9148942847</v>
      </c>
      <c r="O102" s="15">
        <f t="shared" si="17"/>
        <v>880889.81914904749</v>
      </c>
      <c r="P102" s="12">
        <f t="shared" si="25"/>
        <v>5580270.9469523802</v>
      </c>
      <c r="Q102" s="10">
        <f t="shared" si="19"/>
        <v>930045.15782539675</v>
      </c>
    </row>
    <row r="103" spans="1:17" hidden="1">
      <c r="A103" s="1">
        <v>101</v>
      </c>
      <c r="B103" s="2" t="s">
        <v>110</v>
      </c>
      <c r="C103" s="151" t="s">
        <v>108</v>
      </c>
      <c r="D103" s="29" t="s">
        <v>111</v>
      </c>
      <c r="E103" s="141">
        <v>8890330.0991142876</v>
      </c>
      <c r="F103" s="15">
        <v>3563365.0048000016</v>
      </c>
      <c r="G103" s="147">
        <f t="shared" si="13"/>
        <v>0.40081357666966799</v>
      </c>
      <c r="H103" s="15">
        <f t="shared" si="23"/>
        <v>3548899.0744914287</v>
      </c>
      <c r="I103" s="10">
        <f t="shared" si="24"/>
        <v>591483.17908190482</v>
      </c>
      <c r="J103" s="15">
        <f t="shared" si="20"/>
        <v>4082318.8804382854</v>
      </c>
      <c r="K103" s="15">
        <f t="shared" si="16"/>
        <v>680386.48007304757</v>
      </c>
      <c r="L103" s="15">
        <f t="shared" si="21"/>
        <v>4526835.3853939995</v>
      </c>
      <c r="M103" s="15">
        <f t="shared" si="17"/>
        <v>754472.56423233321</v>
      </c>
      <c r="N103" s="54">
        <f t="shared" si="22"/>
        <v>4971351.8903497141</v>
      </c>
      <c r="O103" s="15">
        <f t="shared" si="17"/>
        <v>828558.64839161898</v>
      </c>
      <c r="P103" s="12">
        <f t="shared" si="25"/>
        <v>5326965.0943142865</v>
      </c>
      <c r="Q103" s="10">
        <f t="shared" si="19"/>
        <v>887827.51571904775</v>
      </c>
    </row>
    <row r="104" spans="1:17" hidden="1">
      <c r="A104" s="1">
        <v>102</v>
      </c>
      <c r="B104" s="2" t="s">
        <v>107</v>
      </c>
      <c r="C104" s="151" t="s">
        <v>108</v>
      </c>
      <c r="D104" s="29" t="s">
        <v>108</v>
      </c>
      <c r="E104" s="141">
        <v>9030809.7677380946</v>
      </c>
      <c r="F104" s="15">
        <v>4719549.601999999</v>
      </c>
      <c r="G104" s="147">
        <f t="shared" si="13"/>
        <v>0.52260536135532876</v>
      </c>
      <c r="H104" s="15">
        <f t="shared" si="23"/>
        <v>2505098.2121904772</v>
      </c>
      <c r="I104" s="10">
        <f t="shared" si="24"/>
        <v>417516.36869841284</v>
      </c>
      <c r="J104" s="15">
        <f t="shared" si="20"/>
        <v>3046946.7982547618</v>
      </c>
      <c r="K104" s="15">
        <f t="shared" si="16"/>
        <v>507824.46637579362</v>
      </c>
      <c r="L104" s="15">
        <f t="shared" si="21"/>
        <v>3498487.2866416676</v>
      </c>
      <c r="M104" s="15">
        <f t="shared" si="17"/>
        <v>583081.21444027789</v>
      </c>
      <c r="N104" s="54">
        <f t="shared" si="22"/>
        <v>3950027.7750285706</v>
      </c>
      <c r="O104" s="15">
        <f t="shared" si="17"/>
        <v>658337.96250476176</v>
      </c>
      <c r="P104" s="12">
        <f t="shared" si="25"/>
        <v>4311260.1657380955</v>
      </c>
      <c r="Q104" s="10">
        <f t="shared" si="19"/>
        <v>718543.36095634929</v>
      </c>
    </row>
    <row r="105" spans="1:17" s="57" customFormat="1" hidden="1">
      <c r="A105" s="13">
        <v>103</v>
      </c>
      <c r="B105" s="29" t="s">
        <v>112</v>
      </c>
      <c r="C105" s="151" t="s">
        <v>108</v>
      </c>
      <c r="D105" s="29" t="s">
        <v>111</v>
      </c>
      <c r="E105" s="141">
        <v>9680405.6491380949</v>
      </c>
      <c r="F105" s="15">
        <v>5558998.1881999979</v>
      </c>
      <c r="G105" s="147">
        <f t="shared" si="13"/>
        <v>0.57425260776080689</v>
      </c>
      <c r="H105" s="15">
        <f t="shared" si="23"/>
        <v>2185326.3311104784</v>
      </c>
      <c r="I105" s="10">
        <f t="shared" si="24"/>
        <v>364221.05518507975</v>
      </c>
      <c r="J105" s="15">
        <f t="shared" si="20"/>
        <v>2766150.6700587636</v>
      </c>
      <c r="K105" s="15">
        <f t="shared" si="16"/>
        <v>461025.1116764606</v>
      </c>
      <c r="L105" s="15">
        <f t="shared" si="21"/>
        <v>3250170.9525156682</v>
      </c>
      <c r="M105" s="15">
        <f t="shared" si="17"/>
        <v>541695.15875261137</v>
      </c>
      <c r="N105" s="54">
        <f t="shared" si="22"/>
        <v>3734191.2349725729</v>
      </c>
      <c r="O105" s="15">
        <f t="shared" si="17"/>
        <v>622365.20582876215</v>
      </c>
      <c r="P105" s="12">
        <f t="shared" si="25"/>
        <v>4121407.460938097</v>
      </c>
      <c r="Q105" s="10">
        <f t="shared" si="19"/>
        <v>686901.24348968279</v>
      </c>
    </row>
    <row r="106" spans="1:17" hidden="1">
      <c r="A106" s="1">
        <v>104</v>
      </c>
      <c r="B106" s="2" t="s">
        <v>109</v>
      </c>
      <c r="C106" s="151" t="s">
        <v>108</v>
      </c>
      <c r="D106" s="29" t="s">
        <v>108</v>
      </c>
      <c r="E106" s="141">
        <v>11058913.017061904</v>
      </c>
      <c r="F106" s="15">
        <v>7130820.6670000032</v>
      </c>
      <c r="G106" s="147">
        <f t="shared" si="13"/>
        <v>0.64480303407743922</v>
      </c>
      <c r="H106" s="15">
        <f t="shared" si="23"/>
        <v>1716309.7466495205</v>
      </c>
      <c r="I106" s="10">
        <f t="shared" si="24"/>
        <v>286051.62444158673</v>
      </c>
      <c r="J106" s="15">
        <f t="shared" si="20"/>
        <v>2379844.5276732333</v>
      </c>
      <c r="K106" s="15">
        <f t="shared" si="16"/>
        <v>396640.75461220555</v>
      </c>
      <c r="L106" s="15">
        <f t="shared" si="21"/>
        <v>2932790.1785263307</v>
      </c>
      <c r="M106" s="15">
        <f t="shared" si="17"/>
        <v>488798.36308772181</v>
      </c>
      <c r="N106" s="54">
        <f t="shared" si="22"/>
        <v>3485735.8293794245</v>
      </c>
      <c r="O106" s="15">
        <f t="shared" si="17"/>
        <v>580955.97156323737</v>
      </c>
      <c r="P106" s="12">
        <f t="shared" si="25"/>
        <v>3928092.3500619009</v>
      </c>
      <c r="Q106" s="10">
        <f t="shared" si="19"/>
        <v>654682.05834365019</v>
      </c>
    </row>
    <row r="107" spans="1:17" hidden="1">
      <c r="A107" s="1">
        <v>105</v>
      </c>
      <c r="B107" s="2" t="s">
        <v>113</v>
      </c>
      <c r="C107" s="151" t="s">
        <v>108</v>
      </c>
      <c r="D107" s="29" t="s">
        <v>108</v>
      </c>
      <c r="E107" s="141">
        <v>11590299.17133333</v>
      </c>
      <c r="F107" s="15">
        <v>4656623.858599999</v>
      </c>
      <c r="G107" s="147">
        <f t="shared" si="13"/>
        <v>0.40176908203693146</v>
      </c>
      <c r="H107" s="15">
        <f t="shared" si="23"/>
        <v>4615615.4784666644</v>
      </c>
      <c r="I107" s="10">
        <f t="shared" si="24"/>
        <v>769269.24641111074</v>
      </c>
      <c r="J107" s="15">
        <f t="shared" si="20"/>
        <v>5311033.428746664</v>
      </c>
      <c r="K107" s="15">
        <f t="shared" si="16"/>
        <v>885172.23812444403</v>
      </c>
      <c r="L107" s="15">
        <f t="shared" si="21"/>
        <v>5890548.3873133315</v>
      </c>
      <c r="M107" s="15">
        <f t="shared" si="17"/>
        <v>981758.06455222191</v>
      </c>
      <c r="N107" s="54">
        <f t="shared" si="22"/>
        <v>6470063.3458799971</v>
      </c>
      <c r="O107" s="15">
        <f t="shared" si="17"/>
        <v>1078343.8909799994</v>
      </c>
      <c r="P107" s="12">
        <f t="shared" si="25"/>
        <v>6933675.3127333308</v>
      </c>
      <c r="Q107" s="10">
        <f t="shared" si="19"/>
        <v>1155612.5521222218</v>
      </c>
    </row>
    <row r="108" spans="1:17" hidden="1">
      <c r="A108" s="13">
        <v>106</v>
      </c>
      <c r="B108" s="154" t="s">
        <v>1398</v>
      </c>
      <c r="C108" s="151" t="s">
        <v>108</v>
      </c>
      <c r="D108" s="29" t="s">
        <v>121</v>
      </c>
      <c r="E108" s="141">
        <v>11921285.024609525</v>
      </c>
      <c r="F108" s="15">
        <v>6537170.8180000028</v>
      </c>
      <c r="G108" s="147">
        <f t="shared" si="13"/>
        <v>0.54836125505808253</v>
      </c>
      <c r="H108" s="15">
        <f t="shared" si="23"/>
        <v>2999857.2016876182</v>
      </c>
      <c r="I108" s="10">
        <f t="shared" si="24"/>
        <v>499976.20028126967</v>
      </c>
      <c r="J108" s="15">
        <f t="shared" si="20"/>
        <v>3715134.3031641888</v>
      </c>
      <c r="K108" s="15">
        <f t="shared" si="16"/>
        <v>619189.05052736483</v>
      </c>
      <c r="L108" s="15">
        <f t="shared" si="21"/>
        <v>4311198.5543946652</v>
      </c>
      <c r="M108" s="15">
        <f t="shared" si="17"/>
        <v>718533.0923991109</v>
      </c>
      <c r="N108" s="54">
        <f t="shared" si="22"/>
        <v>4907262.8056251397</v>
      </c>
      <c r="O108" s="15">
        <f t="shared" si="17"/>
        <v>817877.13427085662</v>
      </c>
      <c r="P108" s="12">
        <f t="shared" si="25"/>
        <v>5384114.206609522</v>
      </c>
      <c r="Q108" s="10">
        <f t="shared" si="19"/>
        <v>897352.36776825367</v>
      </c>
    </row>
    <row r="109" spans="1:17" hidden="1">
      <c r="A109" s="1">
        <v>107</v>
      </c>
      <c r="B109" s="2" t="s">
        <v>116</v>
      </c>
      <c r="C109" s="151" t="s">
        <v>108</v>
      </c>
      <c r="D109" s="29" t="s">
        <v>117</v>
      </c>
      <c r="E109" s="141">
        <v>10699209.339999998</v>
      </c>
      <c r="F109" s="15">
        <v>5308398.2830000017</v>
      </c>
      <c r="G109" s="147">
        <f t="shared" si="13"/>
        <v>0.49614865120491258</v>
      </c>
      <c r="H109" s="15">
        <f t="shared" si="23"/>
        <v>3250969.1889999975</v>
      </c>
      <c r="I109" s="10">
        <f t="shared" si="24"/>
        <v>541828.1981666662</v>
      </c>
      <c r="J109" s="15">
        <f t="shared" si="20"/>
        <v>3892921.7493999973</v>
      </c>
      <c r="K109" s="15">
        <f t="shared" si="16"/>
        <v>648820.29156666622</v>
      </c>
      <c r="L109" s="15">
        <f t="shared" si="21"/>
        <v>4427882.2163999975</v>
      </c>
      <c r="M109" s="15">
        <f t="shared" si="17"/>
        <v>737980.36939999962</v>
      </c>
      <c r="N109" s="54">
        <f t="shared" si="22"/>
        <v>4962842.6833999958</v>
      </c>
      <c r="O109" s="15">
        <f t="shared" si="17"/>
        <v>827140.44723333267</v>
      </c>
      <c r="P109" s="12">
        <f t="shared" si="25"/>
        <v>5390811.0569999963</v>
      </c>
      <c r="Q109" s="10">
        <f t="shared" si="19"/>
        <v>898468.50949999935</v>
      </c>
    </row>
    <row r="110" spans="1:17" hidden="1">
      <c r="A110" s="1">
        <v>108</v>
      </c>
      <c r="B110" s="2" t="s">
        <v>115</v>
      </c>
      <c r="C110" s="151" t="s">
        <v>108</v>
      </c>
      <c r="D110" s="29" t="s">
        <v>1302</v>
      </c>
      <c r="E110" s="141">
        <v>14684329.754347617</v>
      </c>
      <c r="F110" s="15">
        <v>11334135.2785</v>
      </c>
      <c r="G110" s="147">
        <f t="shared" si="13"/>
        <v>0.77185240784614506</v>
      </c>
      <c r="H110" s="15">
        <f t="shared" si="23"/>
        <v>413328.5249780938</v>
      </c>
      <c r="I110" s="10">
        <f t="shared" si="24"/>
        <v>68888.087496348962</v>
      </c>
      <c r="J110" s="15">
        <f t="shared" si="20"/>
        <v>1294388.31023895</v>
      </c>
      <c r="K110" s="15">
        <f t="shared" si="16"/>
        <v>215731.38503982499</v>
      </c>
      <c r="L110" s="15">
        <f t="shared" si="21"/>
        <v>2028604.7979563326</v>
      </c>
      <c r="M110" s="15">
        <f t="shared" si="17"/>
        <v>338100.79965938878</v>
      </c>
      <c r="N110" s="54">
        <f t="shared" si="22"/>
        <v>2762821.2856737114</v>
      </c>
      <c r="O110" s="15">
        <f t="shared" si="17"/>
        <v>460470.21427895193</v>
      </c>
      <c r="P110" s="12">
        <f t="shared" si="25"/>
        <v>3350194.4758476168</v>
      </c>
      <c r="Q110" s="10">
        <f t="shared" si="19"/>
        <v>558365.74597460276</v>
      </c>
    </row>
    <row r="111" spans="1:17" hidden="1">
      <c r="A111" s="13">
        <v>109</v>
      </c>
      <c r="B111" s="2" t="s">
        <v>126</v>
      </c>
      <c r="C111" s="2" t="s">
        <v>124</v>
      </c>
      <c r="D111" s="29" t="s">
        <v>131</v>
      </c>
      <c r="E111" s="141">
        <v>4176367.522719047</v>
      </c>
      <c r="F111" s="15">
        <v>1563381.2446000003</v>
      </c>
      <c r="G111" s="147">
        <f t="shared" si="13"/>
        <v>0.37433995837180356</v>
      </c>
      <c r="H111" s="15">
        <f t="shared" si="23"/>
        <v>1777712.7735752375</v>
      </c>
      <c r="I111" s="10">
        <f t="shared" si="24"/>
        <v>296285.4622625396</v>
      </c>
      <c r="J111" s="15">
        <f t="shared" si="20"/>
        <v>2028294.8249383802</v>
      </c>
      <c r="K111" s="15">
        <f t="shared" si="16"/>
        <v>338049.13748973003</v>
      </c>
      <c r="L111" s="15">
        <f t="shared" si="21"/>
        <v>2237113.2010743325</v>
      </c>
      <c r="M111" s="15">
        <f t="shared" si="17"/>
        <v>372852.20017905539</v>
      </c>
      <c r="N111" s="54">
        <f t="shared" si="22"/>
        <v>2445931.5772102848</v>
      </c>
      <c r="O111" s="15">
        <f t="shared" si="17"/>
        <v>407655.26286838081</v>
      </c>
      <c r="P111" s="12">
        <f t="shared" si="25"/>
        <v>2612986.2781190467</v>
      </c>
      <c r="Q111" s="10">
        <f t="shared" si="19"/>
        <v>435497.71301984112</v>
      </c>
    </row>
    <row r="112" spans="1:17" hidden="1">
      <c r="A112" s="1">
        <v>110</v>
      </c>
      <c r="B112" s="2" t="s">
        <v>140</v>
      </c>
      <c r="C112" s="2" t="s">
        <v>124</v>
      </c>
      <c r="D112" s="29" t="s">
        <v>124</v>
      </c>
      <c r="E112" s="141">
        <v>6362756.8283380959</v>
      </c>
      <c r="F112" s="15">
        <v>1754746.3369999998</v>
      </c>
      <c r="G112" s="147">
        <f t="shared" si="13"/>
        <v>0.27578396980139286</v>
      </c>
      <c r="H112" s="15">
        <f t="shared" si="23"/>
        <v>3335459.1256704773</v>
      </c>
      <c r="I112" s="10">
        <f t="shared" si="24"/>
        <v>555909.85427841288</v>
      </c>
      <c r="J112" s="15">
        <f t="shared" si="20"/>
        <v>3717224.5353707629</v>
      </c>
      <c r="K112" s="15">
        <f t="shared" si="16"/>
        <v>619537.42256179382</v>
      </c>
      <c r="L112" s="15">
        <f t="shared" si="21"/>
        <v>4035362.3767876676</v>
      </c>
      <c r="M112" s="15">
        <f t="shared" si="17"/>
        <v>672560.3961312779</v>
      </c>
      <c r="N112" s="54">
        <f t="shared" si="22"/>
        <v>4353500.2182045728</v>
      </c>
      <c r="O112" s="15">
        <f t="shared" si="17"/>
        <v>725583.36970076209</v>
      </c>
      <c r="P112" s="12">
        <f t="shared" si="25"/>
        <v>4608010.4913380966</v>
      </c>
      <c r="Q112" s="10">
        <f t="shared" si="19"/>
        <v>768001.74855634943</v>
      </c>
    </row>
    <row r="113" spans="1:17" hidden="1">
      <c r="A113" s="1">
        <v>111</v>
      </c>
      <c r="B113" s="2" t="s">
        <v>129</v>
      </c>
      <c r="C113" s="2" t="s">
        <v>124</v>
      </c>
      <c r="D113" s="29" t="s">
        <v>128</v>
      </c>
      <c r="E113" s="141">
        <v>6208696.38172381</v>
      </c>
      <c r="F113" s="15">
        <v>3059424.83</v>
      </c>
      <c r="G113" s="147">
        <f t="shared" si="13"/>
        <v>0.49276444552931542</v>
      </c>
      <c r="H113" s="15">
        <f t="shared" si="23"/>
        <v>1907532.2753790477</v>
      </c>
      <c r="I113" s="10">
        <f t="shared" si="24"/>
        <v>317922.04589650797</v>
      </c>
      <c r="J113" s="15">
        <f t="shared" si="20"/>
        <v>2280054.0582824768</v>
      </c>
      <c r="K113" s="15">
        <f t="shared" si="16"/>
        <v>380009.00971374614</v>
      </c>
      <c r="L113" s="15">
        <f t="shared" si="21"/>
        <v>2590488.8773686672</v>
      </c>
      <c r="M113" s="15">
        <f t="shared" si="17"/>
        <v>431748.14622811117</v>
      </c>
      <c r="N113" s="54">
        <f t="shared" si="22"/>
        <v>2900923.6964548575</v>
      </c>
      <c r="O113" s="15">
        <f t="shared" si="17"/>
        <v>483487.28274247627</v>
      </c>
      <c r="P113" s="12">
        <f t="shared" si="25"/>
        <v>3149271.5517238099</v>
      </c>
      <c r="Q113" s="10">
        <f t="shared" si="19"/>
        <v>524878.59195396828</v>
      </c>
    </row>
    <row r="114" spans="1:17" hidden="1">
      <c r="A114" s="13">
        <v>112</v>
      </c>
      <c r="B114" s="2" t="s">
        <v>132</v>
      </c>
      <c r="C114" s="2" t="s">
        <v>124</v>
      </c>
      <c r="D114" s="45" t="s">
        <v>133</v>
      </c>
      <c r="E114" s="141">
        <v>8219952.7176904771</v>
      </c>
      <c r="F114" s="15">
        <v>5479229.5089999996</v>
      </c>
      <c r="G114" s="147">
        <f t="shared" si="13"/>
        <v>0.66657676718844605</v>
      </c>
      <c r="H114" s="15">
        <f t="shared" si="23"/>
        <v>1096732.6651523821</v>
      </c>
      <c r="I114" s="10">
        <f t="shared" si="24"/>
        <v>182788.77752539702</v>
      </c>
      <c r="J114" s="15">
        <f t="shared" si="20"/>
        <v>1589929.8282138109</v>
      </c>
      <c r="K114" s="15">
        <f t="shared" si="16"/>
        <v>264988.3047023018</v>
      </c>
      <c r="L114" s="15">
        <f t="shared" si="21"/>
        <v>2000927.4640983352</v>
      </c>
      <c r="M114" s="15">
        <f t="shared" si="17"/>
        <v>333487.91068305587</v>
      </c>
      <c r="N114" s="54">
        <f t="shared" si="22"/>
        <v>2411925.0999828577</v>
      </c>
      <c r="O114" s="15">
        <f t="shared" si="17"/>
        <v>401987.5166638096</v>
      </c>
      <c r="P114" s="12">
        <f t="shared" si="25"/>
        <v>2740723.2086904775</v>
      </c>
      <c r="Q114" s="10">
        <f t="shared" si="19"/>
        <v>456787.2014484129</v>
      </c>
    </row>
    <row r="115" spans="1:17" hidden="1">
      <c r="A115" s="1">
        <v>113</v>
      </c>
      <c r="B115" s="2" t="s">
        <v>130</v>
      </c>
      <c r="C115" s="2" t="s">
        <v>124</v>
      </c>
      <c r="D115" s="29" t="s">
        <v>131</v>
      </c>
      <c r="E115" s="141">
        <v>8237351.8294904772</v>
      </c>
      <c r="F115" s="15">
        <v>4024228.3390000011</v>
      </c>
      <c r="G115" s="147">
        <f t="shared" si="13"/>
        <v>0.48853423069692054</v>
      </c>
      <c r="H115" s="15">
        <f t="shared" si="23"/>
        <v>2565653.1245923811</v>
      </c>
      <c r="I115" s="10">
        <f t="shared" si="24"/>
        <v>427608.8540987302</v>
      </c>
      <c r="J115" s="15">
        <f t="shared" si="20"/>
        <v>3059894.2343618092</v>
      </c>
      <c r="K115" s="15">
        <f t="shared" si="16"/>
        <v>509982.37239363487</v>
      </c>
      <c r="L115" s="15">
        <f t="shared" si="21"/>
        <v>3471761.825836333</v>
      </c>
      <c r="M115" s="15">
        <f t="shared" si="17"/>
        <v>578626.97097272216</v>
      </c>
      <c r="N115" s="54">
        <f t="shared" si="22"/>
        <v>3883629.4173108567</v>
      </c>
      <c r="O115" s="15">
        <f t="shared" si="17"/>
        <v>647271.56955180946</v>
      </c>
      <c r="P115" s="12">
        <f t="shared" si="25"/>
        <v>4213123.4904904757</v>
      </c>
      <c r="Q115" s="10">
        <f t="shared" si="19"/>
        <v>702187.24841507932</v>
      </c>
    </row>
    <row r="116" spans="1:17" hidden="1">
      <c r="A116" s="1">
        <v>114</v>
      </c>
      <c r="B116" s="2" t="s">
        <v>123</v>
      </c>
      <c r="C116" s="2" t="s">
        <v>124</v>
      </c>
      <c r="D116" s="29" t="s">
        <v>125</v>
      </c>
      <c r="E116" s="141">
        <v>9088221.7458619047</v>
      </c>
      <c r="F116" s="15">
        <v>3295151.7804</v>
      </c>
      <c r="G116" s="147">
        <f t="shared" si="13"/>
        <v>0.36257387556596155</v>
      </c>
      <c r="H116" s="15">
        <f t="shared" si="23"/>
        <v>3975425.6162895239</v>
      </c>
      <c r="I116" s="10">
        <f t="shared" si="24"/>
        <v>662570.93604825402</v>
      </c>
      <c r="J116" s="15">
        <f t="shared" si="20"/>
        <v>4520718.9210412372</v>
      </c>
      <c r="K116" s="15">
        <f t="shared" si="16"/>
        <v>753453.15350687283</v>
      </c>
      <c r="L116" s="15">
        <f t="shared" si="21"/>
        <v>4975130.0083343331</v>
      </c>
      <c r="M116" s="15">
        <f t="shared" si="17"/>
        <v>829188.33472238888</v>
      </c>
      <c r="N116" s="54">
        <f t="shared" si="22"/>
        <v>5429541.0956274271</v>
      </c>
      <c r="O116" s="15">
        <f t="shared" si="17"/>
        <v>904923.51593790448</v>
      </c>
      <c r="P116" s="12">
        <f t="shared" si="25"/>
        <v>5793069.9654619042</v>
      </c>
      <c r="Q116" s="10">
        <f t="shared" si="19"/>
        <v>965511.66091031733</v>
      </c>
    </row>
    <row r="117" spans="1:17" hidden="1">
      <c r="A117" s="13">
        <v>115</v>
      </c>
      <c r="B117" s="2" t="s">
        <v>134</v>
      </c>
      <c r="C117" s="2" t="s">
        <v>124</v>
      </c>
      <c r="D117" s="29" t="s">
        <v>133</v>
      </c>
      <c r="E117" s="141">
        <v>7975294.158180953</v>
      </c>
      <c r="F117" s="15">
        <v>3757656.7980999998</v>
      </c>
      <c r="G117" s="147">
        <f t="shared" si="13"/>
        <v>0.47116215697767638</v>
      </c>
      <c r="H117" s="15">
        <f t="shared" si="23"/>
        <v>2622578.5284447628</v>
      </c>
      <c r="I117" s="10">
        <f t="shared" si="24"/>
        <v>437096.42140746047</v>
      </c>
      <c r="J117" s="15">
        <f t="shared" si="20"/>
        <v>3101096.1779356194</v>
      </c>
      <c r="K117" s="15">
        <f t="shared" si="16"/>
        <v>516849.3629892699</v>
      </c>
      <c r="L117" s="15">
        <f t="shared" si="21"/>
        <v>3499860.8858446679</v>
      </c>
      <c r="M117" s="15">
        <f t="shared" si="17"/>
        <v>583310.14764077798</v>
      </c>
      <c r="N117" s="54">
        <f t="shared" si="22"/>
        <v>3898625.5937537146</v>
      </c>
      <c r="O117" s="15">
        <f t="shared" si="17"/>
        <v>649770.93229228572</v>
      </c>
      <c r="P117" s="12">
        <f t="shared" si="25"/>
        <v>4217637.3600809537</v>
      </c>
      <c r="Q117" s="10">
        <f t="shared" si="19"/>
        <v>702939.56001349224</v>
      </c>
    </row>
    <row r="118" spans="1:17" hidden="1">
      <c r="A118" s="1">
        <v>116</v>
      </c>
      <c r="B118" s="2" t="s">
        <v>135</v>
      </c>
      <c r="C118" s="2" t="s">
        <v>124</v>
      </c>
      <c r="D118" s="29" t="s">
        <v>124</v>
      </c>
      <c r="E118" s="141">
        <v>9476878.7344666645</v>
      </c>
      <c r="F118" s="15">
        <v>5872082.7111</v>
      </c>
      <c r="G118" s="147">
        <f t="shared" si="13"/>
        <v>0.61962201644975112</v>
      </c>
      <c r="H118" s="15">
        <f t="shared" si="23"/>
        <v>1709420.2764733322</v>
      </c>
      <c r="I118" s="10">
        <f t="shared" si="24"/>
        <v>284903.37941222201</v>
      </c>
      <c r="J118" s="15">
        <f t="shared" si="20"/>
        <v>2278033.0005413312</v>
      </c>
      <c r="K118" s="15">
        <f t="shared" si="16"/>
        <v>379672.16675688856</v>
      </c>
      <c r="L118" s="15">
        <f t="shared" si="21"/>
        <v>2751876.937264665</v>
      </c>
      <c r="M118" s="15">
        <f t="shared" si="17"/>
        <v>458646.15621077752</v>
      </c>
      <c r="N118" s="54">
        <f t="shared" si="22"/>
        <v>3225720.8739879979</v>
      </c>
      <c r="O118" s="15">
        <f t="shared" si="17"/>
        <v>537620.14566466631</v>
      </c>
      <c r="P118" s="12">
        <f t="shared" si="25"/>
        <v>3604796.0233666645</v>
      </c>
      <c r="Q118" s="10">
        <f t="shared" si="19"/>
        <v>600799.33722777746</v>
      </c>
    </row>
    <row r="119" spans="1:17" hidden="1">
      <c r="A119" s="1">
        <v>117</v>
      </c>
      <c r="B119" s="2" t="s">
        <v>139</v>
      </c>
      <c r="C119" s="2" t="s">
        <v>124</v>
      </c>
      <c r="D119" s="29" t="s">
        <v>128</v>
      </c>
      <c r="E119" s="141">
        <v>12754674.660895243</v>
      </c>
      <c r="F119" s="15">
        <v>4216915.3545000004</v>
      </c>
      <c r="G119" s="147">
        <f t="shared" si="13"/>
        <v>0.33061724164777856</v>
      </c>
      <c r="H119" s="15">
        <f t="shared" si="23"/>
        <v>5986824.3742161943</v>
      </c>
      <c r="I119" s="10">
        <f t="shared" si="24"/>
        <v>997804.06236936571</v>
      </c>
      <c r="J119" s="15">
        <f t="shared" si="20"/>
        <v>6752104.8538699085</v>
      </c>
      <c r="K119" s="15">
        <f t="shared" si="16"/>
        <v>1125350.808978318</v>
      </c>
      <c r="L119" s="15">
        <f t="shared" si="21"/>
        <v>7389838.5869146707</v>
      </c>
      <c r="M119" s="15">
        <f t="shared" si="17"/>
        <v>1231639.7644857785</v>
      </c>
      <c r="N119" s="54">
        <f t="shared" si="22"/>
        <v>8027572.3199594328</v>
      </c>
      <c r="O119" s="15">
        <f t="shared" si="17"/>
        <v>1337928.7199932388</v>
      </c>
      <c r="P119" s="12">
        <f t="shared" si="25"/>
        <v>8537759.3063952439</v>
      </c>
      <c r="Q119" s="10">
        <f t="shared" si="19"/>
        <v>1422959.8843992073</v>
      </c>
    </row>
    <row r="120" spans="1:17" hidden="1">
      <c r="A120" s="13">
        <v>118</v>
      </c>
      <c r="B120" s="2" t="s">
        <v>127</v>
      </c>
      <c r="C120" s="2" t="s">
        <v>124</v>
      </c>
      <c r="D120" s="29" t="s">
        <v>125</v>
      </c>
      <c r="E120" s="141">
        <v>13556079.639038095</v>
      </c>
      <c r="F120" s="15">
        <v>6411198.8322000029</v>
      </c>
      <c r="G120" s="147">
        <f t="shared" si="13"/>
        <v>0.47293900618120926</v>
      </c>
      <c r="H120" s="15">
        <f t="shared" si="23"/>
        <v>4433664.8790304745</v>
      </c>
      <c r="I120" s="10">
        <f t="shared" si="24"/>
        <v>738944.14650507912</v>
      </c>
      <c r="J120" s="15">
        <f t="shared" si="20"/>
        <v>5247029.6573727587</v>
      </c>
      <c r="K120" s="15">
        <f t="shared" si="16"/>
        <v>874504.94289545983</v>
      </c>
      <c r="L120" s="15">
        <f t="shared" si="21"/>
        <v>5924833.6393246641</v>
      </c>
      <c r="M120" s="15">
        <f t="shared" si="17"/>
        <v>987472.2732207774</v>
      </c>
      <c r="N120" s="54">
        <f t="shared" si="22"/>
        <v>6602637.6212765677</v>
      </c>
      <c r="O120" s="15">
        <f t="shared" si="17"/>
        <v>1100439.6035460946</v>
      </c>
      <c r="P120" s="12">
        <f t="shared" si="25"/>
        <v>7144880.8068380924</v>
      </c>
      <c r="Q120" s="10">
        <f t="shared" si="19"/>
        <v>1190813.4678063488</v>
      </c>
    </row>
    <row r="121" spans="1:17" hidden="1">
      <c r="A121" s="1">
        <v>119</v>
      </c>
      <c r="B121" s="2" t="s">
        <v>141</v>
      </c>
      <c r="C121" s="2" t="s">
        <v>124</v>
      </c>
      <c r="D121" s="29" t="s">
        <v>125</v>
      </c>
      <c r="E121" s="141">
        <v>6066997.3605523808</v>
      </c>
      <c r="F121" s="15">
        <v>3256729.4325999999</v>
      </c>
      <c r="G121" s="147">
        <f t="shared" si="13"/>
        <v>0.53679427220048848</v>
      </c>
      <c r="H121" s="15">
        <f t="shared" si="23"/>
        <v>1596868.4558419045</v>
      </c>
      <c r="I121" s="10">
        <f t="shared" si="24"/>
        <v>266144.74264031742</v>
      </c>
      <c r="J121" s="15">
        <f t="shared" si="20"/>
        <v>1960888.2974750474</v>
      </c>
      <c r="K121" s="15">
        <f t="shared" si="16"/>
        <v>326814.71624584123</v>
      </c>
      <c r="L121" s="15">
        <f t="shared" si="21"/>
        <v>2264238.1655026665</v>
      </c>
      <c r="M121" s="15">
        <f t="shared" si="17"/>
        <v>377373.02758377773</v>
      </c>
      <c r="N121" s="54">
        <f t="shared" si="22"/>
        <v>2567588.0335302856</v>
      </c>
      <c r="O121" s="15">
        <f t="shared" si="17"/>
        <v>427931.33892171428</v>
      </c>
      <c r="P121" s="12">
        <f t="shared" si="25"/>
        <v>2810267.9279523809</v>
      </c>
      <c r="Q121" s="10">
        <f t="shared" si="19"/>
        <v>468377.98799206346</v>
      </c>
    </row>
    <row r="122" spans="1:17" hidden="1">
      <c r="A122" s="1">
        <v>120</v>
      </c>
      <c r="B122" s="2" t="s">
        <v>77</v>
      </c>
      <c r="C122" s="2" t="s">
        <v>124</v>
      </c>
      <c r="D122" s="29" t="s">
        <v>128</v>
      </c>
      <c r="E122" s="141">
        <v>3541409.380876191</v>
      </c>
      <c r="F122" s="15">
        <v>2087792.7986999992</v>
      </c>
      <c r="G122" s="147">
        <f t="shared" si="13"/>
        <v>0.58953726445019239</v>
      </c>
      <c r="H122" s="15">
        <f t="shared" si="23"/>
        <v>745334.70600095391</v>
      </c>
      <c r="I122" s="10">
        <f t="shared" si="24"/>
        <v>124222.45100015898</v>
      </c>
      <c r="J122" s="15">
        <f t="shared" si="20"/>
        <v>957819.26885352517</v>
      </c>
      <c r="K122" s="15">
        <f t="shared" si="16"/>
        <v>159636.54480892085</v>
      </c>
      <c r="L122" s="15">
        <f t="shared" si="21"/>
        <v>1134889.7378973346</v>
      </c>
      <c r="M122" s="15">
        <f t="shared" si="17"/>
        <v>189148.28964955578</v>
      </c>
      <c r="N122" s="54">
        <f t="shared" si="22"/>
        <v>1311960.2069411441</v>
      </c>
      <c r="O122" s="15">
        <f t="shared" si="17"/>
        <v>218660.03449019068</v>
      </c>
      <c r="P122" s="12">
        <f t="shared" si="25"/>
        <v>1453616.5821761917</v>
      </c>
      <c r="Q122" s="10">
        <f t="shared" si="19"/>
        <v>242269.43036269862</v>
      </c>
    </row>
    <row r="123" spans="1:17" hidden="1">
      <c r="A123" s="13">
        <v>121</v>
      </c>
      <c r="B123" s="2" t="s">
        <v>136</v>
      </c>
      <c r="C123" s="2" t="s">
        <v>124</v>
      </c>
      <c r="D123" s="29" t="s">
        <v>124</v>
      </c>
      <c r="E123" s="141">
        <v>11936119.297909524</v>
      </c>
      <c r="F123" s="15">
        <v>8227077.9469999997</v>
      </c>
      <c r="G123" s="147">
        <f t="shared" si="13"/>
        <v>0.68925902478545764</v>
      </c>
      <c r="H123" s="15">
        <f t="shared" si="23"/>
        <v>1321817.4913276201</v>
      </c>
      <c r="I123" s="10">
        <f t="shared" si="24"/>
        <v>220302.91522127003</v>
      </c>
      <c r="J123" s="15">
        <f t="shared" si="20"/>
        <v>2037984.6492021913</v>
      </c>
      <c r="K123" s="15">
        <f t="shared" si="16"/>
        <v>339664.10820036521</v>
      </c>
      <c r="L123" s="15">
        <f t="shared" si="21"/>
        <v>2634790.6140976669</v>
      </c>
      <c r="M123" s="15">
        <f t="shared" si="17"/>
        <v>439131.7690162778</v>
      </c>
      <c r="N123" s="54">
        <f t="shared" si="22"/>
        <v>3231596.5789931426</v>
      </c>
      <c r="O123" s="15">
        <f t="shared" si="17"/>
        <v>538599.42983219039</v>
      </c>
      <c r="P123" s="12">
        <f t="shared" si="25"/>
        <v>3709041.3509095246</v>
      </c>
      <c r="Q123" s="10">
        <f t="shared" si="19"/>
        <v>618173.55848492077</v>
      </c>
    </row>
    <row r="124" spans="1:17" s="57" customFormat="1" hidden="1">
      <c r="A124" s="1">
        <v>122</v>
      </c>
      <c r="B124" s="58" t="s">
        <v>180</v>
      </c>
      <c r="C124" s="29" t="s">
        <v>181</v>
      </c>
      <c r="D124" s="29" t="s">
        <v>181</v>
      </c>
      <c r="E124" s="141">
        <v>20449572.09765714</v>
      </c>
      <c r="F124" s="15">
        <v>15015843</v>
      </c>
      <c r="G124" s="147">
        <f t="shared" si="13"/>
        <v>0.73428641578863796</v>
      </c>
      <c r="H124" s="15">
        <f t="shared" si="23"/>
        <v>1343814.678125713</v>
      </c>
      <c r="I124" s="10">
        <f t="shared" si="24"/>
        <v>223969.11302095218</v>
      </c>
      <c r="J124" s="15">
        <f t="shared" si="20"/>
        <v>2570789.0039851405</v>
      </c>
      <c r="K124" s="15">
        <f t="shared" si="16"/>
        <v>428464.83399752341</v>
      </c>
      <c r="L124" s="15">
        <f t="shared" si="21"/>
        <v>3593267.6088679992</v>
      </c>
      <c r="M124" s="15">
        <f t="shared" si="17"/>
        <v>598877.93481133319</v>
      </c>
      <c r="N124" s="54">
        <f t="shared" si="22"/>
        <v>4615746.2137508541</v>
      </c>
      <c r="O124" s="15">
        <f t="shared" si="17"/>
        <v>769291.03562514239</v>
      </c>
      <c r="P124" s="12">
        <f t="shared" si="25"/>
        <v>5433729.0976571403</v>
      </c>
      <c r="Q124" s="10">
        <f t="shared" si="19"/>
        <v>905621.51627619006</v>
      </c>
    </row>
    <row r="125" spans="1:17" s="4" customFormat="1" hidden="1">
      <c r="A125" s="207" t="s">
        <v>174</v>
      </c>
      <c r="B125" s="208"/>
      <c r="C125" s="208"/>
      <c r="D125" s="208"/>
      <c r="E125" s="19">
        <f>SUM(E3:E124)</f>
        <v>1128192620.5714912</v>
      </c>
      <c r="F125" s="19">
        <f>SUM(F3:F124)</f>
        <v>645630170.52340031</v>
      </c>
      <c r="G125" s="206">
        <f t="shared" ref="G125" si="26">IFERROR(F125/E125,0)</f>
        <v>0.57226945004865692</v>
      </c>
      <c r="H125" s="19">
        <f>(E125*0.9)-F125</f>
        <v>369743187.99094188</v>
      </c>
      <c r="I125" s="19">
        <f t="shared" si="24"/>
        <v>61623864.665156983</v>
      </c>
      <c r="J125" s="19">
        <f t="shared" ref="J125" si="27">(E125*0.85)-F125</f>
        <v>313333556.96236718</v>
      </c>
      <c r="K125" s="19">
        <f t="shared" si="16"/>
        <v>52222259.493727863</v>
      </c>
      <c r="L125" s="19">
        <f t="shared" ref="L125:N125" si="28">(E125*0.9)-F125</f>
        <v>369743187.99094188</v>
      </c>
      <c r="M125" s="19">
        <f t="shared" si="17"/>
        <v>61623864.665156983</v>
      </c>
      <c r="N125" s="19">
        <f t="shared" si="28"/>
        <v>-369743187.4758994</v>
      </c>
      <c r="O125" s="19">
        <f t="shared" si="17"/>
        <v>-61623864.579316564</v>
      </c>
      <c r="P125" s="21">
        <f t="shared" si="25"/>
        <v>482562450.04809093</v>
      </c>
      <c r="Q125" s="26">
        <f t="shared" si="19"/>
        <v>80427075.008015156</v>
      </c>
    </row>
    <row r="127" spans="1:17">
      <c r="E127" s="27"/>
    </row>
    <row r="129" spans="5:6">
      <c r="F129" s="27"/>
    </row>
    <row r="130" spans="5:6">
      <c r="E130" s="27"/>
    </row>
    <row r="132" spans="5:6">
      <c r="F132" s="51"/>
    </row>
  </sheetData>
  <autoFilter ref="A2:Q125">
    <filterColumn colId="1">
      <filters>
        <filter val="Mugdho Corporation"/>
        <filter val="Tulip Distribution"/>
        <filter val="Tulip-2"/>
      </filters>
    </filterColumn>
  </autoFilter>
  <mergeCells count="2">
    <mergeCell ref="A125:D125"/>
    <mergeCell ref="A1:O1"/>
  </mergeCells>
  <conditionalFormatting sqref="G3:G125">
    <cfRule type="cellIs" dxfId="1" priority="1" operator="greaterThan">
      <formula>0.795</formula>
    </cfRule>
    <cfRule type="cellIs" dxfId="0" priority="2" operator="lessThan">
      <formula>10%</formula>
    </cfRule>
  </conditionalFormatting>
  <pageMargins left="0.7" right="0.7" top="0.75" bottom="0.75" header="0.3" footer="0.3"/>
  <pageSetup orientation="portrait" r:id="rId1"/>
  <ignoredErrors>
    <ignoredError sqref="P3:P37 P66:P72 J3:J37 L85 L3:L37 L86:L89 M3:M37 N125 N3:N37 P38:P65 J38:J72 L38:L72 M38:M72 N38:N72 P73:P89 J73:J89 L73:L84 M73:M89 N73:N89 L90:L124 P90:P125 J90:J124 M90:M125 N90:N124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:B122"/>
  <sheetViews>
    <sheetView workbookViewId="0">
      <selection sqref="A1:XFD1048576"/>
    </sheetView>
  </sheetViews>
  <sheetFormatPr defaultRowHeight="15"/>
  <cols>
    <col min="1" max="1" width="21.5703125" customWidth="1"/>
  </cols>
  <sheetData>
    <row r="1" spans="1:2">
      <c r="A1" t="s">
        <v>1304</v>
      </c>
      <c r="B1" t="s">
        <v>3</v>
      </c>
    </row>
    <row r="2" spans="1:2">
      <c r="A2" t="s">
        <v>6</v>
      </c>
      <c r="B2" t="s">
        <v>3</v>
      </c>
    </row>
    <row r="3" spans="1:2">
      <c r="A3" t="s">
        <v>1261</v>
      </c>
      <c r="B3" t="s">
        <v>3</v>
      </c>
    </row>
    <row r="4" spans="1:2">
      <c r="A4" t="s">
        <v>9</v>
      </c>
      <c r="B4" t="s">
        <v>3</v>
      </c>
    </row>
    <row r="5" spans="1:2">
      <c r="A5" t="s">
        <v>14</v>
      </c>
      <c r="B5" t="s">
        <v>3</v>
      </c>
    </row>
    <row r="6" spans="1:2">
      <c r="A6" t="s">
        <v>10</v>
      </c>
      <c r="B6" t="s">
        <v>3</v>
      </c>
    </row>
    <row r="7" spans="1:2">
      <c r="A7" t="s">
        <v>15</v>
      </c>
      <c r="B7" t="s">
        <v>3</v>
      </c>
    </row>
    <row r="8" spans="1:2">
      <c r="A8" t="s">
        <v>16</v>
      </c>
      <c r="B8" t="s">
        <v>3</v>
      </c>
    </row>
    <row r="9" spans="1:2">
      <c r="A9" t="s">
        <v>11</v>
      </c>
      <c r="B9" t="s">
        <v>3</v>
      </c>
    </row>
    <row r="10" spans="1:2">
      <c r="A10" t="s">
        <v>7</v>
      </c>
      <c r="B10" t="s">
        <v>3</v>
      </c>
    </row>
    <row r="11" spans="1:2">
      <c r="A11" t="s">
        <v>4</v>
      </c>
      <c r="B11" t="s">
        <v>3</v>
      </c>
    </row>
    <row r="12" spans="1:2">
      <c r="A12" t="s">
        <v>2</v>
      </c>
      <c r="B12" t="s">
        <v>3</v>
      </c>
    </row>
    <row r="13" spans="1:2">
      <c r="A13" t="s">
        <v>12</v>
      </c>
      <c r="B13" t="s">
        <v>3</v>
      </c>
    </row>
    <row r="14" spans="1:2">
      <c r="A14" t="s">
        <v>17</v>
      </c>
      <c r="B14" t="s">
        <v>3</v>
      </c>
    </row>
    <row r="15" spans="1:2">
      <c r="A15" t="s">
        <v>1162</v>
      </c>
      <c r="B15" t="s">
        <v>173</v>
      </c>
    </row>
    <row r="16" spans="1:2">
      <c r="A16" t="s">
        <v>1082</v>
      </c>
      <c r="B16" t="s">
        <v>173</v>
      </c>
    </row>
    <row r="17" spans="1:2">
      <c r="A17" t="s">
        <v>146</v>
      </c>
      <c r="B17" t="s">
        <v>173</v>
      </c>
    </row>
    <row r="18" spans="1:2">
      <c r="A18" t="s">
        <v>147</v>
      </c>
      <c r="B18" t="s">
        <v>173</v>
      </c>
    </row>
    <row r="19" spans="1:2">
      <c r="A19" t="s">
        <v>144</v>
      </c>
      <c r="B19" t="s">
        <v>173</v>
      </c>
    </row>
    <row r="20" spans="1:2">
      <c r="A20" t="s">
        <v>152</v>
      </c>
      <c r="B20" t="s">
        <v>173</v>
      </c>
    </row>
    <row r="21" spans="1:2">
      <c r="A21" t="s">
        <v>142</v>
      </c>
      <c r="B21" t="s">
        <v>173</v>
      </c>
    </row>
    <row r="22" spans="1:2">
      <c r="A22" t="s">
        <v>148</v>
      </c>
      <c r="B22" t="s">
        <v>173</v>
      </c>
    </row>
    <row r="23" spans="1:2">
      <c r="A23" t="s">
        <v>155</v>
      </c>
      <c r="B23" t="s">
        <v>173</v>
      </c>
    </row>
    <row r="24" spans="1:2">
      <c r="A24" t="s">
        <v>154</v>
      </c>
      <c r="B24" t="s">
        <v>173</v>
      </c>
    </row>
    <row r="25" spans="1:2">
      <c r="A25" t="s">
        <v>153</v>
      </c>
      <c r="B25" t="s">
        <v>173</v>
      </c>
    </row>
    <row r="26" spans="1:2">
      <c r="A26" t="s">
        <v>149</v>
      </c>
      <c r="B26" t="s">
        <v>173</v>
      </c>
    </row>
    <row r="27" spans="1:2">
      <c r="A27" t="s">
        <v>156</v>
      </c>
      <c r="B27" t="s">
        <v>173</v>
      </c>
    </row>
    <row r="28" spans="1:2">
      <c r="A28" t="s">
        <v>157</v>
      </c>
      <c r="B28" t="s">
        <v>173</v>
      </c>
    </row>
    <row r="29" spans="1:2">
      <c r="A29" t="s">
        <v>150</v>
      </c>
      <c r="B29" t="s">
        <v>173</v>
      </c>
    </row>
    <row r="30" spans="1:2">
      <c r="A30" t="s">
        <v>1329</v>
      </c>
      <c r="B30" t="s">
        <v>173</v>
      </c>
    </row>
    <row r="31" spans="1:2">
      <c r="A31" t="s">
        <v>151</v>
      </c>
      <c r="B31" t="s">
        <v>173</v>
      </c>
    </row>
    <row r="32" spans="1:2">
      <c r="A32" t="s">
        <v>145</v>
      </c>
      <c r="B32" t="s">
        <v>173</v>
      </c>
    </row>
    <row r="33" spans="1:2">
      <c r="A33" t="s">
        <v>159</v>
      </c>
      <c r="B33" t="s">
        <v>173</v>
      </c>
    </row>
    <row r="34" spans="1:2">
      <c r="A34" t="s">
        <v>158</v>
      </c>
      <c r="B34" t="s">
        <v>173</v>
      </c>
    </row>
    <row r="35" spans="1:2">
      <c r="A35" t="s">
        <v>38</v>
      </c>
      <c r="B35" t="s">
        <v>26</v>
      </c>
    </row>
    <row r="36" spans="1:2">
      <c r="A36" t="s">
        <v>29</v>
      </c>
      <c r="B36" t="s">
        <v>26</v>
      </c>
    </row>
    <row r="37" spans="1:2">
      <c r="A37" t="s">
        <v>39</v>
      </c>
      <c r="B37" t="s">
        <v>26</v>
      </c>
    </row>
    <row r="38" spans="1:2">
      <c r="A38" t="s">
        <v>27</v>
      </c>
      <c r="B38" t="s">
        <v>26</v>
      </c>
    </row>
    <row r="39" spans="1:2">
      <c r="A39" t="s">
        <v>25</v>
      </c>
      <c r="B39" t="s">
        <v>26</v>
      </c>
    </row>
    <row r="40" spans="1:2">
      <c r="A40" t="s">
        <v>36</v>
      </c>
      <c r="B40" t="s">
        <v>26</v>
      </c>
    </row>
    <row r="41" spans="1:2">
      <c r="A41" t="s">
        <v>34</v>
      </c>
      <c r="B41" t="s">
        <v>26</v>
      </c>
    </row>
    <row r="42" spans="1:2">
      <c r="A42" t="s">
        <v>32</v>
      </c>
      <c r="B42" t="s">
        <v>26</v>
      </c>
    </row>
    <row r="43" spans="1:2">
      <c r="A43" t="s">
        <v>30</v>
      </c>
      <c r="B43" t="s">
        <v>26</v>
      </c>
    </row>
    <row r="44" spans="1:2">
      <c r="A44" t="s">
        <v>179</v>
      </c>
      <c r="B44" t="s">
        <v>41</v>
      </c>
    </row>
    <row r="45" spans="1:2">
      <c r="A45" t="s">
        <v>48</v>
      </c>
      <c r="B45" t="s">
        <v>41</v>
      </c>
    </row>
    <row r="46" spans="1:2">
      <c r="A46" t="s">
        <v>57</v>
      </c>
      <c r="B46" t="s">
        <v>41</v>
      </c>
    </row>
    <row r="47" spans="1:2">
      <c r="A47" t="s">
        <v>59</v>
      </c>
      <c r="B47" t="s">
        <v>41</v>
      </c>
    </row>
    <row r="48" spans="1:2">
      <c r="A48" t="s">
        <v>52</v>
      </c>
      <c r="B48" t="s">
        <v>41</v>
      </c>
    </row>
    <row r="49" spans="1:2">
      <c r="A49" t="s">
        <v>58</v>
      </c>
      <c r="B49" t="s">
        <v>41</v>
      </c>
    </row>
    <row r="50" spans="1:2">
      <c r="A50" t="s">
        <v>1365</v>
      </c>
      <c r="B50" t="s">
        <v>41</v>
      </c>
    </row>
    <row r="51" spans="1:2">
      <c r="A51" t="s">
        <v>47</v>
      </c>
      <c r="B51" t="s">
        <v>41</v>
      </c>
    </row>
    <row r="52" spans="1:2">
      <c r="A52" t="s">
        <v>50</v>
      </c>
      <c r="B52" t="s">
        <v>41</v>
      </c>
    </row>
    <row r="53" spans="1:2">
      <c r="A53" t="s">
        <v>43</v>
      </c>
      <c r="B53" t="s">
        <v>41</v>
      </c>
    </row>
    <row r="54" spans="1:2">
      <c r="A54" t="s">
        <v>53</v>
      </c>
      <c r="B54" t="s">
        <v>41</v>
      </c>
    </row>
    <row r="55" spans="1:2">
      <c r="A55" t="s">
        <v>55</v>
      </c>
      <c r="B55" t="s">
        <v>41</v>
      </c>
    </row>
    <row r="56" spans="1:2">
      <c r="A56" t="s">
        <v>40</v>
      </c>
      <c r="B56" t="s">
        <v>41</v>
      </c>
    </row>
    <row r="57" spans="1:2">
      <c r="A57" t="s">
        <v>166</v>
      </c>
      <c r="B57" t="s">
        <v>172</v>
      </c>
    </row>
    <row r="58" spans="1:2">
      <c r="A58" t="s">
        <v>160</v>
      </c>
      <c r="B58" t="s">
        <v>172</v>
      </c>
    </row>
    <row r="59" spans="1:2">
      <c r="A59" t="s">
        <v>163</v>
      </c>
      <c r="B59" t="s">
        <v>172</v>
      </c>
    </row>
    <row r="60" spans="1:2">
      <c r="A60" t="s">
        <v>169</v>
      </c>
      <c r="B60" t="s">
        <v>172</v>
      </c>
    </row>
    <row r="61" spans="1:2">
      <c r="A61" t="s">
        <v>170</v>
      </c>
      <c r="B61" t="s">
        <v>172</v>
      </c>
    </row>
    <row r="62" spans="1:2">
      <c r="A62" t="s">
        <v>168</v>
      </c>
      <c r="B62" t="s">
        <v>172</v>
      </c>
    </row>
    <row r="63" spans="1:2">
      <c r="A63" t="s">
        <v>167</v>
      </c>
      <c r="B63" t="s">
        <v>172</v>
      </c>
    </row>
    <row r="64" spans="1:2">
      <c r="A64" t="s">
        <v>165</v>
      </c>
      <c r="B64" t="s">
        <v>172</v>
      </c>
    </row>
    <row r="65" spans="1:2">
      <c r="A65" t="s">
        <v>162</v>
      </c>
      <c r="B65" t="s">
        <v>172</v>
      </c>
    </row>
    <row r="66" spans="1:2">
      <c r="A66" t="s">
        <v>164</v>
      </c>
      <c r="B66" t="s">
        <v>172</v>
      </c>
    </row>
    <row r="67" spans="1:2">
      <c r="A67" t="s">
        <v>161</v>
      </c>
      <c r="B67" t="s">
        <v>172</v>
      </c>
    </row>
    <row r="68" spans="1:2">
      <c r="A68" t="s">
        <v>68</v>
      </c>
      <c r="B68" t="s">
        <v>66</v>
      </c>
    </row>
    <row r="69" spans="1:2">
      <c r="A69" t="s">
        <v>81</v>
      </c>
      <c r="B69" t="s">
        <v>66</v>
      </c>
    </row>
    <row r="70" spans="1:2">
      <c r="A70" t="s">
        <v>86</v>
      </c>
      <c r="B70" t="s">
        <v>66</v>
      </c>
    </row>
    <row r="71" spans="1:2">
      <c r="A71" t="s">
        <v>79</v>
      </c>
      <c r="B71" t="s">
        <v>66</v>
      </c>
    </row>
    <row r="72" spans="1:2">
      <c r="A72" t="s">
        <v>80</v>
      </c>
      <c r="B72" t="s">
        <v>66</v>
      </c>
    </row>
    <row r="73" spans="1:2">
      <c r="A73" t="s">
        <v>76</v>
      </c>
      <c r="B73" t="s">
        <v>66</v>
      </c>
    </row>
    <row r="74" spans="1:2">
      <c r="A74" t="s">
        <v>70</v>
      </c>
      <c r="B74" t="s">
        <v>66</v>
      </c>
    </row>
    <row r="75" spans="1:2">
      <c r="A75" t="s">
        <v>65</v>
      </c>
      <c r="B75" t="s">
        <v>66</v>
      </c>
    </row>
    <row r="76" spans="1:2">
      <c r="A76" t="s">
        <v>73</v>
      </c>
      <c r="B76" t="s">
        <v>66</v>
      </c>
    </row>
    <row r="77" spans="1:2">
      <c r="A77" t="s">
        <v>85</v>
      </c>
      <c r="B77" t="s">
        <v>66</v>
      </c>
    </row>
    <row r="78" spans="1:2">
      <c r="A78" t="s">
        <v>83</v>
      </c>
      <c r="B78" t="s">
        <v>66</v>
      </c>
    </row>
    <row r="79" spans="1:2">
      <c r="A79" t="s">
        <v>78</v>
      </c>
      <c r="B79" t="s">
        <v>66</v>
      </c>
    </row>
    <row r="80" spans="1:2">
      <c r="A80" t="s">
        <v>84</v>
      </c>
      <c r="B80" t="s">
        <v>66</v>
      </c>
    </row>
    <row r="81" spans="1:2">
      <c r="A81" t="s">
        <v>74</v>
      </c>
      <c r="B81" t="s">
        <v>66</v>
      </c>
    </row>
    <row r="82" spans="1:2">
      <c r="A82" t="s">
        <v>88</v>
      </c>
      <c r="B82" t="s">
        <v>66</v>
      </c>
    </row>
    <row r="83" spans="1:2">
      <c r="A83" t="s">
        <v>72</v>
      </c>
      <c r="B83" t="s">
        <v>66</v>
      </c>
    </row>
    <row r="84" spans="1:2">
      <c r="A84" t="s">
        <v>100</v>
      </c>
      <c r="B84" t="s">
        <v>90</v>
      </c>
    </row>
    <row r="85" spans="1:2">
      <c r="A85" t="s">
        <v>1303</v>
      </c>
      <c r="B85" t="s">
        <v>90</v>
      </c>
    </row>
    <row r="86" spans="1:2">
      <c r="A86" t="s">
        <v>97</v>
      </c>
      <c r="B86" t="s">
        <v>90</v>
      </c>
    </row>
    <row r="87" spans="1:2">
      <c r="A87" t="s">
        <v>171</v>
      </c>
      <c r="B87" t="s">
        <v>90</v>
      </c>
    </row>
    <row r="88" spans="1:2">
      <c r="A88" t="s">
        <v>92</v>
      </c>
      <c r="B88" t="s">
        <v>90</v>
      </c>
    </row>
    <row r="89" spans="1:2">
      <c r="A89" t="s">
        <v>98</v>
      </c>
      <c r="B89" t="s">
        <v>90</v>
      </c>
    </row>
    <row r="90" spans="1:2">
      <c r="A90" t="s">
        <v>103</v>
      </c>
      <c r="B90" t="s">
        <v>90</v>
      </c>
    </row>
    <row r="91" spans="1:2">
      <c r="A91" t="s">
        <v>101</v>
      </c>
      <c r="B91" t="s">
        <v>90</v>
      </c>
    </row>
    <row r="92" spans="1:2">
      <c r="A92" t="s">
        <v>93</v>
      </c>
      <c r="B92" t="s">
        <v>90</v>
      </c>
    </row>
    <row r="93" spans="1:2">
      <c r="A93" t="s">
        <v>95</v>
      </c>
      <c r="B93" t="s">
        <v>90</v>
      </c>
    </row>
    <row r="94" spans="1:2">
      <c r="A94" t="s">
        <v>99</v>
      </c>
      <c r="B94" t="s">
        <v>90</v>
      </c>
    </row>
    <row r="95" spans="1:2">
      <c r="A95" t="s">
        <v>104</v>
      </c>
      <c r="B95" t="s">
        <v>90</v>
      </c>
    </row>
    <row r="96" spans="1:2">
      <c r="A96" t="s">
        <v>89</v>
      </c>
      <c r="B96" t="s">
        <v>90</v>
      </c>
    </row>
    <row r="97" spans="1:2">
      <c r="A97" t="s">
        <v>114</v>
      </c>
      <c r="B97" t="s">
        <v>108</v>
      </c>
    </row>
    <row r="98" spans="1:2">
      <c r="A98" t="s">
        <v>120</v>
      </c>
      <c r="B98" t="s">
        <v>108</v>
      </c>
    </row>
    <row r="99" spans="1:2">
      <c r="A99" t="s">
        <v>118</v>
      </c>
      <c r="B99" t="s">
        <v>108</v>
      </c>
    </row>
    <row r="100" spans="1:2">
      <c r="A100" t="s">
        <v>119</v>
      </c>
      <c r="B100" t="s">
        <v>108</v>
      </c>
    </row>
    <row r="101" spans="1:2">
      <c r="A101" t="s">
        <v>110</v>
      </c>
      <c r="B101" t="s">
        <v>108</v>
      </c>
    </row>
    <row r="102" spans="1:2">
      <c r="A102" t="s">
        <v>107</v>
      </c>
      <c r="B102" t="s">
        <v>108</v>
      </c>
    </row>
    <row r="103" spans="1:2">
      <c r="A103" t="s">
        <v>112</v>
      </c>
      <c r="B103" t="s">
        <v>108</v>
      </c>
    </row>
    <row r="104" spans="1:2">
      <c r="A104" t="s">
        <v>109</v>
      </c>
      <c r="B104" t="s">
        <v>108</v>
      </c>
    </row>
    <row r="105" spans="1:2">
      <c r="A105" t="s">
        <v>113</v>
      </c>
      <c r="B105" t="s">
        <v>108</v>
      </c>
    </row>
    <row r="106" spans="1:2">
      <c r="A106" t="s">
        <v>122</v>
      </c>
      <c r="B106" t="s">
        <v>108</v>
      </c>
    </row>
    <row r="107" spans="1:2">
      <c r="A107" t="s">
        <v>116</v>
      </c>
      <c r="B107" t="s">
        <v>108</v>
      </c>
    </row>
    <row r="108" spans="1:2">
      <c r="A108" t="s">
        <v>115</v>
      </c>
      <c r="B108" t="s">
        <v>108</v>
      </c>
    </row>
    <row r="109" spans="1:2">
      <c r="A109" t="s">
        <v>126</v>
      </c>
      <c r="B109" t="s">
        <v>124</v>
      </c>
    </row>
    <row r="110" spans="1:2">
      <c r="A110" t="s">
        <v>140</v>
      </c>
      <c r="B110" t="s">
        <v>124</v>
      </c>
    </row>
    <row r="111" spans="1:2">
      <c r="A111" t="s">
        <v>129</v>
      </c>
      <c r="B111" t="s">
        <v>124</v>
      </c>
    </row>
    <row r="112" spans="1:2">
      <c r="A112" t="s">
        <v>132</v>
      </c>
      <c r="B112" t="s">
        <v>124</v>
      </c>
    </row>
    <row r="113" spans="1:2">
      <c r="A113" t="s">
        <v>130</v>
      </c>
      <c r="B113" t="s">
        <v>124</v>
      </c>
    </row>
    <row r="114" spans="1:2">
      <c r="A114" t="s">
        <v>123</v>
      </c>
      <c r="B114" t="s">
        <v>124</v>
      </c>
    </row>
    <row r="115" spans="1:2">
      <c r="A115" t="s">
        <v>134</v>
      </c>
      <c r="B115" t="s">
        <v>124</v>
      </c>
    </row>
    <row r="116" spans="1:2">
      <c r="A116" t="s">
        <v>135</v>
      </c>
      <c r="B116" t="s">
        <v>124</v>
      </c>
    </row>
    <row r="117" spans="1:2">
      <c r="A117" t="s">
        <v>139</v>
      </c>
      <c r="B117" t="s">
        <v>124</v>
      </c>
    </row>
    <row r="118" spans="1:2">
      <c r="A118" t="s">
        <v>127</v>
      </c>
      <c r="B118" t="s">
        <v>124</v>
      </c>
    </row>
    <row r="119" spans="1:2">
      <c r="A119" t="s">
        <v>141</v>
      </c>
      <c r="B119" t="s">
        <v>124</v>
      </c>
    </row>
    <row r="120" spans="1:2">
      <c r="A120" t="s">
        <v>77</v>
      </c>
      <c r="B120" t="s">
        <v>124</v>
      </c>
    </row>
    <row r="121" spans="1:2">
      <c r="A121" t="s">
        <v>136</v>
      </c>
      <c r="B121" t="s">
        <v>124</v>
      </c>
    </row>
    <row r="122" spans="1:2">
      <c r="A122" t="s">
        <v>180</v>
      </c>
      <c r="B122" t="s">
        <v>181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16"/>
  <sheetViews>
    <sheetView showGridLines="0" zoomScale="90" zoomScaleNormal="90" workbookViewId="0">
      <selection activeCell="A23" sqref="A23:A24"/>
    </sheetView>
  </sheetViews>
  <sheetFormatPr defaultRowHeight="15"/>
  <cols>
    <col min="1" max="1" width="18.42578125" customWidth="1"/>
    <col min="2" max="2" width="15.28515625" bestFit="1" customWidth="1"/>
    <col min="3" max="3" width="14.28515625" bestFit="1" customWidth="1"/>
    <col min="4" max="4" width="16.42578125" customWidth="1"/>
    <col min="5" max="5" width="13.42578125" customWidth="1"/>
    <col min="6" max="10" width="15.28515625" customWidth="1"/>
    <col min="11" max="11" width="16.140625" bestFit="1" customWidth="1"/>
    <col min="12" max="12" width="15.28515625" customWidth="1"/>
    <col min="13" max="13" width="15.140625" bestFit="1" customWidth="1"/>
    <col min="14" max="14" width="14.7109375" customWidth="1"/>
  </cols>
  <sheetData>
    <row r="1" spans="1:14" ht="32.25" customHeight="1">
      <c r="A1" s="40" t="e">
        <f>'Dealer Wise'!#REF!</f>
        <v>#REF!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</row>
    <row r="2" spans="1:14" ht="32.25" customHeight="1">
      <c r="A2" s="212" t="s">
        <v>1443</v>
      </c>
      <c r="B2" s="213"/>
      <c r="C2" s="213"/>
      <c r="D2" s="213"/>
      <c r="E2" s="213"/>
      <c r="F2" s="213"/>
      <c r="G2" s="213"/>
      <c r="H2" s="213"/>
      <c r="I2" s="213"/>
      <c r="J2" s="213"/>
      <c r="K2" s="213"/>
      <c r="L2" s="213"/>
      <c r="M2" s="6" t="s">
        <v>185</v>
      </c>
      <c r="N2" s="6">
        <f>'Dealer Wise'!Q1</f>
        <v>6</v>
      </c>
    </row>
    <row r="3" spans="1:14" ht="36.75" customHeight="1">
      <c r="A3" s="22" t="s">
        <v>0</v>
      </c>
      <c r="B3" s="23" t="s">
        <v>1440</v>
      </c>
      <c r="C3" s="23" t="s">
        <v>1441</v>
      </c>
      <c r="D3" s="23" t="s">
        <v>1442</v>
      </c>
      <c r="E3" s="23" t="s">
        <v>182</v>
      </c>
      <c r="F3" s="23" t="s">
        <v>184</v>
      </c>
      <c r="G3" s="23" t="s">
        <v>1093</v>
      </c>
      <c r="H3" s="23" t="s">
        <v>1097</v>
      </c>
      <c r="I3" s="23" t="s">
        <v>1095</v>
      </c>
      <c r="J3" s="23" t="s">
        <v>1098</v>
      </c>
      <c r="K3" s="23" t="s">
        <v>1117</v>
      </c>
      <c r="L3" s="23" t="s">
        <v>1119</v>
      </c>
      <c r="M3" s="23" t="s">
        <v>175</v>
      </c>
      <c r="N3" s="24" t="s">
        <v>177</v>
      </c>
    </row>
    <row r="4" spans="1:14">
      <c r="A4" s="2" t="s">
        <v>3</v>
      </c>
      <c r="B4" s="10">
        <f>SUMIFS('Dealer Wise'!E$3:E$123,'Dealer Wise'!$C$3:$C$123,'Region Wise'!$A4)</f>
        <v>81981839.379114285</v>
      </c>
      <c r="C4" s="10">
        <f>SUMIFS('Dealer Wise'!F$3:F$123,'Dealer Wise'!$C$3:$C$123,'Region Wise'!$A4)</f>
        <v>53429725.581699997</v>
      </c>
      <c r="D4" s="11">
        <f t="shared" ref="D4:D14" si="0">C4/B4</f>
        <v>0.65172635776834942</v>
      </c>
      <c r="E4" s="10">
        <f>(B4*0.8)-C4</f>
        <v>12155745.921591431</v>
      </c>
      <c r="F4" s="10">
        <f>E4/$N$2</f>
        <v>2025957.6535985719</v>
      </c>
      <c r="G4" s="10">
        <f>(B4*0.86)-C4</f>
        <v>17074656.284338281</v>
      </c>
      <c r="H4" s="10">
        <f>G4/$N$2</f>
        <v>2845776.0473897136</v>
      </c>
      <c r="I4" s="10">
        <f>(B4*0.91)-C4</f>
        <v>21173748.253294006</v>
      </c>
      <c r="J4" s="10">
        <f>I4/$N$2</f>
        <v>3528958.0422156677</v>
      </c>
      <c r="K4" s="55">
        <f>(B4*0.96)-C4</f>
        <v>25272840.222249717</v>
      </c>
      <c r="L4" s="10">
        <f>K4/$N$2</f>
        <v>4212140.0370416194</v>
      </c>
      <c r="M4" s="10">
        <f t="shared" ref="M4:M13" si="1">B4-C4</f>
        <v>28552113.797414288</v>
      </c>
      <c r="N4" s="10">
        <f>M4/$N$2</f>
        <v>4758685.632902381</v>
      </c>
    </row>
    <row r="5" spans="1:14">
      <c r="A5" s="2" t="s">
        <v>173</v>
      </c>
      <c r="B5" s="10">
        <f>SUMIFS('Dealer Wise'!E$3:E$123,'Dealer Wise'!$C$3:$C$123,'Region Wise'!$A5)</f>
        <v>153857270.99606666</v>
      </c>
      <c r="C5" s="10">
        <f>SUMIFS('Dealer Wise'!F$3:F$123,'Dealer Wise'!$C$3:$C$123,'Region Wise'!$A5)</f>
        <v>96784228.17490001</v>
      </c>
      <c r="D5" s="11">
        <f t="shared" si="0"/>
        <v>0.62905202690989026</v>
      </c>
      <c r="E5" s="10">
        <f t="shared" ref="E5:E13" si="2">(B5*0.8)-C5</f>
        <v>26301588.621953323</v>
      </c>
      <c r="F5" s="10">
        <f t="shared" ref="F5:F13" si="3">E5/$N$2</f>
        <v>4383598.1036588876</v>
      </c>
      <c r="G5" s="10">
        <f t="shared" ref="G5:G13" si="4">(B5*0.86)-C5</f>
        <v>35533024.881717309</v>
      </c>
      <c r="H5" s="10">
        <f t="shared" ref="H5:H13" si="5">G5/$N$2</f>
        <v>5922170.8136195512</v>
      </c>
      <c r="I5" s="10">
        <f t="shared" ref="I5:I13" si="6">(B5*0.91)-C5</f>
        <v>43225888.431520656</v>
      </c>
      <c r="J5" s="10">
        <f t="shared" ref="J5:J14" si="7">I5/$N$2</f>
        <v>7204314.738586776</v>
      </c>
      <c r="K5" s="55">
        <f t="shared" ref="K5:K13" si="8">(B5*0.96)-C5</f>
        <v>50918751.981323972</v>
      </c>
      <c r="L5" s="10">
        <f t="shared" ref="L5:L14" si="9">K5/$N$2</f>
        <v>8486458.663553996</v>
      </c>
      <c r="M5" s="10">
        <f t="shared" si="1"/>
        <v>57073042.821166649</v>
      </c>
      <c r="N5" s="10">
        <f t="shared" ref="N5:N13" si="10">M5/$N$2</f>
        <v>9512173.8035277743</v>
      </c>
    </row>
    <row r="6" spans="1:14">
      <c r="A6" s="2" t="s">
        <v>26</v>
      </c>
      <c r="B6" s="10">
        <f>SUMIFS('Dealer Wise'!E$3:E$123,'Dealer Wise'!$C$3:$C$123,'Region Wise'!$A6)</f>
        <v>134548890.72690475</v>
      </c>
      <c r="C6" s="10">
        <f>SUMIFS('Dealer Wise'!F$3:F$123,'Dealer Wise'!$C$3:$C$123,'Region Wise'!$A6)</f>
        <v>81468666.433899999</v>
      </c>
      <c r="D6" s="11">
        <f t="shared" si="0"/>
        <v>0.60549489478332286</v>
      </c>
      <c r="E6" s="10">
        <f t="shared" si="2"/>
        <v>26170446.147623807</v>
      </c>
      <c r="F6" s="10">
        <f t="shared" si="3"/>
        <v>4361741.0246039676</v>
      </c>
      <c r="G6" s="10">
        <f t="shared" si="4"/>
        <v>34243379.591238081</v>
      </c>
      <c r="H6" s="10">
        <f t="shared" si="5"/>
        <v>5707229.9318730133</v>
      </c>
      <c r="I6" s="10">
        <f t="shared" si="6"/>
        <v>40970824.127583325</v>
      </c>
      <c r="J6" s="10">
        <f t="shared" si="7"/>
        <v>6828470.6879305542</v>
      </c>
      <c r="K6" s="55">
        <f t="shared" si="8"/>
        <v>47698268.663928553</v>
      </c>
      <c r="L6" s="10">
        <f t="shared" si="9"/>
        <v>7949711.4439880922</v>
      </c>
      <c r="M6" s="10">
        <f t="shared" si="1"/>
        <v>53080224.293004751</v>
      </c>
      <c r="N6" s="10">
        <f t="shared" si="10"/>
        <v>8846704.0488341246</v>
      </c>
    </row>
    <row r="7" spans="1:14">
      <c r="A7" s="2" t="s">
        <v>41</v>
      </c>
      <c r="B7" s="10">
        <f>SUMIFS('Dealer Wise'!E$3:E$123,'Dealer Wise'!$C$3:$C$123,'Region Wise'!$A7)</f>
        <v>122047364.37657619</v>
      </c>
      <c r="C7" s="10">
        <f>SUMIFS('Dealer Wise'!F$3:F$123,'Dealer Wise'!$C$3:$C$123,'Region Wise'!$A7)</f>
        <v>58875979.628700003</v>
      </c>
      <c r="D7" s="11">
        <f t="shared" si="0"/>
        <v>0.48240271249970323</v>
      </c>
      <c r="E7" s="10">
        <f t="shared" si="2"/>
        <v>38761911.872560948</v>
      </c>
      <c r="F7" s="10">
        <f t="shared" si="3"/>
        <v>6460318.6454268247</v>
      </c>
      <c r="G7" s="10">
        <f t="shared" si="4"/>
        <v>46084753.735155508</v>
      </c>
      <c r="H7" s="10">
        <f t="shared" si="5"/>
        <v>7680792.2891925843</v>
      </c>
      <c r="I7" s="10">
        <f t="shared" si="6"/>
        <v>52187121.953984335</v>
      </c>
      <c r="J7" s="10">
        <f t="shared" si="7"/>
        <v>8697853.6589973886</v>
      </c>
      <c r="K7" s="55">
        <f t="shared" si="8"/>
        <v>58289490.172813132</v>
      </c>
      <c r="L7" s="10">
        <f t="shared" si="9"/>
        <v>9714915.0288021881</v>
      </c>
      <c r="M7" s="10">
        <f t="shared" si="1"/>
        <v>63171384.747876182</v>
      </c>
      <c r="N7" s="10">
        <f t="shared" si="10"/>
        <v>10528564.12464603</v>
      </c>
    </row>
    <row r="8" spans="1:14">
      <c r="A8" s="2" t="s">
        <v>172</v>
      </c>
      <c r="B8" s="10">
        <f>SUMIFS('Dealer Wise'!E$3:E$123,'Dealer Wise'!$C$3:$C$123,'Region Wise'!$A8)</f>
        <v>125742333.85209046</v>
      </c>
      <c r="C8" s="10">
        <f>SUMIFS('Dealer Wise'!F$3:F$123,'Dealer Wise'!$C$3:$C$123,'Region Wise'!$A8)</f>
        <v>70947947.168300003</v>
      </c>
      <c r="D8" s="11">
        <f t="shared" si="0"/>
        <v>0.56423278457480686</v>
      </c>
      <c r="E8" s="10">
        <f t="shared" si="2"/>
        <v>29645919.913372368</v>
      </c>
      <c r="F8" s="10">
        <f t="shared" si="3"/>
        <v>4940986.6522287279</v>
      </c>
      <c r="G8" s="10">
        <f t="shared" si="4"/>
        <v>37190459.944497794</v>
      </c>
      <c r="H8" s="10">
        <f t="shared" si="5"/>
        <v>6198409.990749632</v>
      </c>
      <c r="I8" s="10">
        <f t="shared" si="6"/>
        <v>43477576.637102321</v>
      </c>
      <c r="J8" s="10">
        <f t="shared" si="7"/>
        <v>7246262.7728503868</v>
      </c>
      <c r="K8" s="55">
        <f t="shared" si="8"/>
        <v>49764693.329706833</v>
      </c>
      <c r="L8" s="10">
        <f t="shared" si="9"/>
        <v>8294115.5549511388</v>
      </c>
      <c r="M8" s="10">
        <f t="shared" si="1"/>
        <v>54794386.68379046</v>
      </c>
      <c r="N8" s="10">
        <f t="shared" si="10"/>
        <v>9132397.7806317434</v>
      </c>
    </row>
    <row r="9" spans="1:14">
      <c r="A9" s="2" t="s">
        <v>66</v>
      </c>
      <c r="B9" s="10">
        <f>SUMIFS('Dealer Wise'!E$3:E$123,'Dealer Wise'!$C$3:$C$123,'Region Wise'!$A9)</f>
        <v>165943342.46452859</v>
      </c>
      <c r="C9" s="10">
        <f>SUMIFS('Dealer Wise'!F$3:F$123,'Dealer Wise'!$C$3:$C$123,'Region Wise'!$A9)</f>
        <v>105411384.04339999</v>
      </c>
      <c r="D9" s="11">
        <f t="shared" si="0"/>
        <v>0.63522514659443075</v>
      </c>
      <c r="E9" s="10">
        <f t="shared" si="2"/>
        <v>27343289.928222895</v>
      </c>
      <c r="F9" s="10">
        <f t="shared" si="3"/>
        <v>4557214.9880371494</v>
      </c>
      <c r="G9" s="10">
        <f t="shared" si="4"/>
        <v>37299890.476094604</v>
      </c>
      <c r="H9" s="10">
        <f t="shared" si="5"/>
        <v>6216648.4126824336</v>
      </c>
      <c r="I9" s="10">
        <f t="shared" si="6"/>
        <v>45597057.599321038</v>
      </c>
      <c r="J9" s="10">
        <f t="shared" si="7"/>
        <v>7599509.5998868393</v>
      </c>
      <c r="K9" s="55">
        <f t="shared" si="8"/>
        <v>53894224.722547442</v>
      </c>
      <c r="L9" s="10">
        <f t="shared" si="9"/>
        <v>8982370.7870912403</v>
      </c>
      <c r="M9" s="10">
        <f t="shared" si="1"/>
        <v>60531958.421128601</v>
      </c>
      <c r="N9" s="10">
        <f t="shared" si="10"/>
        <v>10088659.736854767</v>
      </c>
    </row>
    <row r="10" spans="1:14">
      <c r="A10" s="2" t="s">
        <v>90</v>
      </c>
      <c r="B10" s="10">
        <f>SUMIFS('Dealer Wise'!E$3:E$123,'Dealer Wise'!$C$3:$C$123,'Region Wise'!$A10)</f>
        <v>103613966.56454763</v>
      </c>
      <c r="C10" s="10">
        <f>SUMIFS('Dealer Wise'!F$3:F$123,'Dealer Wise'!$C$3:$C$123,'Region Wise'!$A10)</f>
        <v>51527395.241099998</v>
      </c>
      <c r="D10" s="11">
        <f t="shared" si="0"/>
        <v>0.49730163750656486</v>
      </c>
      <c r="E10" s="10">
        <f t="shared" si="2"/>
        <v>31363778.010538116</v>
      </c>
      <c r="F10" s="10">
        <f t="shared" si="3"/>
        <v>5227296.3350896863</v>
      </c>
      <c r="G10" s="10">
        <f t="shared" si="4"/>
        <v>37580616.004410967</v>
      </c>
      <c r="H10" s="10">
        <f t="shared" si="5"/>
        <v>6263436.0007351609</v>
      </c>
      <c r="I10" s="10">
        <f t="shared" si="6"/>
        <v>42761314.332638353</v>
      </c>
      <c r="J10" s="10">
        <f t="shared" si="7"/>
        <v>7126885.7221063925</v>
      </c>
      <c r="K10" s="55">
        <f t="shared" si="8"/>
        <v>47942012.660865724</v>
      </c>
      <c r="L10" s="10">
        <f t="shared" si="9"/>
        <v>7990335.4434776204</v>
      </c>
      <c r="M10" s="10">
        <f t="shared" si="1"/>
        <v>52086571.32344763</v>
      </c>
      <c r="N10" s="10">
        <f t="shared" si="10"/>
        <v>8681095.2205746043</v>
      </c>
    </row>
    <row r="11" spans="1:14">
      <c r="A11" s="2" t="s">
        <v>108</v>
      </c>
      <c r="B11" s="10">
        <f>SUMIFS('Dealer Wise'!E$3:E$123,'Dealer Wise'!$C$3:$C$123,'Region Wise'!$A11)</f>
        <v>112407239.85626191</v>
      </c>
      <c r="C11" s="10">
        <f>SUMIFS('Dealer Wise'!F$3:F$123,'Dealer Wise'!$C$3:$C$123,'Region Wise'!$A11)</f>
        <v>59163385.337200001</v>
      </c>
      <c r="D11" s="11">
        <f t="shared" si="0"/>
        <v>0.52633073646193762</v>
      </c>
      <c r="E11" s="10">
        <f t="shared" si="2"/>
        <v>30762406.547809526</v>
      </c>
      <c r="F11" s="10">
        <f t="shared" si="3"/>
        <v>5127067.7579682544</v>
      </c>
      <c r="G11" s="10">
        <f t="shared" si="4"/>
        <v>37506840.939185232</v>
      </c>
      <c r="H11" s="10">
        <f t="shared" si="5"/>
        <v>6251140.156530872</v>
      </c>
      <c r="I11" s="10">
        <f t="shared" si="6"/>
        <v>43127202.931998342</v>
      </c>
      <c r="J11" s="10">
        <f t="shared" si="7"/>
        <v>7187867.155333057</v>
      </c>
      <c r="K11" s="55">
        <f t="shared" si="8"/>
        <v>48747564.924811423</v>
      </c>
      <c r="L11" s="10">
        <f t="shared" si="9"/>
        <v>8124594.1541352374</v>
      </c>
      <c r="M11" s="10">
        <f t="shared" si="1"/>
        <v>53243854.519061908</v>
      </c>
      <c r="N11" s="10">
        <f t="shared" si="10"/>
        <v>8873975.7531769853</v>
      </c>
    </row>
    <row r="12" spans="1:14">
      <c r="A12" s="2" t="s">
        <v>124</v>
      </c>
      <c r="B12" s="10">
        <f>SUMIFS('Dealer Wise'!E$3:E$123,'Dealer Wise'!$C$3:$C$123,'Region Wise'!$A12)</f>
        <v>107600800.25774288</v>
      </c>
      <c r="C12" s="10">
        <f>SUMIFS('Dealer Wise'!F$3:F$123,'Dealer Wise'!$C$3:$C$123,'Region Wise'!$A12)</f>
        <v>53005615.9142</v>
      </c>
      <c r="D12" s="11">
        <f t="shared" si="0"/>
        <v>0.49261358453870563</v>
      </c>
      <c r="E12" s="10">
        <f t="shared" si="2"/>
        <v>33075024.291994311</v>
      </c>
      <c r="F12" s="10">
        <f t="shared" si="3"/>
        <v>5512504.0486657182</v>
      </c>
      <c r="G12" s="10">
        <f t="shared" si="4"/>
        <v>39531072.30745887</v>
      </c>
      <c r="H12" s="10">
        <f t="shared" si="5"/>
        <v>6588512.051243145</v>
      </c>
      <c r="I12" s="10">
        <f t="shared" si="6"/>
        <v>44911112.32034602</v>
      </c>
      <c r="J12" s="10">
        <f t="shared" si="7"/>
        <v>7485185.386724337</v>
      </c>
      <c r="K12" s="55">
        <f t="shared" si="8"/>
        <v>50291152.333233155</v>
      </c>
      <c r="L12" s="10">
        <f t="shared" si="9"/>
        <v>8381858.7222055262</v>
      </c>
      <c r="M12" s="10">
        <f t="shared" si="1"/>
        <v>54595184.343542881</v>
      </c>
      <c r="N12" s="10">
        <f t="shared" si="10"/>
        <v>9099197.3905904796</v>
      </c>
    </row>
    <row r="13" spans="1:14">
      <c r="A13" s="42" t="s">
        <v>180</v>
      </c>
      <c r="B13" s="43">
        <f>SUMIF('Dealer Wise'!B124,'Region Wise'!A13,'Dealer Wise'!E124)</f>
        <v>20449572.09765714</v>
      </c>
      <c r="C13" s="43">
        <f>SUMIF('Dealer Wise'!B124,'Region Wise'!A13,'Dealer Wise'!F124)</f>
        <v>15015843</v>
      </c>
      <c r="D13" s="44">
        <f t="shared" si="0"/>
        <v>0.73428641578863796</v>
      </c>
      <c r="E13" s="43">
        <f t="shared" si="2"/>
        <v>1343814.678125713</v>
      </c>
      <c r="F13" s="43">
        <f t="shared" si="3"/>
        <v>223969.11302095218</v>
      </c>
      <c r="G13" s="43">
        <f t="shared" si="4"/>
        <v>2570789.0039851405</v>
      </c>
      <c r="H13" s="43">
        <f t="shared" si="5"/>
        <v>428464.83399752341</v>
      </c>
      <c r="I13" s="43">
        <f t="shared" si="6"/>
        <v>3593267.6088679992</v>
      </c>
      <c r="J13" s="43">
        <f t="shared" si="7"/>
        <v>598877.93481133319</v>
      </c>
      <c r="K13" s="55">
        <f t="shared" si="8"/>
        <v>4615746.2137508541</v>
      </c>
      <c r="L13" s="43">
        <f t="shared" si="9"/>
        <v>769291.03562514239</v>
      </c>
      <c r="M13" s="43">
        <f t="shared" si="1"/>
        <v>5433729.0976571403</v>
      </c>
      <c r="N13" s="43">
        <f t="shared" si="10"/>
        <v>905621.51627619006</v>
      </c>
    </row>
    <row r="14" spans="1:14">
      <c r="A14" s="25" t="s">
        <v>174</v>
      </c>
      <c r="B14" s="30">
        <f>SUM(B4:B13)</f>
        <v>1128192620.5714905</v>
      </c>
      <c r="C14" s="30">
        <f>SUM(C4:C13)</f>
        <v>645630170.52340007</v>
      </c>
      <c r="D14" s="31">
        <f t="shared" si="0"/>
        <v>0.57226945004865704</v>
      </c>
      <c r="E14" s="32">
        <f>SUM(E4:E13)</f>
        <v>256923925.93379241</v>
      </c>
      <c r="F14" s="32">
        <f>SUM(F4:F13)</f>
        <v>42820654.322298743</v>
      </c>
      <c r="G14" s="32">
        <f>SUM(G4:G13)</f>
        <v>324615483.16808188</v>
      </c>
      <c r="H14" s="32">
        <f>SUM(H4:H13)</f>
        <v>54102580.528013639</v>
      </c>
      <c r="I14" s="32">
        <f>SUM(I4:I13)</f>
        <v>381025114.19665635</v>
      </c>
      <c r="J14" s="32">
        <f t="shared" si="7"/>
        <v>63504185.699442722</v>
      </c>
      <c r="K14" s="32">
        <f>SUM(K4:K13)</f>
        <v>437434745.22523087</v>
      </c>
      <c r="L14" s="32">
        <f t="shared" si="9"/>
        <v>72905790.870871812</v>
      </c>
      <c r="M14" s="30">
        <f>SUM(M4:M13)</f>
        <v>482562450.04809052</v>
      </c>
      <c r="N14" s="33">
        <f>M14/N2</f>
        <v>80427075.008015081</v>
      </c>
    </row>
    <row r="15" spans="1:14">
      <c r="N15" s="27"/>
    </row>
    <row r="16" spans="1:14">
      <c r="B16" s="27"/>
      <c r="C16" s="27"/>
      <c r="F16" s="28"/>
      <c r="G16" s="28"/>
      <c r="H16" s="28"/>
      <c r="I16" s="28"/>
      <c r="J16" s="28"/>
      <c r="K16" s="28"/>
      <c r="L16" s="28"/>
    </row>
  </sheetData>
  <mergeCells count="1">
    <mergeCell ref="A2:L2"/>
  </mergeCells>
  <pageMargins left="0.7" right="0.7" top="0.75" bottom="0.75" header="0.3" footer="0.3"/>
  <pageSetup scale="57" orientation="landscape" r:id="rId1"/>
  <ignoredErrors>
    <ignoredError sqref="M4:M13 G4:G13 I5:I13 K4:K13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>
  <dimension ref="A1:P58"/>
  <sheetViews>
    <sheetView showGridLines="0" zoomScale="80" zoomScaleNormal="80" workbookViewId="0">
      <pane ySplit="3" topLeftCell="A4" activePane="bottomLeft" state="frozen"/>
      <selection activeCell="C1" sqref="C1"/>
      <selection pane="bottomLeft" activeCell="B1" sqref="B1"/>
    </sheetView>
  </sheetViews>
  <sheetFormatPr defaultRowHeight="15"/>
  <cols>
    <col min="1" max="1" width="3" bestFit="1" customWidth="1"/>
    <col min="2" max="2" width="16.42578125" bestFit="1" customWidth="1"/>
    <col min="3" max="3" width="15.85546875" bestFit="1" customWidth="1"/>
    <col min="4" max="4" width="13.7109375" bestFit="1" customWidth="1"/>
    <col min="5" max="5" width="13.42578125" bestFit="1" customWidth="1"/>
    <col min="6" max="6" width="13.28515625" bestFit="1" customWidth="1"/>
    <col min="7" max="7" width="15.85546875" bestFit="1" customWidth="1"/>
    <col min="8" max="8" width="16.85546875" bestFit="1" customWidth="1"/>
    <col min="9" max="9" width="15.85546875" bestFit="1" customWidth="1"/>
    <col min="10" max="10" width="16.85546875" bestFit="1" customWidth="1"/>
    <col min="11" max="11" width="15.85546875" bestFit="1" customWidth="1"/>
    <col min="12" max="12" width="12.5703125" customWidth="1"/>
    <col min="13" max="13" width="15.85546875" bestFit="1" customWidth="1"/>
    <col min="14" max="14" width="12.5703125" customWidth="1"/>
    <col min="15" max="15" width="17" bestFit="1" customWidth="1"/>
    <col min="16" max="16" width="12.5703125" customWidth="1"/>
  </cols>
  <sheetData>
    <row r="1" spans="1:16" ht="32.25" customHeight="1">
      <c r="B1" s="41" t="e">
        <f>'Dealer Wise'!#REF!</f>
        <v>#REF!</v>
      </c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0"/>
      <c r="P1" s="40"/>
    </row>
    <row r="2" spans="1:16" ht="32.25" customHeight="1">
      <c r="A2" s="216" t="s">
        <v>1445</v>
      </c>
      <c r="B2" s="217"/>
      <c r="C2" s="217"/>
      <c r="D2" s="217"/>
      <c r="E2" s="217"/>
      <c r="F2" s="217"/>
      <c r="G2" s="217"/>
      <c r="H2" s="217"/>
      <c r="I2" s="217"/>
      <c r="J2" s="217"/>
      <c r="K2" s="217"/>
      <c r="L2" s="217"/>
      <c r="M2" s="217"/>
      <c r="N2" s="217"/>
      <c r="O2" s="6" t="s">
        <v>185</v>
      </c>
      <c r="P2" s="6">
        <f>'Dealer Wise'!Q1</f>
        <v>6</v>
      </c>
    </row>
    <row r="3" spans="1:16" ht="44.25" customHeight="1">
      <c r="A3" s="37" t="s">
        <v>1262</v>
      </c>
      <c r="B3" s="37" t="s">
        <v>0</v>
      </c>
      <c r="C3" s="38" t="s">
        <v>1</v>
      </c>
      <c r="D3" s="39" t="s">
        <v>1438</v>
      </c>
      <c r="E3" s="39" t="s">
        <v>1439</v>
      </c>
      <c r="F3" s="39" t="s">
        <v>1442</v>
      </c>
      <c r="G3" s="39" t="s">
        <v>182</v>
      </c>
      <c r="H3" s="39" t="s">
        <v>184</v>
      </c>
      <c r="I3" s="39" t="s">
        <v>1093</v>
      </c>
      <c r="J3" s="39" t="s">
        <v>1097</v>
      </c>
      <c r="K3" s="39" t="s">
        <v>1095</v>
      </c>
      <c r="L3" s="39" t="s">
        <v>1098</v>
      </c>
      <c r="M3" s="39" t="s">
        <v>1117</v>
      </c>
      <c r="N3" s="39" t="s">
        <v>1119</v>
      </c>
      <c r="O3" s="23" t="s">
        <v>175</v>
      </c>
      <c r="P3" s="24" t="s">
        <v>177</v>
      </c>
    </row>
    <row r="4" spans="1:16">
      <c r="A4" s="69">
        <v>1</v>
      </c>
      <c r="B4" s="2" t="s">
        <v>3</v>
      </c>
      <c r="C4" s="2" t="s">
        <v>3</v>
      </c>
      <c r="D4" s="8">
        <f>SUMIFS('Dealer Wise'!E$3:E$123,'Dealer Wise'!$D$3:$D$123,'Zone Wise'!$C4)</f>
        <v>15459820.422928572</v>
      </c>
      <c r="E4" s="8">
        <f>SUMIFS('Dealer Wise'!F$3:F$123,'Dealer Wise'!$D$3:$D$123,'Zone Wise'!$C4)</f>
        <v>9343833.070100002</v>
      </c>
      <c r="F4" s="9">
        <f t="shared" ref="F4:F34" si="0">E4/D4</f>
        <v>0.60439467047379769</v>
      </c>
      <c r="G4" s="46">
        <f>(D4*0.8)-E4</f>
        <v>3024023.2682428565</v>
      </c>
      <c r="H4" s="8">
        <f t="shared" ref="H4:H35" si="1">G4/$P$2</f>
        <v>504003.87804047606</v>
      </c>
      <c r="I4" s="46">
        <f>(D4*0.86)-E4</f>
        <v>3951612.4936185703</v>
      </c>
      <c r="J4" s="8">
        <f t="shared" ref="J4:J35" si="2">I4/$P$2</f>
        <v>658602.08226976171</v>
      </c>
      <c r="K4" s="8">
        <f>(D4*0.91)-E4</f>
        <v>4724603.5147649981</v>
      </c>
      <c r="L4" s="8">
        <f t="shared" ref="L4:L34" si="3">K4/$P$2</f>
        <v>787433.91912749968</v>
      </c>
      <c r="M4" s="56">
        <f>(D4*0.96)-E4</f>
        <v>5497594.5359114259</v>
      </c>
      <c r="N4" s="8">
        <f t="shared" ref="N4:N35" si="4">M4/$P$2</f>
        <v>916265.75598523766</v>
      </c>
      <c r="O4" s="8">
        <f t="shared" ref="O4:O34" si="5">D4-E4</f>
        <v>6115987.3528285697</v>
      </c>
      <c r="P4" s="35">
        <f t="shared" ref="P4:P35" si="6">O4/$P$2</f>
        <v>1019331.2254714282</v>
      </c>
    </row>
    <row r="5" spans="1:16">
      <c r="A5" s="69">
        <v>2</v>
      </c>
      <c r="B5" s="2" t="s">
        <v>3</v>
      </c>
      <c r="C5" s="2" t="s">
        <v>5</v>
      </c>
      <c r="D5" s="8">
        <f>SUMIFS('Dealer Wise'!E$3:E$123,'Dealer Wise'!$D$3:$D$123,'Zone Wise'!$C5)</f>
        <v>24657330.54195714</v>
      </c>
      <c r="E5" s="8">
        <f>SUMIFS('Dealer Wise'!F$3:F$123,'Dealer Wise'!$D$3:$D$123,'Zone Wise'!$C5)</f>
        <v>16461140.177599996</v>
      </c>
      <c r="F5" s="9">
        <f t="shared" si="0"/>
        <v>0.66759620022895705</v>
      </c>
      <c r="G5" s="46">
        <f t="shared" ref="G5:G53" si="7">(D5*0.8)-E5</f>
        <v>3264724.2559657171</v>
      </c>
      <c r="H5" s="8">
        <f t="shared" si="1"/>
        <v>544120.70932761952</v>
      </c>
      <c r="I5" s="46">
        <f t="shared" ref="I5:I53" si="8">(D5*0.86)-E5</f>
        <v>4744164.0884831436</v>
      </c>
      <c r="J5" s="8">
        <f t="shared" si="2"/>
        <v>790694.01474719064</v>
      </c>
      <c r="K5" s="8">
        <f t="shared" ref="K5:K53" si="9">(D5*0.91)-E5</f>
        <v>5977030.6155810021</v>
      </c>
      <c r="L5" s="8">
        <f t="shared" si="3"/>
        <v>996171.76926350035</v>
      </c>
      <c r="M5" s="56">
        <f t="shared" ref="M5:M53" si="10">(D5*0.96)-E5</f>
        <v>7209897.1426788568</v>
      </c>
      <c r="N5" s="8">
        <f t="shared" si="4"/>
        <v>1201649.5237798095</v>
      </c>
      <c r="O5" s="34">
        <f t="shared" si="5"/>
        <v>8196190.3643571436</v>
      </c>
      <c r="P5" s="8">
        <f t="shared" si="6"/>
        <v>1366031.7273928572</v>
      </c>
    </row>
    <row r="6" spans="1:16">
      <c r="A6" s="69">
        <v>3</v>
      </c>
      <c r="B6" s="2" t="s">
        <v>3</v>
      </c>
      <c r="C6" s="2" t="s">
        <v>8</v>
      </c>
      <c r="D6" s="8">
        <f>SUMIFS('Dealer Wise'!E$3:E$123,'Dealer Wise'!$D$3:$D$123,'Zone Wise'!$C6)</f>
        <v>19716217.076838095</v>
      </c>
      <c r="E6" s="8">
        <f>SUMIFS('Dealer Wise'!F$3:F$123,'Dealer Wise'!$D$3:$D$123,'Zone Wise'!$C6)</f>
        <v>10387784.892499998</v>
      </c>
      <c r="F6" s="9">
        <f t="shared" si="0"/>
        <v>0.52686500924678881</v>
      </c>
      <c r="G6" s="46">
        <f t="shared" si="7"/>
        <v>5385188.7689704783</v>
      </c>
      <c r="H6" s="8">
        <f t="shared" si="1"/>
        <v>897531.46149507968</v>
      </c>
      <c r="I6" s="46">
        <f t="shared" si="8"/>
        <v>6568161.793580763</v>
      </c>
      <c r="J6" s="8">
        <f t="shared" si="2"/>
        <v>1094693.6322634604</v>
      </c>
      <c r="K6" s="8">
        <f t="shared" si="9"/>
        <v>7553972.6474226676</v>
      </c>
      <c r="L6" s="8">
        <f t="shared" si="3"/>
        <v>1258995.4412371113</v>
      </c>
      <c r="M6" s="56">
        <f t="shared" si="10"/>
        <v>8539783.5012645721</v>
      </c>
      <c r="N6" s="8">
        <f t="shared" si="4"/>
        <v>1423297.250210762</v>
      </c>
      <c r="O6" s="8">
        <f t="shared" si="5"/>
        <v>9328432.1843380965</v>
      </c>
      <c r="P6" s="36">
        <f t="shared" si="6"/>
        <v>1554738.6973896828</v>
      </c>
    </row>
    <row r="7" spans="1:16">
      <c r="A7" s="69">
        <v>4</v>
      </c>
      <c r="B7" s="2" t="s">
        <v>3</v>
      </c>
      <c r="C7" s="2" t="s">
        <v>13</v>
      </c>
      <c r="D7" s="8">
        <f>SUMIFS('Dealer Wise'!E$3:E$123,'Dealer Wise'!$D$3:$D$123,'Zone Wise'!$C7)</f>
        <v>22148471.337390475</v>
      </c>
      <c r="E7" s="8">
        <f>SUMIFS('Dealer Wise'!F$3:F$123,'Dealer Wise'!$D$3:$D$123,'Zone Wise'!$C7)</f>
        <v>17236967.441500001</v>
      </c>
      <c r="F7" s="9">
        <f t="shared" si="0"/>
        <v>0.77824637099902239</v>
      </c>
      <c r="G7" s="46">
        <f t="shared" si="7"/>
        <v>481809.62841238081</v>
      </c>
      <c r="H7" s="8">
        <f t="shared" si="1"/>
        <v>80301.604735396802</v>
      </c>
      <c r="I7" s="46">
        <f t="shared" si="8"/>
        <v>1810717.9086558074</v>
      </c>
      <c r="J7" s="8">
        <f t="shared" si="2"/>
        <v>301786.31810930121</v>
      </c>
      <c r="K7" s="8">
        <f t="shared" si="9"/>
        <v>2918141.4755253308</v>
      </c>
      <c r="L7" s="8">
        <f t="shared" si="3"/>
        <v>486356.91258755513</v>
      </c>
      <c r="M7" s="56">
        <f t="shared" si="10"/>
        <v>4025565.0423948541</v>
      </c>
      <c r="N7" s="8">
        <f t="shared" si="4"/>
        <v>670927.50706580898</v>
      </c>
      <c r="O7" s="8">
        <f t="shared" si="5"/>
        <v>4911503.8958904743</v>
      </c>
      <c r="P7" s="8">
        <f t="shared" si="6"/>
        <v>818583.98264841235</v>
      </c>
    </row>
    <row r="8" spans="1:16">
      <c r="A8" s="69">
        <v>5</v>
      </c>
      <c r="B8" s="2" t="s">
        <v>173</v>
      </c>
      <c r="C8" s="2" t="s">
        <v>19</v>
      </c>
      <c r="D8" s="8">
        <f>SUMIFS('Dealer Wise'!E$3:E$123,'Dealer Wise'!$D$3:$D$123,'Zone Wise'!$C8)</f>
        <v>25425955.229357146</v>
      </c>
      <c r="E8" s="8">
        <f>SUMIFS('Dealer Wise'!F$3:F$123,'Dealer Wise'!$D$3:$D$123,'Zone Wise'!$C8)</f>
        <v>5417091.9325999999</v>
      </c>
      <c r="F8" s="9">
        <f t="shared" si="0"/>
        <v>0.21305362507463843</v>
      </c>
      <c r="G8" s="46">
        <f t="shared" si="7"/>
        <v>14923672.250885718</v>
      </c>
      <c r="H8" s="8">
        <f t="shared" si="1"/>
        <v>2487278.7084809528</v>
      </c>
      <c r="I8" s="46">
        <f t="shared" si="8"/>
        <v>16449229.564647146</v>
      </c>
      <c r="J8" s="8">
        <f t="shared" si="2"/>
        <v>2741538.2607745244</v>
      </c>
      <c r="K8" s="8">
        <f t="shared" si="9"/>
        <v>17720527.326115005</v>
      </c>
      <c r="L8" s="8">
        <f t="shared" si="3"/>
        <v>2953421.2210191675</v>
      </c>
      <c r="M8" s="56">
        <f t="shared" si="10"/>
        <v>18991825.08758286</v>
      </c>
      <c r="N8" s="8">
        <f t="shared" si="4"/>
        <v>3165304.18126381</v>
      </c>
      <c r="O8" s="8">
        <f t="shared" si="5"/>
        <v>20008863.296757147</v>
      </c>
      <c r="P8" s="8">
        <f t="shared" si="6"/>
        <v>3334810.5494595245</v>
      </c>
    </row>
    <row r="9" spans="1:16">
      <c r="A9" s="69">
        <v>6</v>
      </c>
      <c r="B9" s="2" t="s">
        <v>173</v>
      </c>
      <c r="C9" s="2" t="s">
        <v>24</v>
      </c>
      <c r="D9" s="8">
        <f>SUMIFS('Dealer Wise'!E$3:E$123,'Dealer Wise'!$D$3:$D$123,'Zone Wise'!$C9)</f>
        <v>20757514.347966664</v>
      </c>
      <c r="E9" s="8">
        <f>SUMIFS('Dealer Wise'!F$3:F$123,'Dealer Wise'!$D$3:$D$123,'Zone Wise'!$C9)</f>
        <v>15862835.175000001</v>
      </c>
      <c r="F9" s="9">
        <f t="shared" si="0"/>
        <v>0.76419724004930634</v>
      </c>
      <c r="G9" s="46">
        <f t="shared" si="7"/>
        <v>743176.3033733312</v>
      </c>
      <c r="H9" s="8">
        <f t="shared" si="1"/>
        <v>123862.71722888853</v>
      </c>
      <c r="I9" s="46">
        <f t="shared" si="8"/>
        <v>1988627.1642513312</v>
      </c>
      <c r="J9" s="8">
        <f t="shared" si="2"/>
        <v>331437.86070855521</v>
      </c>
      <c r="K9" s="8">
        <f t="shared" si="9"/>
        <v>3026502.8816496655</v>
      </c>
      <c r="L9" s="8">
        <f t="shared" si="3"/>
        <v>504417.1469416109</v>
      </c>
      <c r="M9" s="56">
        <f t="shared" si="10"/>
        <v>4064378.5990479961</v>
      </c>
      <c r="N9" s="8">
        <f t="shared" si="4"/>
        <v>677396.43317466602</v>
      </c>
      <c r="O9" s="8">
        <f t="shared" si="5"/>
        <v>4894679.1729666628</v>
      </c>
      <c r="P9" s="8">
        <f t="shared" si="6"/>
        <v>815779.8621611105</v>
      </c>
    </row>
    <row r="10" spans="1:16">
      <c r="A10" s="69">
        <v>7</v>
      </c>
      <c r="B10" s="2" t="s">
        <v>173</v>
      </c>
      <c r="C10" s="2" t="s">
        <v>23</v>
      </c>
      <c r="D10" s="8">
        <f>SUMIFS('Dealer Wise'!E$3:E$123,'Dealer Wise'!$D$3:$D$123,'Zone Wise'!$C10)</f>
        <v>34284676.609490484</v>
      </c>
      <c r="E10" s="8">
        <f>SUMIFS('Dealer Wise'!F$3:F$123,'Dealer Wise'!$D$3:$D$123,'Zone Wise'!$C10)</f>
        <v>35630115.997800015</v>
      </c>
      <c r="F10" s="9">
        <f t="shared" si="0"/>
        <v>1.0392431698754041</v>
      </c>
      <c r="G10" s="46">
        <f t="shared" si="7"/>
        <v>-8202374.7102076262</v>
      </c>
      <c r="H10" s="8">
        <f t="shared" si="1"/>
        <v>-1367062.4517012711</v>
      </c>
      <c r="I10" s="46">
        <f t="shared" si="8"/>
        <v>-6145294.1136381999</v>
      </c>
      <c r="J10" s="8">
        <f t="shared" si="2"/>
        <v>-1024215.6856063666</v>
      </c>
      <c r="K10" s="8">
        <f t="shared" si="9"/>
        <v>-4431060.2831636742</v>
      </c>
      <c r="L10" s="8">
        <f t="shared" si="3"/>
        <v>-738510.04719394573</v>
      </c>
      <c r="M10" s="56">
        <f t="shared" si="10"/>
        <v>-2716826.4526891522</v>
      </c>
      <c r="N10" s="8">
        <f t="shared" si="4"/>
        <v>-452804.40878152539</v>
      </c>
      <c r="O10" s="8">
        <f t="shared" si="5"/>
        <v>-1345439.3883095309</v>
      </c>
      <c r="P10" s="8">
        <f t="shared" si="6"/>
        <v>-224239.89805158848</v>
      </c>
    </row>
    <row r="11" spans="1:16">
      <c r="A11" s="69">
        <v>8</v>
      </c>
      <c r="B11" s="2" t="s">
        <v>173</v>
      </c>
      <c r="C11" s="2" t="s">
        <v>20</v>
      </c>
      <c r="D11" s="8">
        <f>SUMIFS('Dealer Wise'!E$3:E$123,'Dealer Wise'!$D$3:$D$123,'Zone Wise'!$C11)</f>
        <v>23084525.453666665</v>
      </c>
      <c r="E11" s="8">
        <f>SUMIFS('Dealer Wise'!F$3:F$123,'Dealer Wise'!$D$3:$D$123,'Zone Wise'!$C11)</f>
        <v>13655886.372499999</v>
      </c>
      <c r="F11" s="9">
        <f t="shared" si="0"/>
        <v>0.59156019472477162</v>
      </c>
      <c r="G11" s="46">
        <f t="shared" si="7"/>
        <v>4811733.9904333353</v>
      </c>
      <c r="H11" s="8">
        <f t="shared" si="1"/>
        <v>801955.66507222259</v>
      </c>
      <c r="I11" s="46">
        <f t="shared" si="8"/>
        <v>6196805.5176533312</v>
      </c>
      <c r="J11" s="8">
        <f t="shared" si="2"/>
        <v>1032800.9196088886</v>
      </c>
      <c r="K11" s="8">
        <f t="shared" si="9"/>
        <v>7351031.7903366685</v>
      </c>
      <c r="L11" s="8">
        <f t="shared" si="3"/>
        <v>1225171.9650561113</v>
      </c>
      <c r="M11" s="56">
        <f t="shared" si="10"/>
        <v>8505258.0630199984</v>
      </c>
      <c r="N11" s="8">
        <f t="shared" si="4"/>
        <v>1417543.0105033331</v>
      </c>
      <c r="O11" s="8">
        <f t="shared" si="5"/>
        <v>9428639.081166666</v>
      </c>
      <c r="P11" s="8">
        <f t="shared" si="6"/>
        <v>1571439.846861111</v>
      </c>
    </row>
    <row r="12" spans="1:16">
      <c r="A12" s="69">
        <v>9</v>
      </c>
      <c r="B12" s="2" t="s">
        <v>173</v>
      </c>
      <c r="C12" s="2" t="s">
        <v>21</v>
      </c>
      <c r="D12" s="8">
        <f>SUMIFS('Dealer Wise'!E$3:E$123,'Dealer Wise'!$D$3:$D$123,'Zone Wise'!$C12)</f>
        <v>33064797.823909521</v>
      </c>
      <c r="E12" s="8">
        <f>SUMIFS('Dealer Wise'!F$3:F$123,'Dealer Wise'!$D$3:$D$123,'Zone Wise'!$C12)</f>
        <v>16007157.508000001</v>
      </c>
      <c r="F12" s="9">
        <f t="shared" si="0"/>
        <v>0.48411478555677268</v>
      </c>
      <c r="G12" s="46">
        <f t="shared" si="7"/>
        <v>10444680.751127616</v>
      </c>
      <c r="H12" s="8">
        <f t="shared" si="1"/>
        <v>1740780.125187936</v>
      </c>
      <c r="I12" s="46">
        <f t="shared" si="8"/>
        <v>12428568.620562185</v>
      </c>
      <c r="J12" s="8">
        <f t="shared" si="2"/>
        <v>2071428.1034270308</v>
      </c>
      <c r="K12" s="8">
        <f t="shared" si="9"/>
        <v>14081808.511757664</v>
      </c>
      <c r="L12" s="8">
        <f t="shared" si="3"/>
        <v>2346968.0852929442</v>
      </c>
      <c r="M12" s="56">
        <f t="shared" si="10"/>
        <v>15735048.402953137</v>
      </c>
      <c r="N12" s="8">
        <f t="shared" si="4"/>
        <v>2622508.067158856</v>
      </c>
      <c r="O12" s="8">
        <f t="shared" si="5"/>
        <v>17057640.31590952</v>
      </c>
      <c r="P12" s="8">
        <f t="shared" si="6"/>
        <v>2842940.0526515865</v>
      </c>
    </row>
    <row r="13" spans="1:16">
      <c r="A13" s="69">
        <v>10</v>
      </c>
      <c r="B13" s="2" t="s">
        <v>173</v>
      </c>
      <c r="C13" s="2" t="s">
        <v>22</v>
      </c>
      <c r="D13" s="8">
        <f>SUMIFS('Dealer Wise'!E$3:E$123,'Dealer Wise'!$D$3:$D$123,'Zone Wise'!$C13)</f>
        <v>17239801.531676196</v>
      </c>
      <c r="E13" s="8">
        <f>SUMIFS('Dealer Wise'!F$3:F$123,'Dealer Wise'!$D$3:$D$123,'Zone Wise'!$C13)</f>
        <v>10211141.189000003</v>
      </c>
      <c r="F13" s="9">
        <f t="shared" si="0"/>
        <v>0.5923003910595015</v>
      </c>
      <c r="G13" s="46">
        <f t="shared" si="7"/>
        <v>3580700.0363409538</v>
      </c>
      <c r="H13" s="8">
        <f t="shared" si="1"/>
        <v>596783.339390159</v>
      </c>
      <c r="I13" s="46">
        <f t="shared" si="8"/>
        <v>4615088.1282415241</v>
      </c>
      <c r="J13" s="8">
        <f t="shared" si="2"/>
        <v>769181.35470692068</v>
      </c>
      <c r="K13" s="8">
        <f t="shared" si="9"/>
        <v>5477078.2048253361</v>
      </c>
      <c r="L13" s="8">
        <f t="shared" si="3"/>
        <v>912846.36747088935</v>
      </c>
      <c r="M13" s="56">
        <f t="shared" si="10"/>
        <v>6339068.2814091444</v>
      </c>
      <c r="N13" s="8">
        <f t="shared" si="4"/>
        <v>1056511.3802348573</v>
      </c>
      <c r="O13" s="8">
        <f t="shared" si="5"/>
        <v>7028660.3426761925</v>
      </c>
      <c r="P13" s="8">
        <f t="shared" si="6"/>
        <v>1171443.3904460322</v>
      </c>
    </row>
    <row r="14" spans="1:16">
      <c r="A14" s="69">
        <v>11</v>
      </c>
      <c r="B14" s="2" t="s">
        <v>26</v>
      </c>
      <c r="C14" s="2" t="s">
        <v>28</v>
      </c>
      <c r="D14" s="8">
        <f>SUMIFS('Dealer Wise'!E$3:E$123,'Dealer Wise'!$D$3:$D$123,'Zone Wise'!$C14)</f>
        <v>19945423.849390477</v>
      </c>
      <c r="E14" s="8">
        <f>SUMIFS('Dealer Wise'!F$3:F$123,'Dealer Wise'!$D$3:$D$123,'Zone Wise'!$C14)</f>
        <v>11257328.959900003</v>
      </c>
      <c r="F14" s="9">
        <f t="shared" si="0"/>
        <v>0.56440660498894446</v>
      </c>
      <c r="G14" s="46">
        <f t="shared" si="7"/>
        <v>4699010.119612379</v>
      </c>
      <c r="H14" s="8">
        <f t="shared" si="1"/>
        <v>783168.35326872987</v>
      </c>
      <c r="I14" s="46">
        <f t="shared" si="8"/>
        <v>5895735.5505758077</v>
      </c>
      <c r="J14" s="8">
        <f t="shared" si="2"/>
        <v>982622.59176263458</v>
      </c>
      <c r="K14" s="8">
        <f t="shared" si="9"/>
        <v>6893006.74304533</v>
      </c>
      <c r="L14" s="8">
        <f t="shared" si="3"/>
        <v>1148834.4571742218</v>
      </c>
      <c r="M14" s="56">
        <f t="shared" si="10"/>
        <v>7890277.9355148524</v>
      </c>
      <c r="N14" s="8">
        <f t="shared" si="4"/>
        <v>1315046.3225858088</v>
      </c>
      <c r="O14" s="8">
        <f t="shared" si="5"/>
        <v>8688094.889490474</v>
      </c>
      <c r="P14" s="8">
        <f t="shared" si="6"/>
        <v>1448015.8149150789</v>
      </c>
    </row>
    <row r="15" spans="1:16">
      <c r="A15" s="69">
        <v>12</v>
      </c>
      <c r="B15" s="2" t="s">
        <v>26</v>
      </c>
      <c r="C15" s="2" t="s">
        <v>31</v>
      </c>
      <c r="D15" s="8">
        <f>SUMIFS('Dealer Wise'!E$3:E$123,'Dealer Wise'!$D$3:$D$123,'Zone Wise'!$C15)</f>
        <v>25762885.098033324</v>
      </c>
      <c r="E15" s="8">
        <f>SUMIFS('Dealer Wise'!F$3:F$123,'Dealer Wise'!$D$3:$D$123,'Zone Wise'!$C15)</f>
        <v>21504105.828000002</v>
      </c>
      <c r="F15" s="9">
        <f t="shared" si="0"/>
        <v>0.8346932319952618</v>
      </c>
      <c r="G15" s="46">
        <f t="shared" si="7"/>
        <v>-893797.7495733425</v>
      </c>
      <c r="H15" s="8">
        <f t="shared" si="1"/>
        <v>-148966.29159555709</v>
      </c>
      <c r="I15" s="46">
        <f t="shared" si="8"/>
        <v>651975.35630865768</v>
      </c>
      <c r="J15" s="8">
        <f t="shared" si="2"/>
        <v>108662.55938477628</v>
      </c>
      <c r="K15" s="8">
        <f t="shared" si="9"/>
        <v>1940119.6112103239</v>
      </c>
      <c r="L15" s="8">
        <f t="shared" si="3"/>
        <v>323353.268535054</v>
      </c>
      <c r="M15" s="56">
        <f t="shared" si="10"/>
        <v>3228263.8661119901</v>
      </c>
      <c r="N15" s="8">
        <f t="shared" si="4"/>
        <v>538043.97768533172</v>
      </c>
      <c r="O15" s="8">
        <f t="shared" si="5"/>
        <v>4258779.2700333223</v>
      </c>
      <c r="P15" s="8">
        <f t="shared" si="6"/>
        <v>709796.54500555375</v>
      </c>
    </row>
    <row r="16" spans="1:16">
      <c r="A16" s="69">
        <v>13</v>
      </c>
      <c r="B16" s="2" t="s">
        <v>26</v>
      </c>
      <c r="C16" s="2" t="s">
        <v>33</v>
      </c>
      <c r="D16" s="8">
        <f>SUMIFS('Dealer Wise'!E$3:E$123,'Dealer Wise'!$D$3:$D$123,'Zone Wise'!$C16)</f>
        <v>25134353.601466656</v>
      </c>
      <c r="E16" s="8">
        <f>SUMIFS('Dealer Wise'!F$3:F$123,'Dealer Wise'!$D$3:$D$123,'Zone Wise'!$C16)</f>
        <v>11571610.434000002</v>
      </c>
      <c r="F16" s="9">
        <f t="shared" si="0"/>
        <v>0.46039021402662084</v>
      </c>
      <c r="G16" s="46">
        <f t="shared" si="7"/>
        <v>8535872.4471733216</v>
      </c>
      <c r="H16" s="8">
        <f t="shared" si="1"/>
        <v>1422645.4078622202</v>
      </c>
      <c r="I16" s="46">
        <f t="shared" si="8"/>
        <v>10043933.663261322</v>
      </c>
      <c r="J16" s="8">
        <f t="shared" si="2"/>
        <v>1673988.943876887</v>
      </c>
      <c r="K16" s="8">
        <f t="shared" si="9"/>
        <v>11300651.343334654</v>
      </c>
      <c r="L16" s="8">
        <f t="shared" si="3"/>
        <v>1883441.8905557757</v>
      </c>
      <c r="M16" s="56">
        <f t="shared" si="10"/>
        <v>12557369.023407986</v>
      </c>
      <c r="N16" s="8">
        <f t="shared" si="4"/>
        <v>2092894.8372346645</v>
      </c>
      <c r="O16" s="8">
        <f t="shared" si="5"/>
        <v>13562743.167466654</v>
      </c>
      <c r="P16" s="8">
        <f t="shared" si="6"/>
        <v>2260457.1945777754</v>
      </c>
    </row>
    <row r="17" spans="1:16">
      <c r="A17" s="69">
        <v>14</v>
      </c>
      <c r="B17" s="2" t="s">
        <v>26</v>
      </c>
      <c r="C17" s="2" t="s">
        <v>35</v>
      </c>
      <c r="D17" s="8">
        <f>SUMIFS('Dealer Wise'!E$3:E$123,'Dealer Wise'!$D$3:$D$123,'Zone Wise'!$C17)</f>
        <v>22771796.758209523</v>
      </c>
      <c r="E17" s="8">
        <f>SUMIFS('Dealer Wise'!F$3:F$123,'Dealer Wise'!$D$3:$D$123,'Zone Wise'!$C17)</f>
        <v>18601490.754000004</v>
      </c>
      <c r="F17" s="9">
        <f t="shared" si="0"/>
        <v>0.81686530718283923</v>
      </c>
      <c r="G17" s="46">
        <f t="shared" si="7"/>
        <v>-384053.34743238613</v>
      </c>
      <c r="H17" s="8">
        <f t="shared" si="1"/>
        <v>-64008.891238731019</v>
      </c>
      <c r="I17" s="46">
        <f t="shared" si="8"/>
        <v>982254.45806018636</v>
      </c>
      <c r="J17" s="8">
        <f t="shared" si="2"/>
        <v>163709.0763433644</v>
      </c>
      <c r="K17" s="8">
        <f t="shared" si="9"/>
        <v>2120844.2959706634</v>
      </c>
      <c r="L17" s="8">
        <f t="shared" si="3"/>
        <v>353474.04932844389</v>
      </c>
      <c r="M17" s="56">
        <f t="shared" si="10"/>
        <v>3259434.1338811368</v>
      </c>
      <c r="N17" s="8">
        <f t="shared" si="4"/>
        <v>543239.02231352276</v>
      </c>
      <c r="O17" s="8">
        <f t="shared" si="5"/>
        <v>4170306.0042095184</v>
      </c>
      <c r="P17" s="8">
        <f t="shared" si="6"/>
        <v>695051.00070158637</v>
      </c>
    </row>
    <row r="18" spans="1:16">
      <c r="A18" s="69">
        <v>15</v>
      </c>
      <c r="B18" s="2" t="s">
        <v>26</v>
      </c>
      <c r="C18" s="2" t="s">
        <v>37</v>
      </c>
      <c r="D18" s="8">
        <f>SUMIFS('Dealer Wise'!E$3:E$123,'Dealer Wise'!$D$3:$D$123,'Zone Wise'!$C18)</f>
        <v>40934431.419804767</v>
      </c>
      <c r="E18" s="8">
        <f>SUMIFS('Dealer Wise'!F$3:F$123,'Dealer Wise'!$D$3:$D$123,'Zone Wise'!$C18)</f>
        <v>18534130.458000001</v>
      </c>
      <c r="F18" s="9">
        <f t="shared" si="0"/>
        <v>0.45277605710269808</v>
      </c>
      <c r="G18" s="46">
        <f t="shared" si="7"/>
        <v>14213414.677843813</v>
      </c>
      <c r="H18" s="8">
        <f t="shared" si="1"/>
        <v>2368902.446307302</v>
      </c>
      <c r="I18" s="46">
        <f t="shared" si="8"/>
        <v>16669480.563032102</v>
      </c>
      <c r="J18" s="8">
        <f t="shared" si="2"/>
        <v>2778246.7605053503</v>
      </c>
      <c r="K18" s="8">
        <f t="shared" si="9"/>
        <v>18716202.134022336</v>
      </c>
      <c r="L18" s="8">
        <f t="shared" si="3"/>
        <v>3119367.0223370562</v>
      </c>
      <c r="M18" s="56">
        <f t="shared" si="10"/>
        <v>20762923.705012571</v>
      </c>
      <c r="N18" s="8">
        <f t="shared" si="4"/>
        <v>3460487.2841687617</v>
      </c>
      <c r="O18" s="8">
        <f t="shared" si="5"/>
        <v>22400300.961804766</v>
      </c>
      <c r="P18" s="8">
        <f t="shared" si="6"/>
        <v>3733383.4936341275</v>
      </c>
    </row>
    <row r="19" spans="1:16">
      <c r="A19" s="69">
        <v>16</v>
      </c>
      <c r="B19" s="2" t="s">
        <v>41</v>
      </c>
      <c r="C19" s="2" t="s">
        <v>42</v>
      </c>
      <c r="D19" s="8">
        <f>SUMIFS('Dealer Wise'!E$3:E$123,'Dealer Wise'!$D$3:$D$123,'Zone Wise'!$C19)</f>
        <v>23080163.673757143</v>
      </c>
      <c r="E19" s="8">
        <f>SUMIFS('Dealer Wise'!F$3:F$123,'Dealer Wise'!$D$3:$D$123,'Zone Wise'!$C19)</f>
        <v>9628983.8566000015</v>
      </c>
      <c r="F19" s="9">
        <f t="shared" si="0"/>
        <v>0.41719738181702987</v>
      </c>
      <c r="G19" s="46">
        <f t="shared" si="7"/>
        <v>8835147.0824057125</v>
      </c>
      <c r="H19" s="8">
        <f t="shared" si="1"/>
        <v>1472524.5137342855</v>
      </c>
      <c r="I19" s="46">
        <f t="shared" si="8"/>
        <v>10219956.902831141</v>
      </c>
      <c r="J19" s="8">
        <f t="shared" si="2"/>
        <v>1703326.1504718568</v>
      </c>
      <c r="K19" s="8">
        <f t="shared" si="9"/>
        <v>11373965.086518999</v>
      </c>
      <c r="L19" s="8">
        <f t="shared" si="3"/>
        <v>1895660.8477531665</v>
      </c>
      <c r="M19" s="56">
        <f t="shared" si="10"/>
        <v>12527973.270206854</v>
      </c>
      <c r="N19" s="8">
        <f t="shared" si="4"/>
        <v>2087995.5450344756</v>
      </c>
      <c r="O19" s="8">
        <f t="shared" si="5"/>
        <v>13451179.817157142</v>
      </c>
      <c r="P19" s="8">
        <f t="shared" si="6"/>
        <v>2241863.3028595238</v>
      </c>
    </row>
    <row r="20" spans="1:16">
      <c r="A20" s="69">
        <v>17</v>
      </c>
      <c r="B20" s="2" t="s">
        <v>41</v>
      </c>
      <c r="C20" s="2" t="s">
        <v>44</v>
      </c>
      <c r="D20" s="8">
        <f>SUMIFS('Dealer Wise'!E$3:E$123,'Dealer Wise'!$D$3:$D$123,'Zone Wise'!$C20)</f>
        <v>13170201.478923811</v>
      </c>
      <c r="E20" s="8">
        <f>SUMIFS('Dealer Wise'!F$3:F$123,'Dealer Wise'!$D$3:$D$123,'Zone Wise'!$C20)</f>
        <v>5595652.8114</v>
      </c>
      <c r="F20" s="9">
        <f t="shared" si="0"/>
        <v>0.42487222540632258</v>
      </c>
      <c r="G20" s="46">
        <f t="shared" si="7"/>
        <v>4940508.3717390485</v>
      </c>
      <c r="H20" s="8">
        <f t="shared" si="1"/>
        <v>823418.06195650809</v>
      </c>
      <c r="I20" s="46">
        <f t="shared" si="8"/>
        <v>5730720.4604744762</v>
      </c>
      <c r="J20" s="8">
        <f t="shared" si="2"/>
        <v>955120.07674574608</v>
      </c>
      <c r="K20" s="8">
        <f t="shared" si="9"/>
        <v>6389230.5344206672</v>
      </c>
      <c r="L20" s="8">
        <f t="shared" si="3"/>
        <v>1064871.7557367778</v>
      </c>
      <c r="M20" s="56">
        <f t="shared" si="10"/>
        <v>7047740.6083668582</v>
      </c>
      <c r="N20" s="8">
        <f t="shared" si="4"/>
        <v>1174623.4347278096</v>
      </c>
      <c r="O20" s="8">
        <f t="shared" si="5"/>
        <v>7574548.6675238106</v>
      </c>
      <c r="P20" s="8">
        <f t="shared" si="6"/>
        <v>1262424.7779206352</v>
      </c>
    </row>
    <row r="21" spans="1:16">
      <c r="A21" s="69">
        <v>18</v>
      </c>
      <c r="B21" s="2" t="s">
        <v>41</v>
      </c>
      <c r="C21" s="2" t="s">
        <v>46</v>
      </c>
      <c r="D21" s="8">
        <f>SUMIFS('Dealer Wise'!E$3:E$123,'Dealer Wise'!$D$3:$D$123,'Zone Wise'!$C21)</f>
        <v>16048974.996009527</v>
      </c>
      <c r="E21" s="8">
        <f>SUMIFS('Dealer Wise'!F$3:F$123,'Dealer Wise'!$D$3:$D$123,'Zone Wise'!$C21)</f>
        <v>9917301.8232000023</v>
      </c>
      <c r="F21" s="9">
        <f t="shared" si="0"/>
        <v>0.61793988872597005</v>
      </c>
      <c r="G21" s="46">
        <f t="shared" si="7"/>
        <v>2921878.1736076195</v>
      </c>
      <c r="H21" s="8">
        <f t="shared" si="1"/>
        <v>486979.69560126989</v>
      </c>
      <c r="I21" s="46">
        <f t="shared" si="8"/>
        <v>3884816.6733681913</v>
      </c>
      <c r="J21" s="8">
        <f t="shared" si="2"/>
        <v>647469.44556136522</v>
      </c>
      <c r="K21" s="8">
        <f t="shared" si="9"/>
        <v>4687265.4231686667</v>
      </c>
      <c r="L21" s="8">
        <f t="shared" si="3"/>
        <v>781210.90386144444</v>
      </c>
      <c r="M21" s="56">
        <f t="shared" si="10"/>
        <v>5489714.172969142</v>
      </c>
      <c r="N21" s="8">
        <f t="shared" si="4"/>
        <v>914952.36216152366</v>
      </c>
      <c r="O21" s="8">
        <f t="shared" si="5"/>
        <v>6131673.1728095245</v>
      </c>
      <c r="P21" s="8">
        <f t="shared" si="6"/>
        <v>1021945.5288015874</v>
      </c>
    </row>
    <row r="22" spans="1:16">
      <c r="A22" s="69">
        <v>19</v>
      </c>
      <c r="B22" s="2" t="s">
        <v>41</v>
      </c>
      <c r="C22" s="2" t="s">
        <v>51</v>
      </c>
      <c r="D22" s="8">
        <f>SUMIFS('Dealer Wise'!E$3:E$123,'Dealer Wise'!$D$3:$D$123,'Zone Wise'!$C22)</f>
        <v>11059255.570685714</v>
      </c>
      <c r="E22" s="8">
        <f>SUMIFS('Dealer Wise'!F$3:F$123,'Dealer Wise'!$D$3:$D$123,'Zone Wise'!$C22)</f>
        <v>3190472.2152999998</v>
      </c>
      <c r="F22" s="9">
        <f t="shared" si="0"/>
        <v>0.28848887657111794</v>
      </c>
      <c r="G22" s="46">
        <f t="shared" si="7"/>
        <v>5656932.2412485722</v>
      </c>
      <c r="H22" s="8">
        <f t="shared" si="1"/>
        <v>942822.04020809534</v>
      </c>
      <c r="I22" s="46">
        <f t="shared" si="8"/>
        <v>6320487.5754897147</v>
      </c>
      <c r="J22" s="8">
        <f t="shared" si="2"/>
        <v>1053414.5959149525</v>
      </c>
      <c r="K22" s="8">
        <f t="shared" si="9"/>
        <v>6873450.3540240005</v>
      </c>
      <c r="L22" s="8">
        <f t="shared" si="3"/>
        <v>1145575.0590040002</v>
      </c>
      <c r="M22" s="56">
        <f t="shared" si="10"/>
        <v>7426413.1325582862</v>
      </c>
      <c r="N22" s="8">
        <f t="shared" si="4"/>
        <v>1237735.5220930476</v>
      </c>
      <c r="O22" s="8">
        <f t="shared" si="5"/>
        <v>7868783.3553857151</v>
      </c>
      <c r="P22" s="8">
        <f t="shared" si="6"/>
        <v>1311463.8925642858</v>
      </c>
    </row>
    <row r="23" spans="1:16">
      <c r="A23" s="69">
        <v>20</v>
      </c>
      <c r="B23" s="2" t="s">
        <v>41</v>
      </c>
      <c r="C23" s="2" t="s">
        <v>49</v>
      </c>
      <c r="D23" s="8">
        <f>SUMIFS('Dealer Wise'!E$3:E$123,'Dealer Wise'!$D$3:$D$123,'Zone Wise'!$C23)</f>
        <v>12336360.363919048</v>
      </c>
      <c r="E23" s="8">
        <f>SUMIFS('Dealer Wise'!F$3:F$123,'Dealer Wise'!$D$3:$D$123,'Zone Wise'!$C23)</f>
        <v>3984700.6054999996</v>
      </c>
      <c r="F23" s="9">
        <f t="shared" si="0"/>
        <v>0.32300455628341657</v>
      </c>
      <c r="G23" s="46">
        <f t="shared" si="7"/>
        <v>5884387.6856352389</v>
      </c>
      <c r="H23" s="8">
        <f t="shared" si="1"/>
        <v>980731.28093920648</v>
      </c>
      <c r="I23" s="46">
        <f t="shared" si="8"/>
        <v>6624569.3074703813</v>
      </c>
      <c r="J23" s="8">
        <f t="shared" si="2"/>
        <v>1104094.8845783968</v>
      </c>
      <c r="K23" s="8">
        <f t="shared" si="9"/>
        <v>7241387.3256663345</v>
      </c>
      <c r="L23" s="8">
        <f t="shared" si="3"/>
        <v>1206897.8876110557</v>
      </c>
      <c r="M23" s="56">
        <f t="shared" si="10"/>
        <v>7858205.3438622858</v>
      </c>
      <c r="N23" s="8">
        <f t="shared" si="4"/>
        <v>1309700.8906437142</v>
      </c>
      <c r="O23" s="8">
        <f t="shared" si="5"/>
        <v>8351659.758419048</v>
      </c>
      <c r="P23" s="8">
        <f t="shared" si="6"/>
        <v>1391943.2930698413</v>
      </c>
    </row>
    <row r="24" spans="1:16">
      <c r="A24" s="69">
        <v>21</v>
      </c>
      <c r="B24" s="2" t="s">
        <v>41</v>
      </c>
      <c r="C24" s="2" t="s">
        <v>54</v>
      </c>
      <c r="D24" s="8">
        <f>SUMIFS('Dealer Wise'!E$3:E$123,'Dealer Wise'!$D$3:$D$123,'Zone Wise'!$C24)</f>
        <v>20404787.442304764</v>
      </c>
      <c r="E24" s="8">
        <f>SUMIFS('Dealer Wise'!F$3:F$123,'Dealer Wise'!$D$3:$D$123,'Zone Wise'!$C24)</f>
        <v>9661481.6786999982</v>
      </c>
      <c r="F24" s="9">
        <f t="shared" si="0"/>
        <v>0.47349092491250738</v>
      </c>
      <c r="G24" s="46">
        <f t="shared" si="7"/>
        <v>6662348.2751438133</v>
      </c>
      <c r="H24" s="8">
        <f t="shared" si="1"/>
        <v>1110391.3791906356</v>
      </c>
      <c r="I24" s="46">
        <f t="shared" si="8"/>
        <v>7886635.5216821004</v>
      </c>
      <c r="J24" s="8">
        <f t="shared" si="2"/>
        <v>1314439.2536136834</v>
      </c>
      <c r="K24" s="8">
        <f t="shared" si="9"/>
        <v>8906874.8937973361</v>
      </c>
      <c r="L24" s="8">
        <f t="shared" si="3"/>
        <v>1484479.1489662228</v>
      </c>
      <c r="M24" s="56">
        <f t="shared" si="10"/>
        <v>9927114.2659125756</v>
      </c>
      <c r="N24" s="8">
        <f t="shared" si="4"/>
        <v>1654519.0443187626</v>
      </c>
      <c r="O24" s="8">
        <f t="shared" si="5"/>
        <v>10743305.763604766</v>
      </c>
      <c r="P24" s="8">
        <f t="shared" si="6"/>
        <v>1790550.9606007943</v>
      </c>
    </row>
    <row r="25" spans="1:16">
      <c r="A25" s="69">
        <v>22</v>
      </c>
      <c r="B25" s="2" t="s">
        <v>41</v>
      </c>
      <c r="C25" s="2" t="s">
        <v>56</v>
      </c>
      <c r="D25" s="8">
        <f>SUMIFS('Dealer Wise'!E$3:E$123,'Dealer Wise'!$D$3:$D$123,'Zone Wise'!$C25)</f>
        <v>25947620.850976188</v>
      </c>
      <c r="E25" s="8">
        <f>SUMIFS('Dealer Wise'!F$3:F$123,'Dealer Wise'!$D$3:$D$123,'Zone Wise'!$C25)</f>
        <v>16897386.638</v>
      </c>
      <c r="F25" s="9">
        <f t="shared" si="0"/>
        <v>0.65121140527858046</v>
      </c>
      <c r="G25" s="46">
        <f t="shared" si="7"/>
        <v>3860710.0427809507</v>
      </c>
      <c r="H25" s="8">
        <f t="shared" si="1"/>
        <v>643451.67379682511</v>
      </c>
      <c r="I25" s="46">
        <f t="shared" si="8"/>
        <v>5417567.2938395217</v>
      </c>
      <c r="J25" s="8">
        <f t="shared" si="2"/>
        <v>902927.88230658695</v>
      </c>
      <c r="K25" s="8">
        <f t="shared" si="9"/>
        <v>6714948.3363883309</v>
      </c>
      <c r="L25" s="8">
        <f t="shared" si="3"/>
        <v>1119158.0560647219</v>
      </c>
      <c r="M25" s="56">
        <f t="shared" si="10"/>
        <v>8012329.3789371401</v>
      </c>
      <c r="N25" s="8">
        <f t="shared" si="4"/>
        <v>1335388.2298228566</v>
      </c>
      <c r="O25" s="8">
        <f t="shared" si="5"/>
        <v>9050234.2129761875</v>
      </c>
      <c r="P25" s="8">
        <f t="shared" si="6"/>
        <v>1508372.3688293647</v>
      </c>
    </row>
    <row r="26" spans="1:16">
      <c r="A26" s="69">
        <v>23</v>
      </c>
      <c r="B26" s="2" t="s">
        <v>172</v>
      </c>
      <c r="C26" s="2" t="s">
        <v>61</v>
      </c>
      <c r="D26" s="8">
        <f>SUMIFS('Dealer Wise'!E$3:E$123,'Dealer Wise'!$D$3:$D$123,'Zone Wise'!$C26)</f>
        <v>27029543.949414276</v>
      </c>
      <c r="E26" s="8">
        <f>SUMIFS('Dealer Wise'!F$3:F$123,'Dealer Wise'!$D$3:$D$123,'Zone Wise'!$C26)</f>
        <v>14450845.610300001</v>
      </c>
      <c r="F26" s="9">
        <f t="shared" si="0"/>
        <v>0.53463149941947674</v>
      </c>
      <c r="G26" s="46">
        <f t="shared" si="7"/>
        <v>7172789.5492314212</v>
      </c>
      <c r="H26" s="8">
        <f t="shared" si="1"/>
        <v>1195464.9248719036</v>
      </c>
      <c r="I26" s="46">
        <f t="shared" si="8"/>
        <v>8794562.1861962751</v>
      </c>
      <c r="J26" s="8">
        <f t="shared" si="2"/>
        <v>1465760.3643660459</v>
      </c>
      <c r="K26" s="8">
        <f t="shared" si="9"/>
        <v>10146039.383666992</v>
      </c>
      <c r="L26" s="8">
        <f t="shared" si="3"/>
        <v>1691006.5639444988</v>
      </c>
      <c r="M26" s="56">
        <f t="shared" si="10"/>
        <v>11497516.581137702</v>
      </c>
      <c r="N26" s="8">
        <f t="shared" si="4"/>
        <v>1916252.7635229502</v>
      </c>
      <c r="O26" s="8">
        <f t="shared" si="5"/>
        <v>12578698.339114275</v>
      </c>
      <c r="P26" s="8">
        <f t="shared" si="6"/>
        <v>2096449.7231857125</v>
      </c>
    </row>
    <row r="27" spans="1:16">
      <c r="A27" s="69">
        <v>24</v>
      </c>
      <c r="B27" s="2" t="s">
        <v>172</v>
      </c>
      <c r="C27" s="2" t="s">
        <v>62</v>
      </c>
      <c r="D27" s="8">
        <f>SUMIFS('Dealer Wise'!E$3:E$123,'Dealer Wise'!$D$3:$D$123,'Zone Wise'!$C27)</f>
        <v>23025374.18341428</v>
      </c>
      <c r="E27" s="8">
        <f>SUMIFS('Dealer Wise'!F$3:F$123,'Dealer Wise'!$D$3:$D$123,'Zone Wise'!$C27)</f>
        <v>16613048.674099999</v>
      </c>
      <c r="F27" s="9">
        <f t="shared" si="0"/>
        <v>0.72151047543308844</v>
      </c>
      <c r="G27" s="46">
        <f t="shared" si="7"/>
        <v>1807250.6726314258</v>
      </c>
      <c r="H27" s="8">
        <f t="shared" si="1"/>
        <v>301208.44543857098</v>
      </c>
      <c r="I27" s="46">
        <f t="shared" si="8"/>
        <v>3188773.1236362811</v>
      </c>
      <c r="J27" s="8">
        <f t="shared" si="2"/>
        <v>531462.18727271352</v>
      </c>
      <c r="K27" s="8">
        <f t="shared" si="9"/>
        <v>4340041.8328069989</v>
      </c>
      <c r="L27" s="8">
        <f t="shared" si="3"/>
        <v>723340.30546783318</v>
      </c>
      <c r="M27" s="56">
        <f t="shared" si="10"/>
        <v>5491310.5419777092</v>
      </c>
      <c r="N27" s="8">
        <f t="shared" si="4"/>
        <v>915218.42366295157</v>
      </c>
      <c r="O27" s="8">
        <f t="shared" si="5"/>
        <v>6412325.5093142819</v>
      </c>
      <c r="P27" s="8">
        <f t="shared" si="6"/>
        <v>1068720.9182190469</v>
      </c>
    </row>
    <row r="28" spans="1:16">
      <c r="A28" s="69">
        <v>25</v>
      </c>
      <c r="B28" s="2" t="s">
        <v>172</v>
      </c>
      <c r="C28" s="2" t="s">
        <v>60</v>
      </c>
      <c r="D28" s="8">
        <f>SUMIFS('Dealer Wise'!E$3:E$123,'Dealer Wise'!$D$3:$D$123,'Zone Wise'!$C28)</f>
        <v>19984123.291090477</v>
      </c>
      <c r="E28" s="8">
        <f>SUMIFS('Dealer Wise'!F$3:F$123,'Dealer Wise'!$D$3:$D$123,'Zone Wise'!$C28)</f>
        <v>9412007.9109999985</v>
      </c>
      <c r="F28" s="9">
        <f t="shared" si="0"/>
        <v>0.47097427162071975</v>
      </c>
      <c r="G28" s="46">
        <f t="shared" si="7"/>
        <v>6575290.7218723837</v>
      </c>
      <c r="H28" s="8">
        <f t="shared" si="1"/>
        <v>1095881.7869787307</v>
      </c>
      <c r="I28" s="46">
        <f t="shared" si="8"/>
        <v>7774338.1193378121</v>
      </c>
      <c r="J28" s="8">
        <f t="shared" si="2"/>
        <v>1295723.0198896353</v>
      </c>
      <c r="K28" s="8">
        <f t="shared" si="9"/>
        <v>8773544.2838923372</v>
      </c>
      <c r="L28" s="8">
        <f t="shared" si="3"/>
        <v>1462257.3806487229</v>
      </c>
      <c r="M28" s="56">
        <f t="shared" si="10"/>
        <v>9772750.4484468587</v>
      </c>
      <c r="N28" s="8">
        <f t="shared" si="4"/>
        <v>1628791.7414078098</v>
      </c>
      <c r="O28" s="8">
        <f t="shared" si="5"/>
        <v>10572115.380090479</v>
      </c>
      <c r="P28" s="8">
        <f t="shared" si="6"/>
        <v>1762019.2300150797</v>
      </c>
    </row>
    <row r="29" spans="1:16">
      <c r="A29" s="69">
        <v>26</v>
      </c>
      <c r="B29" s="2" t="s">
        <v>172</v>
      </c>
      <c r="C29" s="2" t="s">
        <v>63</v>
      </c>
      <c r="D29" s="8">
        <f>SUMIFS('Dealer Wise'!E$3:E$123,'Dealer Wise'!$D$3:$D$123,'Zone Wise'!$C29)</f>
        <v>22585854.425657146</v>
      </c>
      <c r="E29" s="8">
        <f>SUMIFS('Dealer Wise'!F$3:F$123,'Dealer Wise'!$D$3:$D$123,'Zone Wise'!$C29)</f>
        <v>14443394.141600002</v>
      </c>
      <c r="F29" s="9">
        <f t="shared" si="0"/>
        <v>0.63948849883635805</v>
      </c>
      <c r="G29" s="46">
        <f t="shared" si="7"/>
        <v>3625289.3989257142</v>
      </c>
      <c r="H29" s="8">
        <f t="shared" si="1"/>
        <v>604214.89982095233</v>
      </c>
      <c r="I29" s="46">
        <f t="shared" si="8"/>
        <v>4980440.6644651443</v>
      </c>
      <c r="J29" s="8">
        <f t="shared" si="2"/>
        <v>830073.44407752401</v>
      </c>
      <c r="K29" s="8">
        <f t="shared" si="9"/>
        <v>6109733.3857480027</v>
      </c>
      <c r="L29" s="8">
        <f t="shared" si="3"/>
        <v>1018288.8976246672</v>
      </c>
      <c r="M29" s="56">
        <f t="shared" si="10"/>
        <v>7239026.1070308574</v>
      </c>
      <c r="N29" s="8">
        <f t="shared" si="4"/>
        <v>1206504.3511718095</v>
      </c>
      <c r="O29" s="8">
        <f t="shared" si="5"/>
        <v>8142460.2840571441</v>
      </c>
      <c r="P29" s="8">
        <f t="shared" si="6"/>
        <v>1357076.7140095241</v>
      </c>
    </row>
    <row r="30" spans="1:16">
      <c r="A30" s="69">
        <v>27</v>
      </c>
      <c r="B30" s="2" t="s">
        <v>172</v>
      </c>
      <c r="C30" s="2" t="s">
        <v>64</v>
      </c>
      <c r="D30" s="8">
        <f>SUMIFS('Dealer Wise'!E$3:E$123,'Dealer Wise'!$D$3:$D$123,'Zone Wise'!$C30)</f>
        <v>16669923.625109525</v>
      </c>
      <c r="E30" s="8">
        <f>SUMIFS('Dealer Wise'!F$3:F$123,'Dealer Wise'!$D$3:$D$123,'Zone Wise'!$C30)</f>
        <v>7724470.4117000001</v>
      </c>
      <c r="F30" s="9">
        <f t="shared" si="0"/>
        <v>0.46337767259262103</v>
      </c>
      <c r="G30" s="46">
        <f t="shared" si="7"/>
        <v>5611468.488387621</v>
      </c>
      <c r="H30" s="8">
        <f t="shared" si="1"/>
        <v>935244.74806460354</v>
      </c>
      <c r="I30" s="46">
        <f t="shared" si="8"/>
        <v>6611663.905894191</v>
      </c>
      <c r="J30" s="8">
        <f t="shared" si="2"/>
        <v>1101943.9843156985</v>
      </c>
      <c r="K30" s="8">
        <f t="shared" si="9"/>
        <v>7445160.0871496694</v>
      </c>
      <c r="L30" s="8">
        <f t="shared" si="3"/>
        <v>1240860.0145249448</v>
      </c>
      <c r="M30" s="56">
        <f t="shared" si="10"/>
        <v>8278656.2684051441</v>
      </c>
      <c r="N30" s="8">
        <f t="shared" si="4"/>
        <v>1379776.0447341907</v>
      </c>
      <c r="O30" s="8">
        <f t="shared" si="5"/>
        <v>8945453.2134095244</v>
      </c>
      <c r="P30" s="8">
        <f t="shared" si="6"/>
        <v>1490908.8689015873</v>
      </c>
    </row>
    <row r="31" spans="1:16">
      <c r="A31" s="69">
        <v>28</v>
      </c>
      <c r="B31" s="2" t="s">
        <v>172</v>
      </c>
      <c r="C31" s="29" t="s">
        <v>178</v>
      </c>
      <c r="D31" s="8">
        <f>SUMIFS('Dealer Wise'!E$3:E$123,'Dealer Wise'!$D$3:$D$123,'Zone Wise'!$C31)</f>
        <v>16447514.377404761</v>
      </c>
      <c r="E31" s="8">
        <f>SUMIFS('Dealer Wise'!F$3:F$123,'Dealer Wise'!$D$3:$D$123,'Zone Wise'!$C31)</f>
        <v>8304180.4196000025</v>
      </c>
      <c r="F31" s="9">
        <f t="shared" si="0"/>
        <v>0.5048896890467599</v>
      </c>
      <c r="G31" s="46">
        <f t="shared" si="7"/>
        <v>4853831.0823238064</v>
      </c>
      <c r="H31" s="8">
        <f t="shared" si="1"/>
        <v>808971.84705396777</v>
      </c>
      <c r="I31" s="46">
        <f t="shared" si="8"/>
        <v>5840681.9449680913</v>
      </c>
      <c r="J31" s="8">
        <f t="shared" si="2"/>
        <v>973446.99082801526</v>
      </c>
      <c r="K31" s="8">
        <f t="shared" si="9"/>
        <v>6663057.6638383307</v>
      </c>
      <c r="L31" s="8">
        <f t="shared" si="3"/>
        <v>1110509.6106397219</v>
      </c>
      <c r="M31" s="56">
        <f t="shared" si="10"/>
        <v>7485433.3827085663</v>
      </c>
      <c r="N31" s="8">
        <f t="shared" si="4"/>
        <v>1247572.2304514276</v>
      </c>
      <c r="O31" s="8">
        <f t="shared" si="5"/>
        <v>8143333.9578047581</v>
      </c>
      <c r="P31" s="8">
        <f t="shared" si="6"/>
        <v>1357222.3263007931</v>
      </c>
    </row>
    <row r="32" spans="1:16">
      <c r="A32" s="69">
        <v>29</v>
      </c>
      <c r="B32" s="2" t="s">
        <v>66</v>
      </c>
      <c r="C32" s="29" t="s">
        <v>67</v>
      </c>
      <c r="D32" s="8">
        <f>SUMIFS('Dealer Wise'!E$3:E$123,'Dealer Wise'!$D$3:$D$123,'Zone Wise'!$C32)</f>
        <v>16801628.448561907</v>
      </c>
      <c r="E32" s="8">
        <f>SUMIFS('Dealer Wise'!F$3:F$123,'Dealer Wise'!$D$3:$D$123,'Zone Wise'!$C32)</f>
        <v>9229320.785000002</v>
      </c>
      <c r="F32" s="9">
        <f t="shared" si="0"/>
        <v>0.54931108691371888</v>
      </c>
      <c r="G32" s="46">
        <f t="shared" si="7"/>
        <v>4211981.9738495238</v>
      </c>
      <c r="H32" s="8">
        <f t="shared" si="1"/>
        <v>701996.9956415873</v>
      </c>
      <c r="I32" s="46">
        <f t="shared" si="8"/>
        <v>5220079.6807632372</v>
      </c>
      <c r="J32" s="8">
        <f t="shared" si="2"/>
        <v>870013.28012720624</v>
      </c>
      <c r="K32" s="8">
        <f t="shared" si="9"/>
        <v>6060161.1031913329</v>
      </c>
      <c r="L32" s="8">
        <f t="shared" si="3"/>
        <v>1010026.8505318888</v>
      </c>
      <c r="M32" s="56">
        <f t="shared" si="10"/>
        <v>6900242.5256194286</v>
      </c>
      <c r="N32" s="8">
        <f t="shared" si="4"/>
        <v>1150040.4209365714</v>
      </c>
      <c r="O32" s="8">
        <f t="shared" si="5"/>
        <v>7572307.6635619048</v>
      </c>
      <c r="P32" s="8">
        <f t="shared" si="6"/>
        <v>1262051.2772603175</v>
      </c>
    </row>
    <row r="33" spans="1:16">
      <c r="A33" s="69">
        <v>30</v>
      </c>
      <c r="B33" s="2" t="s">
        <v>66</v>
      </c>
      <c r="C33" s="2" t="s">
        <v>71</v>
      </c>
      <c r="D33" s="8">
        <f>SUMIFS('Dealer Wise'!E$3:E$123,'Dealer Wise'!$D$3:$D$123,'Zone Wise'!$C33)</f>
        <v>40898120.896657147</v>
      </c>
      <c r="E33" s="8">
        <f>SUMIFS('Dealer Wise'!F$3:F$123,'Dealer Wise'!$D$3:$D$123,'Zone Wise'!$C33)</f>
        <v>28068200.0546</v>
      </c>
      <c r="F33" s="9">
        <f t="shared" si="0"/>
        <v>0.68629559107431226</v>
      </c>
      <c r="G33" s="46">
        <f t="shared" si="7"/>
        <v>4650296.6627257168</v>
      </c>
      <c r="H33" s="8">
        <f t="shared" si="1"/>
        <v>775049.44378761947</v>
      </c>
      <c r="I33" s="46">
        <f t="shared" si="8"/>
        <v>7104183.9165251479</v>
      </c>
      <c r="J33" s="8">
        <f t="shared" si="2"/>
        <v>1184030.6527541913</v>
      </c>
      <c r="K33" s="8">
        <f t="shared" si="9"/>
        <v>9149089.9613580033</v>
      </c>
      <c r="L33" s="8">
        <f t="shared" si="3"/>
        <v>1524848.3268930006</v>
      </c>
      <c r="M33" s="56">
        <f t="shared" si="10"/>
        <v>11193996.006190859</v>
      </c>
      <c r="N33" s="8">
        <f t="shared" si="4"/>
        <v>1865666.0010318097</v>
      </c>
      <c r="O33" s="8">
        <f t="shared" si="5"/>
        <v>12829920.842057146</v>
      </c>
      <c r="P33" s="8">
        <f t="shared" si="6"/>
        <v>2138320.1403428577</v>
      </c>
    </row>
    <row r="34" spans="1:16">
      <c r="A34" s="69">
        <v>31</v>
      </c>
      <c r="B34" s="2" t="s">
        <v>66</v>
      </c>
      <c r="C34" s="2" t="s">
        <v>75</v>
      </c>
      <c r="D34" s="8">
        <f>SUMIFS('Dealer Wise'!E$3:E$123,'Dealer Wise'!$D$3:$D$123,'Zone Wise'!$C34)</f>
        <v>26391198.818647623</v>
      </c>
      <c r="E34" s="8">
        <f>SUMIFS('Dealer Wise'!F$3:F$123,'Dealer Wise'!$D$3:$D$123,'Zone Wise'!$C34)</f>
        <v>14727975.3136</v>
      </c>
      <c r="F34" s="9">
        <f t="shared" si="0"/>
        <v>0.55806389905991827</v>
      </c>
      <c r="G34" s="46">
        <f t="shared" si="7"/>
        <v>6384983.7413180992</v>
      </c>
      <c r="H34" s="8">
        <f t="shared" si="1"/>
        <v>1064163.9568863499</v>
      </c>
      <c r="I34" s="46">
        <f t="shared" si="8"/>
        <v>7968455.670436956</v>
      </c>
      <c r="J34" s="8">
        <f t="shared" si="2"/>
        <v>1328075.945072826</v>
      </c>
      <c r="K34" s="8">
        <f t="shared" si="9"/>
        <v>9288015.6113693379</v>
      </c>
      <c r="L34" s="8">
        <f t="shared" si="3"/>
        <v>1548002.6018948897</v>
      </c>
      <c r="M34" s="56">
        <f t="shared" si="10"/>
        <v>10607575.552301716</v>
      </c>
      <c r="N34" s="8">
        <f t="shared" si="4"/>
        <v>1767929.2587169528</v>
      </c>
      <c r="O34" s="8">
        <f t="shared" si="5"/>
        <v>11663223.505047623</v>
      </c>
      <c r="P34" s="8">
        <f t="shared" si="6"/>
        <v>1943870.5841746039</v>
      </c>
    </row>
    <row r="35" spans="1:16">
      <c r="A35" s="69">
        <v>32</v>
      </c>
      <c r="B35" s="2" t="s">
        <v>66</v>
      </c>
      <c r="C35" s="2" t="s">
        <v>66</v>
      </c>
      <c r="D35" s="8">
        <f>SUMIFS('Dealer Wise'!E$3:E$123,'Dealer Wise'!$D$3:$D$123,'Zone Wise'!$C35)</f>
        <v>18309957.713500008</v>
      </c>
      <c r="E35" s="8">
        <f>SUMIFS('Dealer Wise'!F$3:F$123,'Dealer Wise'!$D$3:$D$123,'Zone Wise'!$C35)</f>
        <v>13510121.507800004</v>
      </c>
      <c r="F35" s="9">
        <f t="shared" ref="F35:F54" si="11">E35/D35</f>
        <v>0.73785651060455126</v>
      </c>
      <c r="G35" s="46">
        <f t="shared" si="7"/>
        <v>1137844.6630000044</v>
      </c>
      <c r="H35" s="8">
        <f t="shared" si="1"/>
        <v>189640.77716666739</v>
      </c>
      <c r="I35" s="46">
        <f t="shared" si="8"/>
        <v>2236442.1258100029</v>
      </c>
      <c r="J35" s="8">
        <f t="shared" si="2"/>
        <v>372740.35430166713</v>
      </c>
      <c r="K35" s="8">
        <f t="shared" si="9"/>
        <v>3151940.0114850048</v>
      </c>
      <c r="L35" s="8">
        <f t="shared" ref="L35:L53" si="12">K35/$P$2</f>
        <v>525323.3352475008</v>
      </c>
      <c r="M35" s="56">
        <f t="shared" si="10"/>
        <v>4067437.897160003</v>
      </c>
      <c r="N35" s="8">
        <f t="shared" si="4"/>
        <v>677906.31619333383</v>
      </c>
      <c r="O35" s="8">
        <f t="shared" ref="O35:O53" si="13">D35-E35</f>
        <v>4799836.2057000045</v>
      </c>
      <c r="P35" s="8">
        <f t="shared" si="6"/>
        <v>799972.70095000078</v>
      </c>
    </row>
    <row r="36" spans="1:16">
      <c r="A36" s="69">
        <v>33</v>
      </c>
      <c r="B36" s="2" t="s">
        <v>66</v>
      </c>
      <c r="C36" s="2" t="s">
        <v>138</v>
      </c>
      <c r="D36" s="8">
        <f>SUMIFS('Dealer Wise'!E$3:E$123,'Dealer Wise'!$D$3:$D$123,'Zone Wise'!$C36)</f>
        <v>14316811.742652383</v>
      </c>
      <c r="E36" s="8">
        <f>SUMIFS('Dealer Wise'!F$3:F$123,'Dealer Wise'!$D$3:$D$123,'Zone Wise'!$C36)</f>
        <v>11010614.782400005</v>
      </c>
      <c r="F36" s="9">
        <f t="shared" si="11"/>
        <v>0.76906890865913835</v>
      </c>
      <c r="G36" s="46">
        <f t="shared" si="7"/>
        <v>442834.61172190309</v>
      </c>
      <c r="H36" s="8">
        <f t="shared" ref="H36:H53" si="14">G36/$P$2</f>
        <v>73805.768620317176</v>
      </c>
      <c r="I36" s="46">
        <f t="shared" si="8"/>
        <v>1301843.3162810449</v>
      </c>
      <c r="J36" s="8">
        <f t="shared" ref="J36:J53" si="15">I36/$P$2</f>
        <v>216973.88604684081</v>
      </c>
      <c r="K36" s="8">
        <f t="shared" si="9"/>
        <v>2017683.9034136645</v>
      </c>
      <c r="L36" s="8">
        <f t="shared" si="12"/>
        <v>336280.65056894411</v>
      </c>
      <c r="M36" s="56">
        <f t="shared" si="10"/>
        <v>2733524.4905462824</v>
      </c>
      <c r="N36" s="8">
        <f t="shared" ref="N36:N53" si="16">M36/$P$2</f>
        <v>455587.41509104706</v>
      </c>
      <c r="O36" s="8">
        <f t="shared" si="13"/>
        <v>3306196.9602523781</v>
      </c>
      <c r="P36" s="8">
        <f t="shared" ref="P36:P53" si="17">O36/$P$2</f>
        <v>551032.82670872973</v>
      </c>
    </row>
    <row r="37" spans="1:16">
      <c r="A37" s="69">
        <v>34</v>
      </c>
      <c r="B37" s="2" t="s">
        <v>66</v>
      </c>
      <c r="C37" s="2" t="s">
        <v>82</v>
      </c>
      <c r="D37" s="8">
        <f>SUMIFS('Dealer Wise'!E$3:E$123,'Dealer Wise'!$D$3:$D$123,'Zone Wise'!$C37)</f>
        <v>27725818.356780954</v>
      </c>
      <c r="E37" s="8">
        <f>SUMIFS('Dealer Wise'!F$3:F$123,'Dealer Wise'!$D$3:$D$123,'Zone Wise'!$C37)</f>
        <v>15727460.854800001</v>
      </c>
      <c r="F37" s="9">
        <f t="shared" si="11"/>
        <v>0.56724965346076095</v>
      </c>
      <c r="G37" s="46">
        <f t="shared" si="7"/>
        <v>6453193.8306247629</v>
      </c>
      <c r="H37" s="8">
        <f t="shared" si="14"/>
        <v>1075532.3051041272</v>
      </c>
      <c r="I37" s="46">
        <f t="shared" si="8"/>
        <v>8116742.9320316203</v>
      </c>
      <c r="J37" s="8">
        <f t="shared" si="15"/>
        <v>1352790.4886719368</v>
      </c>
      <c r="K37" s="8">
        <f t="shared" si="9"/>
        <v>9503033.8498706669</v>
      </c>
      <c r="L37" s="8">
        <f t="shared" si="12"/>
        <v>1583838.9749784444</v>
      </c>
      <c r="M37" s="56">
        <f t="shared" si="10"/>
        <v>10889324.767709713</v>
      </c>
      <c r="N37" s="8">
        <f t="shared" si="16"/>
        <v>1814887.4612849522</v>
      </c>
      <c r="O37" s="8">
        <f t="shared" si="13"/>
        <v>11998357.501980953</v>
      </c>
      <c r="P37" s="8">
        <f t="shared" si="17"/>
        <v>1999726.2503301587</v>
      </c>
    </row>
    <row r="38" spans="1:16">
      <c r="A38" s="69">
        <v>35</v>
      </c>
      <c r="B38" s="2" t="s">
        <v>66</v>
      </c>
      <c r="C38" s="2" t="s">
        <v>87</v>
      </c>
      <c r="D38" s="8">
        <f>SUMIFS('Dealer Wise'!E$3:E$123,'Dealer Wise'!$D$3:$D$123,'Zone Wise'!$C38)</f>
        <v>21499806.487728566</v>
      </c>
      <c r="E38" s="8">
        <f>SUMIFS('Dealer Wise'!F$3:F$123,'Dealer Wise'!$D$3:$D$123,'Zone Wise'!$C38)</f>
        <v>13137690.745199999</v>
      </c>
      <c r="F38" s="9">
        <f t="shared" si="11"/>
        <v>0.61106088339439668</v>
      </c>
      <c r="G38" s="46">
        <f t="shared" si="7"/>
        <v>4062154.4449828546</v>
      </c>
      <c r="H38" s="8">
        <f t="shared" si="14"/>
        <v>677025.74083047581</v>
      </c>
      <c r="I38" s="46">
        <f t="shared" si="8"/>
        <v>5352142.8342465665</v>
      </c>
      <c r="J38" s="8">
        <f t="shared" si="15"/>
        <v>892023.80570776109</v>
      </c>
      <c r="K38" s="8">
        <f t="shared" si="9"/>
        <v>6427133.1586329956</v>
      </c>
      <c r="L38" s="8">
        <f t="shared" si="12"/>
        <v>1071188.859772166</v>
      </c>
      <c r="M38" s="56">
        <f t="shared" si="10"/>
        <v>7502123.4830194246</v>
      </c>
      <c r="N38" s="8">
        <f t="shared" si="16"/>
        <v>1250353.9138365707</v>
      </c>
      <c r="O38" s="8">
        <f t="shared" si="13"/>
        <v>8362115.7425285671</v>
      </c>
      <c r="P38" s="8">
        <f t="shared" si="17"/>
        <v>1393685.9570880944</v>
      </c>
    </row>
    <row r="39" spans="1:16">
      <c r="A39" s="69">
        <v>36</v>
      </c>
      <c r="B39" s="2" t="s">
        <v>90</v>
      </c>
      <c r="C39" s="2" t="s">
        <v>105</v>
      </c>
      <c r="D39" s="8">
        <f>SUMIFS('Dealer Wise'!E$3:E$123,'Dealer Wise'!$D$3:$D$123,'Zone Wise'!$C39)</f>
        <v>22678798.249785718</v>
      </c>
      <c r="E39" s="8">
        <f>SUMIFS('Dealer Wise'!F$3:F$123,'Dealer Wise'!$D$3:$D$123,'Zone Wise'!$C39)</f>
        <v>11046491.562799998</v>
      </c>
      <c r="F39" s="9">
        <f t="shared" si="11"/>
        <v>0.48708452013785042</v>
      </c>
      <c r="G39" s="46">
        <f t="shared" si="7"/>
        <v>7096547.0370285772</v>
      </c>
      <c r="H39" s="8">
        <f t="shared" si="14"/>
        <v>1182757.8395047628</v>
      </c>
      <c r="I39" s="46">
        <f t="shared" si="8"/>
        <v>8457274.9320157208</v>
      </c>
      <c r="J39" s="8">
        <f t="shared" si="15"/>
        <v>1409545.8220026202</v>
      </c>
      <c r="K39" s="8">
        <f t="shared" si="9"/>
        <v>9591214.8445050046</v>
      </c>
      <c r="L39" s="8">
        <f t="shared" si="12"/>
        <v>1598535.8074175008</v>
      </c>
      <c r="M39" s="56">
        <f t="shared" si="10"/>
        <v>10725154.756994292</v>
      </c>
      <c r="N39" s="8">
        <f t="shared" si="16"/>
        <v>1787525.792832382</v>
      </c>
      <c r="O39" s="8">
        <f t="shared" si="13"/>
        <v>11632306.68698572</v>
      </c>
      <c r="P39" s="8">
        <f t="shared" si="17"/>
        <v>1938717.7811642867</v>
      </c>
    </row>
    <row r="40" spans="1:16">
      <c r="A40" s="69">
        <v>37</v>
      </c>
      <c r="B40" s="2" t="s">
        <v>90</v>
      </c>
      <c r="C40" s="2" t="s">
        <v>91</v>
      </c>
      <c r="D40" s="8">
        <f>SUMIFS('Dealer Wise'!E$3:E$123,'Dealer Wise'!$D$3:$D$123,'Zone Wise'!$C40)</f>
        <v>17415266.500857145</v>
      </c>
      <c r="E40" s="8">
        <f>SUMIFS('Dealer Wise'!F$3:F$123,'Dealer Wise'!$D$3:$D$123,'Zone Wise'!$C40)</f>
        <v>11604299.4772</v>
      </c>
      <c r="F40" s="9">
        <f t="shared" si="11"/>
        <v>0.66632913579754061</v>
      </c>
      <c r="G40" s="46">
        <f t="shared" si="7"/>
        <v>2327913.7234857175</v>
      </c>
      <c r="H40" s="8">
        <f t="shared" si="14"/>
        <v>387985.62058095291</v>
      </c>
      <c r="I40" s="46">
        <f t="shared" si="8"/>
        <v>3372829.7135371454</v>
      </c>
      <c r="J40" s="8">
        <f t="shared" si="15"/>
        <v>562138.2855895242</v>
      </c>
      <c r="K40" s="8">
        <f t="shared" si="9"/>
        <v>4243593.0385800023</v>
      </c>
      <c r="L40" s="8">
        <f t="shared" si="12"/>
        <v>707265.50643000042</v>
      </c>
      <c r="M40" s="56">
        <f t="shared" si="10"/>
        <v>5114356.3636228591</v>
      </c>
      <c r="N40" s="8">
        <f t="shared" si="16"/>
        <v>852392.72727047652</v>
      </c>
      <c r="O40" s="8">
        <f t="shared" si="13"/>
        <v>5810967.023657145</v>
      </c>
      <c r="P40" s="8">
        <f t="shared" si="17"/>
        <v>968494.5039428575</v>
      </c>
    </row>
    <row r="41" spans="1:16">
      <c r="A41" s="69">
        <v>38</v>
      </c>
      <c r="B41" s="2" t="s">
        <v>90</v>
      </c>
      <c r="C41" s="2" t="s">
        <v>96</v>
      </c>
      <c r="D41" s="8">
        <f>SUMIFS('Dealer Wise'!E$3:E$123,'Dealer Wise'!$D$3:$D$123,'Zone Wise'!$C41)</f>
        <v>30920687.051214285</v>
      </c>
      <c r="E41" s="8">
        <f>SUMIFS('Dealer Wise'!F$3:F$123,'Dealer Wise'!$D$3:$D$123,'Zone Wise'!$C41)</f>
        <v>11928483.729800001</v>
      </c>
      <c r="F41" s="9">
        <f t="shared" si="11"/>
        <v>0.38577680082084587</v>
      </c>
      <c r="G41" s="46">
        <f t="shared" si="7"/>
        <v>12808065.911171429</v>
      </c>
      <c r="H41" s="8">
        <f t="shared" si="14"/>
        <v>2134677.6518619047</v>
      </c>
      <c r="I41" s="46">
        <f t="shared" si="8"/>
        <v>14663307.134244286</v>
      </c>
      <c r="J41" s="8">
        <f t="shared" si="15"/>
        <v>2443884.5223740474</v>
      </c>
      <c r="K41" s="8">
        <f t="shared" si="9"/>
        <v>16209341.486804999</v>
      </c>
      <c r="L41" s="8">
        <f t="shared" si="12"/>
        <v>2701556.9144675001</v>
      </c>
      <c r="M41" s="56">
        <f t="shared" si="10"/>
        <v>17755375.839365713</v>
      </c>
      <c r="N41" s="8">
        <f t="shared" si="16"/>
        <v>2959229.3065609522</v>
      </c>
      <c r="O41" s="8">
        <f t="shared" si="13"/>
        <v>18992203.321414284</v>
      </c>
      <c r="P41" s="8">
        <f t="shared" si="17"/>
        <v>3165367.2202357142</v>
      </c>
    </row>
    <row r="42" spans="1:16">
      <c r="A42" s="69">
        <v>39</v>
      </c>
      <c r="B42" s="2" t="s">
        <v>90</v>
      </c>
      <c r="C42" s="2" t="s">
        <v>90</v>
      </c>
      <c r="D42" s="8">
        <f>SUMIFS('Dealer Wise'!E$3:E$123,'Dealer Wise'!$D$3:$D$123,'Zone Wise'!$C42)</f>
        <v>15907269.179057147</v>
      </c>
      <c r="E42" s="8">
        <f>SUMIFS('Dealer Wise'!F$3:F$123,'Dealer Wise'!$D$3:$D$123,'Zone Wise'!$C42)</f>
        <v>9922353.7575000003</v>
      </c>
      <c r="F42" s="9">
        <f t="shared" si="11"/>
        <v>0.62376223384484875</v>
      </c>
      <c r="G42" s="46">
        <f t="shared" si="7"/>
        <v>2803461.5857457183</v>
      </c>
      <c r="H42" s="8">
        <f t="shared" si="14"/>
        <v>467243.59762428637</v>
      </c>
      <c r="I42" s="46">
        <f t="shared" si="8"/>
        <v>3757897.7364891469</v>
      </c>
      <c r="J42" s="8">
        <f t="shared" si="15"/>
        <v>626316.28941485786</v>
      </c>
      <c r="K42" s="8">
        <f t="shared" si="9"/>
        <v>4553261.1954420041</v>
      </c>
      <c r="L42" s="8">
        <f t="shared" si="12"/>
        <v>758876.86590700073</v>
      </c>
      <c r="M42" s="56">
        <f t="shared" si="10"/>
        <v>5348624.6543948613</v>
      </c>
      <c r="N42" s="8">
        <f t="shared" si="16"/>
        <v>891437.44239914359</v>
      </c>
      <c r="O42" s="8">
        <f t="shared" si="13"/>
        <v>5984915.4215571471</v>
      </c>
      <c r="P42" s="8">
        <f t="shared" si="17"/>
        <v>997485.90359285788</v>
      </c>
    </row>
    <row r="43" spans="1:16">
      <c r="A43" s="69">
        <v>40</v>
      </c>
      <c r="B43" s="2" t="s">
        <v>90</v>
      </c>
      <c r="C43" s="2" t="s">
        <v>102</v>
      </c>
      <c r="D43" s="8">
        <f>SUMIFS('Dealer Wise'!E$3:E$123,'Dealer Wise'!$D$3:$D$123,'Zone Wise'!$C43)</f>
        <v>16691945.583633333</v>
      </c>
      <c r="E43" s="8">
        <f>SUMIFS('Dealer Wise'!F$3:F$123,'Dealer Wise'!$D$3:$D$123,'Zone Wise'!$C43)</f>
        <v>7025766.7137999991</v>
      </c>
      <c r="F43" s="9">
        <f t="shared" si="11"/>
        <v>0.42090759753547563</v>
      </c>
      <c r="G43" s="46">
        <f t="shared" si="7"/>
        <v>6327789.7531066677</v>
      </c>
      <c r="H43" s="8">
        <f t="shared" si="14"/>
        <v>1054631.6255177779</v>
      </c>
      <c r="I43" s="46">
        <f t="shared" si="8"/>
        <v>7329306.4881246677</v>
      </c>
      <c r="J43" s="8">
        <f t="shared" si="15"/>
        <v>1221551.0813541112</v>
      </c>
      <c r="K43" s="8">
        <f t="shared" si="9"/>
        <v>8163903.7673063343</v>
      </c>
      <c r="L43" s="8">
        <f t="shared" si="12"/>
        <v>1360650.6278843891</v>
      </c>
      <c r="M43" s="56">
        <f t="shared" si="10"/>
        <v>8998501.0464880019</v>
      </c>
      <c r="N43" s="8">
        <f t="shared" si="16"/>
        <v>1499750.1744146671</v>
      </c>
      <c r="O43" s="8">
        <f t="shared" si="13"/>
        <v>9666178.8698333353</v>
      </c>
      <c r="P43" s="8">
        <f t="shared" si="17"/>
        <v>1611029.8116388891</v>
      </c>
    </row>
    <row r="44" spans="1:16">
      <c r="A44" s="69">
        <v>41</v>
      </c>
      <c r="B44" s="2" t="s">
        <v>108</v>
      </c>
      <c r="C44" s="2" t="s">
        <v>121</v>
      </c>
      <c r="D44" s="8">
        <f>SUMIFS('Dealer Wise'!E$3:E$123,'Dealer Wise'!$D$3:$D$123,'Zone Wise'!$C44)</f>
        <v>18993018.537376191</v>
      </c>
      <c r="E44" s="8">
        <f>SUMIFS('Dealer Wise'!F$3:F$123,'Dealer Wise'!$D$3:$D$123,'Zone Wise'!$C44)</f>
        <v>9774177.1278000027</v>
      </c>
      <c r="F44" s="9">
        <f t="shared" si="11"/>
        <v>0.51461946970490691</v>
      </c>
      <c r="G44" s="46">
        <f t="shared" si="7"/>
        <v>5420237.7021009512</v>
      </c>
      <c r="H44" s="8">
        <f t="shared" si="14"/>
        <v>903372.9503501585</v>
      </c>
      <c r="I44" s="46">
        <f t="shared" si="8"/>
        <v>6559818.8143435214</v>
      </c>
      <c r="J44" s="8">
        <f t="shared" si="15"/>
        <v>1093303.1357239203</v>
      </c>
      <c r="K44" s="8">
        <f t="shared" si="9"/>
        <v>7509469.7412123308</v>
      </c>
      <c r="L44" s="8">
        <f t="shared" si="12"/>
        <v>1251578.2902020551</v>
      </c>
      <c r="M44" s="56">
        <f t="shared" si="10"/>
        <v>8459120.668081142</v>
      </c>
      <c r="N44" s="8">
        <f t="shared" si="16"/>
        <v>1409853.4446801904</v>
      </c>
      <c r="O44" s="8">
        <f t="shared" si="13"/>
        <v>9218841.4095761888</v>
      </c>
      <c r="P44" s="8">
        <f t="shared" si="17"/>
        <v>1536473.5682626981</v>
      </c>
    </row>
    <row r="45" spans="1:16">
      <c r="A45" s="69">
        <v>42</v>
      </c>
      <c r="B45" s="2" t="s">
        <v>108</v>
      </c>
      <c r="C45" s="2" t="s">
        <v>111</v>
      </c>
      <c r="D45" s="8">
        <f>SUMIFS('Dealer Wise'!E$3:E$123,'Dealer Wise'!$D$3:$D$123,'Zone Wise'!$C45)</f>
        <v>18570735.748252384</v>
      </c>
      <c r="E45" s="8">
        <f>SUMIFS('Dealer Wise'!F$3:F$123,'Dealer Wise'!$D$3:$D$123,'Zone Wise'!$C45)</f>
        <v>9122363.193</v>
      </c>
      <c r="F45" s="9">
        <f t="shared" si="11"/>
        <v>0.4912224974101238</v>
      </c>
      <c r="G45" s="46">
        <f t="shared" si="7"/>
        <v>5734225.4056019075</v>
      </c>
      <c r="H45" s="8">
        <f t="shared" si="14"/>
        <v>955704.23426698463</v>
      </c>
      <c r="I45" s="46">
        <f t="shared" si="8"/>
        <v>6848469.5504970495</v>
      </c>
      <c r="J45" s="8">
        <f t="shared" si="15"/>
        <v>1141411.5917495082</v>
      </c>
      <c r="K45" s="8">
        <f t="shared" si="9"/>
        <v>7777006.3379096687</v>
      </c>
      <c r="L45" s="8">
        <f t="shared" si="12"/>
        <v>1296167.7229849447</v>
      </c>
      <c r="M45" s="56">
        <f t="shared" si="10"/>
        <v>8705543.1253222898</v>
      </c>
      <c r="N45" s="8">
        <f t="shared" si="16"/>
        <v>1450923.8542203817</v>
      </c>
      <c r="O45" s="8">
        <f t="shared" si="13"/>
        <v>9448372.5552523844</v>
      </c>
      <c r="P45" s="8">
        <f t="shared" si="17"/>
        <v>1574728.7592087307</v>
      </c>
    </row>
    <row r="46" spans="1:16">
      <c r="A46" s="69">
        <v>43</v>
      </c>
      <c r="B46" s="2" t="s">
        <v>108</v>
      </c>
      <c r="C46" s="29" t="s">
        <v>1302</v>
      </c>
      <c r="D46" s="8">
        <f>SUMIFS('Dealer Wise'!E$3:E$123,'Dealer Wise'!$D$3:$D$123,'Zone Wise'!$C46)</f>
        <v>17590961.19865714</v>
      </c>
      <c r="E46" s="8">
        <f>SUMIFS('Dealer Wise'!F$3:F$123,'Dealer Wise'!$D$3:$D$123,'Zone Wise'!$C46)</f>
        <v>13205447.578400001</v>
      </c>
      <c r="F46" s="9">
        <f t="shared" si="11"/>
        <v>0.75069505465159458</v>
      </c>
      <c r="G46" s="46">
        <f t="shared" si="7"/>
        <v>867321.38052571192</v>
      </c>
      <c r="H46" s="8">
        <f t="shared" si="14"/>
        <v>144553.56342095198</v>
      </c>
      <c r="I46" s="46">
        <f t="shared" si="8"/>
        <v>1922779.0524451397</v>
      </c>
      <c r="J46" s="8">
        <f t="shared" si="15"/>
        <v>320463.17540752329</v>
      </c>
      <c r="K46" s="8">
        <f t="shared" si="9"/>
        <v>2802327.1123779975</v>
      </c>
      <c r="L46" s="8">
        <f t="shared" si="12"/>
        <v>467054.51872966625</v>
      </c>
      <c r="M46" s="56">
        <f t="shared" si="10"/>
        <v>3681875.1723108515</v>
      </c>
      <c r="N46" s="8">
        <f t="shared" si="16"/>
        <v>613645.86205180862</v>
      </c>
      <c r="O46" s="8">
        <f t="shared" si="13"/>
        <v>4385513.6202571392</v>
      </c>
      <c r="P46" s="8">
        <f t="shared" si="17"/>
        <v>730918.9367095232</v>
      </c>
    </row>
    <row r="47" spans="1:16">
      <c r="A47" s="69">
        <v>44</v>
      </c>
      <c r="B47" s="2" t="s">
        <v>108</v>
      </c>
      <c r="C47" s="2" t="s">
        <v>108</v>
      </c>
      <c r="D47" s="8">
        <f>SUMIFS('Dealer Wise'!E$3:E$123,'Dealer Wise'!$D$3:$D$123,'Zone Wise'!$C47)</f>
        <v>39180014.230523802</v>
      </c>
      <c r="E47" s="8">
        <f>SUMIFS('Dealer Wise'!F$3:F$123,'Dealer Wise'!$D$3:$D$123,'Zone Wise'!$C47)</f>
        <v>19959969.300500002</v>
      </c>
      <c r="F47" s="9">
        <f t="shared" si="11"/>
        <v>0.50944262508587546</v>
      </c>
      <c r="G47" s="46">
        <f t="shared" si="7"/>
        <v>11384042.083919041</v>
      </c>
      <c r="H47" s="8">
        <f t="shared" si="14"/>
        <v>1897340.3473198402</v>
      </c>
      <c r="I47" s="46">
        <f t="shared" si="8"/>
        <v>13734842.93775047</v>
      </c>
      <c r="J47" s="8">
        <f t="shared" si="15"/>
        <v>2289140.4896250782</v>
      </c>
      <c r="K47" s="8">
        <f t="shared" si="9"/>
        <v>15693843.649276663</v>
      </c>
      <c r="L47" s="8">
        <f t="shared" si="12"/>
        <v>2615640.6082127769</v>
      </c>
      <c r="M47" s="56">
        <f t="shared" si="10"/>
        <v>17652844.360802848</v>
      </c>
      <c r="N47" s="8">
        <f t="shared" si="16"/>
        <v>2942140.7268004748</v>
      </c>
      <c r="O47" s="8">
        <f t="shared" si="13"/>
        <v>19220044.930023801</v>
      </c>
      <c r="P47" s="8">
        <f t="shared" si="17"/>
        <v>3203340.8216706333</v>
      </c>
    </row>
    <row r="48" spans="1:16">
      <c r="A48" s="69">
        <v>45</v>
      </c>
      <c r="B48" s="2" t="s">
        <v>108</v>
      </c>
      <c r="C48" s="2" t="s">
        <v>117</v>
      </c>
      <c r="D48" s="8">
        <f>SUMIFS('Dealer Wise'!E$3:E$123,'Dealer Wise'!$D$3:$D$123,'Zone Wise'!$C48)</f>
        <v>18072510.14145238</v>
      </c>
      <c r="E48" s="8">
        <f>SUMIFS('Dealer Wise'!F$3:F$123,'Dealer Wise'!$D$3:$D$123,'Zone Wise'!$C48)</f>
        <v>7101428.137500002</v>
      </c>
      <c r="F48" s="9">
        <f t="shared" si="11"/>
        <v>0.39294088546181899</v>
      </c>
      <c r="G48" s="46">
        <f t="shared" si="7"/>
        <v>7356579.9756619027</v>
      </c>
      <c r="H48" s="8">
        <f t="shared" si="14"/>
        <v>1226096.6626103171</v>
      </c>
      <c r="I48" s="46">
        <f t="shared" si="8"/>
        <v>8440930.584149044</v>
      </c>
      <c r="J48" s="8">
        <f t="shared" si="15"/>
        <v>1406821.7640248407</v>
      </c>
      <c r="K48" s="8">
        <f t="shared" si="9"/>
        <v>9344556.0912216641</v>
      </c>
      <c r="L48" s="8">
        <f t="shared" si="12"/>
        <v>1557426.0152036108</v>
      </c>
      <c r="M48" s="56">
        <f t="shared" si="10"/>
        <v>10248181.59829428</v>
      </c>
      <c r="N48" s="8">
        <f t="shared" si="16"/>
        <v>1708030.2663823802</v>
      </c>
      <c r="O48" s="8">
        <f t="shared" si="13"/>
        <v>10971082.003952377</v>
      </c>
      <c r="P48" s="8">
        <f t="shared" si="17"/>
        <v>1828513.6673253961</v>
      </c>
    </row>
    <row r="49" spans="1:16">
      <c r="A49" s="69">
        <v>46</v>
      </c>
      <c r="B49" s="2" t="s">
        <v>124</v>
      </c>
      <c r="C49" s="2" t="s">
        <v>131</v>
      </c>
      <c r="D49" s="8">
        <f>SUMIFS('Dealer Wise'!E$3:E$123,'Dealer Wise'!$D$3:$D$123,'Zone Wise'!$C49)</f>
        <v>12413719.352209523</v>
      </c>
      <c r="E49" s="8">
        <f>SUMIFS('Dealer Wise'!F$3:F$123,'Dealer Wise'!$D$3:$D$123,'Zone Wise'!$C49)</f>
        <v>5587609.5836000014</v>
      </c>
      <c r="F49" s="9">
        <f t="shared" si="11"/>
        <v>0.45011566840404366</v>
      </c>
      <c r="G49" s="46">
        <f t="shared" si="7"/>
        <v>4343365.8981676176</v>
      </c>
      <c r="H49" s="8">
        <f t="shared" si="14"/>
        <v>723894.31636126956</v>
      </c>
      <c r="I49" s="46">
        <f t="shared" si="8"/>
        <v>5088189.059300188</v>
      </c>
      <c r="J49" s="8">
        <f t="shared" si="15"/>
        <v>848031.50988336466</v>
      </c>
      <c r="K49" s="8">
        <f t="shared" si="9"/>
        <v>5708875.0269106645</v>
      </c>
      <c r="L49" s="8">
        <f t="shared" si="12"/>
        <v>951479.17115177738</v>
      </c>
      <c r="M49" s="56">
        <f t="shared" si="10"/>
        <v>6329560.9945211411</v>
      </c>
      <c r="N49" s="8">
        <f t="shared" si="16"/>
        <v>1054926.8324201901</v>
      </c>
      <c r="O49" s="8">
        <f t="shared" si="13"/>
        <v>6826109.7686095219</v>
      </c>
      <c r="P49" s="8">
        <f t="shared" si="17"/>
        <v>1137684.9614349203</v>
      </c>
    </row>
    <row r="50" spans="1:16">
      <c r="A50" s="69">
        <v>47</v>
      </c>
      <c r="B50" s="2" t="s">
        <v>124</v>
      </c>
      <c r="C50" s="2" t="s">
        <v>125</v>
      </c>
      <c r="D50" s="8">
        <f>SUMIFS('Dealer Wise'!E$3:E$123,'Dealer Wise'!$D$3:$D$123,'Zone Wise'!$C50)</f>
        <v>28711298.745452382</v>
      </c>
      <c r="E50" s="8">
        <f>SUMIFS('Dealer Wise'!F$3:F$123,'Dealer Wise'!$D$3:$D$123,'Zone Wise'!$C50)</f>
        <v>12963080.045200001</v>
      </c>
      <c r="F50" s="9">
        <f t="shared" si="11"/>
        <v>0.45149751532062754</v>
      </c>
      <c r="G50" s="46">
        <f t="shared" si="7"/>
        <v>10005958.951161906</v>
      </c>
      <c r="H50" s="8">
        <f t="shared" si="14"/>
        <v>1667659.825193651</v>
      </c>
      <c r="I50" s="46">
        <f t="shared" si="8"/>
        <v>11728636.875889048</v>
      </c>
      <c r="J50" s="8">
        <f t="shared" si="15"/>
        <v>1954772.8126481746</v>
      </c>
      <c r="K50" s="8">
        <f t="shared" si="9"/>
        <v>13164201.813161667</v>
      </c>
      <c r="L50" s="8">
        <f t="shared" si="12"/>
        <v>2194033.6355269444</v>
      </c>
      <c r="M50" s="56">
        <f t="shared" si="10"/>
        <v>14599766.750434283</v>
      </c>
      <c r="N50" s="8">
        <f t="shared" si="16"/>
        <v>2433294.458405714</v>
      </c>
      <c r="O50" s="8">
        <f t="shared" si="13"/>
        <v>15748218.70025238</v>
      </c>
      <c r="P50" s="8">
        <f t="shared" si="17"/>
        <v>2624703.1167087299</v>
      </c>
    </row>
    <row r="51" spans="1:16">
      <c r="A51" s="69">
        <v>48</v>
      </c>
      <c r="B51" s="2" t="s">
        <v>124</v>
      </c>
      <c r="C51" s="2" t="s">
        <v>133</v>
      </c>
      <c r="D51" s="8">
        <f>SUMIFS('Dealer Wise'!E$3:E$123,'Dealer Wise'!$D$3:$D$123,'Zone Wise'!$C51)</f>
        <v>16195246.875871431</v>
      </c>
      <c r="E51" s="8">
        <f>SUMIFS('Dealer Wise'!F$3:F$123,'Dealer Wise'!$D$3:$D$123,'Zone Wise'!$C51)</f>
        <v>9236886.3070999999</v>
      </c>
      <c r="F51" s="9">
        <f t="shared" si="11"/>
        <v>0.57034550803060746</v>
      </c>
      <c r="G51" s="46">
        <f t="shared" si="7"/>
        <v>3719311.1935971454</v>
      </c>
      <c r="H51" s="8">
        <f t="shared" si="14"/>
        <v>619885.1989328576</v>
      </c>
      <c r="I51" s="46">
        <f t="shared" si="8"/>
        <v>4691026.0061494298</v>
      </c>
      <c r="J51" s="8">
        <f t="shared" si="15"/>
        <v>781837.66769157164</v>
      </c>
      <c r="K51" s="8">
        <f t="shared" si="9"/>
        <v>5500788.3499430027</v>
      </c>
      <c r="L51" s="8">
        <f t="shared" si="12"/>
        <v>916798.05832383374</v>
      </c>
      <c r="M51" s="56">
        <f t="shared" si="10"/>
        <v>6310550.6937365737</v>
      </c>
      <c r="N51" s="8">
        <f t="shared" si="16"/>
        <v>1051758.4489560956</v>
      </c>
      <c r="O51" s="8">
        <f t="shared" si="13"/>
        <v>6958360.5687714312</v>
      </c>
      <c r="P51" s="8">
        <f t="shared" si="17"/>
        <v>1159726.7614619052</v>
      </c>
    </row>
    <row r="52" spans="1:16">
      <c r="A52" s="69">
        <v>49</v>
      </c>
      <c r="B52" s="2" t="s">
        <v>124</v>
      </c>
      <c r="C52" s="2" t="s">
        <v>128</v>
      </c>
      <c r="D52" s="8">
        <f>SUMIFS('Dealer Wise'!E$3:E$123,'Dealer Wise'!$D$3:$D$123,'Zone Wise'!$C52)</f>
        <v>22504780.423495244</v>
      </c>
      <c r="E52" s="8">
        <f>SUMIFS('Dealer Wise'!F$3:F$123,'Dealer Wise'!$D$3:$D$123,'Zone Wise'!$C52)</f>
        <v>9364132.9831999987</v>
      </c>
      <c r="F52" s="9">
        <f t="shared" si="11"/>
        <v>0.41609528317920125</v>
      </c>
      <c r="G52" s="46">
        <f t="shared" si="7"/>
        <v>8639691.3555961959</v>
      </c>
      <c r="H52" s="8">
        <f t="shared" si="14"/>
        <v>1439948.5592660327</v>
      </c>
      <c r="I52" s="46">
        <f t="shared" si="8"/>
        <v>9989978.18100591</v>
      </c>
      <c r="J52" s="8">
        <f t="shared" si="15"/>
        <v>1664996.3635009851</v>
      </c>
      <c r="K52" s="8">
        <f t="shared" si="9"/>
        <v>11115217.202180672</v>
      </c>
      <c r="L52" s="8">
        <f t="shared" si="12"/>
        <v>1852536.2003634453</v>
      </c>
      <c r="M52" s="56">
        <f t="shared" si="10"/>
        <v>12240456.223355435</v>
      </c>
      <c r="N52" s="8">
        <f t="shared" si="16"/>
        <v>2040076.0372259058</v>
      </c>
      <c r="O52" s="8">
        <f t="shared" si="13"/>
        <v>13140647.440295245</v>
      </c>
      <c r="P52" s="8">
        <f t="shared" si="17"/>
        <v>2190107.9067158741</v>
      </c>
    </row>
    <row r="53" spans="1:16">
      <c r="A53" s="69">
        <v>50</v>
      </c>
      <c r="B53" s="2" t="s">
        <v>124</v>
      </c>
      <c r="C53" s="2" t="s">
        <v>124</v>
      </c>
      <c r="D53" s="8">
        <f>SUMIFS('Dealer Wise'!E$3:E$123,'Dealer Wise'!$D$3:$D$123,'Zone Wise'!$C53)</f>
        <v>27775754.860714287</v>
      </c>
      <c r="E53" s="8">
        <f>SUMIFS('Dealer Wise'!F$3:F$123,'Dealer Wise'!$D$3:$D$123,'Zone Wise'!$C53)</f>
        <v>15853906.995099999</v>
      </c>
      <c r="F53" s="9">
        <f t="shared" si="11"/>
        <v>0.57078221904685611</v>
      </c>
      <c r="G53" s="46">
        <f t="shared" si="7"/>
        <v>6366696.893471431</v>
      </c>
      <c r="H53" s="8">
        <f t="shared" si="14"/>
        <v>1061116.1489119052</v>
      </c>
      <c r="I53" s="46">
        <f t="shared" si="8"/>
        <v>8033242.1851142868</v>
      </c>
      <c r="J53" s="8">
        <f t="shared" si="15"/>
        <v>1338873.6975190479</v>
      </c>
      <c r="K53" s="8">
        <f t="shared" si="9"/>
        <v>9422029.9281500019</v>
      </c>
      <c r="L53" s="8">
        <f t="shared" si="12"/>
        <v>1570338.3213583336</v>
      </c>
      <c r="M53" s="56">
        <f t="shared" si="10"/>
        <v>10810817.671185713</v>
      </c>
      <c r="N53" s="8">
        <f t="shared" si="16"/>
        <v>1801802.9451976188</v>
      </c>
      <c r="O53" s="8">
        <f t="shared" si="13"/>
        <v>11921847.865614288</v>
      </c>
      <c r="P53" s="8">
        <f t="shared" si="17"/>
        <v>1986974.644269048</v>
      </c>
    </row>
    <row r="54" spans="1:16">
      <c r="A54" s="214" t="s">
        <v>174</v>
      </c>
      <c r="B54" s="214"/>
      <c r="C54" s="215"/>
      <c r="D54" s="21">
        <f>SUM(D4:D53)</f>
        <v>1107743048.4738336</v>
      </c>
      <c r="E54" s="21">
        <f>SUM(E4:E53)</f>
        <v>630614327.52340019</v>
      </c>
      <c r="F54" s="20">
        <f t="shared" si="11"/>
        <v>0.56927852392503298</v>
      </c>
      <c r="G54" s="19">
        <f t="shared" ref="G54:P54" si="18">SUM(G4:G53)</f>
        <v>255580111.25566667</v>
      </c>
      <c r="H54" s="19">
        <f t="shared" si="18"/>
        <v>42596685.209277779</v>
      </c>
      <c r="I54" s="19">
        <f t="shared" si="18"/>
        <v>322044694.16409659</v>
      </c>
      <c r="J54" s="19">
        <f t="shared" si="18"/>
        <v>53674115.694016114</v>
      </c>
      <c r="K54" s="19">
        <f t="shared" si="18"/>
        <v>377431846.5877884</v>
      </c>
      <c r="L54" s="19">
        <f t="shared" si="18"/>
        <v>62905307.764631391</v>
      </c>
      <c r="M54" s="19">
        <f t="shared" si="18"/>
        <v>432818999.01147979</v>
      </c>
      <c r="N54" s="19">
        <f t="shared" si="18"/>
        <v>72136499.835246637</v>
      </c>
      <c r="O54" s="19">
        <f t="shared" si="18"/>
        <v>477128720.95043319</v>
      </c>
      <c r="P54" s="26">
        <f t="shared" si="18"/>
        <v>79521453.491738841</v>
      </c>
    </row>
    <row r="58" spans="1:16">
      <c r="D58" s="27"/>
    </row>
  </sheetData>
  <mergeCells count="2">
    <mergeCell ref="A54:C54"/>
    <mergeCell ref="A2:N2"/>
  </mergeCells>
  <pageMargins left="0.7" right="0.7" top="0.75" bottom="0.75" header="0.3" footer="0.3"/>
  <pageSetup orientation="portrait" r:id="rId1"/>
  <ignoredErrors>
    <ignoredError sqref="K54 O4:O29 F54 I4:I29 K4:K29 M4:M29 O30:O53 I30:I53 K30:K53 M30:M53 O54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>
  <dimension ref="A1:P534"/>
  <sheetViews>
    <sheetView zoomScale="90" zoomScaleNormal="90" workbookViewId="0">
      <pane ySplit="3" topLeftCell="A496" activePane="bottomLeft" state="frozen"/>
      <selection pane="bottomLeft" activeCell="J516" sqref="J516"/>
    </sheetView>
  </sheetViews>
  <sheetFormatPr defaultRowHeight="15"/>
  <cols>
    <col min="1" max="1" width="4.85546875" style="3" customWidth="1"/>
    <col min="2" max="2" width="28" style="57" customWidth="1"/>
    <col min="3" max="3" width="14.28515625" style="57" customWidth="1"/>
    <col min="4" max="4" width="10.7109375" style="146" bestFit="1" customWidth="1"/>
    <col min="5" max="5" width="28.42578125" style="57" customWidth="1"/>
    <col min="6" max="6" width="10.140625" customWidth="1"/>
    <col min="7" max="7" width="16.28515625" customWidth="1"/>
    <col min="8" max="8" width="10.140625" bestFit="1" customWidth="1"/>
    <col min="9" max="9" width="12.140625" bestFit="1" customWidth="1"/>
    <col min="10" max="10" width="8.7109375" bestFit="1" customWidth="1"/>
    <col min="11" max="11" width="8.5703125" bestFit="1" customWidth="1"/>
    <col min="12" max="12" width="11.85546875" customWidth="1"/>
    <col min="13" max="13" width="10.28515625" customWidth="1"/>
    <col min="14" max="14" width="8.5703125" bestFit="1" customWidth="1"/>
  </cols>
  <sheetData>
    <row r="1" spans="1:16" s="5" customFormat="1">
      <c r="A1" s="218" t="s">
        <v>1081</v>
      </c>
      <c r="B1" s="221" t="s">
        <v>186</v>
      </c>
      <c r="C1" s="221" t="s">
        <v>0</v>
      </c>
      <c r="D1" s="224" t="s">
        <v>187</v>
      </c>
      <c r="E1" s="221" t="s">
        <v>188</v>
      </c>
      <c r="F1" s="221" t="s">
        <v>1466</v>
      </c>
      <c r="G1" s="221"/>
      <c r="H1" s="221"/>
      <c r="I1" s="221"/>
      <c r="J1" s="221"/>
      <c r="K1" s="221"/>
      <c r="L1" s="227" t="s">
        <v>189</v>
      </c>
      <c r="M1" s="227"/>
      <c r="N1" s="229" t="s">
        <v>190</v>
      </c>
    </row>
    <row r="2" spans="1:16" s="5" customFormat="1">
      <c r="A2" s="219"/>
      <c r="B2" s="222"/>
      <c r="C2" s="222"/>
      <c r="D2" s="225"/>
      <c r="E2" s="222"/>
      <c r="F2" s="222" t="s">
        <v>1447</v>
      </c>
      <c r="G2" s="222"/>
      <c r="H2" s="232" t="s">
        <v>1448</v>
      </c>
      <c r="I2" s="232"/>
      <c r="J2" s="222" t="s">
        <v>191</v>
      </c>
      <c r="K2" s="222"/>
      <c r="L2" s="228"/>
      <c r="M2" s="228"/>
      <c r="N2" s="230"/>
    </row>
    <row r="3" spans="1:16" s="5" customFormat="1">
      <c r="A3" s="220"/>
      <c r="B3" s="223"/>
      <c r="C3" s="223"/>
      <c r="D3" s="226"/>
      <c r="E3" s="223"/>
      <c r="F3" s="142" t="s">
        <v>192</v>
      </c>
      <c r="G3" s="142" t="s">
        <v>193</v>
      </c>
      <c r="H3" s="205" t="s">
        <v>192</v>
      </c>
      <c r="I3" s="205" t="s">
        <v>193</v>
      </c>
      <c r="J3" s="142" t="s">
        <v>192</v>
      </c>
      <c r="K3" s="142" t="s">
        <v>193</v>
      </c>
      <c r="L3" s="142" t="s">
        <v>194</v>
      </c>
      <c r="M3" s="142" t="s">
        <v>195</v>
      </c>
      <c r="N3" s="231"/>
    </row>
    <row r="4" spans="1:16">
      <c r="A4" s="175">
        <v>1</v>
      </c>
      <c r="B4" s="180" t="s">
        <v>17</v>
      </c>
      <c r="C4" s="180" t="s">
        <v>1330</v>
      </c>
      <c r="D4" s="180" t="s">
        <v>202</v>
      </c>
      <c r="E4" s="159" t="s">
        <v>1421</v>
      </c>
      <c r="F4" s="156">
        <v>586</v>
      </c>
      <c r="G4" s="156">
        <v>1133541.4750000001</v>
      </c>
      <c r="H4" s="10">
        <v>508</v>
      </c>
      <c r="I4" s="10">
        <v>794555</v>
      </c>
      <c r="J4" s="49">
        <f t="shared" ref="J4:J67" si="0">IFERROR(H4/F4,0)</f>
        <v>0.86689419795221845</v>
      </c>
      <c r="K4" s="49">
        <f t="shared" ref="K4:K67" si="1">IFERROR(I4/G4,0)</f>
        <v>0.7009492087618584</v>
      </c>
      <c r="L4" s="49">
        <f>IF((J4*0.3)&gt;30%,30%,(J4*0.3))</f>
        <v>0.26006825938566552</v>
      </c>
      <c r="M4" s="49">
        <f>IF((K4*0.7)&gt;70%,70%,(K4*0.7))</f>
        <v>0.49066444613330085</v>
      </c>
      <c r="N4" s="144">
        <f>L4+M4</f>
        <v>0.75073270551896631</v>
      </c>
      <c r="O4" s="47"/>
      <c r="P4" s="47"/>
    </row>
    <row r="5" spans="1:16">
      <c r="A5" s="175">
        <v>2</v>
      </c>
      <c r="B5" s="180" t="s">
        <v>17</v>
      </c>
      <c r="C5" s="180" t="s">
        <v>1330</v>
      </c>
      <c r="D5" s="180" t="s">
        <v>198</v>
      </c>
      <c r="E5" s="159" t="s">
        <v>992</v>
      </c>
      <c r="F5" s="156">
        <v>632</v>
      </c>
      <c r="G5" s="156">
        <v>1217152.45</v>
      </c>
      <c r="H5" s="10">
        <v>635</v>
      </c>
      <c r="I5" s="10">
        <v>994425</v>
      </c>
      <c r="J5" s="49">
        <f t="shared" si="0"/>
        <v>1.004746835443038</v>
      </c>
      <c r="K5" s="49">
        <f t="shared" si="1"/>
        <v>0.81700940584722981</v>
      </c>
      <c r="L5" s="49">
        <f t="shared" ref="L5:L68" si="2">IF((J5*0.3)&gt;30%,30%,(J5*0.3))</f>
        <v>0.3</v>
      </c>
      <c r="M5" s="49">
        <f t="shared" ref="M5:M68" si="3">IF((K5*0.7)&gt;70%,70%,(K5*0.7))</f>
        <v>0.57190658409306083</v>
      </c>
      <c r="N5" s="144">
        <f t="shared" ref="N5:N68" si="4">L5+M5</f>
        <v>0.87190658409306088</v>
      </c>
      <c r="O5" s="47"/>
      <c r="P5" s="47"/>
    </row>
    <row r="6" spans="1:16">
      <c r="A6" s="175">
        <v>3</v>
      </c>
      <c r="B6" s="180" t="s">
        <v>17</v>
      </c>
      <c r="C6" s="180" t="s">
        <v>1330</v>
      </c>
      <c r="D6" s="180" t="s">
        <v>196</v>
      </c>
      <c r="E6" s="159" t="s">
        <v>993</v>
      </c>
      <c r="F6" s="156">
        <v>1488</v>
      </c>
      <c r="G6" s="156">
        <v>2886197.625</v>
      </c>
      <c r="H6" s="10">
        <v>910</v>
      </c>
      <c r="I6" s="10">
        <v>1313065</v>
      </c>
      <c r="J6" s="49">
        <f t="shared" si="0"/>
        <v>0.61155913978494625</v>
      </c>
      <c r="K6" s="49">
        <f t="shared" si="1"/>
        <v>0.45494632405845736</v>
      </c>
      <c r="L6" s="49">
        <f t="shared" si="2"/>
        <v>0.18346774193548387</v>
      </c>
      <c r="M6" s="49">
        <f t="shared" si="3"/>
        <v>0.31846242684092013</v>
      </c>
      <c r="N6" s="144">
        <f t="shared" si="4"/>
        <v>0.50193016877640395</v>
      </c>
      <c r="O6" s="47"/>
      <c r="P6" s="47"/>
    </row>
    <row r="7" spans="1:16">
      <c r="A7" s="175">
        <v>4</v>
      </c>
      <c r="B7" s="180" t="s">
        <v>17</v>
      </c>
      <c r="C7" s="180" t="s">
        <v>1330</v>
      </c>
      <c r="D7" s="180" t="s">
        <v>199</v>
      </c>
      <c r="E7" s="159" t="s">
        <v>1120</v>
      </c>
      <c r="F7" s="156">
        <v>426</v>
      </c>
      <c r="G7" s="156">
        <v>823751.4</v>
      </c>
      <c r="H7" s="10">
        <v>322</v>
      </c>
      <c r="I7" s="10">
        <v>389555</v>
      </c>
      <c r="J7" s="49">
        <f t="shared" si="0"/>
        <v>0.755868544600939</v>
      </c>
      <c r="K7" s="49">
        <f t="shared" si="1"/>
        <v>0.47290359688614791</v>
      </c>
      <c r="L7" s="49">
        <f t="shared" si="2"/>
        <v>0.22676056338028169</v>
      </c>
      <c r="M7" s="49">
        <f t="shared" si="3"/>
        <v>0.33103251782030352</v>
      </c>
      <c r="N7" s="144">
        <f t="shared" si="4"/>
        <v>0.55779308120058524</v>
      </c>
      <c r="O7" s="47"/>
      <c r="P7" s="47"/>
    </row>
    <row r="8" spans="1:16">
      <c r="A8" s="175">
        <v>5</v>
      </c>
      <c r="B8" s="180" t="s">
        <v>17</v>
      </c>
      <c r="C8" s="180" t="s">
        <v>1330</v>
      </c>
      <c r="D8" s="180" t="s">
        <v>201</v>
      </c>
      <c r="E8" s="159" t="s">
        <v>886</v>
      </c>
      <c r="F8" s="156">
        <v>262</v>
      </c>
      <c r="G8" s="156">
        <v>504089.17499999999</v>
      </c>
      <c r="H8" s="10">
        <v>236</v>
      </c>
      <c r="I8" s="10">
        <v>328240</v>
      </c>
      <c r="J8" s="49">
        <f t="shared" si="0"/>
        <v>0.9007633587786259</v>
      </c>
      <c r="K8" s="49">
        <f t="shared" si="1"/>
        <v>0.65115462953553804</v>
      </c>
      <c r="L8" s="49">
        <f t="shared" si="2"/>
        <v>0.27022900763358776</v>
      </c>
      <c r="M8" s="49">
        <f t="shared" si="3"/>
        <v>0.45580824067487657</v>
      </c>
      <c r="N8" s="144">
        <f t="shared" si="4"/>
        <v>0.72603724830846428</v>
      </c>
      <c r="O8" s="47"/>
      <c r="P8" s="47"/>
    </row>
    <row r="9" spans="1:16">
      <c r="A9" s="175">
        <v>6</v>
      </c>
      <c r="B9" s="180" t="s">
        <v>17</v>
      </c>
      <c r="C9" s="180" t="s">
        <v>1330</v>
      </c>
      <c r="D9" s="180" t="s">
        <v>197</v>
      </c>
      <c r="E9" s="159" t="s">
        <v>1422</v>
      </c>
      <c r="F9" s="156">
        <v>1281</v>
      </c>
      <c r="G9" s="156">
        <v>2476861.5750000002</v>
      </c>
      <c r="H9" s="10">
        <v>499</v>
      </c>
      <c r="I9" s="10">
        <v>1133475</v>
      </c>
      <c r="J9" s="49">
        <f t="shared" si="0"/>
        <v>0.38953942232630756</v>
      </c>
      <c r="K9" s="49">
        <f t="shared" si="1"/>
        <v>0.45762549326156826</v>
      </c>
      <c r="L9" s="49">
        <f t="shared" si="2"/>
        <v>0.11686182669789226</v>
      </c>
      <c r="M9" s="49">
        <f t="shared" si="3"/>
        <v>0.32033784528309778</v>
      </c>
      <c r="N9" s="144">
        <f t="shared" si="4"/>
        <v>0.43719967198099002</v>
      </c>
      <c r="O9" s="47"/>
      <c r="P9" s="47"/>
    </row>
    <row r="10" spans="1:16">
      <c r="A10" s="175">
        <v>7</v>
      </c>
      <c r="B10" s="180" t="s">
        <v>17</v>
      </c>
      <c r="C10" s="180" t="s">
        <v>1330</v>
      </c>
      <c r="D10" s="180" t="s">
        <v>200</v>
      </c>
      <c r="E10" s="159" t="s">
        <v>1423</v>
      </c>
      <c r="F10" s="156">
        <v>632</v>
      </c>
      <c r="G10" s="156">
        <v>1217152.45</v>
      </c>
      <c r="H10" s="10">
        <v>448</v>
      </c>
      <c r="I10" s="10">
        <v>646670</v>
      </c>
      <c r="J10" s="49">
        <f t="shared" si="0"/>
        <v>0.70886075949367089</v>
      </c>
      <c r="K10" s="49">
        <f t="shared" si="1"/>
        <v>0.53129745579528675</v>
      </c>
      <c r="L10" s="49">
        <f t="shared" si="2"/>
        <v>0.21265822784810126</v>
      </c>
      <c r="M10" s="49">
        <f t="shared" si="3"/>
        <v>0.37190821905670068</v>
      </c>
      <c r="N10" s="144">
        <f t="shared" si="4"/>
        <v>0.58456644690480197</v>
      </c>
      <c r="O10" s="47"/>
      <c r="P10" s="47"/>
    </row>
    <row r="11" spans="1:16">
      <c r="A11" s="175">
        <v>8</v>
      </c>
      <c r="B11" s="180" t="s">
        <v>1261</v>
      </c>
      <c r="C11" s="180" t="s">
        <v>1330</v>
      </c>
      <c r="D11" s="180" t="s">
        <v>233</v>
      </c>
      <c r="E11" s="159" t="s">
        <v>1306</v>
      </c>
      <c r="F11" s="156">
        <v>550</v>
      </c>
      <c r="G11" s="156">
        <v>1138631.4750000001</v>
      </c>
      <c r="H11" s="10">
        <v>378</v>
      </c>
      <c r="I11" s="10">
        <v>646530</v>
      </c>
      <c r="J11" s="49">
        <f t="shared" si="0"/>
        <v>0.68727272727272726</v>
      </c>
      <c r="K11" s="49">
        <f t="shared" si="1"/>
        <v>0.56781321629985682</v>
      </c>
      <c r="L11" s="49">
        <f t="shared" si="2"/>
        <v>0.20618181818181816</v>
      </c>
      <c r="M11" s="49">
        <f t="shared" si="3"/>
        <v>0.39746925140989975</v>
      </c>
      <c r="N11" s="144">
        <f t="shared" si="4"/>
        <v>0.60365106959171788</v>
      </c>
      <c r="O11" s="47"/>
      <c r="P11" s="47"/>
    </row>
    <row r="12" spans="1:16">
      <c r="A12" s="175">
        <v>9</v>
      </c>
      <c r="B12" s="180" t="s">
        <v>1261</v>
      </c>
      <c r="C12" s="180" t="s">
        <v>1330</v>
      </c>
      <c r="D12" s="180" t="s">
        <v>234</v>
      </c>
      <c r="E12" s="159" t="s">
        <v>1305</v>
      </c>
      <c r="F12" s="156">
        <v>597</v>
      </c>
      <c r="G12" s="156">
        <v>1216757.45</v>
      </c>
      <c r="H12" s="10">
        <v>743</v>
      </c>
      <c r="I12" s="10">
        <v>1042810</v>
      </c>
      <c r="J12" s="49">
        <f t="shared" si="0"/>
        <v>1.2445561139028476</v>
      </c>
      <c r="K12" s="49">
        <f t="shared" si="1"/>
        <v>0.85704016030475094</v>
      </c>
      <c r="L12" s="49">
        <f t="shared" si="2"/>
        <v>0.3</v>
      </c>
      <c r="M12" s="49">
        <f t="shared" si="3"/>
        <v>0.59992811221332565</v>
      </c>
      <c r="N12" s="144">
        <f t="shared" si="4"/>
        <v>0.89992811221332558</v>
      </c>
      <c r="O12" s="47"/>
      <c r="P12" s="47"/>
    </row>
    <row r="13" spans="1:16">
      <c r="A13" s="175">
        <v>10</v>
      </c>
      <c r="B13" s="180" t="s">
        <v>1261</v>
      </c>
      <c r="C13" s="180" t="s">
        <v>1330</v>
      </c>
      <c r="D13" s="180" t="s">
        <v>235</v>
      </c>
      <c r="E13" s="159" t="s">
        <v>1424</v>
      </c>
      <c r="F13" s="156">
        <v>514</v>
      </c>
      <c r="G13" s="156">
        <v>1059842.175</v>
      </c>
      <c r="H13" s="10">
        <v>471</v>
      </c>
      <c r="I13" s="10">
        <v>619555</v>
      </c>
      <c r="J13" s="49">
        <f t="shared" si="0"/>
        <v>0.91634241245136183</v>
      </c>
      <c r="K13" s="49">
        <f t="shared" si="1"/>
        <v>0.58457288699612275</v>
      </c>
      <c r="L13" s="49">
        <f t="shared" si="2"/>
        <v>0.27490272373540853</v>
      </c>
      <c r="M13" s="49">
        <f t="shared" si="3"/>
        <v>0.40920102089728588</v>
      </c>
      <c r="N13" s="144">
        <f t="shared" si="4"/>
        <v>0.68410374463269441</v>
      </c>
      <c r="O13" s="47"/>
      <c r="P13" s="47"/>
    </row>
    <row r="14" spans="1:16">
      <c r="A14" s="175">
        <v>11</v>
      </c>
      <c r="B14" s="180" t="s">
        <v>1304</v>
      </c>
      <c r="C14" s="180" t="s">
        <v>1330</v>
      </c>
      <c r="D14" s="180" t="s">
        <v>209</v>
      </c>
      <c r="E14" s="165" t="s">
        <v>210</v>
      </c>
      <c r="F14" s="156">
        <v>240</v>
      </c>
      <c r="G14" s="156">
        <v>476177.02500000002</v>
      </c>
      <c r="H14" s="10">
        <v>146</v>
      </c>
      <c r="I14" s="10">
        <v>215915</v>
      </c>
      <c r="J14" s="49">
        <f t="shared" si="0"/>
        <v>0.60833333333333328</v>
      </c>
      <c r="K14" s="49">
        <f t="shared" si="1"/>
        <v>0.45343430838562609</v>
      </c>
      <c r="L14" s="49">
        <f t="shared" si="2"/>
        <v>0.18249999999999997</v>
      </c>
      <c r="M14" s="49">
        <f t="shared" si="3"/>
        <v>0.31740401586993827</v>
      </c>
      <c r="N14" s="144">
        <f t="shared" si="4"/>
        <v>0.49990401586993827</v>
      </c>
      <c r="O14" s="47"/>
      <c r="P14" s="47"/>
    </row>
    <row r="15" spans="1:16">
      <c r="A15" s="175">
        <v>12</v>
      </c>
      <c r="B15" s="180" t="s">
        <v>1304</v>
      </c>
      <c r="C15" s="180" t="s">
        <v>1330</v>
      </c>
      <c r="D15" s="180" t="s">
        <v>208</v>
      </c>
      <c r="E15" s="165" t="s">
        <v>1425</v>
      </c>
      <c r="F15" s="156">
        <v>841</v>
      </c>
      <c r="G15" s="156">
        <v>1655807.325</v>
      </c>
      <c r="H15" s="10">
        <v>598</v>
      </c>
      <c r="I15" s="10">
        <v>903455</v>
      </c>
      <c r="J15" s="49">
        <f t="shared" si="0"/>
        <v>0.71105826397146255</v>
      </c>
      <c r="K15" s="49">
        <f t="shared" si="1"/>
        <v>0.54562809715798311</v>
      </c>
      <c r="L15" s="49">
        <f t="shared" si="2"/>
        <v>0.21331747919143876</v>
      </c>
      <c r="M15" s="49">
        <f t="shared" si="3"/>
        <v>0.38193966801058815</v>
      </c>
      <c r="N15" s="144">
        <f t="shared" si="4"/>
        <v>0.59525714720202694</v>
      </c>
      <c r="O15" s="47"/>
      <c r="P15" s="47"/>
    </row>
    <row r="16" spans="1:16">
      <c r="A16" s="175">
        <v>13</v>
      </c>
      <c r="B16" s="180" t="s">
        <v>4</v>
      </c>
      <c r="C16" s="180" t="s">
        <v>1330</v>
      </c>
      <c r="D16" s="180" t="s">
        <v>218</v>
      </c>
      <c r="E16" s="180" t="s">
        <v>219</v>
      </c>
      <c r="F16" s="156">
        <v>708</v>
      </c>
      <c r="G16" s="156">
        <v>1391421.55</v>
      </c>
      <c r="H16" s="10">
        <v>523</v>
      </c>
      <c r="I16" s="10">
        <v>723790</v>
      </c>
      <c r="J16" s="49">
        <f t="shared" si="0"/>
        <v>0.73870056497175141</v>
      </c>
      <c r="K16" s="49">
        <f t="shared" si="1"/>
        <v>0.52018024300399834</v>
      </c>
      <c r="L16" s="49">
        <f t="shared" si="2"/>
        <v>0.22161016949152543</v>
      </c>
      <c r="M16" s="49">
        <f t="shared" si="3"/>
        <v>0.3641261701027988</v>
      </c>
      <c r="N16" s="144">
        <f t="shared" si="4"/>
        <v>0.58573633959432425</v>
      </c>
      <c r="O16" s="47"/>
      <c r="P16" s="47"/>
    </row>
    <row r="17" spans="1:16">
      <c r="A17" s="175">
        <v>14</v>
      </c>
      <c r="B17" s="180" t="s">
        <v>4</v>
      </c>
      <c r="C17" s="180" t="s">
        <v>1330</v>
      </c>
      <c r="D17" s="180" t="s">
        <v>216</v>
      </c>
      <c r="E17" s="180" t="s">
        <v>217</v>
      </c>
      <c r="F17" s="156">
        <v>708</v>
      </c>
      <c r="G17" s="156">
        <v>1391421.55</v>
      </c>
      <c r="H17" s="10">
        <v>664</v>
      </c>
      <c r="I17" s="10">
        <v>857485</v>
      </c>
      <c r="J17" s="49">
        <f t="shared" si="0"/>
        <v>0.93785310734463279</v>
      </c>
      <c r="K17" s="49">
        <f t="shared" si="1"/>
        <v>0.61626543012791479</v>
      </c>
      <c r="L17" s="49">
        <f t="shared" si="2"/>
        <v>0.28135593220338984</v>
      </c>
      <c r="M17" s="49">
        <f t="shared" si="3"/>
        <v>0.43138580108954033</v>
      </c>
      <c r="N17" s="144">
        <f t="shared" si="4"/>
        <v>0.71274173329293022</v>
      </c>
      <c r="O17" s="47"/>
      <c r="P17" s="47"/>
    </row>
    <row r="18" spans="1:16">
      <c r="A18" s="175">
        <v>15</v>
      </c>
      <c r="B18" s="180" t="s">
        <v>4</v>
      </c>
      <c r="C18" s="180" t="s">
        <v>1330</v>
      </c>
      <c r="D18" s="180" t="s">
        <v>214</v>
      </c>
      <c r="E18" s="180" t="s">
        <v>215</v>
      </c>
      <c r="F18" s="156">
        <v>1366</v>
      </c>
      <c r="G18" s="156">
        <v>2699739.5</v>
      </c>
      <c r="H18" s="10">
        <v>865</v>
      </c>
      <c r="I18" s="10">
        <v>1099530</v>
      </c>
      <c r="J18" s="49">
        <f t="shared" si="0"/>
        <v>0.63323572474377743</v>
      </c>
      <c r="K18" s="49">
        <f t="shared" si="1"/>
        <v>0.40727262759981103</v>
      </c>
      <c r="L18" s="49">
        <f t="shared" si="2"/>
        <v>0.18997071742313323</v>
      </c>
      <c r="M18" s="49">
        <f t="shared" si="3"/>
        <v>0.28509083931986773</v>
      </c>
      <c r="N18" s="144">
        <f t="shared" si="4"/>
        <v>0.47506155674300099</v>
      </c>
      <c r="O18" s="47"/>
      <c r="P18" s="47"/>
    </row>
    <row r="19" spans="1:16">
      <c r="A19" s="175">
        <v>16</v>
      </c>
      <c r="B19" s="180" t="s">
        <v>4</v>
      </c>
      <c r="C19" s="180" t="s">
        <v>1330</v>
      </c>
      <c r="D19" s="180" t="s">
        <v>212</v>
      </c>
      <c r="E19" s="180" t="s">
        <v>213</v>
      </c>
      <c r="F19" s="156">
        <v>946</v>
      </c>
      <c r="G19" s="156">
        <v>1870523.575</v>
      </c>
      <c r="H19" s="10">
        <v>798</v>
      </c>
      <c r="I19" s="10">
        <v>1558845</v>
      </c>
      <c r="J19" s="49">
        <f t="shared" si="0"/>
        <v>0.84355179704016914</v>
      </c>
      <c r="K19" s="49">
        <f t="shared" si="1"/>
        <v>0.83337361839986435</v>
      </c>
      <c r="L19" s="49">
        <f t="shared" si="2"/>
        <v>0.25306553911205071</v>
      </c>
      <c r="M19" s="49">
        <f t="shared" si="3"/>
        <v>0.583361532879905</v>
      </c>
      <c r="N19" s="144">
        <f t="shared" si="4"/>
        <v>0.83642707199195576</v>
      </c>
      <c r="O19" s="47"/>
      <c r="P19" s="47"/>
    </row>
    <row r="20" spans="1:16">
      <c r="A20" s="175">
        <v>17</v>
      </c>
      <c r="B20" s="180" t="s">
        <v>4</v>
      </c>
      <c r="C20" s="180" t="s">
        <v>1330</v>
      </c>
      <c r="D20" s="180" t="s">
        <v>220</v>
      </c>
      <c r="E20" s="180" t="s">
        <v>221</v>
      </c>
      <c r="F20" s="156">
        <v>427</v>
      </c>
      <c r="G20" s="156">
        <v>843123.07499999995</v>
      </c>
      <c r="H20" s="10">
        <v>146</v>
      </c>
      <c r="I20" s="10">
        <v>301895</v>
      </c>
      <c r="J20" s="49">
        <f t="shared" si="0"/>
        <v>0.34192037470725994</v>
      </c>
      <c r="K20" s="49">
        <f t="shared" si="1"/>
        <v>0.35806753361601451</v>
      </c>
      <c r="L20" s="49">
        <f t="shared" si="2"/>
        <v>0.10257611241217798</v>
      </c>
      <c r="M20" s="49">
        <f t="shared" si="3"/>
        <v>0.25064727353121014</v>
      </c>
      <c r="N20" s="144">
        <f t="shared" si="4"/>
        <v>0.35322338594338809</v>
      </c>
      <c r="O20" s="47"/>
      <c r="P20" s="47"/>
    </row>
    <row r="21" spans="1:16">
      <c r="A21" s="175">
        <v>18</v>
      </c>
      <c r="B21" s="180" t="s">
        <v>4</v>
      </c>
      <c r="C21" s="180" t="s">
        <v>1330</v>
      </c>
      <c r="D21" s="180" t="s">
        <v>211</v>
      </c>
      <c r="E21" s="180" t="s">
        <v>997</v>
      </c>
      <c r="F21" s="156">
        <v>567</v>
      </c>
      <c r="G21" s="156">
        <v>1128431.4750000001</v>
      </c>
      <c r="H21" s="10">
        <v>516</v>
      </c>
      <c r="I21" s="10">
        <v>680475</v>
      </c>
      <c r="J21" s="49">
        <f t="shared" si="0"/>
        <v>0.91005291005291</v>
      </c>
      <c r="K21" s="49">
        <f t="shared" si="1"/>
        <v>0.60302731275729426</v>
      </c>
      <c r="L21" s="49">
        <f t="shared" si="2"/>
        <v>0.27301587301587299</v>
      </c>
      <c r="M21" s="49">
        <f t="shared" si="3"/>
        <v>0.42211911893010595</v>
      </c>
      <c r="N21" s="144">
        <f t="shared" si="4"/>
        <v>0.69513499194597894</v>
      </c>
      <c r="O21" s="47"/>
      <c r="P21" s="47"/>
    </row>
    <row r="22" spans="1:16">
      <c r="A22" s="175">
        <v>19</v>
      </c>
      <c r="B22" s="180" t="s">
        <v>7</v>
      </c>
      <c r="C22" s="180" t="s">
        <v>1330</v>
      </c>
      <c r="D22" s="180" t="s">
        <v>248</v>
      </c>
      <c r="E22" s="180" t="s">
        <v>249</v>
      </c>
      <c r="F22" s="156">
        <v>610</v>
      </c>
      <c r="G22" s="156">
        <v>1193267.45</v>
      </c>
      <c r="H22" s="10">
        <v>623</v>
      </c>
      <c r="I22" s="10">
        <v>802990</v>
      </c>
      <c r="J22" s="49">
        <f t="shared" si="0"/>
        <v>1.021311475409836</v>
      </c>
      <c r="K22" s="49">
        <f t="shared" si="1"/>
        <v>0.67293380038146522</v>
      </c>
      <c r="L22" s="49">
        <f t="shared" si="2"/>
        <v>0.3</v>
      </c>
      <c r="M22" s="49">
        <f t="shared" si="3"/>
        <v>0.47105366026702561</v>
      </c>
      <c r="N22" s="144">
        <f t="shared" si="4"/>
        <v>0.7710536602670256</v>
      </c>
      <c r="O22" s="47"/>
      <c r="P22" s="47"/>
    </row>
    <row r="23" spans="1:16">
      <c r="A23" s="175">
        <v>20</v>
      </c>
      <c r="B23" s="180" t="s">
        <v>7</v>
      </c>
      <c r="C23" s="180" t="s">
        <v>1330</v>
      </c>
      <c r="D23" s="180" t="s">
        <v>244</v>
      </c>
      <c r="E23" s="180" t="s">
        <v>245</v>
      </c>
      <c r="F23" s="156">
        <v>808</v>
      </c>
      <c r="G23" s="156">
        <v>1579523.5</v>
      </c>
      <c r="H23" s="10">
        <v>548</v>
      </c>
      <c r="I23" s="10">
        <v>913530</v>
      </c>
      <c r="J23" s="49">
        <f t="shared" si="0"/>
        <v>0.67821782178217827</v>
      </c>
      <c r="K23" s="49">
        <f t="shared" si="1"/>
        <v>0.57835796681720786</v>
      </c>
      <c r="L23" s="49">
        <f t="shared" si="2"/>
        <v>0.20346534653465348</v>
      </c>
      <c r="M23" s="49">
        <f t="shared" si="3"/>
        <v>0.4048505767720455</v>
      </c>
      <c r="N23" s="144">
        <f t="shared" si="4"/>
        <v>0.60831592330669904</v>
      </c>
      <c r="O23" s="47"/>
      <c r="P23" s="47"/>
    </row>
    <row r="24" spans="1:16">
      <c r="A24" s="175">
        <v>21</v>
      </c>
      <c r="B24" s="180" t="s">
        <v>7</v>
      </c>
      <c r="C24" s="180" t="s">
        <v>1330</v>
      </c>
      <c r="D24" s="180" t="s">
        <v>242</v>
      </c>
      <c r="E24" s="180" t="s">
        <v>243</v>
      </c>
      <c r="F24" s="156">
        <v>578</v>
      </c>
      <c r="G24" s="156">
        <v>1143041.4750000001</v>
      </c>
      <c r="H24" s="10">
        <v>510</v>
      </c>
      <c r="I24" s="10">
        <v>640795</v>
      </c>
      <c r="J24" s="49">
        <f t="shared" si="0"/>
        <v>0.88235294117647056</v>
      </c>
      <c r="K24" s="49">
        <f t="shared" si="1"/>
        <v>0.56060520463616592</v>
      </c>
      <c r="L24" s="49">
        <f t="shared" si="2"/>
        <v>0.26470588235294118</v>
      </c>
      <c r="M24" s="49">
        <f t="shared" si="3"/>
        <v>0.39242364324531614</v>
      </c>
      <c r="N24" s="144">
        <f t="shared" si="4"/>
        <v>0.65712952559825732</v>
      </c>
      <c r="O24" s="47"/>
      <c r="P24" s="47"/>
    </row>
    <row r="25" spans="1:16">
      <c r="A25" s="175">
        <v>22</v>
      </c>
      <c r="B25" s="180" t="s">
        <v>7</v>
      </c>
      <c r="C25" s="180" t="s">
        <v>1330</v>
      </c>
      <c r="D25" s="180" t="s">
        <v>246</v>
      </c>
      <c r="E25" s="180" t="s">
        <v>1399</v>
      </c>
      <c r="F25" s="156">
        <v>1848</v>
      </c>
      <c r="G25" s="156">
        <v>3627889.7250000001</v>
      </c>
      <c r="H25" s="10">
        <v>1103</v>
      </c>
      <c r="I25" s="10">
        <v>1640020</v>
      </c>
      <c r="J25" s="49">
        <f t="shared" si="0"/>
        <v>0.59686147186147187</v>
      </c>
      <c r="K25" s="49">
        <f t="shared" si="1"/>
        <v>0.4520589445424778</v>
      </c>
      <c r="L25" s="49">
        <f t="shared" si="2"/>
        <v>0.17905844155844156</v>
      </c>
      <c r="M25" s="49">
        <f t="shared" si="3"/>
        <v>0.31644126117973442</v>
      </c>
      <c r="N25" s="144">
        <f t="shared" si="4"/>
        <v>0.49549970273817601</v>
      </c>
      <c r="O25" s="47"/>
      <c r="P25" s="47"/>
    </row>
    <row r="26" spans="1:16">
      <c r="A26" s="175">
        <v>23</v>
      </c>
      <c r="B26" s="180" t="s">
        <v>15</v>
      </c>
      <c r="C26" s="180" t="s">
        <v>1330</v>
      </c>
      <c r="D26" s="180" t="s">
        <v>224</v>
      </c>
      <c r="E26" s="180" t="s">
        <v>1366</v>
      </c>
      <c r="F26" s="156">
        <v>610</v>
      </c>
      <c r="G26" s="156">
        <v>1204520.3</v>
      </c>
      <c r="H26" s="10">
        <v>759</v>
      </c>
      <c r="I26" s="10">
        <v>955240</v>
      </c>
      <c r="J26" s="49">
        <f t="shared" si="0"/>
        <v>1.2442622950819673</v>
      </c>
      <c r="K26" s="49">
        <f t="shared" si="1"/>
        <v>0.79304599515674412</v>
      </c>
      <c r="L26" s="49">
        <f t="shared" si="2"/>
        <v>0.3</v>
      </c>
      <c r="M26" s="49">
        <f t="shared" si="3"/>
        <v>0.5551321966097208</v>
      </c>
      <c r="N26" s="144">
        <f t="shared" si="4"/>
        <v>0.85513219660972073</v>
      </c>
      <c r="O26" s="47"/>
      <c r="P26" s="47"/>
    </row>
    <row r="27" spans="1:16">
      <c r="A27" s="175">
        <v>24</v>
      </c>
      <c r="B27" s="180" t="s">
        <v>15</v>
      </c>
      <c r="C27" s="180" t="s">
        <v>1330</v>
      </c>
      <c r="D27" s="180" t="s">
        <v>222</v>
      </c>
      <c r="E27" s="180" t="s">
        <v>223</v>
      </c>
      <c r="F27" s="156">
        <v>610</v>
      </c>
      <c r="G27" s="156">
        <v>1204520.3</v>
      </c>
      <c r="H27" s="10">
        <v>558</v>
      </c>
      <c r="I27" s="10">
        <v>745390</v>
      </c>
      <c r="J27" s="49">
        <f t="shared" si="0"/>
        <v>0.91475409836065569</v>
      </c>
      <c r="K27" s="49">
        <f t="shared" si="1"/>
        <v>0.61882726260404242</v>
      </c>
      <c r="L27" s="49">
        <f t="shared" si="2"/>
        <v>0.27442622950819667</v>
      </c>
      <c r="M27" s="49">
        <f t="shared" si="3"/>
        <v>0.43317908382282966</v>
      </c>
      <c r="N27" s="144">
        <f t="shared" si="4"/>
        <v>0.70760531333102628</v>
      </c>
      <c r="O27" s="47"/>
      <c r="P27" s="47"/>
    </row>
    <row r="28" spans="1:16">
      <c r="A28" s="175">
        <v>25</v>
      </c>
      <c r="B28" s="180" t="s">
        <v>15</v>
      </c>
      <c r="C28" s="180" t="s">
        <v>1330</v>
      </c>
      <c r="D28" s="180" t="s">
        <v>226</v>
      </c>
      <c r="E28" s="180" t="s">
        <v>227</v>
      </c>
      <c r="F28" s="156">
        <v>723</v>
      </c>
      <c r="G28" s="156">
        <v>1426499.4</v>
      </c>
      <c r="H28" s="10">
        <v>665</v>
      </c>
      <c r="I28" s="10">
        <v>1036250</v>
      </c>
      <c r="J28" s="49">
        <f t="shared" si="0"/>
        <v>0.91977869986168737</v>
      </c>
      <c r="K28" s="49">
        <f t="shared" si="1"/>
        <v>0.72642862660860574</v>
      </c>
      <c r="L28" s="49">
        <f t="shared" si="2"/>
        <v>0.27593360995850619</v>
      </c>
      <c r="M28" s="49">
        <f t="shared" si="3"/>
        <v>0.508500038626024</v>
      </c>
      <c r="N28" s="144">
        <f t="shared" si="4"/>
        <v>0.78443364858453024</v>
      </c>
      <c r="O28" s="47"/>
      <c r="P28" s="47"/>
    </row>
    <row r="29" spans="1:16">
      <c r="A29" s="175">
        <v>26</v>
      </c>
      <c r="B29" s="180" t="s">
        <v>15</v>
      </c>
      <c r="C29" s="180" t="s">
        <v>1330</v>
      </c>
      <c r="D29" s="180" t="s">
        <v>228</v>
      </c>
      <c r="E29" s="180" t="s">
        <v>229</v>
      </c>
      <c r="F29" s="156">
        <v>833</v>
      </c>
      <c r="G29" s="156">
        <v>1653125.65</v>
      </c>
      <c r="H29" s="10">
        <v>641</v>
      </c>
      <c r="I29" s="10">
        <v>1209825</v>
      </c>
      <c r="J29" s="49">
        <f t="shared" si="0"/>
        <v>0.76950780312124845</v>
      </c>
      <c r="K29" s="49">
        <f t="shared" si="1"/>
        <v>0.73184092207389084</v>
      </c>
      <c r="L29" s="49">
        <f t="shared" si="2"/>
        <v>0.23085234093637452</v>
      </c>
      <c r="M29" s="49">
        <f t="shared" si="3"/>
        <v>0.51228864545172359</v>
      </c>
      <c r="N29" s="144">
        <f t="shared" si="4"/>
        <v>0.74314098638809811</v>
      </c>
      <c r="O29" s="47"/>
      <c r="P29" s="47"/>
    </row>
    <row r="30" spans="1:16">
      <c r="A30" s="175">
        <v>27</v>
      </c>
      <c r="B30" s="180" t="s">
        <v>6</v>
      </c>
      <c r="C30" s="180" t="s">
        <v>1330</v>
      </c>
      <c r="D30" s="180" t="s">
        <v>232</v>
      </c>
      <c r="E30" s="180" t="s">
        <v>1367</v>
      </c>
      <c r="F30" s="156">
        <v>750</v>
      </c>
      <c r="G30" s="156">
        <v>1375720.575</v>
      </c>
      <c r="H30" s="10">
        <v>653</v>
      </c>
      <c r="I30" s="10">
        <v>956630</v>
      </c>
      <c r="J30" s="49">
        <f t="shared" si="0"/>
        <v>0.8706666666666667</v>
      </c>
      <c r="K30" s="49">
        <f t="shared" si="1"/>
        <v>0.69536649911629045</v>
      </c>
      <c r="L30" s="49">
        <f t="shared" si="2"/>
        <v>0.26119999999999999</v>
      </c>
      <c r="M30" s="49">
        <f t="shared" si="3"/>
        <v>0.48675654938140328</v>
      </c>
      <c r="N30" s="144">
        <f t="shared" si="4"/>
        <v>0.74795654938140332</v>
      </c>
      <c r="O30" s="47"/>
      <c r="P30" s="47"/>
    </row>
    <row r="31" spans="1:16">
      <c r="A31" s="175">
        <v>28</v>
      </c>
      <c r="B31" s="180" t="s">
        <v>6</v>
      </c>
      <c r="C31" s="180" t="s">
        <v>1330</v>
      </c>
      <c r="D31" s="180" t="s">
        <v>230</v>
      </c>
      <c r="E31" s="180" t="s">
        <v>1400</v>
      </c>
      <c r="F31" s="156">
        <v>809</v>
      </c>
      <c r="G31" s="156">
        <v>1479491.55</v>
      </c>
      <c r="H31" s="10">
        <v>676</v>
      </c>
      <c r="I31" s="10">
        <v>1011945</v>
      </c>
      <c r="J31" s="49">
        <f t="shared" si="0"/>
        <v>0.8355995055624228</v>
      </c>
      <c r="K31" s="49">
        <f t="shared" si="1"/>
        <v>0.68398160165227029</v>
      </c>
      <c r="L31" s="49">
        <f t="shared" si="2"/>
        <v>0.25067985166872681</v>
      </c>
      <c r="M31" s="49">
        <f t="shared" si="3"/>
        <v>0.47878712115658917</v>
      </c>
      <c r="N31" s="144">
        <f t="shared" si="4"/>
        <v>0.72946697282531603</v>
      </c>
      <c r="O31" s="47"/>
      <c r="P31" s="47"/>
    </row>
    <row r="32" spans="1:16">
      <c r="A32" s="175">
        <v>29</v>
      </c>
      <c r="B32" s="180" t="s">
        <v>9</v>
      </c>
      <c r="C32" s="180" t="s">
        <v>1330</v>
      </c>
      <c r="D32" s="180" t="s">
        <v>251</v>
      </c>
      <c r="E32" s="180" t="s">
        <v>1125</v>
      </c>
      <c r="F32" s="156">
        <v>927</v>
      </c>
      <c r="G32" s="156">
        <v>1782262.6</v>
      </c>
      <c r="H32" s="10">
        <v>578</v>
      </c>
      <c r="I32" s="10">
        <v>821715</v>
      </c>
      <c r="J32" s="49">
        <f t="shared" si="0"/>
        <v>0.62351672060409924</v>
      </c>
      <c r="K32" s="49">
        <f t="shared" si="1"/>
        <v>0.46105158689858605</v>
      </c>
      <c r="L32" s="49">
        <f t="shared" si="2"/>
        <v>0.18705501618122977</v>
      </c>
      <c r="M32" s="49">
        <f t="shared" si="3"/>
        <v>0.32273611082901021</v>
      </c>
      <c r="N32" s="144">
        <f t="shared" si="4"/>
        <v>0.50979112701023999</v>
      </c>
      <c r="O32" s="47"/>
      <c r="P32" s="47"/>
    </row>
    <row r="33" spans="1:16">
      <c r="A33" s="175">
        <v>30</v>
      </c>
      <c r="B33" s="180" t="s">
        <v>9</v>
      </c>
      <c r="C33" s="180" t="s">
        <v>1330</v>
      </c>
      <c r="D33" s="180" t="s">
        <v>250</v>
      </c>
      <c r="E33" s="180" t="s">
        <v>1307</v>
      </c>
      <c r="F33" s="156">
        <v>1233</v>
      </c>
      <c r="G33" s="156">
        <v>2363187.75</v>
      </c>
      <c r="H33" s="10">
        <v>324</v>
      </c>
      <c r="I33" s="10">
        <v>614680</v>
      </c>
      <c r="J33" s="49">
        <f t="shared" si="0"/>
        <v>0.26277372262773724</v>
      </c>
      <c r="K33" s="49">
        <f t="shared" si="1"/>
        <v>0.26010629075070313</v>
      </c>
      <c r="L33" s="49">
        <f t="shared" si="2"/>
        <v>7.8832116788321166E-2</v>
      </c>
      <c r="M33" s="49">
        <f t="shared" si="3"/>
        <v>0.18207440352549217</v>
      </c>
      <c r="N33" s="144">
        <f t="shared" si="4"/>
        <v>0.26090652031381334</v>
      </c>
      <c r="O33" s="47"/>
      <c r="P33" s="47"/>
    </row>
    <row r="34" spans="1:16">
      <c r="A34" s="175">
        <v>31</v>
      </c>
      <c r="B34" s="180" t="s">
        <v>16</v>
      </c>
      <c r="C34" s="180" t="s">
        <v>1330</v>
      </c>
      <c r="D34" s="180" t="s">
        <v>240</v>
      </c>
      <c r="E34" s="180" t="s">
        <v>1126</v>
      </c>
      <c r="F34" s="156">
        <v>548</v>
      </c>
      <c r="G34" s="156">
        <v>1081529.325</v>
      </c>
      <c r="H34" s="10">
        <v>464</v>
      </c>
      <c r="I34" s="10">
        <v>592155</v>
      </c>
      <c r="J34" s="49">
        <f t="shared" si="0"/>
        <v>0.84671532846715325</v>
      </c>
      <c r="K34" s="49">
        <f t="shared" si="1"/>
        <v>0.54751636068675258</v>
      </c>
      <c r="L34" s="49">
        <f t="shared" si="2"/>
        <v>0.25401459854014596</v>
      </c>
      <c r="M34" s="49">
        <f t="shared" si="3"/>
        <v>0.38326145248072679</v>
      </c>
      <c r="N34" s="144">
        <f t="shared" si="4"/>
        <v>0.63727605102087281</v>
      </c>
      <c r="O34" s="47"/>
      <c r="P34" s="47"/>
    </row>
    <row r="35" spans="1:16">
      <c r="A35" s="175">
        <v>32</v>
      </c>
      <c r="B35" s="180" t="s">
        <v>16</v>
      </c>
      <c r="C35" s="180" t="s">
        <v>1330</v>
      </c>
      <c r="D35" s="180" t="s">
        <v>238</v>
      </c>
      <c r="E35" s="180" t="s">
        <v>239</v>
      </c>
      <c r="F35" s="156">
        <v>548</v>
      </c>
      <c r="G35" s="156">
        <v>1081529.325</v>
      </c>
      <c r="H35" s="10">
        <v>640</v>
      </c>
      <c r="I35" s="10">
        <v>943710</v>
      </c>
      <c r="J35" s="49">
        <f t="shared" si="0"/>
        <v>1.167883211678832</v>
      </c>
      <c r="K35" s="49">
        <f t="shared" si="1"/>
        <v>0.87256996013492283</v>
      </c>
      <c r="L35" s="49">
        <f t="shared" si="2"/>
        <v>0.3</v>
      </c>
      <c r="M35" s="49">
        <f t="shared" si="3"/>
        <v>0.61079897209444589</v>
      </c>
      <c r="N35" s="144">
        <f t="shared" si="4"/>
        <v>0.91079897209444582</v>
      </c>
      <c r="O35" s="47"/>
      <c r="P35" s="47"/>
    </row>
    <row r="36" spans="1:16">
      <c r="A36" s="175">
        <v>33</v>
      </c>
      <c r="B36" s="180" t="s">
        <v>16</v>
      </c>
      <c r="C36" s="180" t="s">
        <v>1330</v>
      </c>
      <c r="D36" s="180" t="s">
        <v>236</v>
      </c>
      <c r="E36" s="180" t="s">
        <v>237</v>
      </c>
      <c r="F36" s="156">
        <v>548</v>
      </c>
      <c r="G36" s="156">
        <v>1081529.325</v>
      </c>
      <c r="H36" s="10">
        <v>549</v>
      </c>
      <c r="I36" s="10">
        <v>686370</v>
      </c>
      <c r="J36" s="49">
        <f t="shared" si="0"/>
        <v>1.0018248175182483</v>
      </c>
      <c r="K36" s="49">
        <f t="shared" si="1"/>
        <v>0.63462911650592557</v>
      </c>
      <c r="L36" s="49">
        <f t="shared" si="2"/>
        <v>0.3</v>
      </c>
      <c r="M36" s="49">
        <f t="shared" si="3"/>
        <v>0.44424038155414786</v>
      </c>
      <c r="N36" s="144">
        <f t="shared" si="4"/>
        <v>0.74424038155414785</v>
      </c>
      <c r="O36" s="47"/>
      <c r="P36" s="47"/>
    </row>
    <row r="37" spans="1:16">
      <c r="A37" s="175">
        <v>34</v>
      </c>
      <c r="B37" s="180" t="s">
        <v>16</v>
      </c>
      <c r="C37" s="180" t="s">
        <v>1330</v>
      </c>
      <c r="D37" s="180" t="s">
        <v>241</v>
      </c>
      <c r="E37" s="180" t="s">
        <v>1264</v>
      </c>
      <c r="F37" s="156">
        <v>967</v>
      </c>
      <c r="G37" s="156">
        <v>1913940.25</v>
      </c>
      <c r="H37" s="10">
        <v>526</v>
      </c>
      <c r="I37" s="10">
        <v>820315</v>
      </c>
      <c r="J37" s="49">
        <f t="shared" si="0"/>
        <v>0.54395036194415713</v>
      </c>
      <c r="K37" s="49">
        <f t="shared" si="1"/>
        <v>0.42860010912043883</v>
      </c>
      <c r="L37" s="49">
        <f t="shared" si="2"/>
        <v>0.16318510858324714</v>
      </c>
      <c r="M37" s="49">
        <f t="shared" si="3"/>
        <v>0.30002007638430717</v>
      </c>
      <c r="N37" s="144">
        <f t="shared" si="4"/>
        <v>0.46320518496755431</v>
      </c>
      <c r="O37" s="47"/>
      <c r="P37" s="47"/>
    </row>
    <row r="38" spans="1:16">
      <c r="A38" s="175">
        <v>35</v>
      </c>
      <c r="B38" s="180" t="s">
        <v>10</v>
      </c>
      <c r="C38" s="180" t="s">
        <v>1330</v>
      </c>
      <c r="D38" s="180" t="s">
        <v>252</v>
      </c>
      <c r="E38" s="180" t="s">
        <v>253</v>
      </c>
      <c r="F38" s="156">
        <v>830</v>
      </c>
      <c r="G38" s="156">
        <v>1630630.65</v>
      </c>
      <c r="H38" s="10">
        <v>522</v>
      </c>
      <c r="I38" s="10">
        <v>629495</v>
      </c>
      <c r="J38" s="49">
        <f t="shared" si="0"/>
        <v>0.62891566265060239</v>
      </c>
      <c r="K38" s="49">
        <f t="shared" si="1"/>
        <v>0.38604389044202009</v>
      </c>
      <c r="L38" s="49">
        <f t="shared" si="2"/>
        <v>0.1886746987951807</v>
      </c>
      <c r="M38" s="49">
        <f t="shared" si="3"/>
        <v>0.27023072330941406</v>
      </c>
      <c r="N38" s="144">
        <f t="shared" si="4"/>
        <v>0.45890542210459473</v>
      </c>
      <c r="O38" s="47"/>
      <c r="P38" s="47"/>
    </row>
    <row r="39" spans="1:16">
      <c r="A39" s="175">
        <v>36</v>
      </c>
      <c r="B39" s="180" t="s">
        <v>10</v>
      </c>
      <c r="C39" s="180" t="s">
        <v>1330</v>
      </c>
      <c r="D39" s="180" t="s">
        <v>255</v>
      </c>
      <c r="E39" s="180" t="s">
        <v>1308</v>
      </c>
      <c r="F39" s="156">
        <v>1765</v>
      </c>
      <c r="G39" s="156">
        <v>3461169.9249999998</v>
      </c>
      <c r="H39" s="10">
        <v>924</v>
      </c>
      <c r="I39" s="10">
        <v>1451765</v>
      </c>
      <c r="J39" s="49">
        <f t="shared" si="0"/>
        <v>0.52351274787535407</v>
      </c>
      <c r="K39" s="49">
        <f t="shared" si="1"/>
        <v>0.41944343428905767</v>
      </c>
      <c r="L39" s="49">
        <f t="shared" si="2"/>
        <v>0.1570538243626062</v>
      </c>
      <c r="M39" s="49">
        <f t="shared" si="3"/>
        <v>0.29361040400234034</v>
      </c>
      <c r="N39" s="144">
        <f t="shared" si="4"/>
        <v>0.45066422836494657</v>
      </c>
      <c r="O39" s="47"/>
      <c r="P39" s="47"/>
    </row>
    <row r="40" spans="1:16">
      <c r="A40" s="175">
        <v>37</v>
      </c>
      <c r="B40" s="180" t="s">
        <v>11</v>
      </c>
      <c r="C40" s="180" t="s">
        <v>1330</v>
      </c>
      <c r="D40" s="180" t="s">
        <v>257</v>
      </c>
      <c r="E40" s="180" t="s">
        <v>1383</v>
      </c>
      <c r="F40" s="156">
        <v>1539</v>
      </c>
      <c r="G40" s="156">
        <v>3011972.9</v>
      </c>
      <c r="H40" s="10">
        <v>1148</v>
      </c>
      <c r="I40" s="10">
        <v>1722740</v>
      </c>
      <c r="J40" s="49">
        <f t="shared" si="0"/>
        <v>0.74593892137751783</v>
      </c>
      <c r="K40" s="49">
        <f t="shared" si="1"/>
        <v>0.57196397749793837</v>
      </c>
      <c r="L40" s="49">
        <f t="shared" si="2"/>
        <v>0.22378167641325533</v>
      </c>
      <c r="M40" s="49">
        <f t="shared" si="3"/>
        <v>0.40037478424855683</v>
      </c>
      <c r="N40" s="144">
        <f t="shared" si="4"/>
        <v>0.62415646066181218</v>
      </c>
      <c r="O40" s="47"/>
      <c r="P40" s="47"/>
    </row>
    <row r="41" spans="1:16">
      <c r="A41" s="175">
        <v>38</v>
      </c>
      <c r="B41" s="180" t="s">
        <v>11</v>
      </c>
      <c r="C41" s="180" t="s">
        <v>1330</v>
      </c>
      <c r="D41" s="180" t="s">
        <v>256</v>
      </c>
      <c r="E41" s="180" t="s">
        <v>1133</v>
      </c>
      <c r="F41" s="156">
        <v>1421</v>
      </c>
      <c r="G41" s="156">
        <v>2771126.65</v>
      </c>
      <c r="H41" s="10">
        <v>599</v>
      </c>
      <c r="I41" s="10">
        <v>762980</v>
      </c>
      <c r="J41" s="49">
        <f t="shared" si="0"/>
        <v>0.42153413089373681</v>
      </c>
      <c r="K41" s="49">
        <f t="shared" si="1"/>
        <v>0.27533205672862338</v>
      </c>
      <c r="L41" s="49">
        <f t="shared" si="2"/>
        <v>0.12646023926812103</v>
      </c>
      <c r="M41" s="49">
        <f t="shared" si="3"/>
        <v>0.19273243971003634</v>
      </c>
      <c r="N41" s="144">
        <f t="shared" si="4"/>
        <v>0.3191926789781574</v>
      </c>
      <c r="O41" s="47"/>
      <c r="P41" s="47"/>
    </row>
    <row r="42" spans="1:16">
      <c r="A42" s="175">
        <v>39</v>
      </c>
      <c r="B42" s="180" t="s">
        <v>12</v>
      </c>
      <c r="C42" s="180" t="s">
        <v>1330</v>
      </c>
      <c r="D42" s="180" t="s">
        <v>258</v>
      </c>
      <c r="E42" s="180" t="s">
        <v>1001</v>
      </c>
      <c r="F42" s="156">
        <v>1655</v>
      </c>
      <c r="G42" s="156">
        <v>3203657.7</v>
      </c>
      <c r="H42" s="10">
        <v>1137</v>
      </c>
      <c r="I42" s="10">
        <v>1796825</v>
      </c>
      <c r="J42" s="49">
        <f t="shared" si="0"/>
        <v>0.68700906344410873</v>
      </c>
      <c r="K42" s="49">
        <f t="shared" si="1"/>
        <v>0.56086672430703188</v>
      </c>
      <c r="L42" s="49">
        <f t="shared" si="2"/>
        <v>0.2061027190332326</v>
      </c>
      <c r="M42" s="49">
        <f t="shared" si="3"/>
        <v>0.39260670701492228</v>
      </c>
      <c r="N42" s="144">
        <f t="shared" si="4"/>
        <v>0.59870942604815491</v>
      </c>
      <c r="O42" s="47"/>
      <c r="P42" s="47"/>
    </row>
    <row r="43" spans="1:16">
      <c r="A43" s="175">
        <v>40</v>
      </c>
      <c r="B43" s="180" t="s">
        <v>12</v>
      </c>
      <c r="C43" s="180" t="s">
        <v>1330</v>
      </c>
      <c r="D43" s="180" t="s">
        <v>259</v>
      </c>
      <c r="E43" s="180" t="s">
        <v>1099</v>
      </c>
      <c r="F43" s="156">
        <v>772</v>
      </c>
      <c r="G43" s="156">
        <v>1493375.375</v>
      </c>
      <c r="H43" s="10">
        <v>604</v>
      </c>
      <c r="I43" s="10">
        <v>839440</v>
      </c>
      <c r="J43" s="49">
        <f t="shared" si="0"/>
        <v>0.78238341968911918</v>
      </c>
      <c r="K43" s="49">
        <f t="shared" si="1"/>
        <v>0.56210917499560353</v>
      </c>
      <c r="L43" s="49">
        <f t="shared" si="2"/>
        <v>0.23471502590673574</v>
      </c>
      <c r="M43" s="49">
        <f t="shared" si="3"/>
        <v>0.39347642249692244</v>
      </c>
      <c r="N43" s="144">
        <f t="shared" si="4"/>
        <v>0.62819144840365815</v>
      </c>
      <c r="O43" s="47"/>
      <c r="P43" s="47"/>
    </row>
    <row r="44" spans="1:16">
      <c r="A44" s="175">
        <v>41</v>
      </c>
      <c r="B44" s="180" t="s">
        <v>12</v>
      </c>
      <c r="C44" s="180" t="s">
        <v>1330</v>
      </c>
      <c r="D44" s="180" t="s">
        <v>260</v>
      </c>
      <c r="E44" s="180" t="s">
        <v>1002</v>
      </c>
      <c r="F44" s="156">
        <v>983</v>
      </c>
      <c r="G44" s="156">
        <v>1904761.425</v>
      </c>
      <c r="H44" s="10">
        <v>849</v>
      </c>
      <c r="I44" s="10">
        <v>1111630</v>
      </c>
      <c r="J44" s="49">
        <f t="shared" si="0"/>
        <v>0.86368260427263477</v>
      </c>
      <c r="K44" s="49">
        <f t="shared" si="1"/>
        <v>0.58360589699573528</v>
      </c>
      <c r="L44" s="49">
        <f t="shared" si="2"/>
        <v>0.25910478128179043</v>
      </c>
      <c r="M44" s="49">
        <f t="shared" si="3"/>
        <v>0.4085241278970147</v>
      </c>
      <c r="N44" s="144">
        <f t="shared" si="4"/>
        <v>0.66762890917880513</v>
      </c>
      <c r="O44" s="47"/>
      <c r="P44" s="47"/>
    </row>
    <row r="45" spans="1:16">
      <c r="A45" s="175">
        <v>42</v>
      </c>
      <c r="B45" s="180" t="s">
        <v>12</v>
      </c>
      <c r="C45" s="180" t="s">
        <v>1330</v>
      </c>
      <c r="D45" s="180" t="s">
        <v>261</v>
      </c>
      <c r="E45" s="180" t="s">
        <v>1003</v>
      </c>
      <c r="F45" s="156">
        <v>1037</v>
      </c>
      <c r="G45" s="156">
        <v>2004094.55</v>
      </c>
      <c r="H45" s="10">
        <v>946</v>
      </c>
      <c r="I45" s="10">
        <v>1368610</v>
      </c>
      <c r="J45" s="49">
        <f t="shared" si="0"/>
        <v>0.91224686595949855</v>
      </c>
      <c r="K45" s="49">
        <f t="shared" si="1"/>
        <v>0.68290690177267332</v>
      </c>
      <c r="L45" s="49">
        <f t="shared" si="2"/>
        <v>0.27367405978784953</v>
      </c>
      <c r="M45" s="49">
        <f t="shared" si="3"/>
        <v>0.47803483124087132</v>
      </c>
      <c r="N45" s="144">
        <f t="shared" si="4"/>
        <v>0.75170889102872085</v>
      </c>
      <c r="O45" s="47"/>
      <c r="P45" s="47"/>
    </row>
    <row r="46" spans="1:16">
      <c r="A46" s="175">
        <v>43</v>
      </c>
      <c r="B46" s="180" t="s">
        <v>12</v>
      </c>
      <c r="C46" s="180" t="s">
        <v>1330</v>
      </c>
      <c r="D46" s="180" t="s">
        <v>1309</v>
      </c>
      <c r="E46" s="180" t="s">
        <v>1310</v>
      </c>
      <c r="F46" s="156">
        <v>256</v>
      </c>
      <c r="G46" s="156">
        <v>495394.17499999999</v>
      </c>
      <c r="H46" s="10">
        <v>147</v>
      </c>
      <c r="I46" s="10">
        <v>189230</v>
      </c>
      <c r="J46" s="49">
        <f t="shared" si="0"/>
        <v>0.57421875</v>
      </c>
      <c r="K46" s="49">
        <f t="shared" si="1"/>
        <v>0.38197865366503353</v>
      </c>
      <c r="L46" s="49">
        <f t="shared" si="2"/>
        <v>0.17226562500000001</v>
      </c>
      <c r="M46" s="49">
        <f t="shared" si="3"/>
        <v>0.26738505756552344</v>
      </c>
      <c r="N46" s="144">
        <f t="shared" si="4"/>
        <v>0.43965068256552342</v>
      </c>
      <c r="O46" s="47"/>
      <c r="P46" s="47"/>
    </row>
    <row r="47" spans="1:16">
      <c r="A47" s="175">
        <v>44</v>
      </c>
      <c r="B47" s="180" t="s">
        <v>12</v>
      </c>
      <c r="C47" s="180" t="s">
        <v>1330</v>
      </c>
      <c r="D47" s="180" t="s">
        <v>1130</v>
      </c>
      <c r="E47" s="180" t="s">
        <v>1311</v>
      </c>
      <c r="F47" s="156">
        <v>460</v>
      </c>
      <c r="G47" s="156">
        <v>877835.22499999998</v>
      </c>
      <c r="H47" s="10">
        <v>142</v>
      </c>
      <c r="I47" s="10">
        <v>223040</v>
      </c>
      <c r="J47" s="49">
        <f t="shared" si="0"/>
        <v>0.30869565217391304</v>
      </c>
      <c r="K47" s="49">
        <f t="shared" si="1"/>
        <v>0.25407957398838715</v>
      </c>
      <c r="L47" s="49">
        <f t="shared" si="2"/>
        <v>9.2608695652173903E-2</v>
      </c>
      <c r="M47" s="49">
        <f t="shared" si="3"/>
        <v>0.17785570179187099</v>
      </c>
      <c r="N47" s="144">
        <f t="shared" si="4"/>
        <v>0.27046439744404488</v>
      </c>
      <c r="O47" s="47"/>
      <c r="P47" s="47"/>
    </row>
    <row r="48" spans="1:16">
      <c r="A48" s="175">
        <v>45</v>
      </c>
      <c r="B48" s="180" t="s">
        <v>14</v>
      </c>
      <c r="C48" s="180" t="s">
        <v>1330</v>
      </c>
      <c r="D48" s="180" t="s">
        <v>262</v>
      </c>
      <c r="E48" s="180" t="s">
        <v>1100</v>
      </c>
      <c r="F48" s="156">
        <v>1023</v>
      </c>
      <c r="G48" s="156">
        <v>2028063.375</v>
      </c>
      <c r="H48" s="10">
        <v>946</v>
      </c>
      <c r="I48" s="10">
        <v>1243500</v>
      </c>
      <c r="J48" s="49">
        <f t="shared" si="0"/>
        <v>0.92473118279569888</v>
      </c>
      <c r="K48" s="49">
        <f t="shared" si="1"/>
        <v>0.61314651964463385</v>
      </c>
      <c r="L48" s="49">
        <f t="shared" si="2"/>
        <v>0.27741935483870966</v>
      </c>
      <c r="M48" s="49">
        <f t="shared" si="3"/>
        <v>0.42920256375124366</v>
      </c>
      <c r="N48" s="144">
        <f t="shared" si="4"/>
        <v>0.70662191858995338</v>
      </c>
      <c r="O48" s="47"/>
      <c r="P48" s="47"/>
    </row>
    <row r="49" spans="1:16">
      <c r="A49" s="175">
        <v>46</v>
      </c>
      <c r="B49" s="180" t="s">
        <v>14</v>
      </c>
      <c r="C49" s="180" t="s">
        <v>1330</v>
      </c>
      <c r="D49" s="180" t="s">
        <v>263</v>
      </c>
      <c r="E49" s="180" t="s">
        <v>1004</v>
      </c>
      <c r="F49" s="156">
        <v>523</v>
      </c>
      <c r="G49" s="156">
        <v>1047205.025</v>
      </c>
      <c r="H49" s="10">
        <v>402</v>
      </c>
      <c r="I49" s="10">
        <v>641205</v>
      </c>
      <c r="J49" s="49">
        <f t="shared" si="0"/>
        <v>0.768642447418738</v>
      </c>
      <c r="K49" s="49">
        <f t="shared" si="1"/>
        <v>0.61230130174365804</v>
      </c>
      <c r="L49" s="49">
        <f t="shared" si="2"/>
        <v>0.23059273422562138</v>
      </c>
      <c r="M49" s="49">
        <f t="shared" si="3"/>
        <v>0.42861091122056061</v>
      </c>
      <c r="N49" s="144">
        <f t="shared" si="4"/>
        <v>0.65920364544618204</v>
      </c>
      <c r="O49" s="47"/>
      <c r="P49" s="47"/>
    </row>
    <row r="50" spans="1:16">
      <c r="A50" s="175">
        <v>47</v>
      </c>
      <c r="B50" s="180" t="s">
        <v>14</v>
      </c>
      <c r="C50" s="180" t="s">
        <v>1330</v>
      </c>
      <c r="D50" s="180" t="s">
        <v>264</v>
      </c>
      <c r="E50" s="180" t="s">
        <v>1005</v>
      </c>
      <c r="F50" s="156">
        <v>635</v>
      </c>
      <c r="G50" s="156">
        <v>1255281.2749999999</v>
      </c>
      <c r="H50" s="10">
        <v>438</v>
      </c>
      <c r="I50" s="10">
        <v>648685</v>
      </c>
      <c r="J50" s="49">
        <f t="shared" si="0"/>
        <v>0.68976377952755907</v>
      </c>
      <c r="K50" s="49">
        <f t="shared" si="1"/>
        <v>0.51676465898051416</v>
      </c>
      <c r="L50" s="49">
        <f t="shared" si="2"/>
        <v>0.20692913385826772</v>
      </c>
      <c r="M50" s="49">
        <f t="shared" si="3"/>
        <v>0.36173526128635991</v>
      </c>
      <c r="N50" s="144">
        <f t="shared" si="4"/>
        <v>0.56866439514462763</v>
      </c>
      <c r="O50" s="47"/>
      <c r="P50" s="47"/>
    </row>
    <row r="51" spans="1:16">
      <c r="A51" s="175">
        <v>48</v>
      </c>
      <c r="B51" s="180" t="s">
        <v>2</v>
      </c>
      <c r="C51" s="180" t="s">
        <v>1330</v>
      </c>
      <c r="D51" s="180" t="s">
        <v>204</v>
      </c>
      <c r="E51" s="180" t="s">
        <v>205</v>
      </c>
      <c r="F51" s="156">
        <v>1187</v>
      </c>
      <c r="G51" s="156">
        <v>2273450.7999999998</v>
      </c>
      <c r="H51" s="10">
        <v>1204</v>
      </c>
      <c r="I51" s="10">
        <v>1733575</v>
      </c>
      <c r="J51" s="49">
        <f t="shared" si="0"/>
        <v>1.0143218197135635</v>
      </c>
      <c r="K51" s="49">
        <f t="shared" si="1"/>
        <v>0.76253024697081639</v>
      </c>
      <c r="L51" s="49">
        <f t="shared" si="2"/>
        <v>0.3</v>
      </c>
      <c r="M51" s="49">
        <f t="shared" si="3"/>
        <v>0.53377117287957143</v>
      </c>
      <c r="N51" s="144">
        <f t="shared" si="4"/>
        <v>0.83377117287957137</v>
      </c>
      <c r="O51" s="47"/>
      <c r="P51" s="47"/>
    </row>
    <row r="52" spans="1:16">
      <c r="A52" s="175">
        <v>49</v>
      </c>
      <c r="B52" s="180" t="s">
        <v>2</v>
      </c>
      <c r="C52" s="180" t="s">
        <v>1330</v>
      </c>
      <c r="D52" s="180" t="s">
        <v>203</v>
      </c>
      <c r="E52" s="180" t="s">
        <v>995</v>
      </c>
      <c r="F52" s="156">
        <v>1402</v>
      </c>
      <c r="G52" s="156">
        <v>2680968.5249999999</v>
      </c>
      <c r="H52" s="10">
        <v>2002</v>
      </c>
      <c r="I52" s="10">
        <v>2519360</v>
      </c>
      <c r="J52" s="49">
        <f t="shared" si="0"/>
        <v>1.4279600570613409</v>
      </c>
      <c r="K52" s="49">
        <f t="shared" si="1"/>
        <v>0.93972009611712992</v>
      </c>
      <c r="L52" s="49">
        <f t="shared" si="2"/>
        <v>0.3</v>
      </c>
      <c r="M52" s="49">
        <f t="shared" si="3"/>
        <v>0.65780406728199092</v>
      </c>
      <c r="N52" s="144">
        <f t="shared" si="4"/>
        <v>0.95780406728199097</v>
      </c>
      <c r="O52" s="47"/>
      <c r="P52" s="47"/>
    </row>
    <row r="53" spans="1:16">
      <c r="A53" s="175">
        <v>50</v>
      </c>
      <c r="B53" s="180" t="s">
        <v>2</v>
      </c>
      <c r="C53" s="180" t="s">
        <v>1330</v>
      </c>
      <c r="D53" s="180" t="s">
        <v>206</v>
      </c>
      <c r="E53" s="180" t="s">
        <v>1128</v>
      </c>
      <c r="F53" s="156">
        <v>964</v>
      </c>
      <c r="G53" s="156">
        <v>1850642.6</v>
      </c>
      <c r="H53" s="10">
        <v>660</v>
      </c>
      <c r="I53" s="10">
        <v>1007780</v>
      </c>
      <c r="J53" s="49">
        <f t="shared" si="0"/>
        <v>0.68464730290456433</v>
      </c>
      <c r="K53" s="49">
        <f t="shared" si="1"/>
        <v>0.54455679340786811</v>
      </c>
      <c r="L53" s="49">
        <f t="shared" si="2"/>
        <v>0.20539419087136929</v>
      </c>
      <c r="M53" s="49">
        <f t="shared" si="3"/>
        <v>0.38118975538550764</v>
      </c>
      <c r="N53" s="144">
        <f t="shared" si="4"/>
        <v>0.58658394625687693</v>
      </c>
      <c r="O53" s="47"/>
      <c r="P53" s="47"/>
    </row>
    <row r="54" spans="1:16">
      <c r="A54" s="175">
        <v>51</v>
      </c>
      <c r="B54" s="180" t="s">
        <v>2</v>
      </c>
      <c r="C54" s="180" t="s">
        <v>1330</v>
      </c>
      <c r="D54" s="180" t="s">
        <v>207</v>
      </c>
      <c r="E54" s="181" t="s">
        <v>1426</v>
      </c>
      <c r="F54" s="156">
        <v>837</v>
      </c>
      <c r="G54" s="156">
        <v>1600516.35</v>
      </c>
      <c r="H54" s="10">
        <v>1167</v>
      </c>
      <c r="I54" s="10">
        <v>1700165</v>
      </c>
      <c r="J54" s="49">
        <f t="shared" si="0"/>
        <v>1.3942652329749103</v>
      </c>
      <c r="K54" s="49">
        <f t="shared" si="1"/>
        <v>1.0622603136793947</v>
      </c>
      <c r="L54" s="49">
        <f t="shared" si="2"/>
        <v>0.3</v>
      </c>
      <c r="M54" s="49">
        <f t="shared" si="3"/>
        <v>0.7</v>
      </c>
      <c r="N54" s="144">
        <f t="shared" si="4"/>
        <v>1</v>
      </c>
      <c r="O54" s="47"/>
      <c r="P54" s="47"/>
    </row>
    <row r="55" spans="1:16">
      <c r="A55" s="175">
        <v>52</v>
      </c>
      <c r="B55" s="185" t="s">
        <v>142</v>
      </c>
      <c r="C55" s="185" t="s">
        <v>173</v>
      </c>
      <c r="D55" s="157" t="s">
        <v>300</v>
      </c>
      <c r="E55" s="158" t="s">
        <v>301</v>
      </c>
      <c r="F55" s="177">
        <v>708.64499999999998</v>
      </c>
      <c r="G55" s="177">
        <v>1389026.6924999999</v>
      </c>
      <c r="H55" s="10">
        <v>422</v>
      </c>
      <c r="I55" s="10">
        <v>485210</v>
      </c>
      <c r="J55" s="49">
        <f t="shared" si="0"/>
        <v>0.59550268470108447</v>
      </c>
      <c r="K55" s="49">
        <f t="shared" si="1"/>
        <v>0.34931654130181522</v>
      </c>
      <c r="L55" s="49">
        <f t="shared" si="2"/>
        <v>0.17865080541032533</v>
      </c>
      <c r="M55" s="49">
        <f t="shared" si="3"/>
        <v>0.24452157891127063</v>
      </c>
      <c r="N55" s="144">
        <f t="shared" si="4"/>
        <v>0.42317238432159598</v>
      </c>
      <c r="O55" s="47"/>
      <c r="P55" s="47"/>
    </row>
    <row r="56" spans="1:16">
      <c r="A56" s="175">
        <v>53</v>
      </c>
      <c r="B56" s="185" t="s">
        <v>142</v>
      </c>
      <c r="C56" s="185" t="s">
        <v>173</v>
      </c>
      <c r="D56" s="185" t="s">
        <v>304</v>
      </c>
      <c r="E56" s="161" t="s">
        <v>305</v>
      </c>
      <c r="F56" s="177">
        <v>944.8599999999999</v>
      </c>
      <c r="G56" s="177">
        <v>1852035.59</v>
      </c>
      <c r="H56" s="10">
        <v>624</v>
      </c>
      <c r="I56" s="10">
        <v>762515</v>
      </c>
      <c r="J56" s="49">
        <f t="shared" si="0"/>
        <v>0.66041529962110801</v>
      </c>
      <c r="K56" s="49">
        <f t="shared" si="1"/>
        <v>0.41171724999086001</v>
      </c>
      <c r="L56" s="49">
        <f t="shared" si="2"/>
        <v>0.19812458988633239</v>
      </c>
      <c r="M56" s="49">
        <f t="shared" si="3"/>
        <v>0.28820207499360201</v>
      </c>
      <c r="N56" s="144">
        <f t="shared" si="4"/>
        <v>0.48632666487993437</v>
      </c>
      <c r="O56" s="47"/>
      <c r="P56" s="47"/>
    </row>
    <row r="57" spans="1:16">
      <c r="A57" s="175">
        <v>54</v>
      </c>
      <c r="B57" s="185" t="s">
        <v>142</v>
      </c>
      <c r="C57" s="185" t="s">
        <v>173</v>
      </c>
      <c r="D57" s="157" t="s">
        <v>298</v>
      </c>
      <c r="E57" s="161" t="s">
        <v>299</v>
      </c>
      <c r="F57" s="177">
        <v>444.63999999999993</v>
      </c>
      <c r="G57" s="177">
        <v>871546.16</v>
      </c>
      <c r="H57" s="10">
        <v>516</v>
      </c>
      <c r="I57" s="10">
        <v>626435</v>
      </c>
      <c r="J57" s="49">
        <f t="shared" si="0"/>
        <v>1.1604893846707451</v>
      </c>
      <c r="K57" s="49">
        <f t="shared" si="1"/>
        <v>0.71876284785650368</v>
      </c>
      <c r="L57" s="49">
        <f t="shared" si="2"/>
        <v>0.3</v>
      </c>
      <c r="M57" s="49">
        <f t="shared" si="3"/>
        <v>0.50313399349955257</v>
      </c>
      <c r="N57" s="144">
        <f t="shared" si="4"/>
        <v>0.8031339934995525</v>
      </c>
      <c r="O57" s="47"/>
      <c r="P57" s="47"/>
    </row>
    <row r="58" spans="1:16">
      <c r="A58" s="175">
        <v>55</v>
      </c>
      <c r="B58" s="185" t="s">
        <v>142</v>
      </c>
      <c r="C58" s="185" t="s">
        <v>173</v>
      </c>
      <c r="D58" s="157" t="s">
        <v>302</v>
      </c>
      <c r="E58" s="158" t="s">
        <v>303</v>
      </c>
      <c r="F58" s="177">
        <v>680.85500000000002</v>
      </c>
      <c r="G58" s="177">
        <v>1334555.0574999999</v>
      </c>
      <c r="H58" s="10">
        <v>442</v>
      </c>
      <c r="I58" s="10">
        <v>455700</v>
      </c>
      <c r="J58" s="49">
        <f t="shared" si="0"/>
        <v>0.64918374690646319</v>
      </c>
      <c r="K58" s="49">
        <f t="shared" si="1"/>
        <v>0.34146212060644043</v>
      </c>
      <c r="L58" s="49">
        <f t="shared" si="2"/>
        <v>0.19475512407193896</v>
      </c>
      <c r="M58" s="49">
        <f t="shared" si="3"/>
        <v>0.2390234844245083</v>
      </c>
      <c r="N58" s="144">
        <f t="shared" si="4"/>
        <v>0.43377860849644723</v>
      </c>
      <c r="O58" s="47"/>
      <c r="P58" s="47"/>
    </row>
    <row r="59" spans="1:16">
      <c r="A59" s="175">
        <v>56</v>
      </c>
      <c r="B59" s="185" t="s">
        <v>149</v>
      </c>
      <c r="C59" s="185" t="s">
        <v>173</v>
      </c>
      <c r="D59" s="157" t="s">
        <v>1339</v>
      </c>
      <c r="E59" s="158" t="s">
        <v>1340</v>
      </c>
      <c r="F59" s="177">
        <v>2139.3350000000005</v>
      </c>
      <c r="G59" s="177">
        <v>4179102.2766249999</v>
      </c>
      <c r="H59" s="10">
        <v>913</v>
      </c>
      <c r="I59" s="10">
        <v>1715130</v>
      </c>
      <c r="J59" s="49">
        <f t="shared" si="0"/>
        <v>0.42676813121834578</v>
      </c>
      <c r="K59" s="49">
        <f t="shared" si="1"/>
        <v>0.41040632328939347</v>
      </c>
      <c r="L59" s="49">
        <f t="shared" si="2"/>
        <v>0.12803043936550373</v>
      </c>
      <c r="M59" s="49">
        <f t="shared" si="3"/>
        <v>0.28728442630257539</v>
      </c>
      <c r="N59" s="144">
        <f t="shared" si="4"/>
        <v>0.41531486566807913</v>
      </c>
      <c r="O59" s="47"/>
      <c r="P59" s="47"/>
    </row>
    <row r="60" spans="1:16">
      <c r="A60" s="175">
        <v>57</v>
      </c>
      <c r="B60" s="185" t="s">
        <v>149</v>
      </c>
      <c r="C60" s="185" t="s">
        <v>173</v>
      </c>
      <c r="D60" s="157" t="s">
        <v>1080</v>
      </c>
      <c r="E60" s="158" t="s">
        <v>348</v>
      </c>
      <c r="F60" s="177">
        <v>1036.5849999999998</v>
      </c>
      <c r="G60" s="177">
        <v>2024925.8453749996</v>
      </c>
      <c r="H60" s="10">
        <v>501</v>
      </c>
      <c r="I60" s="10">
        <v>850635</v>
      </c>
      <c r="J60" s="49">
        <f t="shared" si="0"/>
        <v>0.48331781764158277</v>
      </c>
      <c r="K60" s="49">
        <f t="shared" si="1"/>
        <v>0.42008204988981679</v>
      </c>
      <c r="L60" s="49">
        <f t="shared" si="2"/>
        <v>0.14499534529247482</v>
      </c>
      <c r="M60" s="49">
        <f t="shared" si="3"/>
        <v>0.29405743492287173</v>
      </c>
      <c r="N60" s="144">
        <f t="shared" si="4"/>
        <v>0.43905278021534655</v>
      </c>
      <c r="O60" s="47"/>
      <c r="P60" s="47"/>
    </row>
    <row r="61" spans="1:16">
      <c r="A61" s="175">
        <v>58</v>
      </c>
      <c r="B61" s="185" t="s">
        <v>149</v>
      </c>
      <c r="C61" s="185" t="s">
        <v>173</v>
      </c>
      <c r="D61" s="157" t="s">
        <v>1079</v>
      </c>
      <c r="E61" s="158" t="s">
        <v>1318</v>
      </c>
      <c r="F61" s="177">
        <v>1235.0800000000002</v>
      </c>
      <c r="G61" s="177">
        <v>2412677.6030000006</v>
      </c>
      <c r="H61" s="10">
        <v>642</v>
      </c>
      <c r="I61" s="10">
        <v>1305500</v>
      </c>
      <c r="J61" s="49">
        <f t="shared" si="0"/>
        <v>0.51980438514104343</v>
      </c>
      <c r="K61" s="49">
        <f t="shared" si="1"/>
        <v>0.54110006176403325</v>
      </c>
      <c r="L61" s="49">
        <f t="shared" si="2"/>
        <v>0.15594131554231302</v>
      </c>
      <c r="M61" s="49">
        <f t="shared" si="3"/>
        <v>0.37877004323482327</v>
      </c>
      <c r="N61" s="144">
        <f t="shared" si="4"/>
        <v>0.53471135877713627</v>
      </c>
      <c r="O61" s="47"/>
      <c r="P61" s="47"/>
    </row>
    <row r="62" spans="1:16">
      <c r="A62" s="175">
        <v>59</v>
      </c>
      <c r="B62" s="185" t="s">
        <v>144</v>
      </c>
      <c r="C62" s="185" t="s">
        <v>173</v>
      </c>
      <c r="D62" s="157" t="s">
        <v>321</v>
      </c>
      <c r="E62" s="158" t="s">
        <v>322</v>
      </c>
      <c r="F62" s="177">
        <v>1524.0499999999997</v>
      </c>
      <c r="G62" s="177">
        <v>2964388.9137499998</v>
      </c>
      <c r="H62" s="10">
        <v>849</v>
      </c>
      <c r="I62" s="10">
        <v>1400515</v>
      </c>
      <c r="J62" s="49">
        <f t="shared" si="0"/>
        <v>0.55706833765296426</v>
      </c>
      <c r="K62" s="49">
        <f t="shared" si="1"/>
        <v>0.47244644368485572</v>
      </c>
      <c r="L62" s="49">
        <f t="shared" si="2"/>
        <v>0.16712050129588926</v>
      </c>
      <c r="M62" s="49">
        <f t="shared" si="3"/>
        <v>0.33071251057939899</v>
      </c>
      <c r="N62" s="144">
        <f t="shared" si="4"/>
        <v>0.49783301187528828</v>
      </c>
      <c r="O62" s="47"/>
      <c r="P62" s="47"/>
    </row>
    <row r="63" spans="1:16">
      <c r="A63" s="175">
        <v>60</v>
      </c>
      <c r="B63" s="185" t="s">
        <v>144</v>
      </c>
      <c r="C63" s="185" t="s">
        <v>173</v>
      </c>
      <c r="D63" s="157" t="s">
        <v>320</v>
      </c>
      <c r="E63" s="158" t="s">
        <v>1007</v>
      </c>
      <c r="F63" s="177">
        <v>1246.9500000000003</v>
      </c>
      <c r="G63" s="177">
        <v>2425409.1112500001</v>
      </c>
      <c r="H63" s="10">
        <v>715</v>
      </c>
      <c r="I63" s="10">
        <v>925170</v>
      </c>
      <c r="J63" s="49">
        <f t="shared" si="0"/>
        <v>0.57339909378884468</v>
      </c>
      <c r="K63" s="49">
        <f t="shared" si="1"/>
        <v>0.38144904944435898</v>
      </c>
      <c r="L63" s="49">
        <f t="shared" si="2"/>
        <v>0.17201972813665339</v>
      </c>
      <c r="M63" s="49">
        <f t="shared" si="3"/>
        <v>0.26701433461105128</v>
      </c>
      <c r="N63" s="144">
        <f t="shared" si="4"/>
        <v>0.43903406274770468</v>
      </c>
      <c r="O63" s="47"/>
      <c r="P63" s="47"/>
    </row>
    <row r="64" spans="1:16">
      <c r="A64" s="175">
        <v>61</v>
      </c>
      <c r="B64" s="185" t="s">
        <v>1082</v>
      </c>
      <c r="C64" s="185" t="s">
        <v>173</v>
      </c>
      <c r="D64" s="157" t="s">
        <v>1192</v>
      </c>
      <c r="E64" s="158" t="s">
        <v>1341</v>
      </c>
      <c r="F64" s="177">
        <v>889.35</v>
      </c>
      <c r="G64" s="177">
        <v>1725867.8202500006</v>
      </c>
      <c r="H64" s="10">
        <v>500</v>
      </c>
      <c r="I64" s="10">
        <v>665690</v>
      </c>
      <c r="J64" s="49">
        <f t="shared" si="0"/>
        <v>0.56220835441614658</v>
      </c>
      <c r="K64" s="49">
        <f t="shared" si="1"/>
        <v>0.38571320015896204</v>
      </c>
      <c r="L64" s="49">
        <f t="shared" si="2"/>
        <v>0.16866250632484397</v>
      </c>
      <c r="M64" s="49">
        <f t="shared" si="3"/>
        <v>0.26999924011127341</v>
      </c>
      <c r="N64" s="144">
        <f t="shared" si="4"/>
        <v>0.43866174643611738</v>
      </c>
      <c r="O64" s="47"/>
      <c r="P64" s="47"/>
    </row>
    <row r="65" spans="1:16">
      <c r="A65" s="175">
        <v>62</v>
      </c>
      <c r="B65" s="185" t="s">
        <v>1082</v>
      </c>
      <c r="C65" s="185" t="s">
        <v>173</v>
      </c>
      <c r="D65" s="157" t="s">
        <v>1193</v>
      </c>
      <c r="E65" s="158" t="s">
        <v>1319</v>
      </c>
      <c r="F65" s="177">
        <v>925.64999999999975</v>
      </c>
      <c r="G65" s="177">
        <v>1796311.4047499998</v>
      </c>
      <c r="H65" s="10">
        <v>316</v>
      </c>
      <c r="I65" s="10">
        <v>524595</v>
      </c>
      <c r="J65" s="49">
        <f t="shared" si="0"/>
        <v>0.3413817317560634</v>
      </c>
      <c r="K65" s="49">
        <f t="shared" si="1"/>
        <v>0.29204012100174254</v>
      </c>
      <c r="L65" s="49">
        <f t="shared" si="2"/>
        <v>0.10241451952681901</v>
      </c>
      <c r="M65" s="49">
        <f t="shared" si="3"/>
        <v>0.20442808470121976</v>
      </c>
      <c r="N65" s="144">
        <f t="shared" si="4"/>
        <v>0.30684260422803877</v>
      </c>
      <c r="O65" s="47"/>
      <c r="P65" s="47"/>
    </row>
    <row r="66" spans="1:16">
      <c r="A66" s="175">
        <v>63</v>
      </c>
      <c r="B66" s="185" t="s">
        <v>158</v>
      </c>
      <c r="C66" s="185" t="s">
        <v>173</v>
      </c>
      <c r="D66" s="157" t="s">
        <v>288</v>
      </c>
      <c r="E66" s="158" t="s">
        <v>1165</v>
      </c>
      <c r="F66" s="177">
        <v>4921.6500000000015</v>
      </c>
      <c r="G66" s="177">
        <v>9606323.6437500007</v>
      </c>
      <c r="H66" s="10">
        <v>6432</v>
      </c>
      <c r="I66" s="10">
        <v>7121550</v>
      </c>
      <c r="J66" s="49">
        <f t="shared" si="0"/>
        <v>1.306878790649477</v>
      </c>
      <c r="K66" s="49">
        <f t="shared" si="1"/>
        <v>0.7413397949207523</v>
      </c>
      <c r="L66" s="49">
        <f t="shared" si="2"/>
        <v>0.3</v>
      </c>
      <c r="M66" s="49">
        <f t="shared" si="3"/>
        <v>0.51893785644452661</v>
      </c>
      <c r="N66" s="144">
        <f t="shared" si="4"/>
        <v>0.81893785644452666</v>
      </c>
      <c r="O66" s="47"/>
      <c r="P66" s="47"/>
    </row>
    <row r="67" spans="1:16">
      <c r="A67" s="175">
        <v>64</v>
      </c>
      <c r="B67" s="185" t="s">
        <v>158</v>
      </c>
      <c r="C67" s="185" t="s">
        <v>173</v>
      </c>
      <c r="D67" s="157" t="s">
        <v>289</v>
      </c>
      <c r="E67" s="161" t="s">
        <v>290</v>
      </c>
      <c r="F67" s="177">
        <v>5249.7599999999984</v>
      </c>
      <c r="G67" s="177">
        <v>10246745.219999999</v>
      </c>
      <c r="H67" s="10">
        <v>8950</v>
      </c>
      <c r="I67" s="10">
        <v>10438545</v>
      </c>
      <c r="J67" s="49">
        <f t="shared" si="0"/>
        <v>1.7048398402974618</v>
      </c>
      <c r="K67" s="49">
        <f t="shared" si="1"/>
        <v>1.0187181174004052</v>
      </c>
      <c r="L67" s="49">
        <f t="shared" si="2"/>
        <v>0.3</v>
      </c>
      <c r="M67" s="49">
        <f t="shared" si="3"/>
        <v>0.7</v>
      </c>
      <c r="N67" s="144">
        <f t="shared" si="4"/>
        <v>1</v>
      </c>
      <c r="O67" s="47"/>
      <c r="P67" s="47"/>
    </row>
    <row r="68" spans="1:16">
      <c r="A68" s="175">
        <v>65</v>
      </c>
      <c r="B68" s="185" t="s">
        <v>158</v>
      </c>
      <c r="C68" s="185" t="s">
        <v>173</v>
      </c>
      <c r="D68" s="157" t="s">
        <v>291</v>
      </c>
      <c r="E68" s="158" t="s">
        <v>1346</v>
      </c>
      <c r="F68" s="177">
        <v>765.59000000000026</v>
      </c>
      <c r="G68" s="177">
        <v>1494317.0112500002</v>
      </c>
      <c r="H68" s="10">
        <v>511</v>
      </c>
      <c r="I68" s="10">
        <v>888805</v>
      </c>
      <c r="J68" s="49">
        <f t="shared" ref="J68:J131" si="5">IFERROR(H68/F68,0)</f>
        <v>0.66745908384383268</v>
      </c>
      <c r="K68" s="49">
        <f t="shared" ref="K68:K131" si="6">IFERROR(I68/G68,0)</f>
        <v>0.59479012372114548</v>
      </c>
      <c r="L68" s="49">
        <f t="shared" si="2"/>
        <v>0.2002377251531498</v>
      </c>
      <c r="M68" s="49">
        <f t="shared" si="3"/>
        <v>0.4163530866048018</v>
      </c>
      <c r="N68" s="144">
        <f t="shared" si="4"/>
        <v>0.61659081175795161</v>
      </c>
      <c r="O68" s="47"/>
      <c r="P68" s="47"/>
    </row>
    <row r="69" spans="1:16">
      <c r="A69" s="175">
        <v>66</v>
      </c>
      <c r="B69" s="185" t="s">
        <v>156</v>
      </c>
      <c r="C69" s="185" t="s">
        <v>173</v>
      </c>
      <c r="D69" s="157" t="s">
        <v>271</v>
      </c>
      <c r="E69" s="158" t="s">
        <v>1312</v>
      </c>
      <c r="F69" s="177">
        <v>2410.5649999999991</v>
      </c>
      <c r="G69" s="177">
        <v>4708075.8587499987</v>
      </c>
      <c r="H69" s="10">
        <v>701</v>
      </c>
      <c r="I69" s="10">
        <v>1531465</v>
      </c>
      <c r="J69" s="49">
        <f t="shared" si="5"/>
        <v>0.2908031934422014</v>
      </c>
      <c r="K69" s="49">
        <f t="shared" si="6"/>
        <v>0.32528469080500461</v>
      </c>
      <c r="L69" s="49">
        <f t="shared" ref="L69:L132" si="7">IF((J69*0.3)&gt;30%,30%,(J69*0.3))</f>
        <v>8.7240958032660423E-2</v>
      </c>
      <c r="M69" s="49">
        <f t="shared" ref="M69:M132" si="8">IF((K69*0.7)&gt;70%,70%,(K69*0.7))</f>
        <v>0.22769928356350322</v>
      </c>
      <c r="N69" s="144">
        <f t="shared" ref="N69:N132" si="9">L69+M69</f>
        <v>0.31494024159616363</v>
      </c>
      <c r="O69" s="47"/>
      <c r="P69" s="47"/>
    </row>
    <row r="70" spans="1:16">
      <c r="A70" s="175">
        <v>67</v>
      </c>
      <c r="B70" s="185" t="s">
        <v>156</v>
      </c>
      <c r="C70" s="185" t="s">
        <v>173</v>
      </c>
      <c r="D70" s="157" t="s">
        <v>274</v>
      </c>
      <c r="E70" s="158" t="s">
        <v>1335</v>
      </c>
      <c r="F70" s="177">
        <v>1029.2299999999998</v>
      </c>
      <c r="G70" s="177">
        <v>2010189.6925000004</v>
      </c>
      <c r="H70" s="10">
        <v>339</v>
      </c>
      <c r="I70" s="10">
        <v>659570</v>
      </c>
      <c r="J70" s="49">
        <f t="shared" si="5"/>
        <v>0.3293724434771626</v>
      </c>
      <c r="K70" s="49">
        <f t="shared" si="6"/>
        <v>0.32811331311709024</v>
      </c>
      <c r="L70" s="49">
        <f t="shared" si="7"/>
        <v>9.8811733043148775E-2</v>
      </c>
      <c r="M70" s="49">
        <f t="shared" si="8"/>
        <v>0.22967931918196316</v>
      </c>
      <c r="N70" s="144">
        <f t="shared" si="9"/>
        <v>0.32849105222511193</v>
      </c>
      <c r="O70" s="47"/>
      <c r="P70" s="47"/>
    </row>
    <row r="71" spans="1:16">
      <c r="A71" s="175">
        <v>68</v>
      </c>
      <c r="B71" s="185" t="s">
        <v>156</v>
      </c>
      <c r="C71" s="185" t="s">
        <v>173</v>
      </c>
      <c r="D71" s="157" t="s">
        <v>276</v>
      </c>
      <c r="E71" s="158" t="s">
        <v>1368</v>
      </c>
      <c r="F71" s="177">
        <v>1002.1450000000001</v>
      </c>
      <c r="G71" s="177">
        <v>1957289.9637499996</v>
      </c>
      <c r="H71" s="10">
        <v>274</v>
      </c>
      <c r="I71" s="10">
        <v>557315</v>
      </c>
      <c r="J71" s="49">
        <f t="shared" si="5"/>
        <v>0.27341352798247753</v>
      </c>
      <c r="K71" s="49">
        <f t="shared" si="6"/>
        <v>0.28473808700895409</v>
      </c>
      <c r="L71" s="49">
        <f t="shared" si="7"/>
        <v>8.2024058394743263E-2</v>
      </c>
      <c r="M71" s="49">
        <f t="shared" si="8"/>
        <v>0.19931666090626785</v>
      </c>
      <c r="N71" s="144">
        <f t="shared" si="9"/>
        <v>0.28134071930101112</v>
      </c>
      <c r="O71" s="47"/>
      <c r="P71" s="47"/>
    </row>
    <row r="72" spans="1:16">
      <c r="A72" s="175">
        <v>69</v>
      </c>
      <c r="B72" s="185" t="s">
        <v>156</v>
      </c>
      <c r="C72" s="185" t="s">
        <v>173</v>
      </c>
      <c r="D72" s="157" t="s">
        <v>273</v>
      </c>
      <c r="E72" s="158" t="s">
        <v>1018</v>
      </c>
      <c r="F72" s="177">
        <v>975.06000000000006</v>
      </c>
      <c r="G72" s="177">
        <v>1904390.2349999996</v>
      </c>
      <c r="H72" s="10">
        <v>429</v>
      </c>
      <c r="I72" s="10">
        <v>811015</v>
      </c>
      <c r="J72" s="49">
        <f t="shared" si="5"/>
        <v>0.43997292474309269</v>
      </c>
      <c r="K72" s="49">
        <f t="shared" si="6"/>
        <v>0.42586597278997296</v>
      </c>
      <c r="L72" s="49">
        <f t="shared" si="7"/>
        <v>0.13199187742292781</v>
      </c>
      <c r="M72" s="49">
        <f t="shared" si="8"/>
        <v>0.29810618095298103</v>
      </c>
      <c r="N72" s="144">
        <f t="shared" si="9"/>
        <v>0.43009805837590886</v>
      </c>
      <c r="O72" s="47"/>
      <c r="P72" s="47"/>
    </row>
    <row r="73" spans="1:16">
      <c r="A73" s="175">
        <v>70</v>
      </c>
      <c r="B73" s="185" t="s">
        <v>1162</v>
      </c>
      <c r="C73" s="185" t="s">
        <v>173</v>
      </c>
      <c r="D73" s="157" t="s">
        <v>278</v>
      </c>
      <c r="E73" s="158" t="s">
        <v>1014</v>
      </c>
      <c r="F73" s="177">
        <v>1255.0500000000002</v>
      </c>
      <c r="G73" s="177">
        <v>2442488.5462500001</v>
      </c>
      <c r="H73" s="10">
        <v>264</v>
      </c>
      <c r="I73" s="10">
        <v>469245</v>
      </c>
      <c r="J73" s="49">
        <f t="shared" si="5"/>
        <v>0.21035018525158358</v>
      </c>
      <c r="K73" s="49">
        <f t="shared" si="6"/>
        <v>0.19211758463327941</v>
      </c>
      <c r="L73" s="49">
        <f t="shared" si="7"/>
        <v>6.3105055575475077E-2</v>
      </c>
      <c r="M73" s="49">
        <f t="shared" si="8"/>
        <v>0.13448230924329557</v>
      </c>
      <c r="N73" s="144">
        <f t="shared" si="9"/>
        <v>0.19758736481877065</v>
      </c>
      <c r="O73" s="47"/>
      <c r="P73" s="47"/>
    </row>
    <row r="74" spans="1:16">
      <c r="A74" s="175">
        <v>71</v>
      </c>
      <c r="B74" s="185" t="s">
        <v>1162</v>
      </c>
      <c r="C74" s="185" t="s">
        <v>173</v>
      </c>
      <c r="D74" s="157" t="s">
        <v>279</v>
      </c>
      <c r="E74" s="158" t="s">
        <v>1313</v>
      </c>
      <c r="F74" s="177">
        <v>1031.93</v>
      </c>
      <c r="G74" s="177">
        <v>2008268.3602499997</v>
      </c>
      <c r="H74" s="10">
        <v>361</v>
      </c>
      <c r="I74" s="10">
        <v>712310</v>
      </c>
      <c r="J74" s="49">
        <f t="shared" si="5"/>
        <v>0.34982993032473131</v>
      </c>
      <c r="K74" s="49">
        <f t="shared" si="6"/>
        <v>0.35468865321929782</v>
      </c>
      <c r="L74" s="49">
        <f t="shared" si="7"/>
        <v>0.10494897909741939</v>
      </c>
      <c r="M74" s="49">
        <f t="shared" si="8"/>
        <v>0.24828205725350846</v>
      </c>
      <c r="N74" s="144">
        <f t="shared" si="9"/>
        <v>0.35323103635092784</v>
      </c>
      <c r="O74" s="47"/>
      <c r="P74" s="47"/>
    </row>
    <row r="75" spans="1:16">
      <c r="A75" s="175">
        <v>72</v>
      </c>
      <c r="B75" s="185" t="s">
        <v>1162</v>
      </c>
      <c r="C75" s="185" t="s">
        <v>173</v>
      </c>
      <c r="D75" s="157" t="s">
        <v>277</v>
      </c>
      <c r="E75" s="158" t="s">
        <v>1314</v>
      </c>
      <c r="F75" s="177">
        <v>502.02</v>
      </c>
      <c r="G75" s="177">
        <v>976995.41850000003</v>
      </c>
      <c r="H75" s="10">
        <v>262</v>
      </c>
      <c r="I75" s="10">
        <v>430110</v>
      </c>
      <c r="J75" s="49">
        <f t="shared" si="5"/>
        <v>0.52189155810525478</v>
      </c>
      <c r="K75" s="49">
        <f t="shared" si="6"/>
        <v>0.44023747896418614</v>
      </c>
      <c r="L75" s="49">
        <f t="shared" si="7"/>
        <v>0.15656746743157643</v>
      </c>
      <c r="M75" s="49">
        <f t="shared" si="8"/>
        <v>0.30816623527493026</v>
      </c>
      <c r="N75" s="144">
        <f t="shared" si="9"/>
        <v>0.46473370270650671</v>
      </c>
      <c r="O75" s="47"/>
      <c r="P75" s="47"/>
    </row>
    <row r="76" spans="1:16">
      <c r="A76" s="175">
        <v>73</v>
      </c>
      <c r="B76" s="185" t="s">
        <v>155</v>
      </c>
      <c r="C76" s="185" t="s">
        <v>173</v>
      </c>
      <c r="D76" s="185" t="s">
        <v>314</v>
      </c>
      <c r="E76" s="161" t="s">
        <v>315</v>
      </c>
      <c r="F76" s="177">
        <v>821.69999999999959</v>
      </c>
      <c r="G76" s="177">
        <v>1620867.0825</v>
      </c>
      <c r="H76" s="10">
        <v>659</v>
      </c>
      <c r="I76" s="10">
        <v>733165</v>
      </c>
      <c r="J76" s="49">
        <f t="shared" si="5"/>
        <v>0.80199586223682651</v>
      </c>
      <c r="K76" s="49">
        <f t="shared" si="6"/>
        <v>0.45232888490102335</v>
      </c>
      <c r="L76" s="49">
        <f t="shared" si="7"/>
        <v>0.24059875867104794</v>
      </c>
      <c r="M76" s="49">
        <f t="shared" si="8"/>
        <v>0.31663021943071634</v>
      </c>
      <c r="N76" s="144">
        <f t="shared" si="9"/>
        <v>0.55722897810176431</v>
      </c>
      <c r="O76" s="47"/>
      <c r="P76" s="47"/>
    </row>
    <row r="77" spans="1:16">
      <c r="A77" s="175">
        <v>74</v>
      </c>
      <c r="B77" s="185" t="s">
        <v>155</v>
      </c>
      <c r="C77" s="185" t="s">
        <v>173</v>
      </c>
      <c r="D77" s="157" t="s">
        <v>318</v>
      </c>
      <c r="E77" s="161" t="s">
        <v>319</v>
      </c>
      <c r="F77" s="177">
        <v>474.75999999999982</v>
      </c>
      <c r="G77" s="177">
        <v>936500.98100000003</v>
      </c>
      <c r="H77" s="10">
        <v>380</v>
      </c>
      <c r="I77" s="10">
        <v>421175</v>
      </c>
      <c r="J77" s="49">
        <f t="shared" si="5"/>
        <v>0.80040441486224645</v>
      </c>
      <c r="K77" s="49">
        <f t="shared" si="6"/>
        <v>0.44973257748247891</v>
      </c>
      <c r="L77" s="49">
        <f t="shared" si="7"/>
        <v>0.24012132445867393</v>
      </c>
      <c r="M77" s="49">
        <f t="shared" si="8"/>
        <v>0.31481280423773522</v>
      </c>
      <c r="N77" s="144">
        <f t="shared" si="9"/>
        <v>0.55493412869640912</v>
      </c>
      <c r="O77" s="47"/>
      <c r="P77" s="47"/>
    </row>
    <row r="78" spans="1:16">
      <c r="A78" s="175">
        <v>75</v>
      </c>
      <c r="B78" s="185" t="s">
        <v>155</v>
      </c>
      <c r="C78" s="185" t="s">
        <v>173</v>
      </c>
      <c r="D78" s="157" t="s">
        <v>316</v>
      </c>
      <c r="E78" s="161" t="s">
        <v>317</v>
      </c>
      <c r="F78" s="177">
        <v>529.53999999999985</v>
      </c>
      <c r="G78" s="177">
        <v>1044558.7864999999</v>
      </c>
      <c r="H78" s="10">
        <v>436</v>
      </c>
      <c r="I78" s="10">
        <v>448575</v>
      </c>
      <c r="J78" s="49">
        <f t="shared" si="5"/>
        <v>0.82335612040639072</v>
      </c>
      <c r="K78" s="49">
        <f t="shared" si="6"/>
        <v>0.42943968860100151</v>
      </c>
      <c r="L78" s="49">
        <f t="shared" si="7"/>
        <v>0.24700683612191721</v>
      </c>
      <c r="M78" s="49">
        <f t="shared" si="8"/>
        <v>0.30060778202070104</v>
      </c>
      <c r="N78" s="144">
        <f t="shared" si="9"/>
        <v>0.54761461814261825</v>
      </c>
      <c r="O78" s="47"/>
      <c r="P78" s="47"/>
    </row>
    <row r="79" spans="1:16" s="179" customFormat="1">
      <c r="A79" s="175">
        <v>76</v>
      </c>
      <c r="B79" s="182" t="s">
        <v>1446</v>
      </c>
      <c r="C79" s="183" t="s">
        <v>173</v>
      </c>
      <c r="D79" s="157" t="s">
        <v>1195</v>
      </c>
      <c r="E79" s="176" t="s">
        <v>397</v>
      </c>
      <c r="F79" s="177">
        <v>1621.8000000000002</v>
      </c>
      <c r="G79" s="177">
        <v>3147348.5775000001</v>
      </c>
      <c r="H79" s="10">
        <v>549</v>
      </c>
      <c r="I79" s="10">
        <v>870185</v>
      </c>
      <c r="J79" s="49">
        <f t="shared" si="5"/>
        <v>0.33851276359600441</v>
      </c>
      <c r="K79" s="49">
        <f t="shared" si="6"/>
        <v>0.27648192711186914</v>
      </c>
      <c r="L79" s="49">
        <f t="shared" si="7"/>
        <v>0.10155382907880132</v>
      </c>
      <c r="M79" s="49">
        <f t="shared" si="8"/>
        <v>0.19353734897830838</v>
      </c>
      <c r="N79" s="144">
        <f t="shared" si="9"/>
        <v>0.29509117805710972</v>
      </c>
      <c r="O79" s="178"/>
      <c r="P79" s="178"/>
    </row>
    <row r="80" spans="1:16">
      <c r="A80" s="175">
        <v>77</v>
      </c>
      <c r="B80" s="182" t="s">
        <v>1446</v>
      </c>
      <c r="C80" s="183" t="s">
        <v>173</v>
      </c>
      <c r="D80" s="157" t="s">
        <v>1196</v>
      </c>
      <c r="E80" s="176" t="s">
        <v>1021</v>
      </c>
      <c r="F80" s="177">
        <v>1405.56</v>
      </c>
      <c r="G80" s="177">
        <v>2727702.1004999997</v>
      </c>
      <c r="H80" s="10">
        <v>289</v>
      </c>
      <c r="I80" s="10">
        <v>473165</v>
      </c>
      <c r="J80" s="49">
        <f t="shared" si="5"/>
        <v>0.20561199806482827</v>
      </c>
      <c r="K80" s="49">
        <f t="shared" si="6"/>
        <v>0.17346652331032292</v>
      </c>
      <c r="L80" s="49">
        <f t="shared" si="7"/>
        <v>6.1683599419448482E-2</v>
      </c>
      <c r="M80" s="49">
        <f t="shared" si="8"/>
        <v>0.12142656631722604</v>
      </c>
      <c r="N80" s="144">
        <f t="shared" si="9"/>
        <v>0.18311016573667452</v>
      </c>
      <c r="O80" s="47"/>
      <c r="P80" s="47"/>
    </row>
    <row r="81" spans="1:16">
      <c r="A81" s="175">
        <v>78</v>
      </c>
      <c r="B81" s="182" t="s">
        <v>1446</v>
      </c>
      <c r="C81" s="183" t="s">
        <v>173</v>
      </c>
      <c r="D81" s="157" t="s">
        <v>1194</v>
      </c>
      <c r="E81" s="176" t="s">
        <v>1274</v>
      </c>
      <c r="F81" s="177">
        <v>2378.6400000000003</v>
      </c>
      <c r="G81" s="177">
        <v>4616111.2470000014</v>
      </c>
      <c r="H81" s="10">
        <v>834</v>
      </c>
      <c r="I81" s="10">
        <v>1364305</v>
      </c>
      <c r="J81" s="49">
        <f t="shared" si="5"/>
        <v>0.35062052265159921</v>
      </c>
      <c r="K81" s="49">
        <f t="shared" si="6"/>
        <v>0.29555288575132549</v>
      </c>
      <c r="L81" s="49">
        <f t="shared" si="7"/>
        <v>0.10518615679547975</v>
      </c>
      <c r="M81" s="49">
        <f t="shared" si="8"/>
        <v>0.20688702002592782</v>
      </c>
      <c r="N81" s="144">
        <f t="shared" si="9"/>
        <v>0.31207317682140756</v>
      </c>
      <c r="O81" s="47"/>
      <c r="P81" s="47"/>
    </row>
    <row r="82" spans="1:16">
      <c r="A82" s="175">
        <v>79</v>
      </c>
      <c r="B82" s="185" t="s">
        <v>145</v>
      </c>
      <c r="C82" s="185" t="s">
        <v>173</v>
      </c>
      <c r="D82" s="157" t="s">
        <v>323</v>
      </c>
      <c r="E82" s="186" t="s">
        <v>324</v>
      </c>
      <c r="F82" s="177">
        <v>1185.5149999999994</v>
      </c>
      <c r="G82" s="177">
        <v>2311010.4843749995</v>
      </c>
      <c r="H82" s="10">
        <v>500</v>
      </c>
      <c r="I82" s="10">
        <v>867460</v>
      </c>
      <c r="J82" s="49">
        <f t="shared" si="5"/>
        <v>0.42175763275875905</v>
      </c>
      <c r="K82" s="49">
        <f t="shared" si="6"/>
        <v>0.3753596125439474</v>
      </c>
      <c r="L82" s="49">
        <f t="shared" si="7"/>
        <v>0.1265272898276277</v>
      </c>
      <c r="M82" s="49">
        <f t="shared" si="8"/>
        <v>0.26275172878076314</v>
      </c>
      <c r="N82" s="144">
        <f t="shared" si="9"/>
        <v>0.38927901860839087</v>
      </c>
      <c r="O82" s="47"/>
      <c r="P82" s="47"/>
    </row>
    <row r="83" spans="1:16">
      <c r="A83" s="175">
        <v>80</v>
      </c>
      <c r="B83" s="185" t="s">
        <v>145</v>
      </c>
      <c r="C83" s="185" t="s">
        <v>173</v>
      </c>
      <c r="D83" s="157" t="s">
        <v>327</v>
      </c>
      <c r="E83" s="186" t="s">
        <v>1320</v>
      </c>
      <c r="F83" s="177">
        <v>1590.3249999999998</v>
      </c>
      <c r="G83" s="177">
        <v>3100136.015625</v>
      </c>
      <c r="H83" s="10">
        <v>781</v>
      </c>
      <c r="I83" s="10">
        <v>1190895</v>
      </c>
      <c r="J83" s="49">
        <f t="shared" si="5"/>
        <v>0.49109458758429886</v>
      </c>
      <c r="K83" s="49">
        <f t="shared" si="6"/>
        <v>0.38414282276576522</v>
      </c>
      <c r="L83" s="49">
        <f t="shared" si="7"/>
        <v>0.14732837627528966</v>
      </c>
      <c r="M83" s="49">
        <f t="shared" si="8"/>
        <v>0.26889997593603565</v>
      </c>
      <c r="N83" s="144">
        <f t="shared" si="9"/>
        <v>0.41622835221132531</v>
      </c>
      <c r="O83" s="47"/>
      <c r="P83" s="47"/>
    </row>
    <row r="84" spans="1:16">
      <c r="A84" s="175">
        <v>81</v>
      </c>
      <c r="B84" s="185" t="s">
        <v>145</v>
      </c>
      <c r="C84" s="185" t="s">
        <v>173</v>
      </c>
      <c r="D84" s="157" t="s">
        <v>331</v>
      </c>
      <c r="E84" s="158" t="s">
        <v>332</v>
      </c>
      <c r="F84" s="177">
        <v>780.70500000000015</v>
      </c>
      <c r="G84" s="177">
        <v>1521884.9531250005</v>
      </c>
      <c r="H84" s="10">
        <v>360</v>
      </c>
      <c r="I84" s="10">
        <v>505640</v>
      </c>
      <c r="J84" s="49">
        <f t="shared" si="5"/>
        <v>0.46112167848290958</v>
      </c>
      <c r="K84" s="49">
        <f t="shared" si="6"/>
        <v>0.33224587637963793</v>
      </c>
      <c r="L84" s="49">
        <f t="shared" si="7"/>
        <v>0.13833650354487287</v>
      </c>
      <c r="M84" s="49">
        <f t="shared" si="8"/>
        <v>0.23257211346574652</v>
      </c>
      <c r="N84" s="144">
        <f t="shared" si="9"/>
        <v>0.37090861701061939</v>
      </c>
      <c r="O84" s="47"/>
      <c r="P84" s="47"/>
    </row>
    <row r="85" spans="1:16">
      <c r="A85" s="175">
        <v>82</v>
      </c>
      <c r="B85" s="185" t="s">
        <v>145</v>
      </c>
      <c r="C85" s="185" t="s">
        <v>173</v>
      </c>
      <c r="D85" s="157" t="s">
        <v>333</v>
      </c>
      <c r="E85" s="161" t="s">
        <v>1167</v>
      </c>
      <c r="F85" s="177">
        <v>751.79000000000019</v>
      </c>
      <c r="G85" s="177">
        <v>1465518.8437500002</v>
      </c>
      <c r="H85" s="10">
        <v>481</v>
      </c>
      <c r="I85" s="10">
        <v>715755</v>
      </c>
      <c r="J85" s="49">
        <f t="shared" si="5"/>
        <v>0.63980632889503697</v>
      </c>
      <c r="K85" s="49">
        <f t="shared" si="6"/>
        <v>0.48839699540710863</v>
      </c>
      <c r="L85" s="49">
        <f t="shared" si="7"/>
        <v>0.19194189866851108</v>
      </c>
      <c r="M85" s="49">
        <f t="shared" si="8"/>
        <v>0.34187789678497604</v>
      </c>
      <c r="N85" s="144">
        <f t="shared" si="9"/>
        <v>0.53381979545348712</v>
      </c>
      <c r="O85" s="47"/>
      <c r="P85" s="47"/>
    </row>
    <row r="86" spans="1:16">
      <c r="A86" s="175">
        <v>83</v>
      </c>
      <c r="B86" s="185" t="s">
        <v>145</v>
      </c>
      <c r="C86" s="185" t="s">
        <v>173</v>
      </c>
      <c r="D86" s="157" t="s">
        <v>325</v>
      </c>
      <c r="E86" s="158" t="s">
        <v>1362</v>
      </c>
      <c r="F86" s="177">
        <v>751.79000000000019</v>
      </c>
      <c r="G86" s="177">
        <v>1465518.8437500002</v>
      </c>
      <c r="H86" s="10">
        <v>430</v>
      </c>
      <c r="I86" s="10">
        <v>673685</v>
      </c>
      <c r="J86" s="49">
        <f t="shared" si="5"/>
        <v>0.57196823581053202</v>
      </c>
      <c r="K86" s="49">
        <f t="shared" si="6"/>
        <v>0.45969043855905717</v>
      </c>
      <c r="L86" s="49">
        <f t="shared" si="7"/>
        <v>0.17159047074315961</v>
      </c>
      <c r="M86" s="49">
        <f t="shared" si="8"/>
        <v>0.32178330699134</v>
      </c>
      <c r="N86" s="144">
        <f t="shared" si="9"/>
        <v>0.49337377773449964</v>
      </c>
      <c r="O86" s="47"/>
      <c r="P86" s="47"/>
    </row>
    <row r="87" spans="1:16">
      <c r="A87" s="175">
        <v>84</v>
      </c>
      <c r="B87" s="185" t="s">
        <v>145</v>
      </c>
      <c r="C87" s="185" t="s">
        <v>173</v>
      </c>
      <c r="D87" s="157" t="s">
        <v>329</v>
      </c>
      <c r="E87" s="158" t="s">
        <v>1427</v>
      </c>
      <c r="F87" s="177">
        <v>722.875</v>
      </c>
      <c r="G87" s="177">
        <v>1409152.734375</v>
      </c>
      <c r="H87" s="10">
        <v>380</v>
      </c>
      <c r="I87" s="10">
        <v>561550</v>
      </c>
      <c r="J87" s="49">
        <f t="shared" si="5"/>
        <v>0.52567871347051698</v>
      </c>
      <c r="K87" s="49">
        <f t="shared" si="6"/>
        <v>0.39850187016744049</v>
      </c>
      <c r="L87" s="49">
        <f t="shared" si="7"/>
        <v>0.1577036140411551</v>
      </c>
      <c r="M87" s="49">
        <f t="shared" si="8"/>
        <v>0.27895130911720833</v>
      </c>
      <c r="N87" s="144">
        <f t="shared" si="9"/>
        <v>0.43665492315836341</v>
      </c>
      <c r="O87" s="47"/>
      <c r="P87" s="47"/>
    </row>
    <row r="88" spans="1:16">
      <c r="A88" s="175">
        <v>85</v>
      </c>
      <c r="B88" s="185" t="s">
        <v>146</v>
      </c>
      <c r="C88" s="185" t="s">
        <v>173</v>
      </c>
      <c r="D88" s="185" t="s">
        <v>334</v>
      </c>
      <c r="E88" s="161" t="s">
        <v>1336</v>
      </c>
      <c r="F88" s="177">
        <v>1076</v>
      </c>
      <c r="G88" s="177">
        <v>2003275.7749999999</v>
      </c>
      <c r="H88" s="10">
        <v>826</v>
      </c>
      <c r="I88" s="10">
        <v>1217260</v>
      </c>
      <c r="J88" s="49">
        <f t="shared" si="5"/>
        <v>0.76765799256505574</v>
      </c>
      <c r="K88" s="49">
        <f t="shared" si="6"/>
        <v>0.60763476261774296</v>
      </c>
      <c r="L88" s="49">
        <f t="shared" si="7"/>
        <v>0.23029739776951672</v>
      </c>
      <c r="M88" s="49">
        <f t="shared" si="8"/>
        <v>0.42534433383242004</v>
      </c>
      <c r="N88" s="144">
        <f t="shared" si="9"/>
        <v>0.65564173160193673</v>
      </c>
      <c r="O88" s="47"/>
      <c r="P88" s="47"/>
    </row>
    <row r="89" spans="1:16">
      <c r="A89" s="175">
        <v>86</v>
      </c>
      <c r="B89" s="185" t="s">
        <v>147</v>
      </c>
      <c r="C89" s="185" t="s">
        <v>173</v>
      </c>
      <c r="D89" s="157" t="s">
        <v>337</v>
      </c>
      <c r="E89" s="159" t="s">
        <v>1347</v>
      </c>
      <c r="F89" s="177">
        <v>1103.52</v>
      </c>
      <c r="G89" s="177">
        <v>2137323.2999999998</v>
      </c>
      <c r="H89" s="10">
        <v>755</v>
      </c>
      <c r="I89" s="10">
        <v>1203690</v>
      </c>
      <c r="J89" s="49">
        <f t="shared" si="5"/>
        <v>0.68417427867188629</v>
      </c>
      <c r="K89" s="49">
        <f t="shared" si="6"/>
        <v>0.56317638047552288</v>
      </c>
      <c r="L89" s="49">
        <f t="shared" si="7"/>
        <v>0.20525228360156589</v>
      </c>
      <c r="M89" s="49">
        <f t="shared" si="8"/>
        <v>0.39422346633286598</v>
      </c>
      <c r="N89" s="144">
        <f t="shared" si="9"/>
        <v>0.59947574993443187</v>
      </c>
      <c r="O89" s="47"/>
      <c r="P89" s="47"/>
    </row>
    <row r="90" spans="1:16">
      <c r="A90" s="175">
        <v>87</v>
      </c>
      <c r="B90" s="185" t="s">
        <v>147</v>
      </c>
      <c r="C90" s="185" t="s">
        <v>173</v>
      </c>
      <c r="D90" s="157" t="s">
        <v>339</v>
      </c>
      <c r="E90" s="158" t="s">
        <v>340</v>
      </c>
      <c r="F90" s="177">
        <v>832.48</v>
      </c>
      <c r="G90" s="177">
        <v>1612366.7000000004</v>
      </c>
      <c r="H90" s="10">
        <v>770</v>
      </c>
      <c r="I90" s="10">
        <v>824710</v>
      </c>
      <c r="J90" s="49">
        <f t="shared" si="5"/>
        <v>0.92494714587737836</v>
      </c>
      <c r="K90" s="49">
        <f t="shared" si="6"/>
        <v>0.51149034521737502</v>
      </c>
      <c r="L90" s="49">
        <f t="shared" si="7"/>
        <v>0.27748414376321351</v>
      </c>
      <c r="M90" s="49">
        <f t="shared" si="8"/>
        <v>0.3580432416521625</v>
      </c>
      <c r="N90" s="144">
        <f t="shared" si="9"/>
        <v>0.63552738541537601</v>
      </c>
      <c r="O90" s="47"/>
      <c r="P90" s="47"/>
    </row>
    <row r="91" spans="1:16">
      <c r="A91" s="175">
        <v>88</v>
      </c>
      <c r="B91" s="161" t="s">
        <v>152</v>
      </c>
      <c r="C91" s="161" t="s">
        <v>173</v>
      </c>
      <c r="D91" s="158" t="s">
        <v>350</v>
      </c>
      <c r="E91" s="158" t="s">
        <v>351</v>
      </c>
      <c r="F91" s="177">
        <v>662.7</v>
      </c>
      <c r="G91" s="177">
        <v>1291282.8975</v>
      </c>
      <c r="H91" s="10">
        <v>626</v>
      </c>
      <c r="I91" s="10">
        <v>755380</v>
      </c>
      <c r="J91" s="49">
        <f t="shared" si="5"/>
        <v>0.9446204919269654</v>
      </c>
      <c r="K91" s="49">
        <f t="shared" si="6"/>
        <v>0.58498412815848511</v>
      </c>
      <c r="L91" s="49">
        <f t="shared" si="7"/>
        <v>0.28338614757808961</v>
      </c>
      <c r="M91" s="49">
        <f t="shared" si="8"/>
        <v>0.40948888971093955</v>
      </c>
      <c r="N91" s="144">
        <f t="shared" si="9"/>
        <v>0.69287503728902911</v>
      </c>
      <c r="O91" s="47"/>
      <c r="P91" s="47"/>
    </row>
    <row r="92" spans="1:16">
      <c r="A92" s="175">
        <v>89</v>
      </c>
      <c r="B92" s="161" t="s">
        <v>152</v>
      </c>
      <c r="C92" s="161" t="s">
        <v>173</v>
      </c>
      <c r="D92" s="158" t="s">
        <v>354</v>
      </c>
      <c r="E92" s="159" t="s">
        <v>353</v>
      </c>
      <c r="F92" s="177">
        <v>640.6099999999999</v>
      </c>
      <c r="G92" s="177">
        <v>1248240.1342499999</v>
      </c>
      <c r="H92" s="10">
        <v>359</v>
      </c>
      <c r="I92" s="10">
        <v>458065</v>
      </c>
      <c r="J92" s="49">
        <f t="shared" si="5"/>
        <v>0.5604033655422177</v>
      </c>
      <c r="K92" s="49">
        <f t="shared" si="6"/>
        <v>0.36696865245021665</v>
      </c>
      <c r="L92" s="49">
        <f t="shared" si="7"/>
        <v>0.1681210096626653</v>
      </c>
      <c r="M92" s="49">
        <f t="shared" si="8"/>
        <v>0.25687805671515163</v>
      </c>
      <c r="N92" s="144">
        <f t="shared" si="9"/>
        <v>0.42499906637781693</v>
      </c>
      <c r="O92" s="47"/>
      <c r="P92" s="47"/>
    </row>
    <row r="93" spans="1:16">
      <c r="A93" s="175">
        <v>90</v>
      </c>
      <c r="B93" s="161" t="s">
        <v>152</v>
      </c>
      <c r="C93" s="161" t="s">
        <v>173</v>
      </c>
      <c r="D93" s="158" t="s">
        <v>352</v>
      </c>
      <c r="E93" s="159" t="s">
        <v>1384</v>
      </c>
      <c r="F93" s="177">
        <v>905.6899999999996</v>
      </c>
      <c r="G93" s="177">
        <v>1764753.2932500003</v>
      </c>
      <c r="H93" s="10">
        <v>698</v>
      </c>
      <c r="I93" s="10">
        <v>1136680</v>
      </c>
      <c r="J93" s="49">
        <f t="shared" si="5"/>
        <v>0.77068312557276808</v>
      </c>
      <c r="K93" s="49">
        <f t="shared" si="6"/>
        <v>0.64410136212675395</v>
      </c>
      <c r="L93" s="49">
        <f t="shared" si="7"/>
        <v>0.23120493767183042</v>
      </c>
      <c r="M93" s="49">
        <f t="shared" si="8"/>
        <v>0.45087095348872774</v>
      </c>
      <c r="N93" s="144">
        <f t="shared" si="9"/>
        <v>0.68207589116055822</v>
      </c>
      <c r="O93" s="47"/>
      <c r="P93" s="47"/>
    </row>
    <row r="94" spans="1:16">
      <c r="A94" s="175">
        <v>91</v>
      </c>
      <c r="B94" s="185" t="s">
        <v>148</v>
      </c>
      <c r="C94" s="185" t="s">
        <v>173</v>
      </c>
      <c r="D94" s="157" t="s">
        <v>345</v>
      </c>
      <c r="E94" s="158" t="s">
        <v>1337</v>
      </c>
      <c r="F94" s="177">
        <v>700.56000000000017</v>
      </c>
      <c r="G94" s="177">
        <v>1379418.2779999999</v>
      </c>
      <c r="H94" s="10">
        <v>576</v>
      </c>
      <c r="I94" s="10">
        <v>667465</v>
      </c>
      <c r="J94" s="49">
        <f t="shared" si="5"/>
        <v>0.82219938335046228</v>
      </c>
      <c r="K94" s="49">
        <f t="shared" si="6"/>
        <v>0.48387426108906467</v>
      </c>
      <c r="L94" s="49">
        <f t="shared" si="7"/>
        <v>0.24665981500513867</v>
      </c>
      <c r="M94" s="49">
        <f t="shared" si="8"/>
        <v>0.33871198276234527</v>
      </c>
      <c r="N94" s="144">
        <f t="shared" si="9"/>
        <v>0.58537179776748394</v>
      </c>
      <c r="O94" s="47"/>
      <c r="P94" s="47"/>
    </row>
    <row r="95" spans="1:16">
      <c r="A95" s="175">
        <v>92</v>
      </c>
      <c r="B95" s="185" t="s">
        <v>148</v>
      </c>
      <c r="C95" s="185" t="s">
        <v>173</v>
      </c>
      <c r="D95" s="157" t="s">
        <v>346</v>
      </c>
      <c r="E95" s="158" t="s">
        <v>347</v>
      </c>
      <c r="F95" s="177">
        <v>1501.1999999999998</v>
      </c>
      <c r="G95" s="177">
        <v>2955896.3099999996</v>
      </c>
      <c r="H95" s="10">
        <v>932</v>
      </c>
      <c r="I95" s="10">
        <v>1115305</v>
      </c>
      <c r="J95" s="49">
        <f t="shared" si="5"/>
        <v>0.62083666400213167</v>
      </c>
      <c r="K95" s="49">
        <f t="shared" si="6"/>
        <v>0.37731533282370117</v>
      </c>
      <c r="L95" s="49">
        <f t="shared" si="7"/>
        <v>0.18625099920063951</v>
      </c>
      <c r="M95" s="49">
        <f t="shared" si="8"/>
        <v>0.26412073297659078</v>
      </c>
      <c r="N95" s="144">
        <f t="shared" si="9"/>
        <v>0.45037173217723026</v>
      </c>
      <c r="O95" s="47"/>
      <c r="P95" s="47"/>
    </row>
    <row r="96" spans="1:16">
      <c r="A96" s="175">
        <v>93</v>
      </c>
      <c r="B96" s="185" t="s">
        <v>148</v>
      </c>
      <c r="C96" s="185" t="s">
        <v>173</v>
      </c>
      <c r="D96" s="157" t="s">
        <v>343</v>
      </c>
      <c r="E96" s="158" t="s">
        <v>344</v>
      </c>
      <c r="F96" s="177">
        <v>300.24</v>
      </c>
      <c r="G96" s="177">
        <v>591179.26199999999</v>
      </c>
      <c r="H96" s="10">
        <v>128</v>
      </c>
      <c r="I96" s="10">
        <v>124155</v>
      </c>
      <c r="J96" s="49">
        <f t="shared" si="5"/>
        <v>0.42632560618172127</v>
      </c>
      <c r="K96" s="49">
        <f t="shared" si="6"/>
        <v>0.21001244120095675</v>
      </c>
      <c r="L96" s="49">
        <f t="shared" si="7"/>
        <v>0.12789768185451639</v>
      </c>
      <c r="M96" s="49">
        <f t="shared" si="8"/>
        <v>0.14700870884066972</v>
      </c>
      <c r="N96" s="144">
        <f t="shared" si="9"/>
        <v>0.27490639069518608</v>
      </c>
      <c r="O96" s="47"/>
      <c r="P96" s="47"/>
    </row>
    <row r="97" spans="1:16">
      <c r="A97" s="175">
        <v>94</v>
      </c>
      <c r="B97" s="185" t="s">
        <v>151</v>
      </c>
      <c r="C97" s="185" t="s">
        <v>173</v>
      </c>
      <c r="D97" s="157" t="s">
        <v>1197</v>
      </c>
      <c r="E97" s="158" t="s">
        <v>1315</v>
      </c>
      <c r="F97" s="177">
        <v>1270.0599999999997</v>
      </c>
      <c r="G97" s="177">
        <v>2485904.7124999994</v>
      </c>
      <c r="H97" s="10">
        <v>877</v>
      </c>
      <c r="I97" s="10">
        <v>1265735</v>
      </c>
      <c r="J97" s="49">
        <f t="shared" si="5"/>
        <v>0.69051855817835395</v>
      </c>
      <c r="K97" s="49">
        <f t="shared" si="6"/>
        <v>0.50916472929772461</v>
      </c>
      <c r="L97" s="49">
        <f t="shared" si="7"/>
        <v>0.20715556745350619</v>
      </c>
      <c r="M97" s="49">
        <f t="shared" si="8"/>
        <v>0.35641531050840719</v>
      </c>
      <c r="N97" s="144">
        <f t="shared" si="9"/>
        <v>0.56357087796191341</v>
      </c>
      <c r="O97" s="47"/>
      <c r="P97" s="47"/>
    </row>
    <row r="98" spans="1:16">
      <c r="A98" s="175">
        <v>95</v>
      </c>
      <c r="B98" s="185" t="s">
        <v>151</v>
      </c>
      <c r="C98" s="185" t="s">
        <v>173</v>
      </c>
      <c r="D98" s="157" t="s">
        <v>1198</v>
      </c>
      <c r="E98" s="158" t="s">
        <v>1316</v>
      </c>
      <c r="F98" s="177">
        <v>2193.7399999999998</v>
      </c>
      <c r="G98" s="177">
        <v>4293835.4125000006</v>
      </c>
      <c r="H98" s="10">
        <v>734</v>
      </c>
      <c r="I98" s="10">
        <v>1370025</v>
      </c>
      <c r="J98" s="49">
        <f t="shared" si="5"/>
        <v>0.33458841977627252</v>
      </c>
      <c r="K98" s="49">
        <f t="shared" si="6"/>
        <v>0.31906788881838627</v>
      </c>
      <c r="L98" s="49">
        <f t="shared" si="7"/>
        <v>0.10037652593288175</v>
      </c>
      <c r="M98" s="49">
        <f t="shared" si="8"/>
        <v>0.22334752217287038</v>
      </c>
      <c r="N98" s="144">
        <f t="shared" si="9"/>
        <v>0.32372404810575212</v>
      </c>
      <c r="O98" s="47"/>
      <c r="P98" s="47"/>
    </row>
    <row r="99" spans="1:16">
      <c r="A99" s="175">
        <v>96</v>
      </c>
      <c r="B99" s="185" t="s">
        <v>151</v>
      </c>
      <c r="C99" s="185" t="s">
        <v>173</v>
      </c>
      <c r="D99" s="157" t="s">
        <v>1199</v>
      </c>
      <c r="E99" s="158" t="s">
        <v>1317</v>
      </c>
      <c r="F99" s="177">
        <v>2309.1999999999998</v>
      </c>
      <c r="G99" s="177">
        <v>4519826.75</v>
      </c>
      <c r="H99" s="10">
        <v>1069</v>
      </c>
      <c r="I99" s="10">
        <v>1481515</v>
      </c>
      <c r="J99" s="49">
        <f t="shared" si="5"/>
        <v>0.46293088515503206</v>
      </c>
      <c r="K99" s="49">
        <f t="shared" si="6"/>
        <v>0.32778136905358152</v>
      </c>
      <c r="L99" s="49">
        <f t="shared" si="7"/>
        <v>0.13887926554650962</v>
      </c>
      <c r="M99" s="49">
        <f t="shared" si="8"/>
        <v>0.22944695833750706</v>
      </c>
      <c r="N99" s="144">
        <f t="shared" si="9"/>
        <v>0.3683262238840167</v>
      </c>
      <c r="O99" s="47"/>
      <c r="P99" s="47"/>
    </row>
    <row r="100" spans="1:16">
      <c r="A100" s="175">
        <v>97</v>
      </c>
      <c r="B100" s="161" t="s">
        <v>153</v>
      </c>
      <c r="C100" s="161" t="s">
        <v>173</v>
      </c>
      <c r="D100" s="158" t="s">
        <v>355</v>
      </c>
      <c r="E100" s="158" t="s">
        <v>356</v>
      </c>
      <c r="F100" s="177">
        <v>974.75</v>
      </c>
      <c r="G100" s="177">
        <v>1898287.0874999999</v>
      </c>
      <c r="H100" s="10">
        <v>507</v>
      </c>
      <c r="I100" s="10">
        <v>860945</v>
      </c>
      <c r="J100" s="49">
        <f t="shared" si="5"/>
        <v>0.52013336753013595</v>
      </c>
      <c r="K100" s="49">
        <f t="shared" si="6"/>
        <v>0.45353782663814279</v>
      </c>
      <c r="L100" s="49">
        <f t="shared" si="7"/>
        <v>0.15604001025904077</v>
      </c>
      <c r="M100" s="49">
        <f t="shared" si="8"/>
        <v>0.31747647864669992</v>
      </c>
      <c r="N100" s="144">
        <f t="shared" si="9"/>
        <v>0.47351648890574072</v>
      </c>
      <c r="O100" s="47"/>
      <c r="P100" s="47"/>
    </row>
    <row r="101" spans="1:16">
      <c r="A101" s="175">
        <v>98</v>
      </c>
      <c r="B101" s="161" t="s">
        <v>153</v>
      </c>
      <c r="C101" s="161" t="s">
        <v>173</v>
      </c>
      <c r="D101" s="158" t="s">
        <v>357</v>
      </c>
      <c r="E101" s="158" t="s">
        <v>1385</v>
      </c>
      <c r="F101" s="177">
        <v>1442.6299999999999</v>
      </c>
      <c r="G101" s="177">
        <v>2809464.8894999996</v>
      </c>
      <c r="H101" s="10">
        <v>982</v>
      </c>
      <c r="I101" s="10">
        <v>1414100</v>
      </c>
      <c r="J101" s="49">
        <f t="shared" si="5"/>
        <v>0.68070121930086025</v>
      </c>
      <c r="K101" s="49">
        <f t="shared" si="6"/>
        <v>0.50333428450556905</v>
      </c>
      <c r="L101" s="49">
        <f t="shared" si="7"/>
        <v>0.20421036579025806</v>
      </c>
      <c r="M101" s="49">
        <f t="shared" si="8"/>
        <v>0.35233399915389829</v>
      </c>
      <c r="N101" s="144">
        <f t="shared" si="9"/>
        <v>0.55654436494415638</v>
      </c>
      <c r="O101" s="47"/>
      <c r="P101" s="47"/>
    </row>
    <row r="102" spans="1:16">
      <c r="A102" s="175">
        <v>99</v>
      </c>
      <c r="B102" s="185" t="s">
        <v>153</v>
      </c>
      <c r="C102" s="185" t="s">
        <v>173</v>
      </c>
      <c r="D102" s="157" t="s">
        <v>359</v>
      </c>
      <c r="E102" s="158" t="s">
        <v>360</v>
      </c>
      <c r="F102" s="177">
        <v>1481.62</v>
      </c>
      <c r="G102" s="177">
        <v>2885396.3730000006</v>
      </c>
      <c r="H102" s="10">
        <v>1404</v>
      </c>
      <c r="I102" s="10">
        <v>1828960</v>
      </c>
      <c r="J102" s="49">
        <f t="shared" si="5"/>
        <v>0.94761139833425578</v>
      </c>
      <c r="K102" s="49">
        <f t="shared" si="6"/>
        <v>0.63386785161111026</v>
      </c>
      <c r="L102" s="49">
        <f t="shared" si="7"/>
        <v>0.28428341950027675</v>
      </c>
      <c r="M102" s="49">
        <f t="shared" si="8"/>
        <v>0.44370749612777716</v>
      </c>
      <c r="N102" s="144">
        <f t="shared" si="9"/>
        <v>0.72799091562805396</v>
      </c>
      <c r="O102" s="47"/>
      <c r="P102" s="47"/>
    </row>
    <row r="103" spans="1:16">
      <c r="A103" s="175">
        <v>100</v>
      </c>
      <c r="B103" s="185" t="s">
        <v>1329</v>
      </c>
      <c r="C103" s="185" t="s">
        <v>173</v>
      </c>
      <c r="D103" s="157" t="s">
        <v>1348</v>
      </c>
      <c r="E103" s="158" t="s">
        <v>1349</v>
      </c>
      <c r="F103" s="177">
        <v>857.33999999999992</v>
      </c>
      <c r="G103" s="177">
        <v>1692024.4000000004</v>
      </c>
      <c r="H103" s="10">
        <v>1023</v>
      </c>
      <c r="I103" s="10">
        <v>1216910</v>
      </c>
      <c r="J103" s="49">
        <f t="shared" si="5"/>
        <v>1.1932255581216322</v>
      </c>
      <c r="K103" s="49">
        <f t="shared" si="6"/>
        <v>0.71920357649688726</v>
      </c>
      <c r="L103" s="49">
        <f t="shared" si="7"/>
        <v>0.3</v>
      </c>
      <c r="M103" s="49">
        <f t="shared" si="8"/>
        <v>0.50344250354782105</v>
      </c>
      <c r="N103" s="144">
        <f t="shared" si="9"/>
        <v>0.80344250354782099</v>
      </c>
      <c r="O103" s="47"/>
      <c r="P103" s="47"/>
    </row>
    <row r="104" spans="1:16">
      <c r="A104" s="175">
        <v>101</v>
      </c>
      <c r="B104" s="185" t="s">
        <v>1329</v>
      </c>
      <c r="C104" s="185" t="s">
        <v>173</v>
      </c>
      <c r="D104" s="157" t="s">
        <v>307</v>
      </c>
      <c r="E104" s="158" t="s">
        <v>1338</v>
      </c>
      <c r="F104" s="177">
        <v>1091.1600000000003</v>
      </c>
      <c r="G104" s="177">
        <v>2153485.6</v>
      </c>
      <c r="H104" s="10">
        <v>1967</v>
      </c>
      <c r="I104" s="10">
        <v>2156550</v>
      </c>
      <c r="J104" s="49">
        <f t="shared" si="5"/>
        <v>1.8026687195278415</v>
      </c>
      <c r="K104" s="49">
        <f t="shared" si="6"/>
        <v>1.0014229953522791</v>
      </c>
      <c r="L104" s="49">
        <f t="shared" si="7"/>
        <v>0.3</v>
      </c>
      <c r="M104" s="49">
        <f t="shared" si="8"/>
        <v>0.7</v>
      </c>
      <c r="N104" s="144">
        <f t="shared" si="9"/>
        <v>1</v>
      </c>
      <c r="O104" s="47"/>
      <c r="P104" s="47"/>
    </row>
    <row r="105" spans="1:16">
      <c r="A105" s="175">
        <v>102</v>
      </c>
      <c r="B105" s="185" t="s">
        <v>1329</v>
      </c>
      <c r="C105" s="185" t="s">
        <v>173</v>
      </c>
      <c r="D105" s="157" t="s">
        <v>312</v>
      </c>
      <c r="E105" s="158" t="s">
        <v>313</v>
      </c>
      <c r="F105" s="177">
        <v>506.61</v>
      </c>
      <c r="G105" s="177">
        <v>999832.60000000009</v>
      </c>
      <c r="H105" s="10">
        <v>419</v>
      </c>
      <c r="I105" s="10">
        <v>522615</v>
      </c>
      <c r="J105" s="49">
        <f t="shared" si="5"/>
        <v>0.82706618503385243</v>
      </c>
      <c r="K105" s="49">
        <f t="shared" si="6"/>
        <v>0.52270250039856669</v>
      </c>
      <c r="L105" s="49">
        <f t="shared" si="7"/>
        <v>0.24811985551015572</v>
      </c>
      <c r="M105" s="49">
        <f t="shared" si="8"/>
        <v>0.36589175027899667</v>
      </c>
      <c r="N105" s="144">
        <f t="shared" si="9"/>
        <v>0.61401160578915237</v>
      </c>
      <c r="O105" s="47"/>
      <c r="P105" s="47"/>
    </row>
    <row r="106" spans="1:16">
      <c r="A106" s="175">
        <v>103</v>
      </c>
      <c r="B106" s="185" t="s">
        <v>1329</v>
      </c>
      <c r="C106" s="185" t="s">
        <v>173</v>
      </c>
      <c r="D106" s="157" t="s">
        <v>308</v>
      </c>
      <c r="E106" s="161" t="s">
        <v>309</v>
      </c>
      <c r="F106" s="177">
        <v>1441.8899999999996</v>
      </c>
      <c r="G106" s="177">
        <v>2845677.4000000008</v>
      </c>
      <c r="H106" s="10">
        <v>1894</v>
      </c>
      <c r="I106" s="10">
        <v>2225990</v>
      </c>
      <c r="J106" s="49">
        <f t="shared" si="5"/>
        <v>1.3135537384960021</v>
      </c>
      <c r="K106" s="49">
        <f t="shared" si="6"/>
        <v>0.78223554082412827</v>
      </c>
      <c r="L106" s="49">
        <f t="shared" si="7"/>
        <v>0.3</v>
      </c>
      <c r="M106" s="49">
        <f t="shared" si="8"/>
        <v>0.54756487857688974</v>
      </c>
      <c r="N106" s="144">
        <f t="shared" si="9"/>
        <v>0.84756487857688967</v>
      </c>
      <c r="O106" s="47"/>
      <c r="P106" s="47"/>
    </row>
    <row r="107" spans="1:16">
      <c r="A107" s="175">
        <v>104</v>
      </c>
      <c r="B107" s="185" t="s">
        <v>159</v>
      </c>
      <c r="C107" s="185" t="s">
        <v>173</v>
      </c>
      <c r="D107" s="157" t="s">
        <v>286</v>
      </c>
      <c r="E107" s="158" t="s">
        <v>287</v>
      </c>
      <c r="F107" s="177">
        <v>2418.2999999999997</v>
      </c>
      <c r="G107" s="177">
        <v>4768209</v>
      </c>
      <c r="H107" s="10">
        <v>3119</v>
      </c>
      <c r="I107" s="10">
        <v>3735455</v>
      </c>
      <c r="J107" s="49">
        <f t="shared" si="5"/>
        <v>1.2897489972294589</v>
      </c>
      <c r="K107" s="49">
        <f t="shared" si="6"/>
        <v>0.78340840344875817</v>
      </c>
      <c r="L107" s="49">
        <f t="shared" si="7"/>
        <v>0.3</v>
      </c>
      <c r="M107" s="49">
        <f t="shared" si="8"/>
        <v>0.54838588241413067</v>
      </c>
      <c r="N107" s="144">
        <f t="shared" si="9"/>
        <v>0.8483858824141306</v>
      </c>
      <c r="O107" s="47"/>
      <c r="P107" s="47"/>
    </row>
    <row r="108" spans="1:16">
      <c r="A108" s="175">
        <v>105</v>
      </c>
      <c r="B108" s="185" t="s">
        <v>159</v>
      </c>
      <c r="C108" s="185" t="s">
        <v>173</v>
      </c>
      <c r="D108" s="157" t="s">
        <v>284</v>
      </c>
      <c r="E108" s="158" t="s">
        <v>285</v>
      </c>
      <c r="F108" s="177">
        <v>1047.9299999999998</v>
      </c>
      <c r="G108" s="177">
        <v>2066223.9</v>
      </c>
      <c r="H108" s="10">
        <v>824</v>
      </c>
      <c r="I108" s="10">
        <v>1448270</v>
      </c>
      <c r="J108" s="49">
        <f t="shared" si="5"/>
        <v>0.7863120628286242</v>
      </c>
      <c r="K108" s="49">
        <f t="shared" si="6"/>
        <v>0.70092597418895408</v>
      </c>
      <c r="L108" s="49">
        <f t="shared" si="7"/>
        <v>0.23589361884858726</v>
      </c>
      <c r="M108" s="49">
        <f t="shared" si="8"/>
        <v>0.49064818193226784</v>
      </c>
      <c r="N108" s="144">
        <f t="shared" si="9"/>
        <v>0.72654180078085506</v>
      </c>
      <c r="O108" s="47"/>
      <c r="P108" s="47"/>
    </row>
    <row r="109" spans="1:16">
      <c r="A109" s="175">
        <v>106</v>
      </c>
      <c r="B109" s="185" t="s">
        <v>159</v>
      </c>
      <c r="C109" s="185" t="s">
        <v>173</v>
      </c>
      <c r="D109" s="157" t="s">
        <v>282</v>
      </c>
      <c r="E109" s="158" t="s">
        <v>283</v>
      </c>
      <c r="F109" s="177">
        <v>2377.9950000000003</v>
      </c>
      <c r="G109" s="177">
        <v>4688738.8499999996</v>
      </c>
      <c r="H109" s="10">
        <v>3400</v>
      </c>
      <c r="I109" s="10">
        <v>4081620</v>
      </c>
      <c r="J109" s="49">
        <f t="shared" si="5"/>
        <v>1.42977592467604</v>
      </c>
      <c r="K109" s="49">
        <f t="shared" si="6"/>
        <v>0.87051553319076413</v>
      </c>
      <c r="L109" s="49">
        <f t="shared" si="7"/>
        <v>0.3</v>
      </c>
      <c r="M109" s="49">
        <f t="shared" si="8"/>
        <v>0.60936087323353483</v>
      </c>
      <c r="N109" s="144">
        <f t="shared" si="9"/>
        <v>0.90936087323353476</v>
      </c>
      <c r="O109" s="47"/>
      <c r="P109" s="47"/>
    </row>
    <row r="110" spans="1:16">
      <c r="A110" s="175">
        <v>107</v>
      </c>
      <c r="B110" s="185" t="s">
        <v>159</v>
      </c>
      <c r="C110" s="185" t="s">
        <v>173</v>
      </c>
      <c r="D110" s="157" t="s">
        <v>1008</v>
      </c>
      <c r="E110" s="158" t="s">
        <v>1009</v>
      </c>
      <c r="F110" s="177">
        <v>1007.625</v>
      </c>
      <c r="G110" s="177">
        <v>1986753.75</v>
      </c>
      <c r="H110" s="10">
        <v>1064</v>
      </c>
      <c r="I110" s="10">
        <v>1369430</v>
      </c>
      <c r="J110" s="49">
        <f t="shared" si="5"/>
        <v>1.0559483934995657</v>
      </c>
      <c r="K110" s="49">
        <f t="shared" si="6"/>
        <v>0.68928018885078235</v>
      </c>
      <c r="L110" s="49">
        <f t="shared" si="7"/>
        <v>0.3</v>
      </c>
      <c r="M110" s="49">
        <f t="shared" si="8"/>
        <v>0.4824961321955476</v>
      </c>
      <c r="N110" s="144">
        <f t="shared" si="9"/>
        <v>0.78249613219554759</v>
      </c>
      <c r="O110" s="47"/>
      <c r="P110" s="47"/>
    </row>
    <row r="111" spans="1:16">
      <c r="A111" s="175">
        <v>108</v>
      </c>
      <c r="B111" s="185" t="s">
        <v>159</v>
      </c>
      <c r="C111" s="185" t="s">
        <v>173</v>
      </c>
      <c r="D111" s="157" t="s">
        <v>281</v>
      </c>
      <c r="E111" s="158" t="s">
        <v>1134</v>
      </c>
      <c r="F111" s="177">
        <v>362.74499999999995</v>
      </c>
      <c r="G111" s="177">
        <v>715231.35</v>
      </c>
      <c r="H111" s="10">
        <v>437</v>
      </c>
      <c r="I111" s="10">
        <v>696870</v>
      </c>
      <c r="J111" s="49">
        <f t="shared" si="5"/>
        <v>1.2047030282981159</v>
      </c>
      <c r="K111" s="49">
        <f t="shared" si="6"/>
        <v>0.97432809677595933</v>
      </c>
      <c r="L111" s="49">
        <f t="shared" si="7"/>
        <v>0.3</v>
      </c>
      <c r="M111" s="49">
        <f t="shared" si="8"/>
        <v>0.68202966774317153</v>
      </c>
      <c r="N111" s="144">
        <f t="shared" si="9"/>
        <v>0.98202966774317146</v>
      </c>
      <c r="O111" s="47"/>
      <c r="P111" s="47"/>
    </row>
    <row r="112" spans="1:16">
      <c r="A112" s="175">
        <v>109</v>
      </c>
      <c r="B112" s="185" t="s">
        <v>159</v>
      </c>
      <c r="C112" s="185" t="s">
        <v>173</v>
      </c>
      <c r="D112" s="157" t="s">
        <v>280</v>
      </c>
      <c r="E112" s="158" t="s">
        <v>1135</v>
      </c>
      <c r="F112" s="177">
        <v>846.40500000000009</v>
      </c>
      <c r="G112" s="177">
        <v>1668873.1499999997</v>
      </c>
      <c r="H112" s="10">
        <v>772</v>
      </c>
      <c r="I112" s="10">
        <v>1076490</v>
      </c>
      <c r="J112" s="49">
        <f t="shared" si="5"/>
        <v>0.91209291060426145</v>
      </c>
      <c r="K112" s="49">
        <f t="shared" si="6"/>
        <v>0.6450400379441662</v>
      </c>
      <c r="L112" s="49">
        <f t="shared" si="7"/>
        <v>0.2736278731812784</v>
      </c>
      <c r="M112" s="49">
        <f t="shared" si="8"/>
        <v>0.45152802656091628</v>
      </c>
      <c r="N112" s="144">
        <f t="shared" si="9"/>
        <v>0.72515589974219474</v>
      </c>
      <c r="O112" s="47"/>
      <c r="P112" s="47"/>
    </row>
    <row r="113" spans="1:16">
      <c r="A113" s="175">
        <v>110</v>
      </c>
      <c r="B113" s="187" t="s">
        <v>157</v>
      </c>
      <c r="C113" s="185" t="s">
        <v>173</v>
      </c>
      <c r="D113" s="157" t="s">
        <v>295</v>
      </c>
      <c r="E113" s="158" t="s">
        <v>1166</v>
      </c>
      <c r="F113" s="177">
        <v>1710.0599999999997</v>
      </c>
      <c r="G113" s="177">
        <v>3318812.400750001</v>
      </c>
      <c r="H113" s="10">
        <v>413</v>
      </c>
      <c r="I113" s="10">
        <v>893210</v>
      </c>
      <c r="J113" s="49">
        <f t="shared" si="5"/>
        <v>0.24151199373121415</v>
      </c>
      <c r="K113" s="49">
        <f t="shared" si="6"/>
        <v>0.26913542922707778</v>
      </c>
      <c r="L113" s="49">
        <f t="shared" si="7"/>
        <v>7.2453598119364249E-2</v>
      </c>
      <c r="M113" s="49">
        <f t="shared" si="8"/>
        <v>0.18839480045895443</v>
      </c>
      <c r="N113" s="144">
        <f t="shared" si="9"/>
        <v>0.26084839857831865</v>
      </c>
      <c r="O113" s="47"/>
      <c r="P113" s="47"/>
    </row>
    <row r="114" spans="1:16">
      <c r="A114" s="175">
        <v>111</v>
      </c>
      <c r="B114" s="187" t="s">
        <v>157</v>
      </c>
      <c r="C114" s="185" t="s">
        <v>173</v>
      </c>
      <c r="D114" s="157" t="s">
        <v>293</v>
      </c>
      <c r="E114" s="158" t="s">
        <v>294</v>
      </c>
      <c r="F114" s="177">
        <v>1554.6000000000001</v>
      </c>
      <c r="G114" s="177">
        <v>3017102.1825000001</v>
      </c>
      <c r="H114" s="10">
        <v>644</v>
      </c>
      <c r="I114" s="10">
        <v>1047650</v>
      </c>
      <c r="J114" s="49">
        <f t="shared" si="5"/>
        <v>0.41425447060337062</v>
      </c>
      <c r="K114" s="49">
        <f t="shared" si="6"/>
        <v>0.34723716222693757</v>
      </c>
      <c r="L114" s="49">
        <f t="shared" si="7"/>
        <v>0.12427634118101118</v>
      </c>
      <c r="M114" s="49">
        <f t="shared" si="8"/>
        <v>0.24306601355885629</v>
      </c>
      <c r="N114" s="144">
        <f t="shared" si="9"/>
        <v>0.36734235473986748</v>
      </c>
      <c r="O114" s="47"/>
      <c r="P114" s="47"/>
    </row>
    <row r="115" spans="1:16">
      <c r="A115" s="175">
        <v>112</v>
      </c>
      <c r="B115" s="185" t="s">
        <v>157</v>
      </c>
      <c r="C115" s="185" t="s">
        <v>173</v>
      </c>
      <c r="D115" s="157" t="s">
        <v>296</v>
      </c>
      <c r="E115" s="158" t="s">
        <v>297</v>
      </c>
      <c r="F115" s="177">
        <v>1917.34</v>
      </c>
      <c r="G115" s="177">
        <v>3721092.6917499988</v>
      </c>
      <c r="H115" s="10">
        <v>797</v>
      </c>
      <c r="I115" s="10">
        <v>1410650</v>
      </c>
      <c r="J115" s="49">
        <f t="shared" si="5"/>
        <v>0.41568005674528252</v>
      </c>
      <c r="K115" s="49">
        <f t="shared" si="6"/>
        <v>0.37909563584039158</v>
      </c>
      <c r="L115" s="49">
        <f t="shared" si="7"/>
        <v>0.12470401702358475</v>
      </c>
      <c r="M115" s="49">
        <f t="shared" si="8"/>
        <v>0.26536694508827408</v>
      </c>
      <c r="N115" s="144">
        <f t="shared" si="9"/>
        <v>0.39007096211185882</v>
      </c>
      <c r="O115" s="47"/>
      <c r="P115" s="47"/>
    </row>
    <row r="116" spans="1:16">
      <c r="A116" s="175">
        <v>113</v>
      </c>
      <c r="B116" s="185" t="s">
        <v>154</v>
      </c>
      <c r="C116" s="185" t="s">
        <v>173</v>
      </c>
      <c r="D116" s="157" t="s">
        <v>361</v>
      </c>
      <c r="E116" s="158" t="s">
        <v>1267</v>
      </c>
      <c r="F116" s="177">
        <v>1925.9499999999998</v>
      </c>
      <c r="G116" s="177">
        <v>3756699.31</v>
      </c>
      <c r="H116" s="10">
        <v>1288</v>
      </c>
      <c r="I116" s="10">
        <v>1739205</v>
      </c>
      <c r="J116" s="49">
        <f t="shared" si="5"/>
        <v>0.66876087125834005</v>
      </c>
      <c r="K116" s="49">
        <f t="shared" si="6"/>
        <v>0.46296092832620134</v>
      </c>
      <c r="L116" s="49">
        <f t="shared" si="7"/>
        <v>0.200628261377502</v>
      </c>
      <c r="M116" s="49">
        <f t="shared" si="8"/>
        <v>0.32407264982834094</v>
      </c>
      <c r="N116" s="144">
        <f t="shared" si="9"/>
        <v>0.52470091120584295</v>
      </c>
      <c r="O116" s="47"/>
      <c r="P116" s="47"/>
    </row>
    <row r="117" spans="1:16">
      <c r="A117" s="175">
        <v>114</v>
      </c>
      <c r="B117" s="185" t="s">
        <v>154</v>
      </c>
      <c r="C117" s="185" t="s">
        <v>173</v>
      </c>
      <c r="D117" s="157" t="s">
        <v>363</v>
      </c>
      <c r="E117" s="158" t="s">
        <v>1369</v>
      </c>
      <c r="F117" s="177">
        <v>592.59999999999991</v>
      </c>
      <c r="G117" s="177">
        <v>1155907.48</v>
      </c>
      <c r="H117" s="10">
        <v>168</v>
      </c>
      <c r="I117" s="10">
        <v>175805</v>
      </c>
      <c r="J117" s="49">
        <f t="shared" si="5"/>
        <v>0.28349645629429637</v>
      </c>
      <c r="K117" s="49">
        <f t="shared" si="6"/>
        <v>0.15209262249951008</v>
      </c>
      <c r="L117" s="49">
        <f t="shared" si="7"/>
        <v>8.5048936888288906E-2</v>
      </c>
      <c r="M117" s="49">
        <f t="shared" si="8"/>
        <v>0.10646483574965705</v>
      </c>
      <c r="N117" s="144">
        <f t="shared" si="9"/>
        <v>0.19151377263794594</v>
      </c>
      <c r="O117" s="47"/>
      <c r="P117" s="47"/>
    </row>
    <row r="118" spans="1:16">
      <c r="A118" s="175">
        <v>115</v>
      </c>
      <c r="B118" s="185" t="s">
        <v>154</v>
      </c>
      <c r="C118" s="185" t="s">
        <v>173</v>
      </c>
      <c r="D118" s="157" t="s">
        <v>364</v>
      </c>
      <c r="E118" s="158" t="s">
        <v>1268</v>
      </c>
      <c r="F118" s="177">
        <v>444.45000000000005</v>
      </c>
      <c r="G118" s="177">
        <v>866930.61</v>
      </c>
      <c r="H118" s="10">
        <v>361</v>
      </c>
      <c r="I118" s="10">
        <v>395700</v>
      </c>
      <c r="J118" s="49">
        <f t="shared" si="5"/>
        <v>0.81223984700191243</v>
      </c>
      <c r="K118" s="49">
        <f t="shared" si="6"/>
        <v>0.45643791490993724</v>
      </c>
      <c r="L118" s="49">
        <f t="shared" si="7"/>
        <v>0.24367195410057371</v>
      </c>
      <c r="M118" s="49">
        <f t="shared" si="8"/>
        <v>0.31950654043695603</v>
      </c>
      <c r="N118" s="144">
        <f t="shared" si="9"/>
        <v>0.56317849453752977</v>
      </c>
      <c r="O118" s="47"/>
      <c r="P118" s="47"/>
    </row>
    <row r="119" spans="1:16">
      <c r="A119" s="175">
        <v>116</v>
      </c>
      <c r="B119" s="188" t="s">
        <v>1386</v>
      </c>
      <c r="C119" s="189" t="s">
        <v>26</v>
      </c>
      <c r="D119" s="190" t="s">
        <v>367</v>
      </c>
      <c r="E119" s="190" t="s">
        <v>1428</v>
      </c>
      <c r="F119" s="156">
        <v>1557</v>
      </c>
      <c r="G119" s="156">
        <v>2993184.5</v>
      </c>
      <c r="H119" s="10">
        <v>1105</v>
      </c>
      <c r="I119" s="10">
        <v>2030325</v>
      </c>
      <c r="J119" s="49">
        <f t="shared" si="5"/>
        <v>0.70969813744380217</v>
      </c>
      <c r="K119" s="49">
        <f t="shared" si="6"/>
        <v>0.67831602094692123</v>
      </c>
      <c r="L119" s="49">
        <f t="shared" si="7"/>
        <v>0.21290944123314065</v>
      </c>
      <c r="M119" s="49">
        <f t="shared" si="8"/>
        <v>0.47482121466284483</v>
      </c>
      <c r="N119" s="144">
        <f t="shared" si="9"/>
        <v>0.68773065589598548</v>
      </c>
      <c r="O119" s="47"/>
      <c r="P119" s="47"/>
    </row>
    <row r="120" spans="1:16">
      <c r="A120" s="175">
        <v>117</v>
      </c>
      <c r="B120" s="188" t="s">
        <v>1386</v>
      </c>
      <c r="C120" s="189" t="s">
        <v>26</v>
      </c>
      <c r="D120" s="190" t="s">
        <v>366</v>
      </c>
      <c r="E120" s="190" t="s">
        <v>1138</v>
      </c>
      <c r="F120" s="156">
        <v>1626</v>
      </c>
      <c r="G120" s="156">
        <v>2897868.125</v>
      </c>
      <c r="H120" s="10">
        <v>1195</v>
      </c>
      <c r="I120" s="10">
        <v>2244810</v>
      </c>
      <c r="J120" s="49">
        <f t="shared" si="5"/>
        <v>0.73493234932349327</v>
      </c>
      <c r="K120" s="49">
        <f t="shared" si="6"/>
        <v>0.77464187574098109</v>
      </c>
      <c r="L120" s="49">
        <f t="shared" si="7"/>
        <v>0.22047970479704798</v>
      </c>
      <c r="M120" s="49">
        <f t="shared" si="8"/>
        <v>0.54224931301868673</v>
      </c>
      <c r="N120" s="144">
        <f t="shared" si="9"/>
        <v>0.76272901781573466</v>
      </c>
      <c r="O120" s="47"/>
      <c r="P120" s="47"/>
    </row>
    <row r="121" spans="1:16">
      <c r="A121" s="175">
        <v>118</v>
      </c>
      <c r="B121" s="188" t="s">
        <v>1386</v>
      </c>
      <c r="C121" s="189" t="s">
        <v>26</v>
      </c>
      <c r="D121" s="190" t="s">
        <v>368</v>
      </c>
      <c r="E121" s="190" t="s">
        <v>1139</v>
      </c>
      <c r="F121" s="156">
        <v>2604</v>
      </c>
      <c r="G121" s="156">
        <v>6282959.8499999996</v>
      </c>
      <c r="H121" s="10">
        <v>1315</v>
      </c>
      <c r="I121" s="10">
        <v>3015570</v>
      </c>
      <c r="J121" s="49">
        <f t="shared" si="5"/>
        <v>0.50499231950844858</v>
      </c>
      <c r="K121" s="49">
        <f t="shared" si="6"/>
        <v>0.47996009396749528</v>
      </c>
      <c r="L121" s="49">
        <f t="shared" si="7"/>
        <v>0.15149769585253456</v>
      </c>
      <c r="M121" s="49">
        <f t="shared" si="8"/>
        <v>0.3359720657772467</v>
      </c>
      <c r="N121" s="144">
        <f t="shared" si="9"/>
        <v>0.48746976162978128</v>
      </c>
      <c r="O121" s="47"/>
      <c r="P121" s="47"/>
    </row>
    <row r="122" spans="1:16">
      <c r="A122" s="175">
        <v>119</v>
      </c>
      <c r="B122" s="188" t="s">
        <v>1386</v>
      </c>
      <c r="C122" s="189" t="s">
        <v>26</v>
      </c>
      <c r="D122" s="190" t="s">
        <v>369</v>
      </c>
      <c r="E122" s="190" t="s">
        <v>1140</v>
      </c>
      <c r="F122" s="156">
        <v>1041</v>
      </c>
      <c r="G122" s="156">
        <v>2265623.7749999999</v>
      </c>
      <c r="H122" s="10">
        <v>985</v>
      </c>
      <c r="I122" s="10">
        <v>1439020</v>
      </c>
      <c r="J122" s="49">
        <f t="shared" si="5"/>
        <v>0.94620557156580209</v>
      </c>
      <c r="K122" s="49">
        <f t="shared" si="6"/>
        <v>0.63515399859361032</v>
      </c>
      <c r="L122" s="49">
        <f t="shared" si="7"/>
        <v>0.28386167146974062</v>
      </c>
      <c r="M122" s="49">
        <f t="shared" si="8"/>
        <v>0.44460779901552722</v>
      </c>
      <c r="N122" s="144">
        <f t="shared" si="9"/>
        <v>0.72846947048526789</v>
      </c>
      <c r="O122" s="47"/>
      <c r="P122" s="47"/>
    </row>
    <row r="123" spans="1:16">
      <c r="A123" s="175">
        <v>120</v>
      </c>
      <c r="B123" s="191" t="s">
        <v>32</v>
      </c>
      <c r="C123" s="189" t="s">
        <v>26</v>
      </c>
      <c r="D123" s="190" t="s">
        <v>408</v>
      </c>
      <c r="E123" s="190" t="s">
        <v>1083</v>
      </c>
      <c r="F123" s="156">
        <v>2313</v>
      </c>
      <c r="G123" s="156">
        <v>5531129.125</v>
      </c>
      <c r="H123" s="10">
        <v>1069</v>
      </c>
      <c r="I123" s="10">
        <v>3786560</v>
      </c>
      <c r="J123" s="49">
        <f t="shared" si="5"/>
        <v>0.46217034154777348</v>
      </c>
      <c r="K123" s="49">
        <f t="shared" si="6"/>
        <v>0.68459077964483428</v>
      </c>
      <c r="L123" s="49">
        <f t="shared" si="7"/>
        <v>0.13865110246433204</v>
      </c>
      <c r="M123" s="49">
        <f t="shared" si="8"/>
        <v>0.47921354575138397</v>
      </c>
      <c r="N123" s="144">
        <f t="shared" si="9"/>
        <v>0.61786464821571596</v>
      </c>
      <c r="O123" s="47"/>
      <c r="P123" s="47"/>
    </row>
    <row r="124" spans="1:16">
      <c r="A124" s="175">
        <v>121</v>
      </c>
      <c r="B124" s="191" t="s">
        <v>32</v>
      </c>
      <c r="C124" s="189" t="s">
        <v>26</v>
      </c>
      <c r="D124" s="190" t="s">
        <v>406</v>
      </c>
      <c r="E124" s="190" t="s">
        <v>1085</v>
      </c>
      <c r="F124" s="156">
        <v>3054</v>
      </c>
      <c r="G124" s="156">
        <v>6481385.2000000002</v>
      </c>
      <c r="H124" s="10">
        <v>1527</v>
      </c>
      <c r="I124" s="10">
        <v>3844480</v>
      </c>
      <c r="J124" s="49">
        <f t="shared" si="5"/>
        <v>0.5</v>
      </c>
      <c r="K124" s="49">
        <f t="shared" si="6"/>
        <v>0.5931571541219306</v>
      </c>
      <c r="L124" s="49">
        <f t="shared" si="7"/>
        <v>0.15</v>
      </c>
      <c r="M124" s="49">
        <f t="shared" si="8"/>
        <v>0.4152100078853514</v>
      </c>
      <c r="N124" s="144">
        <f t="shared" si="9"/>
        <v>0.56521000788535136</v>
      </c>
      <c r="O124" s="47"/>
      <c r="P124" s="47"/>
    </row>
    <row r="125" spans="1:16">
      <c r="A125" s="175">
        <v>122</v>
      </c>
      <c r="B125" s="191" t="s">
        <v>32</v>
      </c>
      <c r="C125" s="189" t="s">
        <v>26</v>
      </c>
      <c r="D125" s="190" t="s">
        <v>410</v>
      </c>
      <c r="E125" s="190" t="s">
        <v>1084</v>
      </c>
      <c r="F125" s="156">
        <v>1879</v>
      </c>
      <c r="G125" s="156">
        <v>2761345.1749999998</v>
      </c>
      <c r="H125" s="10">
        <v>983</v>
      </c>
      <c r="I125" s="10">
        <v>1585335</v>
      </c>
      <c r="J125" s="49">
        <f t="shared" si="5"/>
        <v>0.52315061202767432</v>
      </c>
      <c r="K125" s="49">
        <f t="shared" si="6"/>
        <v>0.57411692473397502</v>
      </c>
      <c r="L125" s="49">
        <f t="shared" si="7"/>
        <v>0.15694518360830229</v>
      </c>
      <c r="M125" s="49">
        <f t="shared" si="8"/>
        <v>0.40188184731378251</v>
      </c>
      <c r="N125" s="144">
        <f t="shared" si="9"/>
        <v>0.55882703092208486</v>
      </c>
      <c r="O125" s="47"/>
      <c r="P125" s="47"/>
    </row>
    <row r="126" spans="1:16">
      <c r="A126" s="175">
        <v>123</v>
      </c>
      <c r="B126" s="191" t="s">
        <v>32</v>
      </c>
      <c r="C126" s="189" t="s">
        <v>26</v>
      </c>
      <c r="D126" s="190" t="s">
        <v>404</v>
      </c>
      <c r="E126" s="190" t="s">
        <v>405</v>
      </c>
      <c r="F126" s="156">
        <v>1229</v>
      </c>
      <c r="G126" s="156">
        <v>2464633.4500000002</v>
      </c>
      <c r="H126" s="10">
        <v>541</v>
      </c>
      <c r="I126" s="10">
        <v>1168955</v>
      </c>
      <c r="J126" s="49">
        <f t="shared" si="5"/>
        <v>0.44019528071602931</v>
      </c>
      <c r="K126" s="49">
        <f t="shared" si="6"/>
        <v>0.4742916233649267</v>
      </c>
      <c r="L126" s="49">
        <f t="shared" si="7"/>
        <v>0.13205858421480879</v>
      </c>
      <c r="M126" s="49">
        <f t="shared" si="8"/>
        <v>0.33200413635544868</v>
      </c>
      <c r="N126" s="144">
        <f t="shared" si="9"/>
        <v>0.46406272057025744</v>
      </c>
      <c r="O126" s="47"/>
      <c r="P126" s="47"/>
    </row>
    <row r="127" spans="1:16">
      <c r="A127" s="175">
        <v>124</v>
      </c>
      <c r="B127" s="191" t="s">
        <v>32</v>
      </c>
      <c r="C127" s="189" t="s">
        <v>26</v>
      </c>
      <c r="D127" s="190" t="s">
        <v>409</v>
      </c>
      <c r="E127" s="190" t="s">
        <v>1282</v>
      </c>
      <c r="F127" s="156">
        <v>1219</v>
      </c>
      <c r="G127" s="156">
        <v>2233306.2749999999</v>
      </c>
      <c r="H127" s="10">
        <v>786</v>
      </c>
      <c r="I127" s="10">
        <v>1202200</v>
      </c>
      <c r="J127" s="49">
        <f t="shared" si="5"/>
        <v>0.64479081214109923</v>
      </c>
      <c r="K127" s="49">
        <f t="shared" si="6"/>
        <v>0.53830502938966585</v>
      </c>
      <c r="L127" s="49">
        <f t="shared" si="7"/>
        <v>0.19343724364232975</v>
      </c>
      <c r="M127" s="49">
        <f t="shared" si="8"/>
        <v>0.37681352057276607</v>
      </c>
      <c r="N127" s="144">
        <f t="shared" si="9"/>
        <v>0.5702507642150958</v>
      </c>
      <c r="O127" s="47"/>
      <c r="P127" s="47"/>
    </row>
    <row r="128" spans="1:16">
      <c r="A128" s="175">
        <v>125</v>
      </c>
      <c r="B128" s="191" t="s">
        <v>32</v>
      </c>
      <c r="C128" s="189" t="s">
        <v>26</v>
      </c>
      <c r="D128" s="190" t="s">
        <v>403</v>
      </c>
      <c r="E128" s="190" t="s">
        <v>1103</v>
      </c>
      <c r="F128" s="156">
        <v>1216</v>
      </c>
      <c r="G128" s="156">
        <v>1846874.1</v>
      </c>
      <c r="H128" s="10">
        <v>1078</v>
      </c>
      <c r="I128" s="10">
        <v>1280690</v>
      </c>
      <c r="J128" s="49">
        <f t="shared" si="5"/>
        <v>0.88651315789473684</v>
      </c>
      <c r="K128" s="49">
        <f t="shared" si="6"/>
        <v>0.69343654773219243</v>
      </c>
      <c r="L128" s="49">
        <f t="shared" si="7"/>
        <v>0.26595394736842104</v>
      </c>
      <c r="M128" s="49">
        <f t="shared" si="8"/>
        <v>0.48540558341253465</v>
      </c>
      <c r="N128" s="144">
        <f t="shared" si="9"/>
        <v>0.75135953078095574</v>
      </c>
      <c r="O128" s="47"/>
      <c r="P128" s="47"/>
    </row>
    <row r="129" spans="1:16">
      <c r="A129" s="175">
        <v>126</v>
      </c>
      <c r="B129" s="191" t="s">
        <v>32</v>
      </c>
      <c r="C129" s="189" t="s">
        <v>26</v>
      </c>
      <c r="D129" s="190" t="s">
        <v>413</v>
      </c>
      <c r="E129" s="190" t="s">
        <v>1104</v>
      </c>
      <c r="F129" s="156">
        <v>547</v>
      </c>
      <c r="G129" s="156">
        <v>899244.67500000005</v>
      </c>
      <c r="H129" s="10">
        <v>136</v>
      </c>
      <c r="I129" s="10">
        <v>362860</v>
      </c>
      <c r="J129" s="49">
        <f t="shared" si="5"/>
        <v>0.24862888482632542</v>
      </c>
      <c r="K129" s="49">
        <f t="shared" si="6"/>
        <v>0.40351642894076628</v>
      </c>
      <c r="L129" s="49">
        <f t="shared" si="7"/>
        <v>7.458866544789762E-2</v>
      </c>
      <c r="M129" s="49">
        <f t="shared" si="8"/>
        <v>0.28246150025853639</v>
      </c>
      <c r="N129" s="144">
        <f t="shared" si="9"/>
        <v>0.357050165706434</v>
      </c>
      <c r="O129" s="47"/>
      <c r="P129" s="47"/>
    </row>
    <row r="130" spans="1:16">
      <c r="A130" s="175">
        <v>127</v>
      </c>
      <c r="B130" s="191" t="s">
        <v>32</v>
      </c>
      <c r="C130" s="189" t="s">
        <v>26</v>
      </c>
      <c r="D130" s="190" t="s">
        <v>411</v>
      </c>
      <c r="E130" s="190" t="s">
        <v>1363</v>
      </c>
      <c r="F130" s="156">
        <v>677</v>
      </c>
      <c r="G130" s="156">
        <v>1111173.125</v>
      </c>
      <c r="H130" s="10">
        <v>289</v>
      </c>
      <c r="I130" s="10">
        <v>432420</v>
      </c>
      <c r="J130" s="49">
        <f t="shared" si="5"/>
        <v>0.42688330871491875</v>
      </c>
      <c r="K130" s="49">
        <f t="shared" si="6"/>
        <v>0.38915628021511051</v>
      </c>
      <c r="L130" s="49">
        <f t="shared" si="7"/>
        <v>0.12806499261447563</v>
      </c>
      <c r="M130" s="49">
        <f t="shared" si="8"/>
        <v>0.27240939615057735</v>
      </c>
      <c r="N130" s="144">
        <f t="shared" si="9"/>
        <v>0.40047438876505298</v>
      </c>
      <c r="O130" s="47"/>
      <c r="P130" s="47"/>
    </row>
    <row r="131" spans="1:16">
      <c r="A131" s="175">
        <v>128</v>
      </c>
      <c r="B131" s="191" t="s">
        <v>32</v>
      </c>
      <c r="C131" s="189" t="s">
        <v>26</v>
      </c>
      <c r="D131" s="190" t="s">
        <v>412</v>
      </c>
      <c r="E131" s="190" t="s">
        <v>1321</v>
      </c>
      <c r="F131" s="156">
        <v>1165</v>
      </c>
      <c r="G131" s="156">
        <v>2010276.35</v>
      </c>
      <c r="H131" s="10">
        <v>695</v>
      </c>
      <c r="I131" s="10">
        <v>1059020</v>
      </c>
      <c r="J131" s="49">
        <f t="shared" si="5"/>
        <v>0.59656652360515017</v>
      </c>
      <c r="K131" s="49">
        <f t="shared" si="6"/>
        <v>0.52680319300378775</v>
      </c>
      <c r="L131" s="49">
        <f t="shared" si="7"/>
        <v>0.17896995708154503</v>
      </c>
      <c r="M131" s="49">
        <f t="shared" si="8"/>
        <v>0.36876223510265138</v>
      </c>
      <c r="N131" s="144">
        <f t="shared" si="9"/>
        <v>0.54773219218419644</v>
      </c>
      <c r="O131" s="47"/>
      <c r="P131" s="47"/>
    </row>
    <row r="132" spans="1:16">
      <c r="A132" s="175">
        <v>129</v>
      </c>
      <c r="B132" s="191" t="s">
        <v>32</v>
      </c>
      <c r="C132" s="189" t="s">
        <v>26</v>
      </c>
      <c r="D132" s="190" t="s">
        <v>407</v>
      </c>
      <c r="E132" s="190" t="s">
        <v>1087</v>
      </c>
      <c r="F132" s="156">
        <v>1125</v>
      </c>
      <c r="G132" s="156">
        <v>1658535.7749999999</v>
      </c>
      <c r="H132" s="10">
        <v>701</v>
      </c>
      <c r="I132" s="10">
        <v>864930</v>
      </c>
      <c r="J132" s="49">
        <f t="shared" ref="J132:J195" si="10">IFERROR(H132/F132,0)</f>
        <v>0.62311111111111106</v>
      </c>
      <c r="K132" s="49">
        <f t="shared" ref="K132:K195" si="11">IFERROR(I132/G132,0)</f>
        <v>0.52150216657219828</v>
      </c>
      <c r="L132" s="49">
        <f t="shared" si="7"/>
        <v>0.18693333333333331</v>
      </c>
      <c r="M132" s="49">
        <f t="shared" si="8"/>
        <v>0.36505151660053875</v>
      </c>
      <c r="N132" s="144">
        <f t="shared" si="9"/>
        <v>0.55198484993387209</v>
      </c>
      <c r="O132" s="47"/>
      <c r="P132" s="47"/>
    </row>
    <row r="133" spans="1:16">
      <c r="A133" s="175">
        <v>130</v>
      </c>
      <c r="B133" s="192" t="s">
        <v>30</v>
      </c>
      <c r="C133" s="189" t="s">
        <v>26</v>
      </c>
      <c r="D133" s="193" t="s">
        <v>395</v>
      </c>
      <c r="E133" s="193" t="s">
        <v>348</v>
      </c>
      <c r="F133" s="156">
        <v>5177</v>
      </c>
      <c r="G133" s="156">
        <v>9901604.7249999996</v>
      </c>
      <c r="H133" s="10">
        <v>3139</v>
      </c>
      <c r="I133" s="10">
        <v>5391970</v>
      </c>
      <c r="J133" s="49">
        <f t="shared" si="10"/>
        <v>0.60633571566544331</v>
      </c>
      <c r="K133" s="49">
        <f t="shared" si="11"/>
        <v>0.54455516552646477</v>
      </c>
      <c r="L133" s="49">
        <f t="shared" ref="L133:L196" si="12">IF((J133*0.3)&gt;30%,30%,(J133*0.3))</f>
        <v>0.18190071469963298</v>
      </c>
      <c r="M133" s="49">
        <f t="shared" ref="M133:M196" si="13">IF((K133*0.7)&gt;70%,70%,(K133*0.7))</f>
        <v>0.38118861586852532</v>
      </c>
      <c r="N133" s="144">
        <f t="shared" ref="N133:N196" si="14">L133+M133</f>
        <v>0.56308933056815835</v>
      </c>
      <c r="O133" s="47"/>
      <c r="P133" s="47"/>
    </row>
    <row r="134" spans="1:16">
      <c r="A134" s="175">
        <v>131</v>
      </c>
      <c r="B134" s="192" t="s">
        <v>30</v>
      </c>
      <c r="C134" s="189" t="s">
        <v>26</v>
      </c>
      <c r="D134" s="193" t="s">
        <v>396</v>
      </c>
      <c r="E134" s="193" t="s">
        <v>1351</v>
      </c>
      <c r="F134" s="156">
        <v>1518</v>
      </c>
      <c r="G134" s="156">
        <v>2898568.375</v>
      </c>
      <c r="H134" s="10">
        <v>1142</v>
      </c>
      <c r="I134" s="10">
        <v>1989610</v>
      </c>
      <c r="J134" s="49">
        <f t="shared" si="10"/>
        <v>0.75230566534914356</v>
      </c>
      <c r="K134" s="49">
        <f t="shared" si="11"/>
        <v>0.68641127018437165</v>
      </c>
      <c r="L134" s="49">
        <f t="shared" si="12"/>
        <v>0.22569169960474306</v>
      </c>
      <c r="M134" s="49">
        <f t="shared" si="13"/>
        <v>0.4804878891290601</v>
      </c>
      <c r="N134" s="144">
        <f t="shared" si="14"/>
        <v>0.70617958873380315</v>
      </c>
      <c r="O134" s="47"/>
      <c r="P134" s="47"/>
    </row>
    <row r="135" spans="1:16">
      <c r="A135" s="175">
        <v>132</v>
      </c>
      <c r="B135" s="192" t="s">
        <v>30</v>
      </c>
      <c r="C135" s="189" t="s">
        <v>26</v>
      </c>
      <c r="D135" s="193" t="s">
        <v>399</v>
      </c>
      <c r="E135" s="193" t="s">
        <v>400</v>
      </c>
      <c r="F135" s="156">
        <v>1975</v>
      </c>
      <c r="G135" s="156">
        <v>3774220.75</v>
      </c>
      <c r="H135" s="10">
        <v>1004</v>
      </c>
      <c r="I135" s="10">
        <v>1923535</v>
      </c>
      <c r="J135" s="49">
        <f t="shared" si="10"/>
        <v>0.50835443037974681</v>
      </c>
      <c r="K135" s="49">
        <f t="shared" si="11"/>
        <v>0.50965089946050457</v>
      </c>
      <c r="L135" s="49">
        <f t="shared" si="12"/>
        <v>0.15250632911392403</v>
      </c>
      <c r="M135" s="49">
        <f t="shared" si="13"/>
        <v>0.35675562962235319</v>
      </c>
      <c r="N135" s="144">
        <f t="shared" si="14"/>
        <v>0.50926195873627722</v>
      </c>
      <c r="O135" s="47"/>
      <c r="P135" s="47"/>
    </row>
    <row r="136" spans="1:16">
      <c r="A136" s="175">
        <v>133</v>
      </c>
      <c r="B136" s="192" t="s">
        <v>30</v>
      </c>
      <c r="C136" s="189" t="s">
        <v>26</v>
      </c>
      <c r="D136" s="193" t="s">
        <v>398</v>
      </c>
      <c r="E136" s="193" t="s">
        <v>362</v>
      </c>
      <c r="F136" s="156">
        <v>1518</v>
      </c>
      <c r="G136" s="156">
        <v>2898568.375</v>
      </c>
      <c r="H136" s="10">
        <v>798</v>
      </c>
      <c r="I136" s="10">
        <v>1403370</v>
      </c>
      <c r="J136" s="49">
        <f t="shared" si="10"/>
        <v>0.52569169960474305</v>
      </c>
      <c r="K136" s="49">
        <f t="shared" si="11"/>
        <v>0.48415970177001605</v>
      </c>
      <c r="L136" s="49">
        <f t="shared" si="12"/>
        <v>0.1577075098814229</v>
      </c>
      <c r="M136" s="49">
        <f t="shared" si="13"/>
        <v>0.33891179123901122</v>
      </c>
      <c r="N136" s="144">
        <f t="shared" si="14"/>
        <v>0.49661930112043412</v>
      </c>
      <c r="O136" s="47"/>
      <c r="P136" s="47"/>
    </row>
    <row r="137" spans="1:16">
      <c r="A137" s="175">
        <v>134</v>
      </c>
      <c r="B137" s="192" t="s">
        <v>30</v>
      </c>
      <c r="C137" s="189" t="s">
        <v>26</v>
      </c>
      <c r="D137" s="193" t="s">
        <v>394</v>
      </c>
      <c r="E137" s="193" t="s">
        <v>1387</v>
      </c>
      <c r="F137" s="156">
        <v>1827</v>
      </c>
      <c r="G137" s="156">
        <v>3488868.5249999999</v>
      </c>
      <c r="H137" s="10">
        <v>1178</v>
      </c>
      <c r="I137" s="10">
        <v>2300575</v>
      </c>
      <c r="J137" s="49">
        <f t="shared" si="10"/>
        <v>0.64477285166940335</v>
      </c>
      <c r="K137" s="49">
        <f t="shared" si="11"/>
        <v>0.65940432650725922</v>
      </c>
      <c r="L137" s="49">
        <f t="shared" si="12"/>
        <v>0.19343185550082101</v>
      </c>
      <c r="M137" s="49">
        <f t="shared" si="13"/>
        <v>0.46158302855508143</v>
      </c>
      <c r="N137" s="144">
        <f t="shared" si="14"/>
        <v>0.65501488405590247</v>
      </c>
      <c r="O137" s="47"/>
      <c r="P137" s="47"/>
    </row>
    <row r="138" spans="1:16">
      <c r="A138" s="175">
        <v>135</v>
      </c>
      <c r="B138" s="192" t="s">
        <v>30</v>
      </c>
      <c r="C138" s="189" t="s">
        <v>26</v>
      </c>
      <c r="D138" s="193" t="s">
        <v>401</v>
      </c>
      <c r="E138" s="193" t="s">
        <v>402</v>
      </c>
      <c r="F138" s="156">
        <v>1518</v>
      </c>
      <c r="G138" s="156">
        <v>2898568.375</v>
      </c>
      <c r="H138" s="10">
        <v>1010</v>
      </c>
      <c r="I138" s="10">
        <v>1651610</v>
      </c>
      <c r="J138" s="49">
        <f t="shared" si="10"/>
        <v>0.66534914361001318</v>
      </c>
      <c r="K138" s="49">
        <f t="shared" si="11"/>
        <v>0.56980198026206641</v>
      </c>
      <c r="L138" s="49">
        <f t="shared" si="12"/>
        <v>0.19960474308300394</v>
      </c>
      <c r="M138" s="49">
        <f t="shared" si="13"/>
        <v>0.39886138618344646</v>
      </c>
      <c r="N138" s="144">
        <f t="shared" si="14"/>
        <v>0.59846612926645038</v>
      </c>
      <c r="O138" s="47"/>
      <c r="P138" s="47"/>
    </row>
    <row r="139" spans="1:16">
      <c r="A139" s="175">
        <v>136</v>
      </c>
      <c r="B139" s="192" t="s">
        <v>30</v>
      </c>
      <c r="C139" s="189" t="s">
        <v>26</v>
      </c>
      <c r="D139" s="193" t="s">
        <v>392</v>
      </c>
      <c r="E139" s="193" t="s">
        <v>393</v>
      </c>
      <c r="F139" s="156">
        <v>1672</v>
      </c>
      <c r="G139" s="156">
        <v>3199058.45</v>
      </c>
      <c r="H139" s="10">
        <v>1515</v>
      </c>
      <c r="I139" s="10">
        <v>2162610</v>
      </c>
      <c r="J139" s="49">
        <f t="shared" si="10"/>
        <v>0.90610047846889952</v>
      </c>
      <c r="K139" s="49">
        <f t="shared" si="11"/>
        <v>0.67601453171322956</v>
      </c>
      <c r="L139" s="49">
        <f t="shared" si="12"/>
        <v>0.27183014354066987</v>
      </c>
      <c r="M139" s="49">
        <f t="shared" si="13"/>
        <v>0.47321017219926065</v>
      </c>
      <c r="N139" s="144">
        <f t="shared" si="14"/>
        <v>0.74504031573993057</v>
      </c>
      <c r="O139" s="47"/>
      <c r="P139" s="47"/>
    </row>
    <row r="140" spans="1:16">
      <c r="A140" s="175">
        <v>137</v>
      </c>
      <c r="B140" s="192" t="s">
        <v>27</v>
      </c>
      <c r="C140" s="189" t="s">
        <v>26</v>
      </c>
      <c r="D140" s="161" t="s">
        <v>379</v>
      </c>
      <c r="E140" s="180" t="s">
        <v>1350</v>
      </c>
      <c r="F140" s="156">
        <v>2243</v>
      </c>
      <c r="G140" s="156">
        <v>5642385.4000000004</v>
      </c>
      <c r="H140" s="10">
        <v>1243</v>
      </c>
      <c r="I140" s="10">
        <v>2408855</v>
      </c>
      <c r="J140" s="49">
        <f t="shared" si="10"/>
        <v>0.55416852429781538</v>
      </c>
      <c r="K140" s="49">
        <f t="shared" si="11"/>
        <v>0.42692138683047065</v>
      </c>
      <c r="L140" s="49">
        <f t="shared" si="12"/>
        <v>0.1662505572893446</v>
      </c>
      <c r="M140" s="49">
        <f t="shared" si="13"/>
        <v>0.29884497078132943</v>
      </c>
      <c r="N140" s="144">
        <f t="shared" si="14"/>
        <v>0.465095528070674</v>
      </c>
      <c r="O140" s="47"/>
      <c r="P140" s="47"/>
    </row>
    <row r="141" spans="1:16">
      <c r="A141" s="175">
        <v>138</v>
      </c>
      <c r="B141" s="192" t="s">
        <v>27</v>
      </c>
      <c r="C141" s="189" t="s">
        <v>26</v>
      </c>
      <c r="D141" s="161" t="s">
        <v>1200</v>
      </c>
      <c r="E141" s="180" t="s">
        <v>1101</v>
      </c>
      <c r="F141" s="156">
        <v>2227</v>
      </c>
      <c r="G141" s="156">
        <v>3750732.6</v>
      </c>
      <c r="H141" s="10">
        <v>1400</v>
      </c>
      <c r="I141" s="10">
        <v>1893930</v>
      </c>
      <c r="J141" s="49">
        <f t="shared" si="10"/>
        <v>0.62864840592725635</v>
      </c>
      <c r="K141" s="49">
        <f t="shared" si="11"/>
        <v>0.50494935309437949</v>
      </c>
      <c r="L141" s="49">
        <f t="shared" si="12"/>
        <v>0.1885945217781769</v>
      </c>
      <c r="M141" s="49">
        <f t="shared" si="13"/>
        <v>0.35346454716606562</v>
      </c>
      <c r="N141" s="144">
        <f t="shared" si="14"/>
        <v>0.54205906894424249</v>
      </c>
      <c r="O141" s="47"/>
      <c r="P141" s="47"/>
    </row>
    <row r="142" spans="1:16">
      <c r="A142" s="175">
        <v>139</v>
      </c>
      <c r="B142" s="192" t="s">
        <v>27</v>
      </c>
      <c r="C142" s="189" t="s">
        <v>26</v>
      </c>
      <c r="D142" s="161" t="s">
        <v>381</v>
      </c>
      <c r="E142" s="180" t="s">
        <v>1281</v>
      </c>
      <c r="F142" s="156">
        <v>3320</v>
      </c>
      <c r="G142" s="156">
        <v>4970956.7249999996</v>
      </c>
      <c r="H142" s="10">
        <v>966</v>
      </c>
      <c r="I142" s="10">
        <v>1719055</v>
      </c>
      <c r="J142" s="49">
        <f t="shared" si="10"/>
        <v>0.29096385542168673</v>
      </c>
      <c r="K142" s="49">
        <f t="shared" si="11"/>
        <v>0.34581974760603051</v>
      </c>
      <c r="L142" s="49">
        <f t="shared" si="12"/>
        <v>8.728915662650602E-2</v>
      </c>
      <c r="M142" s="49">
        <f t="shared" si="13"/>
        <v>0.24207382332422134</v>
      </c>
      <c r="N142" s="144">
        <f t="shared" si="14"/>
        <v>0.32936297995072739</v>
      </c>
      <c r="O142" s="47"/>
      <c r="P142" s="47"/>
    </row>
    <row r="143" spans="1:16">
      <c r="A143" s="175">
        <v>140</v>
      </c>
      <c r="B143" s="192" t="s">
        <v>39</v>
      </c>
      <c r="C143" s="189" t="s">
        <v>26</v>
      </c>
      <c r="D143" s="194" t="s">
        <v>374</v>
      </c>
      <c r="E143" s="194" t="s">
        <v>375</v>
      </c>
      <c r="F143" s="156">
        <v>1178</v>
      </c>
      <c r="G143" s="156">
        <v>3878626.625</v>
      </c>
      <c r="H143" s="10">
        <v>1267</v>
      </c>
      <c r="I143" s="10">
        <v>2297670</v>
      </c>
      <c r="J143" s="49">
        <f t="shared" si="10"/>
        <v>1.0755517826825127</v>
      </c>
      <c r="K143" s="49">
        <f t="shared" si="11"/>
        <v>0.59239267455912958</v>
      </c>
      <c r="L143" s="49">
        <f t="shared" si="12"/>
        <v>0.3</v>
      </c>
      <c r="M143" s="49">
        <f t="shared" si="13"/>
        <v>0.41467487219139071</v>
      </c>
      <c r="N143" s="144">
        <f t="shared" si="14"/>
        <v>0.7146748721913907</v>
      </c>
      <c r="O143" s="47"/>
      <c r="P143" s="47"/>
    </row>
    <row r="144" spans="1:16">
      <c r="A144" s="175">
        <v>141</v>
      </c>
      <c r="B144" s="192" t="s">
        <v>39</v>
      </c>
      <c r="C144" s="189" t="s">
        <v>26</v>
      </c>
      <c r="D144" s="194" t="s">
        <v>372</v>
      </c>
      <c r="E144" s="195" t="s">
        <v>373</v>
      </c>
      <c r="F144" s="156">
        <v>1294</v>
      </c>
      <c r="G144" s="156">
        <v>1712814.325</v>
      </c>
      <c r="H144" s="10">
        <v>939</v>
      </c>
      <c r="I144" s="10">
        <v>1339915</v>
      </c>
      <c r="J144" s="49">
        <f t="shared" si="10"/>
        <v>0.72565687789799072</v>
      </c>
      <c r="K144" s="49">
        <f t="shared" si="11"/>
        <v>0.78228852972723706</v>
      </c>
      <c r="L144" s="49">
        <f t="shared" si="12"/>
        <v>0.2176970633693972</v>
      </c>
      <c r="M144" s="49">
        <f t="shared" si="13"/>
        <v>0.54760197080906592</v>
      </c>
      <c r="N144" s="144">
        <f t="shared" si="14"/>
        <v>0.76529903417846312</v>
      </c>
      <c r="O144" s="47"/>
      <c r="P144" s="47"/>
    </row>
    <row r="145" spans="1:16">
      <c r="A145" s="175">
        <v>142</v>
      </c>
      <c r="B145" s="192" t="s">
        <v>39</v>
      </c>
      <c r="C145" s="189" t="s">
        <v>26</v>
      </c>
      <c r="D145" s="194" t="s">
        <v>370</v>
      </c>
      <c r="E145" s="194" t="s">
        <v>371</v>
      </c>
      <c r="F145" s="156">
        <v>2317</v>
      </c>
      <c r="G145" s="156">
        <v>4226141.2249999996</v>
      </c>
      <c r="H145" s="10">
        <v>1849</v>
      </c>
      <c r="I145" s="10">
        <v>2945605</v>
      </c>
      <c r="J145" s="49">
        <f t="shared" si="10"/>
        <v>0.79801467414760463</v>
      </c>
      <c r="K145" s="49">
        <f t="shared" si="11"/>
        <v>0.69699634801011656</v>
      </c>
      <c r="L145" s="49">
        <f t="shared" si="12"/>
        <v>0.23940440224428139</v>
      </c>
      <c r="M145" s="49">
        <f t="shared" si="13"/>
        <v>0.48789744360708154</v>
      </c>
      <c r="N145" s="144">
        <f t="shared" si="14"/>
        <v>0.72730184585136293</v>
      </c>
      <c r="O145" s="47"/>
      <c r="P145" s="47"/>
    </row>
    <row r="146" spans="1:16">
      <c r="A146" s="175">
        <v>143</v>
      </c>
      <c r="B146" s="192" t="s">
        <v>39</v>
      </c>
      <c r="C146" s="189" t="s">
        <v>26</v>
      </c>
      <c r="D146" s="194" t="s">
        <v>376</v>
      </c>
      <c r="E146" s="194" t="s">
        <v>377</v>
      </c>
      <c r="F146" s="156">
        <v>1605</v>
      </c>
      <c r="G146" s="156">
        <v>3012239.1749999998</v>
      </c>
      <c r="H146" s="10">
        <v>1223</v>
      </c>
      <c r="I146" s="10">
        <v>1929205</v>
      </c>
      <c r="J146" s="49">
        <f t="shared" si="10"/>
        <v>0.76199376947040498</v>
      </c>
      <c r="K146" s="49">
        <f t="shared" si="11"/>
        <v>0.6404554512176146</v>
      </c>
      <c r="L146" s="49">
        <f t="shared" si="12"/>
        <v>0.22859813084112149</v>
      </c>
      <c r="M146" s="49">
        <f t="shared" si="13"/>
        <v>0.44831881585233019</v>
      </c>
      <c r="N146" s="144">
        <f t="shared" si="14"/>
        <v>0.6769169466934517</v>
      </c>
      <c r="O146" s="47"/>
      <c r="P146" s="47"/>
    </row>
    <row r="147" spans="1:16">
      <c r="A147" s="175">
        <v>144</v>
      </c>
      <c r="B147" s="192" t="s">
        <v>38</v>
      </c>
      <c r="C147" s="189" t="s">
        <v>26</v>
      </c>
      <c r="D147" s="180" t="s">
        <v>418</v>
      </c>
      <c r="E147" s="158" t="s">
        <v>419</v>
      </c>
      <c r="F147" s="156">
        <v>1511</v>
      </c>
      <c r="G147" s="156">
        <v>2956928.6</v>
      </c>
      <c r="H147" s="10">
        <v>1087</v>
      </c>
      <c r="I147" s="10">
        <v>2067390</v>
      </c>
      <c r="J147" s="49">
        <f t="shared" si="10"/>
        <v>0.71939113170086033</v>
      </c>
      <c r="K147" s="49">
        <f t="shared" si="11"/>
        <v>0.69916804890047057</v>
      </c>
      <c r="L147" s="49">
        <f t="shared" si="12"/>
        <v>0.21581733951025808</v>
      </c>
      <c r="M147" s="49">
        <f t="shared" si="13"/>
        <v>0.48941763423032936</v>
      </c>
      <c r="N147" s="144">
        <f t="shared" si="14"/>
        <v>0.70523497374058741</v>
      </c>
      <c r="O147" s="47"/>
      <c r="P147" s="47"/>
    </row>
    <row r="148" spans="1:16">
      <c r="A148" s="175">
        <v>145</v>
      </c>
      <c r="B148" s="192" t="s">
        <v>38</v>
      </c>
      <c r="C148" s="189" t="s">
        <v>26</v>
      </c>
      <c r="D148" s="180" t="s">
        <v>416</v>
      </c>
      <c r="E148" s="158" t="s">
        <v>417</v>
      </c>
      <c r="F148" s="156">
        <v>1343</v>
      </c>
      <c r="G148" s="156">
        <v>2617466.85</v>
      </c>
      <c r="H148" s="10">
        <v>1028</v>
      </c>
      <c r="I148" s="10">
        <v>1485425</v>
      </c>
      <c r="J148" s="49">
        <f t="shared" si="10"/>
        <v>0.76545048399106475</v>
      </c>
      <c r="K148" s="49">
        <f t="shared" si="11"/>
        <v>0.5675047995354745</v>
      </c>
      <c r="L148" s="49">
        <f t="shared" si="12"/>
        <v>0.22963514519731942</v>
      </c>
      <c r="M148" s="49">
        <f t="shared" si="13"/>
        <v>0.39725335967483211</v>
      </c>
      <c r="N148" s="144">
        <f t="shared" si="14"/>
        <v>0.62688850487215153</v>
      </c>
      <c r="O148" s="47"/>
      <c r="P148" s="47"/>
    </row>
    <row r="149" spans="1:16">
      <c r="A149" s="175">
        <v>146</v>
      </c>
      <c r="B149" s="192" t="s">
        <v>38</v>
      </c>
      <c r="C149" s="189" t="s">
        <v>26</v>
      </c>
      <c r="D149" s="180" t="s">
        <v>414</v>
      </c>
      <c r="E149" s="158" t="s">
        <v>415</v>
      </c>
      <c r="F149" s="156">
        <v>976</v>
      </c>
      <c r="G149" s="156">
        <v>1906763.575</v>
      </c>
      <c r="H149" s="10">
        <v>839</v>
      </c>
      <c r="I149" s="10">
        <v>1273770</v>
      </c>
      <c r="J149" s="49">
        <f t="shared" si="10"/>
        <v>0.85963114754098358</v>
      </c>
      <c r="K149" s="49">
        <f t="shared" si="11"/>
        <v>0.66802723562621025</v>
      </c>
      <c r="L149" s="49">
        <f t="shared" si="12"/>
        <v>0.25788934426229504</v>
      </c>
      <c r="M149" s="49">
        <f t="shared" si="13"/>
        <v>0.46761906493834715</v>
      </c>
      <c r="N149" s="144">
        <f t="shared" si="14"/>
        <v>0.72550840920064219</v>
      </c>
      <c r="O149" s="47"/>
      <c r="P149" s="47"/>
    </row>
    <row r="150" spans="1:16">
      <c r="A150" s="175">
        <v>147</v>
      </c>
      <c r="B150" s="192" t="s">
        <v>36</v>
      </c>
      <c r="C150" s="189" t="s">
        <v>26</v>
      </c>
      <c r="D150" s="190" t="s">
        <v>432</v>
      </c>
      <c r="E150" s="190" t="s">
        <v>1388</v>
      </c>
      <c r="F150" s="156">
        <v>1054</v>
      </c>
      <c r="G150" s="156">
        <v>1704519.4249999998</v>
      </c>
      <c r="H150" s="10">
        <v>523</v>
      </c>
      <c r="I150" s="10">
        <v>792320</v>
      </c>
      <c r="J150" s="49">
        <f t="shared" si="10"/>
        <v>0.49620493358633777</v>
      </c>
      <c r="K150" s="49">
        <f t="shared" si="11"/>
        <v>0.4648348316711029</v>
      </c>
      <c r="L150" s="49">
        <f t="shared" si="12"/>
        <v>0.14886148007590133</v>
      </c>
      <c r="M150" s="49">
        <f t="shared" si="13"/>
        <v>0.325384382169772</v>
      </c>
      <c r="N150" s="144">
        <f t="shared" si="14"/>
        <v>0.47424586224567333</v>
      </c>
      <c r="O150" s="47"/>
      <c r="P150" s="47"/>
    </row>
    <row r="151" spans="1:16">
      <c r="A151" s="175">
        <v>148</v>
      </c>
      <c r="B151" s="192" t="s">
        <v>36</v>
      </c>
      <c r="C151" s="189" t="s">
        <v>26</v>
      </c>
      <c r="D151" s="190" t="s">
        <v>438</v>
      </c>
      <c r="E151" s="190" t="s">
        <v>439</v>
      </c>
      <c r="F151" s="156">
        <v>510</v>
      </c>
      <c r="G151" s="156">
        <v>1181321.925</v>
      </c>
      <c r="H151" s="10">
        <v>165</v>
      </c>
      <c r="I151" s="10">
        <v>332560</v>
      </c>
      <c r="J151" s="49">
        <f t="shared" si="10"/>
        <v>0.3235294117647059</v>
      </c>
      <c r="K151" s="49">
        <f t="shared" si="11"/>
        <v>0.28151513398856115</v>
      </c>
      <c r="L151" s="49">
        <f t="shared" si="12"/>
        <v>9.7058823529411767E-2</v>
      </c>
      <c r="M151" s="49">
        <f t="shared" si="13"/>
        <v>0.19706059379199278</v>
      </c>
      <c r="N151" s="144">
        <f t="shared" si="14"/>
        <v>0.29411941732140456</v>
      </c>
      <c r="O151" s="47"/>
      <c r="P151" s="47"/>
    </row>
    <row r="152" spans="1:16">
      <c r="A152" s="175">
        <v>149</v>
      </c>
      <c r="B152" s="192" t="s">
        <v>36</v>
      </c>
      <c r="C152" s="189" t="s">
        <v>26</v>
      </c>
      <c r="D152" s="190" t="s">
        <v>442</v>
      </c>
      <c r="E152" s="190" t="s">
        <v>1137</v>
      </c>
      <c r="F152" s="156">
        <v>1168</v>
      </c>
      <c r="G152" s="156">
        <v>4106976.375</v>
      </c>
      <c r="H152" s="10">
        <v>706</v>
      </c>
      <c r="I152" s="10">
        <v>2472515</v>
      </c>
      <c r="J152" s="49">
        <f t="shared" si="10"/>
        <v>0.60445205479452058</v>
      </c>
      <c r="K152" s="49">
        <f t="shared" si="11"/>
        <v>0.60202805525025693</v>
      </c>
      <c r="L152" s="49">
        <f t="shared" si="12"/>
        <v>0.18133561643835616</v>
      </c>
      <c r="M152" s="49">
        <f t="shared" si="13"/>
        <v>0.42141963867517984</v>
      </c>
      <c r="N152" s="144">
        <f t="shared" si="14"/>
        <v>0.602755255113536</v>
      </c>
      <c r="O152" s="47"/>
      <c r="P152" s="47"/>
    </row>
    <row r="153" spans="1:16">
      <c r="A153" s="175">
        <v>150</v>
      </c>
      <c r="B153" s="192" t="s">
        <v>36</v>
      </c>
      <c r="C153" s="189" t="s">
        <v>26</v>
      </c>
      <c r="D153" s="190" t="s">
        <v>433</v>
      </c>
      <c r="E153" s="190" t="s">
        <v>1027</v>
      </c>
      <c r="F153" s="156">
        <v>1911</v>
      </c>
      <c r="G153" s="156">
        <v>3730099.375</v>
      </c>
      <c r="H153" s="10">
        <v>1100</v>
      </c>
      <c r="I153" s="10">
        <v>2375575</v>
      </c>
      <c r="J153" s="49">
        <f t="shared" si="10"/>
        <v>0.57561486132914708</v>
      </c>
      <c r="K153" s="49">
        <f t="shared" si="11"/>
        <v>0.63686641056312343</v>
      </c>
      <c r="L153" s="49">
        <f t="shared" si="12"/>
        <v>0.17268445839874411</v>
      </c>
      <c r="M153" s="49">
        <f t="shared" si="13"/>
        <v>0.44580648739418638</v>
      </c>
      <c r="N153" s="144">
        <f t="shared" si="14"/>
        <v>0.61849094579293051</v>
      </c>
      <c r="O153" s="47"/>
      <c r="P153" s="47"/>
    </row>
    <row r="154" spans="1:16">
      <c r="A154" s="175">
        <v>151</v>
      </c>
      <c r="B154" s="192" t="s">
        <v>36</v>
      </c>
      <c r="C154" s="189" t="s">
        <v>26</v>
      </c>
      <c r="D154" s="190" t="s">
        <v>436</v>
      </c>
      <c r="E154" s="190" t="s">
        <v>437</v>
      </c>
      <c r="F154" s="156">
        <v>1909</v>
      </c>
      <c r="G154" s="156">
        <v>3499586.3250000002</v>
      </c>
      <c r="H154" s="10">
        <v>1054</v>
      </c>
      <c r="I154" s="10">
        <v>1741635</v>
      </c>
      <c r="J154" s="49">
        <f t="shared" si="10"/>
        <v>0.55212152959664751</v>
      </c>
      <c r="K154" s="49">
        <f t="shared" si="11"/>
        <v>0.49766882089985304</v>
      </c>
      <c r="L154" s="49">
        <f t="shared" si="12"/>
        <v>0.16563645887899425</v>
      </c>
      <c r="M154" s="49">
        <f t="shared" si="13"/>
        <v>0.34836817462989711</v>
      </c>
      <c r="N154" s="144">
        <f t="shared" si="14"/>
        <v>0.51400463350889136</v>
      </c>
      <c r="O154" s="47"/>
      <c r="P154" s="47"/>
    </row>
    <row r="155" spans="1:16">
      <c r="A155" s="175">
        <v>152</v>
      </c>
      <c r="B155" s="192" t="s">
        <v>36</v>
      </c>
      <c r="C155" s="189" t="s">
        <v>26</v>
      </c>
      <c r="D155" s="190" t="s">
        <v>440</v>
      </c>
      <c r="E155" s="190" t="s">
        <v>441</v>
      </c>
      <c r="F155" s="156">
        <v>578</v>
      </c>
      <c r="G155" s="156">
        <v>1277912.675</v>
      </c>
      <c r="H155" s="10">
        <v>137</v>
      </c>
      <c r="I155" s="10">
        <v>269395</v>
      </c>
      <c r="J155" s="49">
        <f t="shared" si="10"/>
        <v>0.23702422145328719</v>
      </c>
      <c r="K155" s="49">
        <f t="shared" si="11"/>
        <v>0.21080861413319968</v>
      </c>
      <c r="L155" s="49">
        <f t="shared" si="12"/>
        <v>7.1107266435986152E-2</v>
      </c>
      <c r="M155" s="49">
        <f t="shared" si="13"/>
        <v>0.14756602989323978</v>
      </c>
      <c r="N155" s="144">
        <f t="shared" si="14"/>
        <v>0.21867329632922594</v>
      </c>
      <c r="O155" s="47"/>
      <c r="P155" s="47"/>
    </row>
    <row r="156" spans="1:16">
      <c r="A156" s="175">
        <v>153</v>
      </c>
      <c r="B156" s="192" t="s">
        <v>36</v>
      </c>
      <c r="C156" s="189" t="s">
        <v>26</v>
      </c>
      <c r="D156" s="190" t="s">
        <v>434</v>
      </c>
      <c r="E156" s="190" t="s">
        <v>435</v>
      </c>
      <c r="F156" s="156">
        <v>811</v>
      </c>
      <c r="G156" s="156">
        <v>1186850.25</v>
      </c>
      <c r="H156" s="10">
        <v>643</v>
      </c>
      <c r="I156" s="10">
        <v>699455</v>
      </c>
      <c r="J156" s="49">
        <f t="shared" si="10"/>
        <v>0.79284833538840938</v>
      </c>
      <c r="K156" s="49">
        <f t="shared" si="11"/>
        <v>0.58933719734229317</v>
      </c>
      <c r="L156" s="49">
        <f t="shared" si="12"/>
        <v>0.2378545006165228</v>
      </c>
      <c r="M156" s="49">
        <f t="shared" si="13"/>
        <v>0.41253603813960521</v>
      </c>
      <c r="N156" s="144">
        <f t="shared" si="14"/>
        <v>0.65039053875612796</v>
      </c>
      <c r="O156" s="47"/>
      <c r="P156" s="47"/>
    </row>
    <row r="157" spans="1:16">
      <c r="A157" s="175">
        <v>154</v>
      </c>
      <c r="B157" s="196" t="s">
        <v>1102</v>
      </c>
      <c r="C157" s="189" t="s">
        <v>26</v>
      </c>
      <c r="D157" s="180" t="s">
        <v>382</v>
      </c>
      <c r="E157" s="158" t="s">
        <v>383</v>
      </c>
      <c r="F157" s="156">
        <v>1131</v>
      </c>
      <c r="G157" s="156">
        <v>1948944.4750000001</v>
      </c>
      <c r="H157" s="10">
        <v>760</v>
      </c>
      <c r="I157" s="10">
        <v>1217835</v>
      </c>
      <c r="J157" s="49">
        <f t="shared" si="10"/>
        <v>0.67197170645446502</v>
      </c>
      <c r="K157" s="49">
        <f t="shared" si="11"/>
        <v>0.62486900762013753</v>
      </c>
      <c r="L157" s="49">
        <f t="shared" si="12"/>
        <v>0.20159151193633951</v>
      </c>
      <c r="M157" s="49">
        <f t="shared" si="13"/>
        <v>0.43740830533409625</v>
      </c>
      <c r="N157" s="144">
        <f t="shared" si="14"/>
        <v>0.63899981727043575</v>
      </c>
      <c r="O157" s="47"/>
      <c r="P157" s="47"/>
    </row>
    <row r="158" spans="1:16">
      <c r="A158" s="175">
        <v>155</v>
      </c>
      <c r="B158" s="196" t="s">
        <v>1102</v>
      </c>
      <c r="C158" s="189" t="s">
        <v>26</v>
      </c>
      <c r="D158" s="180" t="s">
        <v>387</v>
      </c>
      <c r="E158" s="158" t="s">
        <v>388</v>
      </c>
      <c r="F158" s="156">
        <v>765</v>
      </c>
      <c r="G158" s="156">
        <v>1501011.4</v>
      </c>
      <c r="H158" s="10">
        <v>600</v>
      </c>
      <c r="I158" s="10">
        <v>1001985</v>
      </c>
      <c r="J158" s="49">
        <f t="shared" si="10"/>
        <v>0.78431372549019607</v>
      </c>
      <c r="K158" s="49">
        <f t="shared" si="11"/>
        <v>0.66753990009669484</v>
      </c>
      <c r="L158" s="49">
        <f t="shared" si="12"/>
        <v>0.23529411764705882</v>
      </c>
      <c r="M158" s="49">
        <f t="shared" si="13"/>
        <v>0.46727793006768636</v>
      </c>
      <c r="N158" s="144">
        <f t="shared" si="14"/>
        <v>0.70257204771474524</v>
      </c>
      <c r="O158" s="47"/>
      <c r="P158" s="47"/>
    </row>
    <row r="159" spans="1:16">
      <c r="A159" s="175">
        <v>156</v>
      </c>
      <c r="B159" s="196" t="s">
        <v>1102</v>
      </c>
      <c r="C159" s="189" t="s">
        <v>26</v>
      </c>
      <c r="D159" s="180" t="s">
        <v>389</v>
      </c>
      <c r="E159" s="158" t="s">
        <v>513</v>
      </c>
      <c r="F159" s="156">
        <v>809</v>
      </c>
      <c r="G159" s="156">
        <v>1950396.05</v>
      </c>
      <c r="H159" s="10">
        <v>550</v>
      </c>
      <c r="I159" s="10">
        <v>982890</v>
      </c>
      <c r="J159" s="49">
        <f t="shared" si="10"/>
        <v>0.67985166872682323</v>
      </c>
      <c r="K159" s="49">
        <f t="shared" si="11"/>
        <v>0.50394380156789176</v>
      </c>
      <c r="L159" s="49">
        <f t="shared" si="12"/>
        <v>0.20395550061804696</v>
      </c>
      <c r="M159" s="49">
        <f t="shared" si="13"/>
        <v>0.35276066109752419</v>
      </c>
      <c r="N159" s="144">
        <f t="shared" si="14"/>
        <v>0.55671616171557115</v>
      </c>
      <c r="O159" s="47"/>
      <c r="P159" s="47"/>
    </row>
    <row r="160" spans="1:16">
      <c r="A160" s="175">
        <v>157</v>
      </c>
      <c r="B160" s="196" t="s">
        <v>1102</v>
      </c>
      <c r="C160" s="189" t="s">
        <v>26</v>
      </c>
      <c r="D160" s="180" t="s">
        <v>386</v>
      </c>
      <c r="E160" s="158" t="s">
        <v>1026</v>
      </c>
      <c r="F160" s="156">
        <v>909</v>
      </c>
      <c r="G160" s="156">
        <v>1650888.9</v>
      </c>
      <c r="H160" s="10">
        <v>508</v>
      </c>
      <c r="I160" s="10">
        <v>818515</v>
      </c>
      <c r="J160" s="49">
        <f t="shared" si="10"/>
        <v>0.55885588558855881</v>
      </c>
      <c r="K160" s="49">
        <f t="shared" si="11"/>
        <v>0.49580259459010234</v>
      </c>
      <c r="L160" s="49">
        <f t="shared" si="12"/>
        <v>0.16765676567656765</v>
      </c>
      <c r="M160" s="49">
        <f t="shared" si="13"/>
        <v>0.34706181621307164</v>
      </c>
      <c r="N160" s="144">
        <f t="shared" si="14"/>
        <v>0.51471858188963926</v>
      </c>
      <c r="O160" s="47"/>
      <c r="P160" s="47"/>
    </row>
    <row r="161" spans="1:16">
      <c r="A161" s="175">
        <v>158</v>
      </c>
      <c r="B161" s="196" t="s">
        <v>34</v>
      </c>
      <c r="C161" s="189" t="s">
        <v>26</v>
      </c>
      <c r="D161" s="180" t="s">
        <v>422</v>
      </c>
      <c r="E161" s="158" t="s">
        <v>423</v>
      </c>
      <c r="F161" s="156">
        <v>2298</v>
      </c>
      <c r="G161" s="156">
        <v>4786014</v>
      </c>
      <c r="H161" s="10">
        <v>3208</v>
      </c>
      <c r="I161" s="10">
        <v>5851640</v>
      </c>
      <c r="J161" s="49">
        <f t="shared" si="10"/>
        <v>1.3959965187119234</v>
      </c>
      <c r="K161" s="49">
        <f t="shared" si="11"/>
        <v>1.2226541752698592</v>
      </c>
      <c r="L161" s="49">
        <f t="shared" si="12"/>
        <v>0.3</v>
      </c>
      <c r="M161" s="49">
        <f t="shared" si="13"/>
        <v>0.7</v>
      </c>
      <c r="N161" s="144">
        <f t="shared" si="14"/>
        <v>1</v>
      </c>
      <c r="O161" s="47"/>
      <c r="P161" s="47"/>
    </row>
    <row r="162" spans="1:16">
      <c r="A162" s="175">
        <v>159</v>
      </c>
      <c r="B162" s="196" t="s">
        <v>34</v>
      </c>
      <c r="C162" s="189" t="s">
        <v>26</v>
      </c>
      <c r="D162" s="180" t="s">
        <v>428</v>
      </c>
      <c r="E162" s="158" t="s">
        <v>429</v>
      </c>
      <c r="F162" s="156">
        <v>1727</v>
      </c>
      <c r="G162" s="156">
        <v>3359056.375</v>
      </c>
      <c r="H162" s="10">
        <v>1678</v>
      </c>
      <c r="I162" s="10">
        <v>2780055</v>
      </c>
      <c r="J162" s="49">
        <f t="shared" si="10"/>
        <v>0.97162709901563404</v>
      </c>
      <c r="K162" s="49">
        <f t="shared" si="11"/>
        <v>0.82762975360900282</v>
      </c>
      <c r="L162" s="49">
        <f t="shared" si="12"/>
        <v>0.29148812970469018</v>
      </c>
      <c r="M162" s="49">
        <f t="shared" si="13"/>
        <v>0.57934082752630189</v>
      </c>
      <c r="N162" s="144">
        <f t="shared" si="14"/>
        <v>0.87082895723099207</v>
      </c>
      <c r="O162" s="47"/>
      <c r="P162" s="47"/>
    </row>
    <row r="163" spans="1:16">
      <c r="A163" s="175">
        <v>160</v>
      </c>
      <c r="B163" s="196" t="s">
        <v>34</v>
      </c>
      <c r="C163" s="189" t="s">
        <v>26</v>
      </c>
      <c r="D163" s="180" t="s">
        <v>420</v>
      </c>
      <c r="E163" s="158" t="s">
        <v>421</v>
      </c>
      <c r="F163" s="156">
        <v>1535</v>
      </c>
      <c r="G163" s="156">
        <v>2873663.65</v>
      </c>
      <c r="H163" s="10">
        <v>1086</v>
      </c>
      <c r="I163" s="10">
        <v>1839395</v>
      </c>
      <c r="J163" s="49">
        <f t="shared" si="10"/>
        <v>0.70749185667752446</v>
      </c>
      <c r="K163" s="49">
        <f t="shared" si="11"/>
        <v>0.64008708882822807</v>
      </c>
      <c r="L163" s="49">
        <f t="shared" si="12"/>
        <v>0.21224755700325734</v>
      </c>
      <c r="M163" s="49">
        <f t="shared" si="13"/>
        <v>0.4480609621797596</v>
      </c>
      <c r="N163" s="144">
        <f t="shared" si="14"/>
        <v>0.66030851918301692</v>
      </c>
      <c r="O163" s="47"/>
      <c r="P163" s="47"/>
    </row>
    <row r="164" spans="1:16">
      <c r="A164" s="175">
        <v>161</v>
      </c>
      <c r="B164" s="196" t="s">
        <v>34</v>
      </c>
      <c r="C164" s="189" t="s">
        <v>26</v>
      </c>
      <c r="D164" s="180" t="s">
        <v>424</v>
      </c>
      <c r="E164" s="158" t="s">
        <v>425</v>
      </c>
      <c r="F164" s="156">
        <v>1083</v>
      </c>
      <c r="G164" s="156">
        <v>2023256.4249999998</v>
      </c>
      <c r="H164" s="10">
        <v>670</v>
      </c>
      <c r="I164" s="10">
        <v>1298220</v>
      </c>
      <c r="J164" s="49">
        <f t="shared" si="10"/>
        <v>0.61865189289012001</v>
      </c>
      <c r="K164" s="49">
        <f t="shared" si="11"/>
        <v>0.64164877173193713</v>
      </c>
      <c r="L164" s="49">
        <f t="shared" si="12"/>
        <v>0.18559556786703599</v>
      </c>
      <c r="M164" s="49">
        <f t="shared" si="13"/>
        <v>0.44915414021235595</v>
      </c>
      <c r="N164" s="144">
        <f t="shared" si="14"/>
        <v>0.63474970807939191</v>
      </c>
      <c r="O164" s="47"/>
      <c r="P164" s="47"/>
    </row>
    <row r="165" spans="1:16">
      <c r="A165" s="175">
        <v>162</v>
      </c>
      <c r="B165" s="196" t="s">
        <v>34</v>
      </c>
      <c r="C165" s="189" t="s">
        <v>26</v>
      </c>
      <c r="D165" s="180" t="s">
        <v>430</v>
      </c>
      <c r="E165" s="158" t="s">
        <v>431</v>
      </c>
      <c r="F165" s="156">
        <v>1048</v>
      </c>
      <c r="G165" s="156">
        <v>1992316.4249999998</v>
      </c>
      <c r="H165" s="10">
        <v>606</v>
      </c>
      <c r="I165" s="10">
        <v>1064685</v>
      </c>
      <c r="J165" s="49">
        <f t="shared" si="10"/>
        <v>0.5782442748091603</v>
      </c>
      <c r="K165" s="49">
        <f t="shared" si="11"/>
        <v>0.53439553408289553</v>
      </c>
      <c r="L165" s="49">
        <f t="shared" si="12"/>
        <v>0.17347328244274809</v>
      </c>
      <c r="M165" s="49">
        <f t="shared" si="13"/>
        <v>0.37407687385802685</v>
      </c>
      <c r="N165" s="144">
        <f t="shared" si="14"/>
        <v>0.54755015630077497</v>
      </c>
      <c r="O165" s="47"/>
      <c r="P165" s="47"/>
    </row>
    <row r="166" spans="1:16">
      <c r="A166" s="175">
        <v>163</v>
      </c>
      <c r="B166" s="197" t="s">
        <v>34</v>
      </c>
      <c r="C166" s="198" t="s">
        <v>26</v>
      </c>
      <c r="D166" s="199" t="s">
        <v>426</v>
      </c>
      <c r="E166" s="200" t="s">
        <v>1389</v>
      </c>
      <c r="F166" s="160">
        <v>993</v>
      </c>
      <c r="G166" s="160">
        <v>1933740.25</v>
      </c>
      <c r="H166" s="10">
        <v>531</v>
      </c>
      <c r="I166" s="10">
        <v>928155</v>
      </c>
      <c r="J166" s="49">
        <f t="shared" si="10"/>
        <v>0.53474320241691842</v>
      </c>
      <c r="K166" s="49">
        <f t="shared" si="11"/>
        <v>0.47997914921613699</v>
      </c>
      <c r="L166" s="49">
        <f t="shared" si="12"/>
        <v>0.16042296072507553</v>
      </c>
      <c r="M166" s="49">
        <f t="shared" si="13"/>
        <v>0.33598540445129588</v>
      </c>
      <c r="N166" s="144">
        <f t="shared" si="14"/>
        <v>0.49640836517637144</v>
      </c>
      <c r="O166" s="47"/>
      <c r="P166" s="47"/>
    </row>
    <row r="167" spans="1:16">
      <c r="A167" s="175">
        <v>164</v>
      </c>
      <c r="B167" s="161" t="s">
        <v>59</v>
      </c>
      <c r="C167" s="161" t="s">
        <v>41</v>
      </c>
      <c r="D167" s="161" t="s">
        <v>443</v>
      </c>
      <c r="E167" s="161" t="s">
        <v>1141</v>
      </c>
      <c r="F167" s="162">
        <v>1004</v>
      </c>
      <c r="G167" s="163">
        <v>1965662.4</v>
      </c>
      <c r="H167" s="10">
        <v>254</v>
      </c>
      <c r="I167" s="10">
        <v>338975</v>
      </c>
      <c r="J167" s="49">
        <f t="shared" si="10"/>
        <v>0.25298804780876494</v>
      </c>
      <c r="K167" s="49">
        <f t="shared" si="11"/>
        <v>0.17244822915674635</v>
      </c>
      <c r="L167" s="49">
        <f t="shared" si="12"/>
        <v>7.5896414342629476E-2</v>
      </c>
      <c r="M167" s="49">
        <f t="shared" si="13"/>
        <v>0.12071376040972244</v>
      </c>
      <c r="N167" s="144">
        <f t="shared" si="14"/>
        <v>0.19661017475235193</v>
      </c>
      <c r="O167" s="47"/>
      <c r="P167" s="47"/>
    </row>
    <row r="168" spans="1:16">
      <c r="A168" s="175">
        <v>165</v>
      </c>
      <c r="B168" s="161" t="s">
        <v>59</v>
      </c>
      <c r="C168" s="161" t="s">
        <v>41</v>
      </c>
      <c r="D168" s="161" t="s">
        <v>446</v>
      </c>
      <c r="E168" s="161" t="s">
        <v>1142</v>
      </c>
      <c r="F168" s="162">
        <v>1860</v>
      </c>
      <c r="G168" s="163">
        <v>3626669.7250000001</v>
      </c>
      <c r="H168" s="10">
        <v>607</v>
      </c>
      <c r="I168" s="10">
        <v>1000405</v>
      </c>
      <c r="J168" s="49">
        <f t="shared" si="10"/>
        <v>0.32634408602150539</v>
      </c>
      <c r="K168" s="49">
        <f t="shared" si="11"/>
        <v>0.27584673429285045</v>
      </c>
      <c r="L168" s="49">
        <f t="shared" si="12"/>
        <v>9.790322580645161E-2</v>
      </c>
      <c r="M168" s="49">
        <f t="shared" si="13"/>
        <v>0.19309271400499531</v>
      </c>
      <c r="N168" s="144">
        <f t="shared" si="14"/>
        <v>0.29099593981144689</v>
      </c>
      <c r="O168" s="47"/>
      <c r="P168" s="47"/>
    </row>
    <row r="169" spans="1:16">
      <c r="A169" s="175">
        <v>166</v>
      </c>
      <c r="B169" s="161" t="s">
        <v>59</v>
      </c>
      <c r="C169" s="161" t="s">
        <v>41</v>
      </c>
      <c r="D169" s="161" t="s">
        <v>445</v>
      </c>
      <c r="E169" s="161" t="s">
        <v>1143</v>
      </c>
      <c r="F169" s="162">
        <v>1285</v>
      </c>
      <c r="G169" s="163">
        <v>2502608.7250000001</v>
      </c>
      <c r="H169" s="10">
        <v>703</v>
      </c>
      <c r="I169" s="10">
        <v>1115090</v>
      </c>
      <c r="J169" s="49">
        <f t="shared" si="10"/>
        <v>0.54708171206225686</v>
      </c>
      <c r="K169" s="49">
        <f t="shared" si="11"/>
        <v>0.44557105106392531</v>
      </c>
      <c r="L169" s="49">
        <f t="shared" si="12"/>
        <v>0.16412451361867705</v>
      </c>
      <c r="M169" s="49">
        <f t="shared" si="13"/>
        <v>0.31189973574474772</v>
      </c>
      <c r="N169" s="144">
        <f t="shared" si="14"/>
        <v>0.4760242493634248</v>
      </c>
      <c r="O169" s="47"/>
      <c r="P169" s="47"/>
    </row>
    <row r="170" spans="1:16">
      <c r="A170" s="175">
        <v>167</v>
      </c>
      <c r="B170" s="161" t="s">
        <v>59</v>
      </c>
      <c r="C170" s="161" t="s">
        <v>41</v>
      </c>
      <c r="D170" s="161" t="s">
        <v>444</v>
      </c>
      <c r="E170" s="161" t="s">
        <v>1144</v>
      </c>
      <c r="F170" s="162">
        <v>614</v>
      </c>
      <c r="G170" s="163">
        <v>1213205.3</v>
      </c>
      <c r="H170" s="10">
        <v>355</v>
      </c>
      <c r="I170" s="10">
        <v>508745</v>
      </c>
      <c r="J170" s="49">
        <f t="shared" si="10"/>
        <v>0.57817589576547235</v>
      </c>
      <c r="K170" s="49">
        <f t="shared" si="11"/>
        <v>0.419339579212191</v>
      </c>
      <c r="L170" s="49">
        <f t="shared" si="12"/>
        <v>0.17345276872964169</v>
      </c>
      <c r="M170" s="49">
        <f t="shared" si="13"/>
        <v>0.29353770544853369</v>
      </c>
      <c r="N170" s="144">
        <f t="shared" si="14"/>
        <v>0.46699047417817541</v>
      </c>
      <c r="O170" s="47"/>
      <c r="P170" s="47"/>
    </row>
    <row r="171" spans="1:16">
      <c r="A171" s="175">
        <v>168</v>
      </c>
      <c r="B171" s="161" t="s">
        <v>48</v>
      </c>
      <c r="C171" s="161" t="s">
        <v>41</v>
      </c>
      <c r="D171" s="161" t="s">
        <v>479</v>
      </c>
      <c r="E171" s="161" t="s">
        <v>1323</v>
      </c>
      <c r="F171" s="162">
        <v>1137</v>
      </c>
      <c r="G171" s="163">
        <v>2033443.7749999999</v>
      </c>
      <c r="H171" s="10">
        <v>287</v>
      </c>
      <c r="I171" s="10">
        <v>525555</v>
      </c>
      <c r="J171" s="49">
        <f t="shared" si="10"/>
        <v>0.25241864555848725</v>
      </c>
      <c r="K171" s="49">
        <f t="shared" si="11"/>
        <v>0.25845563396509452</v>
      </c>
      <c r="L171" s="49">
        <f t="shared" si="12"/>
        <v>7.5725593667546179E-2</v>
      </c>
      <c r="M171" s="49">
        <f t="shared" si="13"/>
        <v>0.18091894377556617</v>
      </c>
      <c r="N171" s="144">
        <f t="shared" si="14"/>
        <v>0.25664453744311233</v>
      </c>
      <c r="O171" s="47"/>
      <c r="P171" s="47"/>
    </row>
    <row r="172" spans="1:16">
      <c r="A172" s="175">
        <v>169</v>
      </c>
      <c r="B172" s="161" t="s">
        <v>48</v>
      </c>
      <c r="C172" s="161" t="s">
        <v>41</v>
      </c>
      <c r="D172" s="161" t="s">
        <v>481</v>
      </c>
      <c r="E172" s="161" t="s">
        <v>1449</v>
      </c>
      <c r="F172" s="162">
        <v>1088</v>
      </c>
      <c r="G172" s="163">
        <v>1943077.8</v>
      </c>
      <c r="H172" s="10">
        <v>461</v>
      </c>
      <c r="I172" s="10">
        <v>794395</v>
      </c>
      <c r="J172" s="49">
        <f t="shared" si="10"/>
        <v>0.42371323529411764</v>
      </c>
      <c r="K172" s="49">
        <f t="shared" si="11"/>
        <v>0.40883334676563132</v>
      </c>
      <c r="L172" s="49">
        <f t="shared" si="12"/>
        <v>0.12711397058823529</v>
      </c>
      <c r="M172" s="49">
        <f t="shared" si="13"/>
        <v>0.28618334273594193</v>
      </c>
      <c r="N172" s="144">
        <f t="shared" si="14"/>
        <v>0.41329731332417718</v>
      </c>
      <c r="O172" s="47"/>
      <c r="P172" s="47"/>
    </row>
    <row r="173" spans="1:16">
      <c r="A173" s="175">
        <v>170</v>
      </c>
      <c r="B173" s="164" t="s">
        <v>50</v>
      </c>
      <c r="C173" s="164" t="s">
        <v>41</v>
      </c>
      <c r="D173" s="164" t="s">
        <v>475</v>
      </c>
      <c r="E173" s="164" t="s">
        <v>1170</v>
      </c>
      <c r="F173" s="162">
        <v>933</v>
      </c>
      <c r="G173" s="163">
        <v>1503206.85</v>
      </c>
      <c r="H173" s="10">
        <v>391</v>
      </c>
      <c r="I173" s="10">
        <v>521090</v>
      </c>
      <c r="J173" s="49">
        <f t="shared" si="10"/>
        <v>0.41907824222936763</v>
      </c>
      <c r="K173" s="49">
        <f t="shared" si="11"/>
        <v>0.34665222554035058</v>
      </c>
      <c r="L173" s="49">
        <f t="shared" si="12"/>
        <v>0.12572347266881029</v>
      </c>
      <c r="M173" s="49">
        <f t="shared" si="13"/>
        <v>0.24265655787824539</v>
      </c>
      <c r="N173" s="144">
        <f t="shared" si="14"/>
        <v>0.3683800305470557</v>
      </c>
      <c r="O173" s="47"/>
      <c r="P173" s="47"/>
    </row>
    <row r="174" spans="1:16">
      <c r="A174" s="175">
        <v>171</v>
      </c>
      <c r="B174" s="164" t="s">
        <v>50</v>
      </c>
      <c r="C174" s="164" t="s">
        <v>41</v>
      </c>
      <c r="D174" s="164" t="s">
        <v>477</v>
      </c>
      <c r="E174" s="164" t="s">
        <v>1169</v>
      </c>
      <c r="F174" s="162">
        <v>2387</v>
      </c>
      <c r="G174" s="163">
        <v>4925212.8499999996</v>
      </c>
      <c r="H174" s="10">
        <v>885</v>
      </c>
      <c r="I174" s="10">
        <v>1479495</v>
      </c>
      <c r="J174" s="49">
        <f t="shared" si="10"/>
        <v>0.37075827398408046</v>
      </c>
      <c r="K174" s="49">
        <f t="shared" si="11"/>
        <v>0.30039209371428488</v>
      </c>
      <c r="L174" s="49">
        <f t="shared" si="12"/>
        <v>0.11122748219522413</v>
      </c>
      <c r="M174" s="49">
        <f t="shared" si="13"/>
        <v>0.21027446559999941</v>
      </c>
      <c r="N174" s="144">
        <f t="shared" si="14"/>
        <v>0.32150194779522356</v>
      </c>
      <c r="O174" s="47"/>
      <c r="P174" s="47"/>
    </row>
    <row r="175" spans="1:16">
      <c r="A175" s="175">
        <v>172</v>
      </c>
      <c r="B175" s="164" t="s">
        <v>50</v>
      </c>
      <c r="C175" s="164" t="s">
        <v>41</v>
      </c>
      <c r="D175" s="164" t="s">
        <v>474</v>
      </c>
      <c r="E175" s="164" t="s">
        <v>478</v>
      </c>
      <c r="F175" s="162">
        <v>878</v>
      </c>
      <c r="G175" s="163">
        <v>1376008.7749999999</v>
      </c>
      <c r="H175" s="10">
        <v>218</v>
      </c>
      <c r="I175" s="10">
        <v>279305</v>
      </c>
      <c r="J175" s="49">
        <f t="shared" si="10"/>
        <v>0.24829157175398633</v>
      </c>
      <c r="K175" s="49">
        <f t="shared" si="11"/>
        <v>0.202981990430984</v>
      </c>
      <c r="L175" s="49">
        <f t="shared" si="12"/>
        <v>7.4487471526195892E-2</v>
      </c>
      <c r="M175" s="49">
        <f t="shared" si="13"/>
        <v>0.14208739330168879</v>
      </c>
      <c r="N175" s="144">
        <f t="shared" si="14"/>
        <v>0.21657486482788468</v>
      </c>
      <c r="O175" s="47"/>
      <c r="P175" s="47"/>
    </row>
    <row r="176" spans="1:16">
      <c r="A176" s="175">
        <v>173</v>
      </c>
      <c r="B176" s="164" t="s">
        <v>50</v>
      </c>
      <c r="C176" s="164" t="s">
        <v>41</v>
      </c>
      <c r="D176" s="164" t="s">
        <v>1201</v>
      </c>
      <c r="E176" s="164" t="s">
        <v>476</v>
      </c>
      <c r="F176" s="162">
        <v>1190</v>
      </c>
      <c r="G176" s="163">
        <v>2309826.5</v>
      </c>
      <c r="H176" s="10">
        <v>585</v>
      </c>
      <c r="I176" s="10">
        <v>835725</v>
      </c>
      <c r="J176" s="49">
        <f t="shared" si="10"/>
        <v>0.49159663865546216</v>
      </c>
      <c r="K176" s="49">
        <f t="shared" si="11"/>
        <v>0.36181288940965911</v>
      </c>
      <c r="L176" s="49">
        <f t="shared" si="12"/>
        <v>0.14747899159663863</v>
      </c>
      <c r="M176" s="49">
        <f t="shared" si="13"/>
        <v>0.25326902258676137</v>
      </c>
      <c r="N176" s="144">
        <f t="shared" si="14"/>
        <v>0.4007480141834</v>
      </c>
      <c r="O176" s="47"/>
      <c r="P176" s="47"/>
    </row>
    <row r="177" spans="1:16">
      <c r="A177" s="175">
        <v>174</v>
      </c>
      <c r="B177" s="164" t="s">
        <v>50</v>
      </c>
      <c r="C177" s="164" t="s">
        <v>41</v>
      </c>
      <c r="D177" s="164" t="s">
        <v>1202</v>
      </c>
      <c r="E177" s="164" t="s">
        <v>1286</v>
      </c>
      <c r="F177" s="162">
        <v>1254</v>
      </c>
      <c r="G177" s="163">
        <v>2362760.7999999998</v>
      </c>
      <c r="H177" s="10">
        <v>516</v>
      </c>
      <c r="I177" s="10">
        <v>978670</v>
      </c>
      <c r="J177" s="49">
        <f t="shared" si="10"/>
        <v>0.41148325358851673</v>
      </c>
      <c r="K177" s="49">
        <f t="shared" si="11"/>
        <v>0.41420612700193776</v>
      </c>
      <c r="L177" s="49">
        <f t="shared" si="12"/>
        <v>0.12344497607655501</v>
      </c>
      <c r="M177" s="49">
        <f t="shared" si="13"/>
        <v>0.28994428890135643</v>
      </c>
      <c r="N177" s="144">
        <f t="shared" si="14"/>
        <v>0.41338926497791145</v>
      </c>
      <c r="O177" s="47"/>
      <c r="P177" s="47"/>
    </row>
    <row r="178" spans="1:16">
      <c r="A178" s="175">
        <v>175</v>
      </c>
      <c r="B178" s="164" t="s">
        <v>1352</v>
      </c>
      <c r="C178" s="164" t="s">
        <v>41</v>
      </c>
      <c r="D178" s="164" t="s">
        <v>485</v>
      </c>
      <c r="E178" s="164" t="s">
        <v>358</v>
      </c>
      <c r="F178" s="162">
        <v>1286</v>
      </c>
      <c r="G178" s="163">
        <v>2499718.7250000001</v>
      </c>
      <c r="H178" s="10">
        <v>742</v>
      </c>
      <c r="I178" s="10">
        <v>1233755</v>
      </c>
      <c r="J178" s="49">
        <f t="shared" si="10"/>
        <v>0.57698289269051317</v>
      </c>
      <c r="K178" s="49">
        <f t="shared" si="11"/>
        <v>0.49355753015771803</v>
      </c>
      <c r="L178" s="49">
        <f t="shared" si="12"/>
        <v>0.17309486780715394</v>
      </c>
      <c r="M178" s="49">
        <f t="shared" si="13"/>
        <v>0.34549027111040259</v>
      </c>
      <c r="N178" s="144">
        <f t="shared" si="14"/>
        <v>0.51858513891755653</v>
      </c>
      <c r="O178" s="47"/>
      <c r="P178" s="47"/>
    </row>
    <row r="179" spans="1:16">
      <c r="A179" s="175">
        <v>176</v>
      </c>
      <c r="B179" s="164" t="s">
        <v>1352</v>
      </c>
      <c r="C179" s="164" t="s">
        <v>41</v>
      </c>
      <c r="D179" s="164" t="s">
        <v>483</v>
      </c>
      <c r="E179" s="164" t="s">
        <v>1353</v>
      </c>
      <c r="F179" s="162">
        <v>1019</v>
      </c>
      <c r="G179" s="163">
        <v>1991394.55</v>
      </c>
      <c r="H179" s="10">
        <v>341</v>
      </c>
      <c r="I179" s="10">
        <v>650255</v>
      </c>
      <c r="J179" s="49">
        <f t="shared" si="10"/>
        <v>0.33464180569185475</v>
      </c>
      <c r="K179" s="49">
        <f t="shared" si="11"/>
        <v>0.32653247946269615</v>
      </c>
      <c r="L179" s="49">
        <f t="shared" si="12"/>
        <v>0.10039254170755642</v>
      </c>
      <c r="M179" s="49">
        <f t="shared" si="13"/>
        <v>0.22857273562388727</v>
      </c>
      <c r="N179" s="144">
        <f t="shared" si="14"/>
        <v>0.32896527733144371</v>
      </c>
      <c r="O179" s="47"/>
      <c r="P179" s="47"/>
    </row>
    <row r="180" spans="1:16">
      <c r="A180" s="175">
        <v>177</v>
      </c>
      <c r="B180" s="164" t="s">
        <v>1352</v>
      </c>
      <c r="C180" s="164" t="s">
        <v>41</v>
      </c>
      <c r="D180" s="164" t="s">
        <v>486</v>
      </c>
      <c r="E180" s="164" t="s">
        <v>1450</v>
      </c>
      <c r="F180" s="162">
        <v>756</v>
      </c>
      <c r="G180" s="163">
        <v>1483548.2250000001</v>
      </c>
      <c r="H180" s="10">
        <v>511</v>
      </c>
      <c r="I180" s="10">
        <v>746615</v>
      </c>
      <c r="J180" s="49">
        <f t="shared" si="10"/>
        <v>0.67592592592592593</v>
      </c>
      <c r="K180" s="49">
        <f t="shared" si="11"/>
        <v>0.50326304694274426</v>
      </c>
      <c r="L180" s="49">
        <f t="shared" si="12"/>
        <v>0.20277777777777778</v>
      </c>
      <c r="M180" s="49">
        <f t="shared" si="13"/>
        <v>0.35228413285992094</v>
      </c>
      <c r="N180" s="144">
        <f t="shared" si="14"/>
        <v>0.55506191063769872</v>
      </c>
      <c r="O180" s="47"/>
      <c r="P180" s="47"/>
    </row>
    <row r="181" spans="1:16">
      <c r="A181" s="175">
        <v>178</v>
      </c>
      <c r="B181" s="164" t="s">
        <v>1352</v>
      </c>
      <c r="C181" s="164" t="s">
        <v>41</v>
      </c>
      <c r="D181" s="164" t="s">
        <v>487</v>
      </c>
      <c r="E181" s="164" t="s">
        <v>1354</v>
      </c>
      <c r="F181" s="162">
        <v>532</v>
      </c>
      <c r="G181" s="163">
        <v>1040270.5</v>
      </c>
      <c r="H181" s="10">
        <v>149</v>
      </c>
      <c r="I181" s="10">
        <v>246455</v>
      </c>
      <c r="J181" s="49">
        <f t="shared" si="10"/>
        <v>0.28007518796992481</v>
      </c>
      <c r="K181" s="49">
        <f t="shared" si="11"/>
        <v>0.23691434102956876</v>
      </c>
      <c r="L181" s="49">
        <f t="shared" si="12"/>
        <v>8.4022556390977443E-2</v>
      </c>
      <c r="M181" s="49">
        <f t="shared" si="13"/>
        <v>0.16584003872069814</v>
      </c>
      <c r="N181" s="144">
        <f t="shared" si="14"/>
        <v>0.24986259511167558</v>
      </c>
      <c r="O181" s="47"/>
      <c r="P181" s="47"/>
    </row>
    <row r="182" spans="1:16">
      <c r="A182" s="175">
        <v>179</v>
      </c>
      <c r="B182" s="164" t="s">
        <v>1352</v>
      </c>
      <c r="C182" s="164" t="s">
        <v>41</v>
      </c>
      <c r="D182" s="164" t="s">
        <v>482</v>
      </c>
      <c r="E182" s="164" t="s">
        <v>1322</v>
      </c>
      <c r="F182" s="162">
        <v>847</v>
      </c>
      <c r="G182" s="163">
        <v>1660450.175</v>
      </c>
      <c r="H182" s="10">
        <v>564</v>
      </c>
      <c r="I182" s="10">
        <v>951425</v>
      </c>
      <c r="J182" s="49">
        <f t="shared" si="10"/>
        <v>0.66587957497048411</v>
      </c>
      <c r="K182" s="49">
        <f t="shared" si="11"/>
        <v>0.57299220074459623</v>
      </c>
      <c r="L182" s="49">
        <f t="shared" si="12"/>
        <v>0.19976387249114522</v>
      </c>
      <c r="M182" s="49">
        <f t="shared" si="13"/>
        <v>0.40109454052121735</v>
      </c>
      <c r="N182" s="144">
        <f t="shared" si="14"/>
        <v>0.60085841301236254</v>
      </c>
      <c r="O182" s="47"/>
      <c r="P182" s="47"/>
    </row>
    <row r="183" spans="1:16">
      <c r="A183" s="175">
        <v>180</v>
      </c>
      <c r="B183" s="165" t="s">
        <v>57</v>
      </c>
      <c r="C183" s="165" t="s">
        <v>41</v>
      </c>
      <c r="D183" s="165" t="s">
        <v>510</v>
      </c>
      <c r="E183" s="165" t="s">
        <v>1041</v>
      </c>
      <c r="F183" s="162">
        <v>2532</v>
      </c>
      <c r="G183" s="163">
        <v>4653536.75</v>
      </c>
      <c r="H183" s="10">
        <v>684</v>
      </c>
      <c r="I183" s="10">
        <v>1262335</v>
      </c>
      <c r="J183" s="49">
        <f t="shared" si="10"/>
        <v>0.27014218009478674</v>
      </c>
      <c r="K183" s="49">
        <f t="shared" si="11"/>
        <v>0.27126357173390753</v>
      </c>
      <c r="L183" s="49">
        <f t="shared" si="12"/>
        <v>8.1042654028436023E-2</v>
      </c>
      <c r="M183" s="49">
        <f t="shared" si="13"/>
        <v>0.18988450021373526</v>
      </c>
      <c r="N183" s="144">
        <f t="shared" si="14"/>
        <v>0.27092715424217129</v>
      </c>
      <c r="O183" s="47"/>
      <c r="P183" s="47"/>
    </row>
    <row r="184" spans="1:16">
      <c r="A184" s="175">
        <v>181</v>
      </c>
      <c r="B184" s="165" t="s">
        <v>57</v>
      </c>
      <c r="C184" s="165" t="s">
        <v>41</v>
      </c>
      <c r="D184" s="165" t="s">
        <v>1301</v>
      </c>
      <c r="E184" s="165" t="s">
        <v>1285</v>
      </c>
      <c r="F184" s="162">
        <v>861</v>
      </c>
      <c r="G184" s="163">
        <v>1981033.7250000001</v>
      </c>
      <c r="H184" s="10">
        <v>804</v>
      </c>
      <c r="I184" s="10">
        <v>1656995</v>
      </c>
      <c r="J184" s="49">
        <f t="shared" si="10"/>
        <v>0.93379790940766549</v>
      </c>
      <c r="K184" s="49">
        <f t="shared" si="11"/>
        <v>0.83642947572737558</v>
      </c>
      <c r="L184" s="49">
        <f t="shared" si="12"/>
        <v>0.28013937282229961</v>
      </c>
      <c r="M184" s="49">
        <f t="shared" si="13"/>
        <v>0.58550063300916289</v>
      </c>
      <c r="N184" s="144">
        <f t="shared" si="14"/>
        <v>0.8656400058314625</v>
      </c>
      <c r="O184" s="47"/>
      <c r="P184" s="47"/>
    </row>
    <row r="185" spans="1:16">
      <c r="A185" s="175">
        <v>182</v>
      </c>
      <c r="B185" s="165" t="s">
        <v>43</v>
      </c>
      <c r="C185" s="165" t="s">
        <v>41</v>
      </c>
      <c r="D185" s="165" t="s">
        <v>456</v>
      </c>
      <c r="E185" s="165" t="s">
        <v>457</v>
      </c>
      <c r="F185" s="162">
        <v>2180</v>
      </c>
      <c r="G185" s="163">
        <v>4880012.6749999998</v>
      </c>
      <c r="H185" s="10">
        <v>97</v>
      </c>
      <c r="I185" s="10">
        <v>498200</v>
      </c>
      <c r="J185" s="49">
        <f t="shared" si="10"/>
        <v>4.44954128440367E-2</v>
      </c>
      <c r="K185" s="49">
        <f t="shared" si="11"/>
        <v>0.10208989877265022</v>
      </c>
      <c r="L185" s="49">
        <f t="shared" si="12"/>
        <v>1.3348623853211009E-2</v>
      </c>
      <c r="M185" s="49">
        <f t="shared" si="13"/>
        <v>7.1462929140855155E-2</v>
      </c>
      <c r="N185" s="144">
        <f t="shared" si="14"/>
        <v>8.4811552994066161E-2</v>
      </c>
      <c r="O185" s="47"/>
      <c r="P185" s="47"/>
    </row>
    <row r="186" spans="1:16">
      <c r="A186" s="175">
        <v>183</v>
      </c>
      <c r="B186" s="165" t="s">
        <v>43</v>
      </c>
      <c r="C186" s="165" t="s">
        <v>41</v>
      </c>
      <c r="D186" s="165" t="s">
        <v>458</v>
      </c>
      <c r="E186" s="165" t="s">
        <v>459</v>
      </c>
      <c r="F186" s="162">
        <v>1343</v>
      </c>
      <c r="G186" s="163">
        <v>1989586.2</v>
      </c>
      <c r="H186" s="10">
        <v>56</v>
      </c>
      <c r="I186" s="10">
        <v>78830</v>
      </c>
      <c r="J186" s="49">
        <f t="shared" si="10"/>
        <v>4.169769173492182E-2</v>
      </c>
      <c r="K186" s="49">
        <f t="shared" si="11"/>
        <v>3.9621304168675882E-2</v>
      </c>
      <c r="L186" s="49">
        <f t="shared" si="12"/>
        <v>1.2509307520476546E-2</v>
      </c>
      <c r="M186" s="49">
        <f t="shared" si="13"/>
        <v>2.7734912918073115E-2</v>
      </c>
      <c r="N186" s="144">
        <f t="shared" si="14"/>
        <v>4.0244220438549659E-2</v>
      </c>
      <c r="O186" s="47"/>
      <c r="P186" s="47"/>
    </row>
    <row r="187" spans="1:16">
      <c r="A187" s="175">
        <v>184</v>
      </c>
      <c r="B187" s="161" t="s">
        <v>1365</v>
      </c>
      <c r="C187" s="161" t="s">
        <v>41</v>
      </c>
      <c r="D187" s="161" t="s">
        <v>464</v>
      </c>
      <c r="E187" s="161" t="s">
        <v>1451</v>
      </c>
      <c r="F187" s="162">
        <v>1775</v>
      </c>
      <c r="G187" s="163">
        <v>3357281.7249999996</v>
      </c>
      <c r="H187" s="10">
        <v>621</v>
      </c>
      <c r="I187" s="10">
        <v>1189835</v>
      </c>
      <c r="J187" s="49">
        <f t="shared" si="10"/>
        <v>0.34985915492957748</v>
      </c>
      <c r="K187" s="49">
        <f t="shared" si="11"/>
        <v>0.3544042762750273</v>
      </c>
      <c r="L187" s="49">
        <f t="shared" si="12"/>
        <v>0.10495774647887324</v>
      </c>
      <c r="M187" s="49">
        <f t="shared" si="13"/>
        <v>0.2480829933925191</v>
      </c>
      <c r="N187" s="144">
        <f t="shared" si="14"/>
        <v>0.35304073987139234</v>
      </c>
      <c r="O187" s="47"/>
      <c r="P187" s="47"/>
    </row>
    <row r="188" spans="1:16">
      <c r="A188" s="175">
        <v>185</v>
      </c>
      <c r="B188" s="164" t="s">
        <v>1365</v>
      </c>
      <c r="C188" s="164" t="s">
        <v>41</v>
      </c>
      <c r="D188" s="164" t="s">
        <v>463</v>
      </c>
      <c r="E188" s="164" t="s">
        <v>1237</v>
      </c>
      <c r="F188" s="162">
        <v>1132</v>
      </c>
      <c r="G188" s="163">
        <v>2186099.8250000002</v>
      </c>
      <c r="H188" s="10">
        <v>933</v>
      </c>
      <c r="I188" s="10">
        <v>1408965</v>
      </c>
      <c r="J188" s="49">
        <f t="shared" si="10"/>
        <v>0.8242049469964664</v>
      </c>
      <c r="K188" s="49">
        <f t="shared" si="11"/>
        <v>0.64451082420264127</v>
      </c>
      <c r="L188" s="49">
        <f t="shared" si="12"/>
        <v>0.24726148409893992</v>
      </c>
      <c r="M188" s="49">
        <f t="shared" si="13"/>
        <v>0.45115757694184888</v>
      </c>
      <c r="N188" s="144">
        <f t="shared" si="14"/>
        <v>0.69841906104078877</v>
      </c>
      <c r="O188" s="47"/>
      <c r="P188" s="47"/>
    </row>
    <row r="189" spans="1:16">
      <c r="A189" s="175">
        <v>186</v>
      </c>
      <c r="B189" s="164" t="s">
        <v>1365</v>
      </c>
      <c r="C189" s="164" t="s">
        <v>41</v>
      </c>
      <c r="D189" s="164" t="s">
        <v>461</v>
      </c>
      <c r="E189" s="164" t="s">
        <v>462</v>
      </c>
      <c r="F189" s="162">
        <v>1275</v>
      </c>
      <c r="G189" s="163">
        <v>2299588.375</v>
      </c>
      <c r="H189" s="10">
        <v>887</v>
      </c>
      <c r="I189" s="10">
        <v>1395850</v>
      </c>
      <c r="J189" s="49">
        <f t="shared" si="10"/>
        <v>0.69568627450980391</v>
      </c>
      <c r="K189" s="49">
        <f t="shared" si="11"/>
        <v>0.60699993754317005</v>
      </c>
      <c r="L189" s="49">
        <f t="shared" si="12"/>
        <v>0.20870588235294116</v>
      </c>
      <c r="M189" s="49">
        <f t="shared" si="13"/>
        <v>0.42489995628021904</v>
      </c>
      <c r="N189" s="144">
        <f t="shared" si="14"/>
        <v>0.63360583863316022</v>
      </c>
      <c r="O189" s="47"/>
      <c r="P189" s="47"/>
    </row>
    <row r="190" spans="1:16">
      <c r="A190" s="175">
        <v>187</v>
      </c>
      <c r="B190" s="164" t="s">
        <v>1238</v>
      </c>
      <c r="C190" s="164" t="s">
        <v>41</v>
      </c>
      <c r="D190" s="164" t="s">
        <v>470</v>
      </c>
      <c r="E190" s="164" t="s">
        <v>471</v>
      </c>
      <c r="F190" s="162">
        <v>602</v>
      </c>
      <c r="G190" s="163">
        <v>1164504.825</v>
      </c>
      <c r="H190" s="10">
        <v>565</v>
      </c>
      <c r="I190" s="10">
        <v>790885</v>
      </c>
      <c r="J190" s="49">
        <f t="shared" si="10"/>
        <v>0.93853820598006643</v>
      </c>
      <c r="K190" s="49">
        <f t="shared" si="11"/>
        <v>0.67915991674830545</v>
      </c>
      <c r="L190" s="49">
        <f t="shared" si="12"/>
        <v>0.28156146179401992</v>
      </c>
      <c r="M190" s="49">
        <f t="shared" si="13"/>
        <v>0.47541194172381379</v>
      </c>
      <c r="N190" s="144">
        <f t="shared" si="14"/>
        <v>0.75697340351783371</v>
      </c>
      <c r="O190" s="47"/>
      <c r="P190" s="47"/>
    </row>
    <row r="191" spans="1:16">
      <c r="A191" s="175">
        <v>188</v>
      </c>
      <c r="B191" s="164" t="s">
        <v>1238</v>
      </c>
      <c r="C191" s="164" t="s">
        <v>41</v>
      </c>
      <c r="D191" s="164" t="s">
        <v>466</v>
      </c>
      <c r="E191" s="164" t="s">
        <v>1032</v>
      </c>
      <c r="F191" s="162">
        <v>1050</v>
      </c>
      <c r="G191" s="163">
        <v>2103265.5249999999</v>
      </c>
      <c r="H191" s="10">
        <v>694</v>
      </c>
      <c r="I191" s="10">
        <v>991835</v>
      </c>
      <c r="J191" s="49">
        <f t="shared" si="10"/>
        <v>0.66095238095238096</v>
      </c>
      <c r="K191" s="49">
        <f t="shared" si="11"/>
        <v>0.47156908541064974</v>
      </c>
      <c r="L191" s="49">
        <f t="shared" si="12"/>
        <v>0.19828571428571429</v>
      </c>
      <c r="M191" s="49">
        <f t="shared" si="13"/>
        <v>0.33009835978745478</v>
      </c>
      <c r="N191" s="144">
        <f t="shared" si="14"/>
        <v>0.52838407407316912</v>
      </c>
      <c r="O191" s="47"/>
      <c r="P191" s="47"/>
    </row>
    <row r="192" spans="1:16">
      <c r="A192" s="175">
        <v>189</v>
      </c>
      <c r="B192" s="164" t="s">
        <v>1238</v>
      </c>
      <c r="C192" s="164" t="s">
        <v>41</v>
      </c>
      <c r="D192" s="164" t="s">
        <v>469</v>
      </c>
      <c r="E192" s="164" t="s">
        <v>1033</v>
      </c>
      <c r="F192" s="162">
        <v>515</v>
      </c>
      <c r="G192" s="163">
        <v>1040158.3</v>
      </c>
      <c r="H192" s="10">
        <v>548</v>
      </c>
      <c r="I192" s="10">
        <v>790690</v>
      </c>
      <c r="J192" s="49">
        <f t="shared" si="10"/>
        <v>1.0640776699029126</v>
      </c>
      <c r="K192" s="49">
        <f t="shared" si="11"/>
        <v>0.76016314055274081</v>
      </c>
      <c r="L192" s="49">
        <f t="shared" si="12"/>
        <v>0.3</v>
      </c>
      <c r="M192" s="49">
        <f t="shared" si="13"/>
        <v>0.53211419838691854</v>
      </c>
      <c r="N192" s="144">
        <f t="shared" si="14"/>
        <v>0.83211419838691847</v>
      </c>
      <c r="O192" s="47"/>
      <c r="P192" s="47"/>
    </row>
    <row r="193" spans="1:16">
      <c r="A193" s="175">
        <v>190</v>
      </c>
      <c r="B193" s="164" t="s">
        <v>1238</v>
      </c>
      <c r="C193" s="164" t="s">
        <v>41</v>
      </c>
      <c r="D193" s="164" t="s">
        <v>467</v>
      </c>
      <c r="E193" s="164" t="s">
        <v>468</v>
      </c>
      <c r="F193" s="162">
        <v>1374</v>
      </c>
      <c r="G193" s="163">
        <v>2688183.15</v>
      </c>
      <c r="H193" s="10">
        <v>624</v>
      </c>
      <c r="I193" s="10">
        <v>1699170</v>
      </c>
      <c r="J193" s="49">
        <f t="shared" si="10"/>
        <v>0.45414847161572053</v>
      </c>
      <c r="K193" s="49">
        <f t="shared" si="11"/>
        <v>0.63208862833620549</v>
      </c>
      <c r="L193" s="49">
        <f t="shared" si="12"/>
        <v>0.13624454148471615</v>
      </c>
      <c r="M193" s="49">
        <f t="shared" si="13"/>
        <v>0.44246203983534382</v>
      </c>
      <c r="N193" s="144">
        <f t="shared" si="14"/>
        <v>0.57870658132006003</v>
      </c>
      <c r="O193" s="47"/>
      <c r="P193" s="47"/>
    </row>
    <row r="194" spans="1:16">
      <c r="A194" s="175">
        <v>191</v>
      </c>
      <c r="B194" s="164" t="s">
        <v>1238</v>
      </c>
      <c r="C194" s="164" t="s">
        <v>41</v>
      </c>
      <c r="D194" s="164" t="s">
        <v>472</v>
      </c>
      <c r="E194" s="164" t="s">
        <v>473</v>
      </c>
      <c r="F194" s="162">
        <v>1141</v>
      </c>
      <c r="G194" s="163">
        <v>2268907.4750000001</v>
      </c>
      <c r="H194" s="10">
        <v>487</v>
      </c>
      <c r="I194" s="10">
        <v>1106765</v>
      </c>
      <c r="J194" s="49">
        <f t="shared" si="10"/>
        <v>0.42681858019281332</v>
      </c>
      <c r="K194" s="49">
        <f t="shared" si="11"/>
        <v>0.48779644485062129</v>
      </c>
      <c r="L194" s="49">
        <f t="shared" si="12"/>
        <v>0.128045574057844</v>
      </c>
      <c r="M194" s="49">
        <f t="shared" si="13"/>
        <v>0.3414575113954349</v>
      </c>
      <c r="N194" s="144">
        <f t="shared" si="14"/>
        <v>0.4695030854532789</v>
      </c>
      <c r="O194" s="47"/>
      <c r="P194" s="47"/>
    </row>
    <row r="195" spans="1:16">
      <c r="A195" s="175">
        <v>192</v>
      </c>
      <c r="B195" s="161" t="s">
        <v>1236</v>
      </c>
      <c r="C195" s="161" t="s">
        <v>41</v>
      </c>
      <c r="D195" s="161" t="s">
        <v>516</v>
      </c>
      <c r="E195" s="161" t="s">
        <v>517</v>
      </c>
      <c r="F195" s="162">
        <v>3147</v>
      </c>
      <c r="G195" s="163">
        <v>6102121.4500000002</v>
      </c>
      <c r="H195" s="10">
        <v>2817</v>
      </c>
      <c r="I195" s="10">
        <v>3747475</v>
      </c>
      <c r="J195" s="49">
        <f t="shared" si="10"/>
        <v>0.89513822688274547</v>
      </c>
      <c r="K195" s="49">
        <f t="shared" si="11"/>
        <v>0.6141265837965254</v>
      </c>
      <c r="L195" s="49">
        <f t="shared" si="12"/>
        <v>0.26854146806482365</v>
      </c>
      <c r="M195" s="49">
        <f t="shared" si="13"/>
        <v>0.42988860865756778</v>
      </c>
      <c r="N195" s="144">
        <f t="shared" si="14"/>
        <v>0.69843007672239144</v>
      </c>
      <c r="O195" s="47"/>
      <c r="P195" s="47"/>
    </row>
    <row r="196" spans="1:16">
      <c r="A196" s="175">
        <v>193</v>
      </c>
      <c r="B196" s="161" t="s">
        <v>1236</v>
      </c>
      <c r="C196" s="161" t="s">
        <v>41</v>
      </c>
      <c r="D196" s="161" t="s">
        <v>518</v>
      </c>
      <c r="E196" s="161" t="s">
        <v>1307</v>
      </c>
      <c r="F196" s="162">
        <v>438</v>
      </c>
      <c r="G196" s="163">
        <v>917459</v>
      </c>
      <c r="H196" s="10">
        <v>404</v>
      </c>
      <c r="I196" s="10">
        <v>496975</v>
      </c>
      <c r="J196" s="49">
        <f t="shared" ref="J196:J259" si="15">IFERROR(H196/F196,0)</f>
        <v>0.92237442922374424</v>
      </c>
      <c r="K196" s="49">
        <f t="shared" ref="K196:K259" si="16">IFERROR(I196/G196,0)</f>
        <v>0.54168633148729262</v>
      </c>
      <c r="L196" s="49">
        <f t="shared" si="12"/>
        <v>0.27671232876712326</v>
      </c>
      <c r="M196" s="49">
        <f t="shared" si="13"/>
        <v>0.3791804320411048</v>
      </c>
      <c r="N196" s="144">
        <f t="shared" si="14"/>
        <v>0.65589276080822811</v>
      </c>
      <c r="O196" s="47"/>
      <c r="P196" s="47"/>
    </row>
    <row r="197" spans="1:16">
      <c r="A197" s="175">
        <v>194</v>
      </c>
      <c r="B197" s="161" t="s">
        <v>1236</v>
      </c>
      <c r="C197" s="161" t="s">
        <v>41</v>
      </c>
      <c r="D197" s="161" t="s">
        <v>512</v>
      </c>
      <c r="E197" s="161" t="s">
        <v>513</v>
      </c>
      <c r="F197" s="162">
        <v>1298</v>
      </c>
      <c r="G197" s="163">
        <v>2491498.7749999999</v>
      </c>
      <c r="H197" s="10">
        <v>1377</v>
      </c>
      <c r="I197" s="10">
        <v>2084650</v>
      </c>
      <c r="J197" s="49">
        <f t="shared" si="15"/>
        <v>1.0608628659476118</v>
      </c>
      <c r="K197" s="49">
        <f t="shared" si="16"/>
        <v>0.83670520769170365</v>
      </c>
      <c r="L197" s="49">
        <f t="shared" ref="L197:L260" si="17">IF((J197*0.3)&gt;30%,30%,(J197*0.3))</f>
        <v>0.3</v>
      </c>
      <c r="M197" s="49">
        <f t="shared" ref="M197:M260" si="18">IF((K197*0.7)&gt;70%,70%,(K197*0.7))</f>
        <v>0.58569364538419255</v>
      </c>
      <c r="N197" s="144">
        <f t="shared" ref="N197:N260" si="19">L197+M197</f>
        <v>0.8856936453841926</v>
      </c>
      <c r="O197" s="47"/>
      <c r="P197" s="47"/>
    </row>
    <row r="198" spans="1:16">
      <c r="A198" s="175">
        <v>195</v>
      </c>
      <c r="B198" s="161" t="s">
        <v>1236</v>
      </c>
      <c r="C198" s="161" t="s">
        <v>41</v>
      </c>
      <c r="D198" s="161" t="s">
        <v>515</v>
      </c>
      <c r="E198" s="161" t="s">
        <v>1331</v>
      </c>
      <c r="F198" s="162">
        <v>610</v>
      </c>
      <c r="G198" s="163">
        <v>1270094.45</v>
      </c>
      <c r="H198" s="10">
        <v>178</v>
      </c>
      <c r="I198" s="10">
        <v>433655</v>
      </c>
      <c r="J198" s="49">
        <f t="shared" si="15"/>
        <v>0.29180327868852457</v>
      </c>
      <c r="K198" s="49">
        <f t="shared" si="16"/>
        <v>0.34143523735577302</v>
      </c>
      <c r="L198" s="49">
        <f t="shared" si="17"/>
        <v>8.7540983606557363E-2</v>
      </c>
      <c r="M198" s="49">
        <f t="shared" si="18"/>
        <v>0.23900466614904109</v>
      </c>
      <c r="N198" s="144">
        <f t="shared" si="19"/>
        <v>0.32654564975559847</v>
      </c>
      <c r="O198" s="47"/>
      <c r="P198" s="47"/>
    </row>
    <row r="199" spans="1:16">
      <c r="A199" s="175">
        <v>196</v>
      </c>
      <c r="B199" s="161" t="s">
        <v>55</v>
      </c>
      <c r="C199" s="161" t="s">
        <v>41</v>
      </c>
      <c r="D199" s="161" t="s">
        <v>504</v>
      </c>
      <c r="E199" s="161" t="s">
        <v>505</v>
      </c>
      <c r="F199" s="162">
        <v>2892</v>
      </c>
      <c r="G199" s="163">
        <v>4389207.5250000004</v>
      </c>
      <c r="H199" s="10">
        <v>1747</v>
      </c>
      <c r="I199" s="10">
        <v>1953020</v>
      </c>
      <c r="J199" s="49">
        <f t="shared" si="15"/>
        <v>0.60408022130013828</v>
      </c>
      <c r="K199" s="49">
        <f t="shared" si="16"/>
        <v>0.44495959438600474</v>
      </c>
      <c r="L199" s="49">
        <f t="shared" si="17"/>
        <v>0.18122406639004149</v>
      </c>
      <c r="M199" s="49">
        <f t="shared" si="18"/>
        <v>0.3114717160702033</v>
      </c>
      <c r="N199" s="144">
        <f t="shared" si="19"/>
        <v>0.49269578246024481</v>
      </c>
      <c r="O199" s="47"/>
      <c r="P199" s="47"/>
    </row>
    <row r="200" spans="1:16">
      <c r="A200" s="175">
        <v>197</v>
      </c>
      <c r="B200" s="161" t="s">
        <v>55</v>
      </c>
      <c r="C200" s="161" t="s">
        <v>41</v>
      </c>
      <c r="D200" s="161" t="s">
        <v>500</v>
      </c>
      <c r="E200" s="161" t="s">
        <v>501</v>
      </c>
      <c r="F200" s="162">
        <v>1087</v>
      </c>
      <c r="G200" s="163">
        <v>2834876.9</v>
      </c>
      <c r="H200" s="10">
        <v>711</v>
      </c>
      <c r="I200" s="10">
        <v>1429675</v>
      </c>
      <c r="J200" s="49">
        <f t="shared" si="15"/>
        <v>0.65409383624655015</v>
      </c>
      <c r="K200" s="49">
        <f t="shared" si="16"/>
        <v>0.50431643081221622</v>
      </c>
      <c r="L200" s="49">
        <f t="shared" si="17"/>
        <v>0.19622815087396503</v>
      </c>
      <c r="M200" s="49">
        <f t="shared" si="18"/>
        <v>0.35302150156855133</v>
      </c>
      <c r="N200" s="144">
        <f t="shared" si="19"/>
        <v>0.54924965244251633</v>
      </c>
      <c r="O200" s="47"/>
      <c r="P200" s="47"/>
    </row>
    <row r="201" spans="1:16">
      <c r="A201" s="175">
        <v>198</v>
      </c>
      <c r="B201" s="161" t="s">
        <v>55</v>
      </c>
      <c r="C201" s="161" t="s">
        <v>41</v>
      </c>
      <c r="D201" s="161" t="s">
        <v>498</v>
      </c>
      <c r="E201" s="161" t="s">
        <v>499</v>
      </c>
      <c r="F201" s="162">
        <v>1341</v>
      </c>
      <c r="G201" s="163">
        <v>4287305.0250000004</v>
      </c>
      <c r="H201" s="10">
        <v>836</v>
      </c>
      <c r="I201" s="10">
        <v>2118085</v>
      </c>
      <c r="J201" s="49">
        <f t="shared" si="15"/>
        <v>0.62341536167039524</v>
      </c>
      <c r="K201" s="49">
        <f t="shared" si="16"/>
        <v>0.49403646058516676</v>
      </c>
      <c r="L201" s="49">
        <f t="shared" si="17"/>
        <v>0.18702460850111857</v>
      </c>
      <c r="M201" s="49">
        <f t="shared" si="18"/>
        <v>0.34582552240961673</v>
      </c>
      <c r="N201" s="144">
        <f t="shared" si="19"/>
        <v>0.5328501309107353</v>
      </c>
      <c r="O201" s="47"/>
      <c r="P201" s="47"/>
    </row>
    <row r="202" spans="1:16">
      <c r="A202" s="175">
        <v>199</v>
      </c>
      <c r="B202" s="161" t="s">
        <v>55</v>
      </c>
      <c r="C202" s="161" t="s">
        <v>41</v>
      </c>
      <c r="D202" s="161" t="s">
        <v>502</v>
      </c>
      <c r="E202" s="161" t="s">
        <v>503</v>
      </c>
      <c r="F202" s="162">
        <v>681</v>
      </c>
      <c r="G202" s="163">
        <v>1179529.3999999999</v>
      </c>
      <c r="H202" s="10">
        <v>449</v>
      </c>
      <c r="I202" s="10">
        <v>589365</v>
      </c>
      <c r="J202" s="49">
        <f t="shared" si="15"/>
        <v>0.65932452276064613</v>
      </c>
      <c r="K202" s="49">
        <f t="shared" si="16"/>
        <v>0.49966113604289986</v>
      </c>
      <c r="L202" s="49">
        <f t="shared" si="17"/>
        <v>0.19779735682819383</v>
      </c>
      <c r="M202" s="49">
        <f t="shared" si="18"/>
        <v>0.3497627952300299</v>
      </c>
      <c r="N202" s="144">
        <f t="shared" si="19"/>
        <v>0.54756015205822373</v>
      </c>
      <c r="O202" s="47"/>
      <c r="P202" s="47"/>
    </row>
    <row r="203" spans="1:16">
      <c r="A203" s="175">
        <v>200</v>
      </c>
      <c r="B203" s="161" t="s">
        <v>55</v>
      </c>
      <c r="C203" s="161" t="s">
        <v>41</v>
      </c>
      <c r="D203" s="161" t="s">
        <v>506</v>
      </c>
      <c r="E203" s="161" t="s">
        <v>507</v>
      </c>
      <c r="F203" s="162">
        <v>2088</v>
      </c>
      <c r="G203" s="163">
        <v>3133476.375</v>
      </c>
      <c r="H203" s="10">
        <v>1217</v>
      </c>
      <c r="I203" s="10">
        <v>1420010</v>
      </c>
      <c r="J203" s="49">
        <f t="shared" si="15"/>
        <v>0.58285440613026818</v>
      </c>
      <c r="K203" s="49">
        <f t="shared" si="16"/>
        <v>0.45317399273514547</v>
      </c>
      <c r="L203" s="49">
        <f t="shared" si="17"/>
        <v>0.17485632183908045</v>
      </c>
      <c r="M203" s="49">
        <f t="shared" si="18"/>
        <v>0.31722179491460178</v>
      </c>
      <c r="N203" s="144">
        <f t="shared" si="19"/>
        <v>0.49207811675368224</v>
      </c>
      <c r="O203" s="47"/>
      <c r="P203" s="47"/>
    </row>
    <row r="204" spans="1:16">
      <c r="A204" s="175">
        <v>201</v>
      </c>
      <c r="B204" s="161" t="s">
        <v>40</v>
      </c>
      <c r="C204" s="161" t="s">
        <v>41</v>
      </c>
      <c r="D204" s="161" t="s">
        <v>451</v>
      </c>
      <c r="E204" s="161" t="s">
        <v>1145</v>
      </c>
      <c r="F204" s="162">
        <v>1043</v>
      </c>
      <c r="G204" s="163">
        <v>2066402.675</v>
      </c>
      <c r="H204" s="10">
        <v>490</v>
      </c>
      <c r="I204" s="10">
        <v>1452130</v>
      </c>
      <c r="J204" s="49">
        <f t="shared" si="15"/>
        <v>0.46979865771812079</v>
      </c>
      <c r="K204" s="49">
        <f t="shared" si="16"/>
        <v>0.70273331406716266</v>
      </c>
      <c r="L204" s="49">
        <f t="shared" si="17"/>
        <v>0.14093959731543623</v>
      </c>
      <c r="M204" s="49">
        <f t="shared" si="18"/>
        <v>0.49191331984701381</v>
      </c>
      <c r="N204" s="144">
        <f t="shared" si="19"/>
        <v>0.63285291716245007</v>
      </c>
      <c r="O204" s="47"/>
      <c r="P204" s="47"/>
    </row>
    <row r="205" spans="1:16">
      <c r="A205" s="175">
        <v>202</v>
      </c>
      <c r="B205" s="161" t="s">
        <v>40</v>
      </c>
      <c r="C205" s="161" t="s">
        <v>41</v>
      </c>
      <c r="D205" s="161" t="s">
        <v>455</v>
      </c>
      <c r="E205" s="161" t="s">
        <v>1029</v>
      </c>
      <c r="F205" s="162">
        <v>1413</v>
      </c>
      <c r="G205" s="163">
        <v>2803432.625</v>
      </c>
      <c r="H205" s="10">
        <v>858</v>
      </c>
      <c r="I205" s="10">
        <v>1599830</v>
      </c>
      <c r="J205" s="49">
        <f t="shared" si="15"/>
        <v>0.60721868365180465</v>
      </c>
      <c r="K205" s="49">
        <f t="shared" si="16"/>
        <v>0.5706682535307942</v>
      </c>
      <c r="L205" s="49">
        <f t="shared" si="17"/>
        <v>0.18216560509554139</v>
      </c>
      <c r="M205" s="49">
        <f t="shared" si="18"/>
        <v>0.39946777747155593</v>
      </c>
      <c r="N205" s="144">
        <f t="shared" si="19"/>
        <v>0.58163338256709729</v>
      </c>
      <c r="O205" s="47"/>
      <c r="P205" s="47"/>
    </row>
    <row r="206" spans="1:16">
      <c r="A206" s="175">
        <v>203</v>
      </c>
      <c r="B206" s="161" t="s">
        <v>40</v>
      </c>
      <c r="C206" s="161" t="s">
        <v>41</v>
      </c>
      <c r="D206" s="161" t="s">
        <v>454</v>
      </c>
      <c r="E206" s="161" t="s">
        <v>1030</v>
      </c>
      <c r="F206" s="162">
        <v>1414</v>
      </c>
      <c r="G206" s="163">
        <v>2809182.625</v>
      </c>
      <c r="H206" s="10">
        <v>717</v>
      </c>
      <c r="I206" s="10">
        <v>1583310</v>
      </c>
      <c r="J206" s="49">
        <f t="shared" si="15"/>
        <v>0.50707213578500709</v>
      </c>
      <c r="K206" s="49">
        <f t="shared" si="16"/>
        <v>0.56361946208463398</v>
      </c>
      <c r="L206" s="49">
        <f t="shared" si="17"/>
        <v>0.15212164073550213</v>
      </c>
      <c r="M206" s="49">
        <f t="shared" si="18"/>
        <v>0.39453362345924375</v>
      </c>
      <c r="N206" s="144">
        <f t="shared" si="19"/>
        <v>0.54665526419474586</v>
      </c>
      <c r="O206" s="47"/>
      <c r="P206" s="47"/>
    </row>
    <row r="207" spans="1:16">
      <c r="A207" s="175">
        <v>204</v>
      </c>
      <c r="B207" s="161" t="s">
        <v>40</v>
      </c>
      <c r="C207" s="161" t="s">
        <v>41</v>
      </c>
      <c r="D207" s="161" t="s">
        <v>449</v>
      </c>
      <c r="E207" s="161" t="s">
        <v>1031</v>
      </c>
      <c r="F207" s="162">
        <v>1635</v>
      </c>
      <c r="G207" s="163">
        <v>3226812.9750000001</v>
      </c>
      <c r="H207" s="10">
        <v>929</v>
      </c>
      <c r="I207" s="10">
        <v>1971165</v>
      </c>
      <c r="J207" s="49">
        <f t="shared" si="15"/>
        <v>0.5681957186544343</v>
      </c>
      <c r="K207" s="49">
        <f t="shared" si="16"/>
        <v>0.61087054479815339</v>
      </c>
      <c r="L207" s="49">
        <f t="shared" si="17"/>
        <v>0.17045871559633027</v>
      </c>
      <c r="M207" s="49">
        <f t="shared" si="18"/>
        <v>0.42760938135870735</v>
      </c>
      <c r="N207" s="144">
        <f t="shared" si="19"/>
        <v>0.5980680969550376</v>
      </c>
      <c r="O207" s="47"/>
      <c r="P207" s="47"/>
    </row>
    <row r="208" spans="1:16">
      <c r="A208" s="175">
        <v>205</v>
      </c>
      <c r="B208" s="161" t="s">
        <v>40</v>
      </c>
      <c r="C208" s="161" t="s">
        <v>41</v>
      </c>
      <c r="D208" s="161" t="s">
        <v>450</v>
      </c>
      <c r="E208" s="161" t="s">
        <v>1146</v>
      </c>
      <c r="F208" s="162">
        <v>1187</v>
      </c>
      <c r="G208" s="163">
        <v>2343522.75</v>
      </c>
      <c r="H208" s="10">
        <v>592</v>
      </c>
      <c r="I208" s="10">
        <v>1356170</v>
      </c>
      <c r="J208" s="49">
        <f t="shared" si="15"/>
        <v>0.4987363100252738</v>
      </c>
      <c r="K208" s="49">
        <f t="shared" si="16"/>
        <v>0.57868864298415712</v>
      </c>
      <c r="L208" s="49">
        <f t="shared" si="17"/>
        <v>0.14962089300758213</v>
      </c>
      <c r="M208" s="49">
        <f t="shared" si="18"/>
        <v>0.40508205008890996</v>
      </c>
      <c r="N208" s="144">
        <f t="shared" si="19"/>
        <v>0.55470294309649204</v>
      </c>
      <c r="O208" s="47"/>
      <c r="P208" s="47"/>
    </row>
    <row r="209" spans="1:16">
      <c r="A209" s="175">
        <v>206</v>
      </c>
      <c r="B209" s="161" t="s">
        <v>40</v>
      </c>
      <c r="C209" s="161" t="s">
        <v>41</v>
      </c>
      <c r="D209" s="161" t="s">
        <v>447</v>
      </c>
      <c r="E209" s="161" t="s">
        <v>448</v>
      </c>
      <c r="F209" s="162">
        <v>753</v>
      </c>
      <c r="G209" s="163">
        <v>1530687.75</v>
      </c>
      <c r="H209" s="10">
        <v>333</v>
      </c>
      <c r="I209" s="10">
        <v>601650</v>
      </c>
      <c r="J209" s="49">
        <f t="shared" si="15"/>
        <v>0.44223107569721115</v>
      </c>
      <c r="K209" s="49">
        <f t="shared" si="16"/>
        <v>0.39305861041874807</v>
      </c>
      <c r="L209" s="49">
        <f t="shared" si="17"/>
        <v>0.13266932270916335</v>
      </c>
      <c r="M209" s="49">
        <f t="shared" si="18"/>
        <v>0.27514102729312362</v>
      </c>
      <c r="N209" s="144">
        <f t="shared" si="19"/>
        <v>0.40781035000228694</v>
      </c>
      <c r="O209" s="47"/>
      <c r="P209" s="47"/>
    </row>
    <row r="210" spans="1:16">
      <c r="A210" s="175">
        <v>207</v>
      </c>
      <c r="B210" s="164" t="s">
        <v>1355</v>
      </c>
      <c r="C210" s="164" t="s">
        <v>41</v>
      </c>
      <c r="D210" s="164" t="s">
        <v>492</v>
      </c>
      <c r="E210" s="164" t="s">
        <v>493</v>
      </c>
      <c r="F210" s="162">
        <v>1451</v>
      </c>
      <c r="G210" s="163">
        <v>3834515.7250000001</v>
      </c>
      <c r="H210" s="10">
        <v>993</v>
      </c>
      <c r="I210" s="10">
        <v>2016260</v>
      </c>
      <c r="J210" s="49">
        <f t="shared" si="15"/>
        <v>0.684355616815989</v>
      </c>
      <c r="K210" s="49">
        <f t="shared" si="16"/>
        <v>0.52581868079312677</v>
      </c>
      <c r="L210" s="49">
        <f t="shared" si="17"/>
        <v>0.20530668504479668</v>
      </c>
      <c r="M210" s="49">
        <f t="shared" si="18"/>
        <v>0.36807307655518873</v>
      </c>
      <c r="N210" s="144">
        <f t="shared" si="19"/>
        <v>0.57337976159998538</v>
      </c>
      <c r="O210" s="47"/>
      <c r="P210" s="47"/>
    </row>
    <row r="211" spans="1:16">
      <c r="A211" s="175">
        <v>208</v>
      </c>
      <c r="B211" s="164" t="s">
        <v>1355</v>
      </c>
      <c r="C211" s="164" t="s">
        <v>41</v>
      </c>
      <c r="D211" s="164" t="s">
        <v>491</v>
      </c>
      <c r="E211" s="164" t="s">
        <v>1034</v>
      </c>
      <c r="F211" s="162">
        <v>931</v>
      </c>
      <c r="G211" s="163">
        <v>1656528.65</v>
      </c>
      <c r="H211" s="10">
        <v>585</v>
      </c>
      <c r="I211" s="10">
        <v>1249045</v>
      </c>
      <c r="J211" s="49">
        <f t="shared" si="15"/>
        <v>0.6283566058002148</v>
      </c>
      <c r="K211" s="49">
        <f t="shared" si="16"/>
        <v>0.75401352098558638</v>
      </c>
      <c r="L211" s="49">
        <f t="shared" si="17"/>
        <v>0.18850698174006444</v>
      </c>
      <c r="M211" s="49">
        <f t="shared" si="18"/>
        <v>0.52780946468991041</v>
      </c>
      <c r="N211" s="144">
        <f t="shared" si="19"/>
        <v>0.71631644642997483</v>
      </c>
      <c r="O211" s="47"/>
      <c r="P211" s="47"/>
    </row>
    <row r="212" spans="1:16">
      <c r="A212" s="175">
        <v>209</v>
      </c>
      <c r="B212" s="164" t="s">
        <v>1355</v>
      </c>
      <c r="C212" s="164" t="s">
        <v>41</v>
      </c>
      <c r="D212" s="164" t="s">
        <v>489</v>
      </c>
      <c r="E212" s="164" t="s">
        <v>1035</v>
      </c>
      <c r="F212" s="162">
        <v>1079</v>
      </c>
      <c r="G212" s="163">
        <v>1575285.4750000001</v>
      </c>
      <c r="H212" s="10">
        <v>614</v>
      </c>
      <c r="I212" s="10">
        <v>809575</v>
      </c>
      <c r="J212" s="49">
        <f t="shared" si="15"/>
        <v>0.56904541241890638</v>
      </c>
      <c r="K212" s="49">
        <f t="shared" si="16"/>
        <v>0.51392272248304705</v>
      </c>
      <c r="L212" s="49">
        <f t="shared" si="17"/>
        <v>0.17071362372567192</v>
      </c>
      <c r="M212" s="49">
        <f t="shared" si="18"/>
        <v>0.35974590573813292</v>
      </c>
      <c r="N212" s="144">
        <f t="shared" si="19"/>
        <v>0.53045952946380481</v>
      </c>
      <c r="O212" s="47"/>
      <c r="P212" s="47"/>
    </row>
    <row r="213" spans="1:16">
      <c r="A213" s="175">
        <v>210</v>
      </c>
      <c r="B213" s="164" t="s">
        <v>1355</v>
      </c>
      <c r="C213" s="164" t="s">
        <v>41</v>
      </c>
      <c r="D213" s="164" t="s">
        <v>490</v>
      </c>
      <c r="E213" s="164" t="s">
        <v>1036</v>
      </c>
      <c r="F213" s="162">
        <v>2276</v>
      </c>
      <c r="G213" s="163">
        <v>4857716.5750000002</v>
      </c>
      <c r="H213" s="10">
        <v>1109</v>
      </c>
      <c r="I213" s="10">
        <v>2579685</v>
      </c>
      <c r="J213" s="49">
        <f t="shared" si="15"/>
        <v>0.48725834797891038</v>
      </c>
      <c r="K213" s="49">
        <f t="shared" si="16"/>
        <v>0.5310488910111022</v>
      </c>
      <c r="L213" s="49">
        <f t="shared" si="17"/>
        <v>0.14617750439367311</v>
      </c>
      <c r="M213" s="49">
        <f t="shared" si="18"/>
        <v>0.37173422370777154</v>
      </c>
      <c r="N213" s="144">
        <f t="shared" si="19"/>
        <v>0.5179117281014447</v>
      </c>
      <c r="O213" s="47"/>
      <c r="P213" s="47"/>
    </row>
    <row r="214" spans="1:16">
      <c r="A214" s="175">
        <v>211</v>
      </c>
      <c r="B214" s="164" t="s">
        <v>179</v>
      </c>
      <c r="C214" s="164" t="s">
        <v>41</v>
      </c>
      <c r="D214" s="164" t="s">
        <v>495</v>
      </c>
      <c r="E214" s="164" t="s">
        <v>1037</v>
      </c>
      <c r="F214" s="162">
        <v>963</v>
      </c>
      <c r="G214" s="163">
        <v>1861936.95</v>
      </c>
      <c r="H214" s="10">
        <v>638</v>
      </c>
      <c r="I214" s="10">
        <v>1053865</v>
      </c>
      <c r="J214" s="49">
        <f t="shared" si="15"/>
        <v>0.66251298026998962</v>
      </c>
      <c r="K214" s="49">
        <f t="shared" si="16"/>
        <v>0.56600466519556425</v>
      </c>
      <c r="L214" s="49">
        <f t="shared" si="17"/>
        <v>0.19875389408099689</v>
      </c>
      <c r="M214" s="49">
        <f t="shared" si="18"/>
        <v>0.39620326563689495</v>
      </c>
      <c r="N214" s="144">
        <f t="shared" si="19"/>
        <v>0.59495715971789187</v>
      </c>
      <c r="O214" s="47"/>
      <c r="P214" s="47"/>
    </row>
    <row r="215" spans="1:16">
      <c r="A215" s="175">
        <v>212</v>
      </c>
      <c r="B215" s="164" t="s">
        <v>179</v>
      </c>
      <c r="C215" s="164" t="s">
        <v>41</v>
      </c>
      <c r="D215" s="164" t="s">
        <v>494</v>
      </c>
      <c r="E215" s="164" t="s">
        <v>1239</v>
      </c>
      <c r="F215" s="162">
        <v>938</v>
      </c>
      <c r="G215" s="163">
        <v>1859245.675</v>
      </c>
      <c r="H215" s="10">
        <v>680</v>
      </c>
      <c r="I215" s="10">
        <v>1070570</v>
      </c>
      <c r="J215" s="49">
        <f t="shared" si="15"/>
        <v>0.72494669509594878</v>
      </c>
      <c r="K215" s="49">
        <f t="shared" si="16"/>
        <v>0.57580878869060703</v>
      </c>
      <c r="L215" s="49">
        <f t="shared" si="17"/>
        <v>0.21748400852878463</v>
      </c>
      <c r="M215" s="49">
        <f t="shared" si="18"/>
        <v>0.40306615208342489</v>
      </c>
      <c r="N215" s="144">
        <f t="shared" si="19"/>
        <v>0.62055016061220947</v>
      </c>
      <c r="O215" s="47"/>
      <c r="P215" s="47"/>
    </row>
    <row r="216" spans="1:16">
      <c r="A216" s="175">
        <v>213</v>
      </c>
      <c r="B216" s="164" t="s">
        <v>179</v>
      </c>
      <c r="C216" s="164" t="s">
        <v>41</v>
      </c>
      <c r="D216" s="164" t="s">
        <v>496</v>
      </c>
      <c r="E216" s="164" t="s">
        <v>1038</v>
      </c>
      <c r="F216" s="162">
        <v>1087</v>
      </c>
      <c r="G216" s="163">
        <v>2350261.7000000002</v>
      </c>
      <c r="H216" s="10">
        <v>1059</v>
      </c>
      <c r="I216" s="10">
        <v>1875120</v>
      </c>
      <c r="J216" s="49">
        <f t="shared" si="15"/>
        <v>0.97424103035878562</v>
      </c>
      <c r="K216" s="49">
        <f t="shared" si="16"/>
        <v>0.79783455604114206</v>
      </c>
      <c r="L216" s="49">
        <f t="shared" si="17"/>
        <v>0.29227230910763569</v>
      </c>
      <c r="M216" s="49">
        <f t="shared" si="18"/>
        <v>0.55848418922879939</v>
      </c>
      <c r="N216" s="144">
        <f t="shared" si="19"/>
        <v>0.85075649833643507</v>
      </c>
      <c r="O216" s="47"/>
      <c r="P216" s="47"/>
    </row>
    <row r="217" spans="1:16">
      <c r="A217" s="175">
        <v>214</v>
      </c>
      <c r="B217" s="164" t="s">
        <v>179</v>
      </c>
      <c r="C217" s="164" t="s">
        <v>41</v>
      </c>
      <c r="D217" s="164" t="s">
        <v>497</v>
      </c>
      <c r="E217" s="164" t="s">
        <v>1091</v>
      </c>
      <c r="F217" s="162">
        <v>1602</v>
      </c>
      <c r="G217" s="163">
        <v>2923998.9</v>
      </c>
      <c r="H217" s="10">
        <v>1440</v>
      </c>
      <c r="I217" s="10">
        <v>2468780</v>
      </c>
      <c r="J217" s="49">
        <f t="shared" si="15"/>
        <v>0.898876404494382</v>
      </c>
      <c r="K217" s="49">
        <f t="shared" si="16"/>
        <v>0.84431632310121596</v>
      </c>
      <c r="L217" s="49">
        <f t="shared" si="17"/>
        <v>0.2696629213483146</v>
      </c>
      <c r="M217" s="49">
        <f t="shared" si="18"/>
        <v>0.59102142617085118</v>
      </c>
      <c r="N217" s="144">
        <f t="shared" si="19"/>
        <v>0.86068434751916578</v>
      </c>
      <c r="O217" s="47"/>
      <c r="P217" s="47"/>
    </row>
    <row r="218" spans="1:16">
      <c r="A218" s="175">
        <v>215</v>
      </c>
      <c r="B218" s="161" t="s">
        <v>1044</v>
      </c>
      <c r="C218" s="161" t="s">
        <v>172</v>
      </c>
      <c r="D218" s="161" t="s">
        <v>572</v>
      </c>
      <c r="E218" s="187" t="s">
        <v>1241</v>
      </c>
      <c r="F218" s="166">
        <v>952</v>
      </c>
      <c r="G218" s="163">
        <v>2255459.6</v>
      </c>
      <c r="H218" s="10">
        <v>560</v>
      </c>
      <c r="I218" s="10">
        <v>1310140</v>
      </c>
      <c r="J218" s="49">
        <f t="shared" si="15"/>
        <v>0.58823529411764708</v>
      </c>
      <c r="K218" s="49">
        <f t="shared" si="16"/>
        <v>0.5808749578134762</v>
      </c>
      <c r="L218" s="49">
        <f t="shared" si="17"/>
        <v>0.17647058823529413</v>
      </c>
      <c r="M218" s="49">
        <f t="shared" si="18"/>
        <v>0.40661247046943333</v>
      </c>
      <c r="N218" s="144">
        <f t="shared" si="19"/>
        <v>0.58308305870472743</v>
      </c>
      <c r="O218" s="47"/>
      <c r="P218" s="47"/>
    </row>
    <row r="219" spans="1:16">
      <c r="A219" s="175">
        <v>216</v>
      </c>
      <c r="B219" s="161" t="s">
        <v>1044</v>
      </c>
      <c r="C219" s="161" t="s">
        <v>172</v>
      </c>
      <c r="D219" s="161" t="s">
        <v>571</v>
      </c>
      <c r="E219" s="161" t="s">
        <v>1373</v>
      </c>
      <c r="F219" s="166">
        <v>930</v>
      </c>
      <c r="G219" s="163">
        <v>2005352.125</v>
      </c>
      <c r="H219" s="10">
        <v>423</v>
      </c>
      <c r="I219" s="10">
        <v>908110</v>
      </c>
      <c r="J219" s="49">
        <f t="shared" si="15"/>
        <v>0.45483870967741935</v>
      </c>
      <c r="K219" s="49">
        <f t="shared" si="16"/>
        <v>0.4528431633920651</v>
      </c>
      <c r="L219" s="49">
        <f t="shared" si="17"/>
        <v>0.1364516129032258</v>
      </c>
      <c r="M219" s="49">
        <f t="shared" si="18"/>
        <v>0.31699021437444552</v>
      </c>
      <c r="N219" s="144">
        <f t="shared" si="19"/>
        <v>0.45344182727767135</v>
      </c>
      <c r="O219" s="47"/>
      <c r="P219" s="47"/>
    </row>
    <row r="220" spans="1:16">
      <c r="A220" s="175">
        <v>217</v>
      </c>
      <c r="B220" s="161" t="s">
        <v>1044</v>
      </c>
      <c r="C220" s="161" t="s">
        <v>172</v>
      </c>
      <c r="D220" s="161" t="s">
        <v>579</v>
      </c>
      <c r="E220" s="161" t="s">
        <v>1091</v>
      </c>
      <c r="F220" s="166">
        <v>2262</v>
      </c>
      <c r="G220" s="163">
        <v>3833759.15</v>
      </c>
      <c r="H220" s="10">
        <v>1009</v>
      </c>
      <c r="I220" s="10">
        <v>1775405</v>
      </c>
      <c r="J220" s="49">
        <f t="shared" si="15"/>
        <v>0.44606542882404954</v>
      </c>
      <c r="K220" s="49">
        <f t="shared" si="16"/>
        <v>0.46309768833548137</v>
      </c>
      <c r="L220" s="49">
        <f t="shared" si="17"/>
        <v>0.13381962864721486</v>
      </c>
      <c r="M220" s="49">
        <f t="shared" si="18"/>
        <v>0.32416838183483693</v>
      </c>
      <c r="N220" s="144">
        <f t="shared" si="19"/>
        <v>0.45798801048205179</v>
      </c>
      <c r="O220" s="47"/>
      <c r="P220" s="47"/>
    </row>
    <row r="221" spans="1:16">
      <c r="A221" s="175">
        <v>218</v>
      </c>
      <c r="B221" s="161" t="s">
        <v>1044</v>
      </c>
      <c r="C221" s="161" t="s">
        <v>172</v>
      </c>
      <c r="D221" s="161" t="s">
        <v>580</v>
      </c>
      <c r="E221" s="161" t="s">
        <v>1390</v>
      </c>
      <c r="F221" s="166">
        <v>1166</v>
      </c>
      <c r="G221" s="163">
        <v>2149944.5499999998</v>
      </c>
      <c r="H221" s="10">
        <v>669</v>
      </c>
      <c r="I221" s="10">
        <v>1016690</v>
      </c>
      <c r="J221" s="49">
        <f t="shared" si="15"/>
        <v>0.57375643224699824</v>
      </c>
      <c r="K221" s="49">
        <f t="shared" si="16"/>
        <v>0.4728912659631152</v>
      </c>
      <c r="L221" s="49">
        <f t="shared" si="17"/>
        <v>0.17212692967409945</v>
      </c>
      <c r="M221" s="49">
        <f t="shared" si="18"/>
        <v>0.3310238861741806</v>
      </c>
      <c r="N221" s="144">
        <f t="shared" si="19"/>
        <v>0.50315081584828003</v>
      </c>
      <c r="O221" s="47"/>
      <c r="P221" s="47"/>
    </row>
    <row r="222" spans="1:16">
      <c r="A222" s="175">
        <v>219</v>
      </c>
      <c r="B222" s="161" t="s">
        <v>1044</v>
      </c>
      <c r="C222" s="161" t="s">
        <v>172</v>
      </c>
      <c r="D222" s="161" t="s">
        <v>575</v>
      </c>
      <c r="E222" s="161" t="s">
        <v>576</v>
      </c>
      <c r="F222" s="166">
        <v>1950</v>
      </c>
      <c r="G222" s="163">
        <v>4006402.875</v>
      </c>
      <c r="H222" s="10">
        <v>1559</v>
      </c>
      <c r="I222" s="10">
        <v>2131210</v>
      </c>
      <c r="J222" s="49">
        <f t="shared" si="15"/>
        <v>0.79948717948717951</v>
      </c>
      <c r="K222" s="49">
        <f t="shared" si="16"/>
        <v>0.53195099606651519</v>
      </c>
      <c r="L222" s="49">
        <f t="shared" si="17"/>
        <v>0.23984615384615385</v>
      </c>
      <c r="M222" s="49">
        <f t="shared" si="18"/>
        <v>0.3723656972465606</v>
      </c>
      <c r="N222" s="144">
        <f t="shared" si="19"/>
        <v>0.61221185109271448</v>
      </c>
      <c r="O222" s="47"/>
      <c r="P222" s="47"/>
    </row>
    <row r="223" spans="1:16">
      <c r="A223" s="175">
        <v>220</v>
      </c>
      <c r="B223" s="161" t="s">
        <v>1044</v>
      </c>
      <c r="C223" s="161" t="s">
        <v>172</v>
      </c>
      <c r="D223" s="161" t="s">
        <v>581</v>
      </c>
      <c r="E223" s="161" t="s">
        <v>1151</v>
      </c>
      <c r="F223" s="166">
        <v>1184</v>
      </c>
      <c r="G223" s="163">
        <v>2346866.2999999998</v>
      </c>
      <c r="H223" s="10">
        <v>433</v>
      </c>
      <c r="I223" s="10">
        <v>863730</v>
      </c>
      <c r="J223" s="49">
        <f t="shared" si="15"/>
        <v>0.36570945945945948</v>
      </c>
      <c r="K223" s="49">
        <f t="shared" si="16"/>
        <v>0.36803545221131689</v>
      </c>
      <c r="L223" s="49">
        <f t="shared" si="17"/>
        <v>0.10971283783783785</v>
      </c>
      <c r="M223" s="49">
        <f t="shared" si="18"/>
        <v>0.2576248165479218</v>
      </c>
      <c r="N223" s="144">
        <f t="shared" si="19"/>
        <v>0.36733765438575966</v>
      </c>
      <c r="O223" s="47"/>
      <c r="P223" s="47"/>
    </row>
    <row r="224" spans="1:16">
      <c r="A224" s="175">
        <v>221</v>
      </c>
      <c r="B224" s="161" t="s">
        <v>1044</v>
      </c>
      <c r="C224" s="161" t="s">
        <v>172</v>
      </c>
      <c r="D224" s="161" t="s">
        <v>577</v>
      </c>
      <c r="E224" s="161" t="s">
        <v>1391</v>
      </c>
      <c r="F224" s="166">
        <v>799</v>
      </c>
      <c r="G224" s="163">
        <v>1602006.35</v>
      </c>
      <c r="H224" s="10">
        <v>412</v>
      </c>
      <c r="I224" s="10">
        <v>489555</v>
      </c>
      <c r="J224" s="49">
        <f t="shared" si="15"/>
        <v>0.51564455569461831</v>
      </c>
      <c r="K224" s="49">
        <f t="shared" si="16"/>
        <v>0.30558867634950382</v>
      </c>
      <c r="L224" s="49">
        <f t="shared" si="17"/>
        <v>0.15469336670838549</v>
      </c>
      <c r="M224" s="49">
        <f t="shared" si="18"/>
        <v>0.21391207344465266</v>
      </c>
      <c r="N224" s="144">
        <f t="shared" si="19"/>
        <v>0.36860544015303814</v>
      </c>
      <c r="O224" s="47"/>
      <c r="P224" s="47"/>
    </row>
    <row r="225" spans="1:16">
      <c r="A225" s="175">
        <v>222</v>
      </c>
      <c r="B225" s="161" t="s">
        <v>1044</v>
      </c>
      <c r="C225" s="161" t="s">
        <v>172</v>
      </c>
      <c r="D225" s="161" t="s">
        <v>573</v>
      </c>
      <c r="E225" s="161" t="s">
        <v>574</v>
      </c>
      <c r="F225" s="166">
        <v>1255</v>
      </c>
      <c r="G225" s="163">
        <v>2291080.4</v>
      </c>
      <c r="H225" s="10">
        <v>833</v>
      </c>
      <c r="I225" s="10">
        <v>1383145</v>
      </c>
      <c r="J225" s="49">
        <f t="shared" si="15"/>
        <v>0.66374501992031876</v>
      </c>
      <c r="K225" s="49">
        <f t="shared" si="16"/>
        <v>0.6037086258518034</v>
      </c>
      <c r="L225" s="49">
        <f t="shared" si="17"/>
        <v>0.19912350597609563</v>
      </c>
      <c r="M225" s="49">
        <f t="shared" si="18"/>
        <v>0.42259603809626234</v>
      </c>
      <c r="N225" s="144">
        <f t="shared" si="19"/>
        <v>0.62171954407235797</v>
      </c>
      <c r="O225" s="47"/>
      <c r="P225" s="47"/>
    </row>
    <row r="226" spans="1:16">
      <c r="A226" s="175">
        <v>223</v>
      </c>
      <c r="B226" s="161" t="s">
        <v>1240</v>
      </c>
      <c r="C226" s="161" t="s">
        <v>172</v>
      </c>
      <c r="D226" s="161" t="s">
        <v>565</v>
      </c>
      <c r="E226" s="161" t="s">
        <v>566</v>
      </c>
      <c r="F226" s="166">
        <v>773</v>
      </c>
      <c r="G226" s="163">
        <v>1570509.9</v>
      </c>
      <c r="H226" s="10">
        <v>444</v>
      </c>
      <c r="I226" s="10">
        <v>828780</v>
      </c>
      <c r="J226" s="49">
        <f t="shared" si="15"/>
        <v>0.57438551099611901</v>
      </c>
      <c r="K226" s="49">
        <f t="shared" si="16"/>
        <v>0.52771396092441059</v>
      </c>
      <c r="L226" s="49">
        <f t="shared" si="17"/>
        <v>0.17231565329883569</v>
      </c>
      <c r="M226" s="49">
        <f t="shared" si="18"/>
        <v>0.3693997726470874</v>
      </c>
      <c r="N226" s="144">
        <f t="shared" si="19"/>
        <v>0.54171542594592315</v>
      </c>
      <c r="O226" s="47"/>
      <c r="P226" s="47"/>
    </row>
    <row r="227" spans="1:16">
      <c r="A227" s="175">
        <v>224</v>
      </c>
      <c r="B227" s="161" t="s">
        <v>1240</v>
      </c>
      <c r="C227" s="161" t="s">
        <v>172</v>
      </c>
      <c r="D227" s="161" t="s">
        <v>569</v>
      </c>
      <c r="E227" s="161" t="s">
        <v>1324</v>
      </c>
      <c r="F227" s="166">
        <v>822</v>
      </c>
      <c r="G227" s="163">
        <v>1547226.125</v>
      </c>
      <c r="H227" s="10">
        <v>618</v>
      </c>
      <c r="I227" s="10">
        <v>871560</v>
      </c>
      <c r="J227" s="49">
        <f t="shared" si="15"/>
        <v>0.75182481751824815</v>
      </c>
      <c r="K227" s="49">
        <f t="shared" si="16"/>
        <v>0.56330486275882907</v>
      </c>
      <c r="L227" s="49">
        <f t="shared" si="17"/>
        <v>0.22554744525547443</v>
      </c>
      <c r="M227" s="49">
        <f t="shared" si="18"/>
        <v>0.39431340393118031</v>
      </c>
      <c r="N227" s="144">
        <f t="shared" si="19"/>
        <v>0.61986084918665474</v>
      </c>
      <c r="O227" s="47"/>
      <c r="P227" s="47"/>
    </row>
    <row r="228" spans="1:16">
      <c r="A228" s="175">
        <v>225</v>
      </c>
      <c r="B228" s="161" t="s">
        <v>1240</v>
      </c>
      <c r="C228" s="161" t="s">
        <v>172</v>
      </c>
      <c r="D228" s="161" t="s">
        <v>567</v>
      </c>
      <c r="E228" s="161" t="s">
        <v>568</v>
      </c>
      <c r="F228" s="166">
        <v>958</v>
      </c>
      <c r="G228" s="163">
        <v>1874871.425</v>
      </c>
      <c r="H228" s="10">
        <v>399</v>
      </c>
      <c r="I228" s="10">
        <v>679505</v>
      </c>
      <c r="J228" s="49">
        <f t="shared" si="15"/>
        <v>0.41649269311064718</v>
      </c>
      <c r="K228" s="49">
        <f t="shared" si="16"/>
        <v>0.36242751952977253</v>
      </c>
      <c r="L228" s="49">
        <f t="shared" si="17"/>
        <v>0.12494780793319415</v>
      </c>
      <c r="M228" s="49">
        <f t="shared" si="18"/>
        <v>0.25369926367084078</v>
      </c>
      <c r="N228" s="144">
        <f t="shared" si="19"/>
        <v>0.37864707160403493</v>
      </c>
      <c r="O228" s="47"/>
      <c r="P228" s="47"/>
    </row>
    <row r="229" spans="1:16">
      <c r="A229" s="175">
        <v>226</v>
      </c>
      <c r="B229" s="161" t="s">
        <v>1240</v>
      </c>
      <c r="C229" s="161" t="s">
        <v>172</v>
      </c>
      <c r="D229" s="161" t="s">
        <v>563</v>
      </c>
      <c r="E229" s="161" t="s">
        <v>564</v>
      </c>
      <c r="F229" s="166">
        <v>1428</v>
      </c>
      <c r="G229" s="163">
        <v>2787966.65</v>
      </c>
      <c r="H229" s="10">
        <v>1055</v>
      </c>
      <c r="I229" s="10">
        <v>1680375</v>
      </c>
      <c r="J229" s="49">
        <f t="shared" si="15"/>
        <v>0.73879551820728295</v>
      </c>
      <c r="K229" s="49">
        <f t="shared" si="16"/>
        <v>0.60272421120962838</v>
      </c>
      <c r="L229" s="49">
        <f t="shared" si="17"/>
        <v>0.22163865546218489</v>
      </c>
      <c r="M229" s="49">
        <f t="shared" si="18"/>
        <v>0.42190694784673982</v>
      </c>
      <c r="N229" s="144">
        <f t="shared" si="19"/>
        <v>0.64354560330892474</v>
      </c>
      <c r="O229" s="47"/>
      <c r="P229" s="47"/>
    </row>
    <row r="230" spans="1:16">
      <c r="A230" s="175">
        <v>227</v>
      </c>
      <c r="B230" s="161" t="s">
        <v>162</v>
      </c>
      <c r="C230" s="161" t="s">
        <v>172</v>
      </c>
      <c r="D230" s="161" t="s">
        <v>555</v>
      </c>
      <c r="E230" s="161" t="s">
        <v>556</v>
      </c>
      <c r="F230" s="166">
        <v>1753</v>
      </c>
      <c r="G230" s="163">
        <v>3304576.35</v>
      </c>
      <c r="H230" s="10">
        <v>1266</v>
      </c>
      <c r="I230" s="10">
        <v>2186570</v>
      </c>
      <c r="J230" s="49">
        <f t="shared" si="15"/>
        <v>0.72219053051911009</v>
      </c>
      <c r="K230" s="49">
        <f t="shared" si="16"/>
        <v>0.66167937079135719</v>
      </c>
      <c r="L230" s="49">
        <f t="shared" si="17"/>
        <v>0.21665715915573303</v>
      </c>
      <c r="M230" s="49">
        <f t="shared" si="18"/>
        <v>0.46317555955395001</v>
      </c>
      <c r="N230" s="144">
        <f t="shared" si="19"/>
        <v>0.67983271870968309</v>
      </c>
      <c r="O230" s="47"/>
      <c r="P230" s="47"/>
    </row>
    <row r="231" spans="1:16">
      <c r="A231" s="175">
        <v>228</v>
      </c>
      <c r="B231" s="161" t="s">
        <v>162</v>
      </c>
      <c r="C231" s="161" t="s">
        <v>172</v>
      </c>
      <c r="D231" s="161" t="s">
        <v>551</v>
      </c>
      <c r="E231" s="161" t="s">
        <v>552</v>
      </c>
      <c r="F231" s="166">
        <v>1652</v>
      </c>
      <c r="G231" s="163">
        <v>3346786.2749999999</v>
      </c>
      <c r="H231" s="10">
        <v>884</v>
      </c>
      <c r="I231" s="10">
        <v>2315440</v>
      </c>
      <c r="J231" s="49">
        <f t="shared" si="15"/>
        <v>0.53510895883777243</v>
      </c>
      <c r="K231" s="49">
        <f t="shared" si="16"/>
        <v>0.69183981579463127</v>
      </c>
      <c r="L231" s="49">
        <f t="shared" si="17"/>
        <v>0.16053268765133172</v>
      </c>
      <c r="M231" s="49">
        <f t="shared" si="18"/>
        <v>0.48428787105624188</v>
      </c>
      <c r="N231" s="144">
        <f t="shared" si="19"/>
        <v>0.6448205587075736</v>
      </c>
      <c r="O231" s="47"/>
      <c r="P231" s="47"/>
    </row>
    <row r="232" spans="1:16">
      <c r="A232" s="175">
        <v>229</v>
      </c>
      <c r="B232" s="161" t="s">
        <v>162</v>
      </c>
      <c r="C232" s="161" t="s">
        <v>172</v>
      </c>
      <c r="D232" s="161" t="s">
        <v>561</v>
      </c>
      <c r="E232" s="161" t="s">
        <v>1358</v>
      </c>
      <c r="F232" s="166">
        <v>1947</v>
      </c>
      <c r="G232" s="163">
        <v>3796750</v>
      </c>
      <c r="H232" s="10">
        <v>1089</v>
      </c>
      <c r="I232" s="10">
        <v>2436180</v>
      </c>
      <c r="J232" s="49">
        <f t="shared" si="15"/>
        <v>0.55932203389830504</v>
      </c>
      <c r="K232" s="49">
        <f t="shared" si="16"/>
        <v>0.64164877856061109</v>
      </c>
      <c r="L232" s="49">
        <f t="shared" si="17"/>
        <v>0.16779661016949152</v>
      </c>
      <c r="M232" s="49">
        <f t="shared" si="18"/>
        <v>0.44915414499242773</v>
      </c>
      <c r="N232" s="144">
        <f t="shared" si="19"/>
        <v>0.61695075516191922</v>
      </c>
      <c r="O232" s="47"/>
      <c r="P232" s="47"/>
    </row>
    <row r="233" spans="1:16">
      <c r="A233" s="175">
        <v>230</v>
      </c>
      <c r="B233" s="161" t="s">
        <v>162</v>
      </c>
      <c r="C233" s="161" t="s">
        <v>172</v>
      </c>
      <c r="D233" s="161" t="s">
        <v>557</v>
      </c>
      <c r="E233" s="161" t="s">
        <v>1325</v>
      </c>
      <c r="F233" s="166">
        <v>1033</v>
      </c>
      <c r="G233" s="163">
        <v>1642667.9249999998</v>
      </c>
      <c r="H233" s="10">
        <v>810</v>
      </c>
      <c r="I233" s="10">
        <v>1363785</v>
      </c>
      <c r="J233" s="49">
        <f t="shared" si="15"/>
        <v>0.78412391093901257</v>
      </c>
      <c r="K233" s="49">
        <f t="shared" si="16"/>
        <v>0.83022562213844908</v>
      </c>
      <c r="L233" s="49">
        <f t="shared" si="17"/>
        <v>0.23523717328170377</v>
      </c>
      <c r="M233" s="49">
        <f t="shared" si="18"/>
        <v>0.5811579354969143</v>
      </c>
      <c r="N233" s="144">
        <f t="shared" si="19"/>
        <v>0.81639510877861809</v>
      </c>
      <c r="O233" s="47"/>
      <c r="P233" s="47"/>
    </row>
    <row r="234" spans="1:16">
      <c r="A234" s="175">
        <v>231</v>
      </c>
      <c r="B234" s="161" t="s">
        <v>162</v>
      </c>
      <c r="C234" s="161" t="s">
        <v>172</v>
      </c>
      <c r="D234" s="161" t="s">
        <v>559</v>
      </c>
      <c r="E234" s="161" t="s">
        <v>560</v>
      </c>
      <c r="F234" s="166">
        <v>1721</v>
      </c>
      <c r="G234" s="163">
        <v>3737890.5750000002</v>
      </c>
      <c r="H234" s="10">
        <v>1062</v>
      </c>
      <c r="I234" s="10">
        <v>2885500</v>
      </c>
      <c r="J234" s="49">
        <f t="shared" si="15"/>
        <v>0.61708309122603133</v>
      </c>
      <c r="K234" s="49">
        <f t="shared" si="16"/>
        <v>0.77195946272450733</v>
      </c>
      <c r="L234" s="49">
        <f t="shared" si="17"/>
        <v>0.18512492736780939</v>
      </c>
      <c r="M234" s="49">
        <f t="shared" si="18"/>
        <v>0.5403716239071551</v>
      </c>
      <c r="N234" s="144">
        <f t="shared" si="19"/>
        <v>0.72549655127496449</v>
      </c>
      <c r="O234" s="47"/>
      <c r="P234" s="47"/>
    </row>
    <row r="235" spans="1:16">
      <c r="A235" s="175">
        <v>232</v>
      </c>
      <c r="B235" s="201" t="s">
        <v>166</v>
      </c>
      <c r="C235" s="161" t="s">
        <v>172</v>
      </c>
      <c r="D235" s="161" t="s">
        <v>519</v>
      </c>
      <c r="E235" s="161" t="s">
        <v>1356</v>
      </c>
      <c r="F235" s="166">
        <v>874</v>
      </c>
      <c r="G235" s="163">
        <v>1710667.325</v>
      </c>
      <c r="H235" s="10">
        <v>588</v>
      </c>
      <c r="I235" s="10">
        <v>1270380</v>
      </c>
      <c r="J235" s="49">
        <f t="shared" si="15"/>
        <v>0.67276887871853552</v>
      </c>
      <c r="K235" s="49">
        <f t="shared" si="16"/>
        <v>0.7426224733672282</v>
      </c>
      <c r="L235" s="49">
        <f t="shared" si="17"/>
        <v>0.20183066361556065</v>
      </c>
      <c r="M235" s="49">
        <f t="shared" si="18"/>
        <v>0.51983573135705974</v>
      </c>
      <c r="N235" s="144">
        <f t="shared" si="19"/>
        <v>0.72166639497262042</v>
      </c>
      <c r="O235" s="47"/>
      <c r="P235" s="47"/>
    </row>
    <row r="236" spans="1:16">
      <c r="A236" s="175">
        <v>233</v>
      </c>
      <c r="B236" s="201" t="s">
        <v>166</v>
      </c>
      <c r="C236" s="161" t="s">
        <v>172</v>
      </c>
      <c r="D236" s="161" t="s">
        <v>522</v>
      </c>
      <c r="E236" s="161" t="s">
        <v>1357</v>
      </c>
      <c r="F236" s="166">
        <v>477</v>
      </c>
      <c r="G236" s="163">
        <v>949520.22499999998</v>
      </c>
      <c r="H236" s="10">
        <v>159</v>
      </c>
      <c r="I236" s="10">
        <v>240890</v>
      </c>
      <c r="J236" s="49">
        <f t="shared" si="15"/>
        <v>0.33333333333333331</v>
      </c>
      <c r="K236" s="49">
        <f t="shared" si="16"/>
        <v>0.25369654448382079</v>
      </c>
      <c r="L236" s="49">
        <f t="shared" si="17"/>
        <v>9.9999999999999992E-2</v>
      </c>
      <c r="M236" s="49">
        <f t="shared" si="18"/>
        <v>0.17758758113867454</v>
      </c>
      <c r="N236" s="144">
        <f t="shared" si="19"/>
        <v>0.27758758113867454</v>
      </c>
      <c r="O236" s="47"/>
      <c r="P236" s="47"/>
    </row>
    <row r="237" spans="1:16">
      <c r="A237" s="175">
        <v>234</v>
      </c>
      <c r="B237" s="201" t="s">
        <v>166</v>
      </c>
      <c r="C237" s="161" t="s">
        <v>172</v>
      </c>
      <c r="D237" s="161" t="s">
        <v>521</v>
      </c>
      <c r="E237" s="161" t="s">
        <v>1242</v>
      </c>
      <c r="F237" s="166">
        <v>427</v>
      </c>
      <c r="G237" s="163">
        <v>808905.22499999998</v>
      </c>
      <c r="H237" s="10">
        <v>108</v>
      </c>
      <c r="I237" s="10">
        <v>187695</v>
      </c>
      <c r="J237" s="49">
        <f t="shared" si="15"/>
        <v>0.25292740046838408</v>
      </c>
      <c r="K237" s="49">
        <f t="shared" si="16"/>
        <v>0.23203583584220266</v>
      </c>
      <c r="L237" s="49">
        <f t="shared" si="17"/>
        <v>7.5878220140515221E-2</v>
      </c>
      <c r="M237" s="49">
        <f t="shared" si="18"/>
        <v>0.16242508508954184</v>
      </c>
      <c r="N237" s="144">
        <f t="shared" si="19"/>
        <v>0.23830330523005705</v>
      </c>
      <c r="O237" s="47"/>
      <c r="P237" s="47"/>
    </row>
    <row r="238" spans="1:16">
      <c r="A238" s="175">
        <v>235</v>
      </c>
      <c r="B238" s="184" t="s">
        <v>167</v>
      </c>
      <c r="C238" s="161" t="s">
        <v>172</v>
      </c>
      <c r="D238" s="184" t="s">
        <v>586</v>
      </c>
      <c r="E238" s="184" t="s">
        <v>587</v>
      </c>
      <c r="F238" s="166">
        <v>1322</v>
      </c>
      <c r="G238" s="163">
        <v>2512164</v>
      </c>
      <c r="H238" s="10">
        <v>837</v>
      </c>
      <c r="I238" s="10">
        <v>1477815</v>
      </c>
      <c r="J238" s="49">
        <f t="shared" si="15"/>
        <v>0.63313161875945534</v>
      </c>
      <c r="K238" s="49">
        <f t="shared" si="16"/>
        <v>0.5882637439275461</v>
      </c>
      <c r="L238" s="49">
        <f t="shared" si="17"/>
        <v>0.18993948562783661</v>
      </c>
      <c r="M238" s="49">
        <f t="shared" si="18"/>
        <v>0.41178462074928224</v>
      </c>
      <c r="N238" s="144">
        <f t="shared" si="19"/>
        <v>0.60172410637711882</v>
      </c>
      <c r="O238" s="47"/>
      <c r="P238" s="47"/>
    </row>
    <row r="239" spans="1:16">
      <c r="A239" s="175">
        <v>236</v>
      </c>
      <c r="B239" s="184" t="s">
        <v>167</v>
      </c>
      <c r="C239" s="161" t="s">
        <v>172</v>
      </c>
      <c r="D239" s="184" t="s">
        <v>588</v>
      </c>
      <c r="E239" s="184" t="s">
        <v>589</v>
      </c>
      <c r="F239" s="166">
        <v>1094</v>
      </c>
      <c r="G239" s="163">
        <v>2416645.5249999999</v>
      </c>
      <c r="H239" s="10">
        <v>717</v>
      </c>
      <c r="I239" s="10">
        <v>1428640</v>
      </c>
      <c r="J239" s="49">
        <f t="shared" si="15"/>
        <v>0.65539305301645334</v>
      </c>
      <c r="K239" s="49">
        <f t="shared" si="16"/>
        <v>0.59116655099841342</v>
      </c>
      <c r="L239" s="49">
        <f t="shared" si="17"/>
        <v>0.19661791590493599</v>
      </c>
      <c r="M239" s="49">
        <f t="shared" si="18"/>
        <v>0.41381658569888935</v>
      </c>
      <c r="N239" s="144">
        <f t="shared" si="19"/>
        <v>0.61043450160382529</v>
      </c>
      <c r="O239" s="47"/>
      <c r="P239" s="47"/>
    </row>
    <row r="240" spans="1:16">
      <c r="A240" s="175">
        <v>237</v>
      </c>
      <c r="B240" s="184" t="s">
        <v>167</v>
      </c>
      <c r="C240" s="161" t="s">
        <v>172</v>
      </c>
      <c r="D240" s="184" t="s">
        <v>583</v>
      </c>
      <c r="E240" s="184" t="s">
        <v>1395</v>
      </c>
      <c r="F240" s="166">
        <v>892</v>
      </c>
      <c r="G240" s="163">
        <v>1694109.25</v>
      </c>
      <c r="H240" s="10">
        <v>630</v>
      </c>
      <c r="I240" s="10">
        <v>1081450</v>
      </c>
      <c r="J240" s="49">
        <f t="shared" si="15"/>
        <v>0.70627802690582964</v>
      </c>
      <c r="K240" s="49">
        <f t="shared" si="16"/>
        <v>0.63835906686655541</v>
      </c>
      <c r="L240" s="49">
        <f t="shared" si="17"/>
        <v>0.21188340807174888</v>
      </c>
      <c r="M240" s="49">
        <f t="shared" si="18"/>
        <v>0.44685134680658878</v>
      </c>
      <c r="N240" s="144">
        <f t="shared" si="19"/>
        <v>0.65873475487833766</v>
      </c>
      <c r="O240" s="47"/>
      <c r="P240" s="47"/>
    </row>
    <row r="241" spans="1:16">
      <c r="A241" s="175">
        <v>238</v>
      </c>
      <c r="B241" s="184" t="s">
        <v>167</v>
      </c>
      <c r="C241" s="184" t="s">
        <v>172</v>
      </c>
      <c r="D241" s="184" t="s">
        <v>582</v>
      </c>
      <c r="E241" s="184" t="s">
        <v>1172</v>
      </c>
      <c r="F241" s="166">
        <v>773</v>
      </c>
      <c r="G241" s="163">
        <v>1450802.2749999999</v>
      </c>
      <c r="H241" s="10">
        <v>550</v>
      </c>
      <c r="I241" s="10">
        <v>802845</v>
      </c>
      <c r="J241" s="49">
        <f t="shared" si="15"/>
        <v>0.71151358344113846</v>
      </c>
      <c r="K241" s="49">
        <f t="shared" si="16"/>
        <v>0.55338002554483179</v>
      </c>
      <c r="L241" s="49">
        <f t="shared" si="17"/>
        <v>0.21345407503234154</v>
      </c>
      <c r="M241" s="49">
        <f t="shared" si="18"/>
        <v>0.38736601788138225</v>
      </c>
      <c r="N241" s="144">
        <f t="shared" si="19"/>
        <v>0.60082009291372374</v>
      </c>
      <c r="O241" s="47"/>
      <c r="P241" s="47"/>
    </row>
    <row r="242" spans="1:16">
      <c r="A242" s="175">
        <v>239</v>
      </c>
      <c r="B242" s="184" t="s">
        <v>167</v>
      </c>
      <c r="C242" s="184" t="s">
        <v>172</v>
      </c>
      <c r="D242" s="184" t="s">
        <v>585</v>
      </c>
      <c r="E242" s="184" t="s">
        <v>1401</v>
      </c>
      <c r="F242" s="166">
        <v>728</v>
      </c>
      <c r="G242" s="163">
        <v>1327836.075</v>
      </c>
      <c r="H242" s="10">
        <v>513</v>
      </c>
      <c r="I242" s="10">
        <v>747890</v>
      </c>
      <c r="J242" s="49">
        <f t="shared" si="15"/>
        <v>0.70467032967032972</v>
      </c>
      <c r="K242" s="49">
        <f t="shared" si="16"/>
        <v>0.56323970562405457</v>
      </c>
      <c r="L242" s="49">
        <f t="shared" si="17"/>
        <v>0.2114010989010989</v>
      </c>
      <c r="M242" s="49">
        <f t="shared" si="18"/>
        <v>0.3942677939368382</v>
      </c>
      <c r="N242" s="144">
        <f t="shared" si="19"/>
        <v>0.60566889283793712</v>
      </c>
      <c r="O242" s="47"/>
      <c r="P242" s="47"/>
    </row>
    <row r="243" spans="1:16">
      <c r="A243" s="175">
        <v>240</v>
      </c>
      <c r="B243" s="201" t="s">
        <v>168</v>
      </c>
      <c r="C243" s="161" t="s">
        <v>172</v>
      </c>
      <c r="D243" s="161" t="s">
        <v>525</v>
      </c>
      <c r="E243" s="161" t="s">
        <v>1396</v>
      </c>
      <c r="F243" s="166">
        <v>984</v>
      </c>
      <c r="G243" s="163">
        <v>1998091.65</v>
      </c>
      <c r="H243" s="10">
        <v>487</v>
      </c>
      <c r="I243" s="10">
        <v>1267080</v>
      </c>
      <c r="J243" s="49">
        <f t="shared" si="15"/>
        <v>0.49491869918699188</v>
      </c>
      <c r="K243" s="49">
        <f t="shared" si="16"/>
        <v>0.63414508538684899</v>
      </c>
      <c r="L243" s="49">
        <f t="shared" si="17"/>
        <v>0.14847560975609755</v>
      </c>
      <c r="M243" s="49">
        <f t="shared" si="18"/>
        <v>0.44390155977079426</v>
      </c>
      <c r="N243" s="144">
        <f t="shared" si="19"/>
        <v>0.59237716952689179</v>
      </c>
      <c r="O243" s="47"/>
      <c r="P243" s="47"/>
    </row>
    <row r="244" spans="1:16">
      <c r="A244" s="175">
        <v>241</v>
      </c>
      <c r="B244" s="201" t="s">
        <v>168</v>
      </c>
      <c r="C244" s="161" t="s">
        <v>172</v>
      </c>
      <c r="D244" s="161" t="s">
        <v>528</v>
      </c>
      <c r="E244" s="161" t="s">
        <v>529</v>
      </c>
      <c r="F244" s="166">
        <v>886</v>
      </c>
      <c r="G244" s="163">
        <v>1748725.675</v>
      </c>
      <c r="H244" s="10">
        <v>456</v>
      </c>
      <c r="I244" s="10">
        <v>721965</v>
      </c>
      <c r="J244" s="49">
        <f t="shared" si="15"/>
        <v>0.51467268623024831</v>
      </c>
      <c r="K244" s="49">
        <f t="shared" si="16"/>
        <v>0.41285206154475884</v>
      </c>
      <c r="L244" s="49">
        <f t="shared" si="17"/>
        <v>0.15440180586907448</v>
      </c>
      <c r="M244" s="49">
        <f t="shared" si="18"/>
        <v>0.28899644308133116</v>
      </c>
      <c r="N244" s="144">
        <f t="shared" si="19"/>
        <v>0.44339824895040564</v>
      </c>
      <c r="O244" s="47"/>
      <c r="P244" s="47"/>
    </row>
    <row r="245" spans="1:16">
      <c r="A245" s="175">
        <v>242</v>
      </c>
      <c r="B245" s="201" t="s">
        <v>168</v>
      </c>
      <c r="C245" s="161" t="s">
        <v>172</v>
      </c>
      <c r="D245" s="161" t="s">
        <v>530</v>
      </c>
      <c r="E245" s="161" t="s">
        <v>468</v>
      </c>
      <c r="F245" s="166">
        <v>1194</v>
      </c>
      <c r="G245" s="163">
        <v>2256442.25</v>
      </c>
      <c r="H245" s="10">
        <v>525</v>
      </c>
      <c r="I245" s="10">
        <v>1117950</v>
      </c>
      <c r="J245" s="49">
        <f t="shared" si="15"/>
        <v>0.43969849246231157</v>
      </c>
      <c r="K245" s="49">
        <f t="shared" si="16"/>
        <v>0.49544808868917428</v>
      </c>
      <c r="L245" s="49">
        <f t="shared" si="17"/>
        <v>0.13190954773869346</v>
      </c>
      <c r="M245" s="49">
        <f t="shared" si="18"/>
        <v>0.34681366208242198</v>
      </c>
      <c r="N245" s="144">
        <f t="shared" si="19"/>
        <v>0.47872320982111544</v>
      </c>
      <c r="O245" s="47"/>
      <c r="P245" s="47"/>
    </row>
    <row r="246" spans="1:16">
      <c r="A246" s="175">
        <v>243</v>
      </c>
      <c r="B246" s="201" t="s">
        <v>168</v>
      </c>
      <c r="C246" s="161" t="s">
        <v>172</v>
      </c>
      <c r="D246" s="161" t="s">
        <v>527</v>
      </c>
      <c r="E246" s="161" t="s">
        <v>1148</v>
      </c>
      <c r="F246" s="166">
        <v>1461</v>
      </c>
      <c r="G246" s="163">
        <v>2843568.35</v>
      </c>
      <c r="H246" s="10">
        <v>679</v>
      </c>
      <c r="I246" s="10">
        <v>1348450</v>
      </c>
      <c r="J246" s="49">
        <f t="shared" si="15"/>
        <v>0.46475017111567418</v>
      </c>
      <c r="K246" s="49">
        <f t="shared" si="16"/>
        <v>0.47421051088854604</v>
      </c>
      <c r="L246" s="49">
        <f t="shared" si="17"/>
        <v>0.13942505133470226</v>
      </c>
      <c r="M246" s="49">
        <f t="shared" si="18"/>
        <v>0.33194735762198219</v>
      </c>
      <c r="N246" s="144">
        <f t="shared" si="19"/>
        <v>0.47137240895668442</v>
      </c>
      <c r="O246" s="47"/>
      <c r="P246" s="47"/>
    </row>
    <row r="247" spans="1:16">
      <c r="A247" s="175">
        <v>244</v>
      </c>
      <c r="B247" s="201" t="s">
        <v>168</v>
      </c>
      <c r="C247" s="161" t="s">
        <v>172</v>
      </c>
      <c r="D247" s="161" t="s">
        <v>524</v>
      </c>
      <c r="E247" s="161" t="s">
        <v>1429</v>
      </c>
      <c r="F247" s="166">
        <v>749</v>
      </c>
      <c r="G247" s="163">
        <v>1441096.575</v>
      </c>
      <c r="H247" s="10">
        <v>359</v>
      </c>
      <c r="I247" s="10">
        <v>638790</v>
      </c>
      <c r="J247" s="49">
        <f t="shared" si="15"/>
        <v>0.47930574098798395</v>
      </c>
      <c r="K247" s="49">
        <f t="shared" si="16"/>
        <v>0.44326661452234734</v>
      </c>
      <c r="L247" s="49">
        <f t="shared" si="17"/>
        <v>0.14379172229639517</v>
      </c>
      <c r="M247" s="49">
        <f t="shared" si="18"/>
        <v>0.31028663016564312</v>
      </c>
      <c r="N247" s="144">
        <f t="shared" si="19"/>
        <v>0.45407835246203831</v>
      </c>
      <c r="O247" s="47"/>
      <c r="P247" s="47"/>
    </row>
    <row r="248" spans="1:16">
      <c r="A248" s="175">
        <v>245</v>
      </c>
      <c r="B248" s="161" t="s">
        <v>169</v>
      </c>
      <c r="C248" s="161" t="s">
        <v>172</v>
      </c>
      <c r="D248" s="161" t="s">
        <v>593</v>
      </c>
      <c r="E248" s="161" t="s">
        <v>594</v>
      </c>
      <c r="F248" s="166">
        <v>1054</v>
      </c>
      <c r="G248" s="163">
        <v>2056043.375</v>
      </c>
      <c r="H248" s="10">
        <v>577</v>
      </c>
      <c r="I248" s="10">
        <v>1038830</v>
      </c>
      <c r="J248" s="49">
        <f t="shared" si="15"/>
        <v>0.54743833017077803</v>
      </c>
      <c r="K248" s="49">
        <f t="shared" si="16"/>
        <v>0.50525685043001589</v>
      </c>
      <c r="L248" s="49">
        <f t="shared" si="17"/>
        <v>0.16423149905123341</v>
      </c>
      <c r="M248" s="49">
        <f t="shared" si="18"/>
        <v>0.35367979530101112</v>
      </c>
      <c r="N248" s="144">
        <f t="shared" si="19"/>
        <v>0.51791129435224459</v>
      </c>
      <c r="O248" s="47"/>
      <c r="P248" s="47"/>
    </row>
    <row r="249" spans="1:16">
      <c r="A249" s="175">
        <v>246</v>
      </c>
      <c r="B249" s="161" t="s">
        <v>169</v>
      </c>
      <c r="C249" s="161" t="s">
        <v>172</v>
      </c>
      <c r="D249" s="161" t="s">
        <v>597</v>
      </c>
      <c r="E249" s="161" t="s">
        <v>1204</v>
      </c>
      <c r="F249" s="166">
        <v>812</v>
      </c>
      <c r="G249" s="163">
        <v>1582746.35</v>
      </c>
      <c r="H249" s="10">
        <v>579</v>
      </c>
      <c r="I249" s="10">
        <v>963525</v>
      </c>
      <c r="J249" s="49">
        <f t="shared" si="15"/>
        <v>0.71305418719211822</v>
      </c>
      <c r="K249" s="49">
        <f t="shared" si="16"/>
        <v>0.60876779150367333</v>
      </c>
      <c r="L249" s="49">
        <f t="shared" si="17"/>
        <v>0.21391625615763546</v>
      </c>
      <c r="M249" s="49">
        <f t="shared" si="18"/>
        <v>0.42613745405257131</v>
      </c>
      <c r="N249" s="144">
        <f t="shared" si="19"/>
        <v>0.64005371021020674</v>
      </c>
      <c r="O249" s="47"/>
      <c r="P249" s="47"/>
    </row>
    <row r="250" spans="1:16">
      <c r="A250" s="175">
        <v>247</v>
      </c>
      <c r="B250" s="161" t="s">
        <v>169</v>
      </c>
      <c r="C250" s="161" t="s">
        <v>172</v>
      </c>
      <c r="D250" s="161" t="s">
        <v>591</v>
      </c>
      <c r="E250" s="161" t="s">
        <v>592</v>
      </c>
      <c r="F250" s="166">
        <v>1142</v>
      </c>
      <c r="G250" s="163">
        <v>2246860.7999999998</v>
      </c>
      <c r="H250" s="10">
        <v>720</v>
      </c>
      <c r="I250" s="10">
        <v>1203080</v>
      </c>
      <c r="J250" s="49">
        <f t="shared" si="15"/>
        <v>0.63047285464098068</v>
      </c>
      <c r="K250" s="49">
        <f t="shared" si="16"/>
        <v>0.53544928105915601</v>
      </c>
      <c r="L250" s="49">
        <f t="shared" si="17"/>
        <v>0.18914185639229419</v>
      </c>
      <c r="M250" s="49">
        <f t="shared" si="18"/>
        <v>0.37481449674140921</v>
      </c>
      <c r="N250" s="144">
        <f t="shared" si="19"/>
        <v>0.5639563531337034</v>
      </c>
      <c r="O250" s="47"/>
      <c r="P250" s="47"/>
    </row>
    <row r="251" spans="1:16">
      <c r="A251" s="175">
        <v>248</v>
      </c>
      <c r="B251" s="161" t="s">
        <v>169</v>
      </c>
      <c r="C251" s="161" t="s">
        <v>172</v>
      </c>
      <c r="D251" s="161" t="s">
        <v>595</v>
      </c>
      <c r="E251" s="161" t="s">
        <v>596</v>
      </c>
      <c r="F251" s="166">
        <v>689</v>
      </c>
      <c r="G251" s="163">
        <v>1342910.1</v>
      </c>
      <c r="H251" s="10">
        <v>632</v>
      </c>
      <c r="I251" s="10">
        <v>868935</v>
      </c>
      <c r="J251" s="49">
        <f t="shared" si="15"/>
        <v>0.91727140783744554</v>
      </c>
      <c r="K251" s="49">
        <f t="shared" si="16"/>
        <v>0.64705373799780042</v>
      </c>
      <c r="L251" s="49">
        <f t="shared" si="17"/>
        <v>0.27518142235123366</v>
      </c>
      <c r="M251" s="49">
        <f t="shared" si="18"/>
        <v>0.45293761659846027</v>
      </c>
      <c r="N251" s="144">
        <f t="shared" si="19"/>
        <v>0.72811903894969388</v>
      </c>
      <c r="O251" s="47"/>
      <c r="P251" s="47"/>
    </row>
    <row r="252" spans="1:16">
      <c r="A252" s="175">
        <v>249</v>
      </c>
      <c r="B252" s="161" t="s">
        <v>169</v>
      </c>
      <c r="C252" s="161" t="s">
        <v>172</v>
      </c>
      <c r="D252" s="161" t="s">
        <v>590</v>
      </c>
      <c r="E252" s="161" t="s">
        <v>373</v>
      </c>
      <c r="F252" s="166">
        <v>365</v>
      </c>
      <c r="G252" s="163">
        <v>712303.27500000002</v>
      </c>
      <c r="H252" s="10">
        <v>266</v>
      </c>
      <c r="I252" s="10">
        <v>439395</v>
      </c>
      <c r="J252" s="49">
        <f t="shared" si="15"/>
        <v>0.72876712328767124</v>
      </c>
      <c r="K252" s="49">
        <f t="shared" si="16"/>
        <v>0.61686505653087165</v>
      </c>
      <c r="L252" s="49">
        <f t="shared" si="17"/>
        <v>0.21863013698630138</v>
      </c>
      <c r="M252" s="49">
        <f t="shared" si="18"/>
        <v>0.43180553957161011</v>
      </c>
      <c r="N252" s="144">
        <f t="shared" si="19"/>
        <v>0.65043567655791146</v>
      </c>
      <c r="O252" s="47"/>
      <c r="P252" s="47"/>
    </row>
    <row r="253" spans="1:16">
      <c r="A253" s="175">
        <v>250</v>
      </c>
      <c r="B253" s="161" t="s">
        <v>170</v>
      </c>
      <c r="C253" s="161" t="s">
        <v>172</v>
      </c>
      <c r="D253" s="161" t="s">
        <v>604</v>
      </c>
      <c r="E253" s="161" t="s">
        <v>605</v>
      </c>
      <c r="F253" s="166">
        <v>748</v>
      </c>
      <c r="G253" s="163">
        <v>1466513.2250000001</v>
      </c>
      <c r="H253" s="10">
        <v>163</v>
      </c>
      <c r="I253" s="10">
        <v>230660</v>
      </c>
      <c r="J253" s="49">
        <f t="shared" si="15"/>
        <v>0.21791443850267381</v>
      </c>
      <c r="K253" s="49">
        <f t="shared" si="16"/>
        <v>0.15728463682964741</v>
      </c>
      <c r="L253" s="49">
        <f t="shared" si="17"/>
        <v>6.5374331550802134E-2</v>
      </c>
      <c r="M253" s="49">
        <f t="shared" si="18"/>
        <v>0.11009924578075318</v>
      </c>
      <c r="N253" s="144">
        <f t="shared" si="19"/>
        <v>0.17547357733155533</v>
      </c>
      <c r="O253" s="47"/>
      <c r="P253" s="47"/>
    </row>
    <row r="254" spans="1:16">
      <c r="A254" s="175">
        <v>251</v>
      </c>
      <c r="B254" s="161" t="s">
        <v>170</v>
      </c>
      <c r="C254" s="161" t="s">
        <v>172</v>
      </c>
      <c r="D254" s="161" t="s">
        <v>602</v>
      </c>
      <c r="E254" s="161" t="s">
        <v>1392</v>
      </c>
      <c r="F254" s="166">
        <v>748</v>
      </c>
      <c r="G254" s="163">
        <v>1466513.2250000001</v>
      </c>
      <c r="H254" s="10">
        <v>220</v>
      </c>
      <c r="I254" s="10">
        <v>333935</v>
      </c>
      <c r="J254" s="49">
        <f t="shared" si="15"/>
        <v>0.29411764705882354</v>
      </c>
      <c r="K254" s="49">
        <f t="shared" si="16"/>
        <v>0.22770677707321732</v>
      </c>
      <c r="L254" s="49">
        <f t="shared" si="17"/>
        <v>8.8235294117647065E-2</v>
      </c>
      <c r="M254" s="49">
        <f t="shared" si="18"/>
        <v>0.15939474395125211</v>
      </c>
      <c r="N254" s="144">
        <f t="shared" si="19"/>
        <v>0.24763003806889916</v>
      </c>
      <c r="O254" s="47"/>
      <c r="P254" s="47"/>
    </row>
    <row r="255" spans="1:16">
      <c r="A255" s="175">
        <v>252</v>
      </c>
      <c r="B255" s="161" t="s">
        <v>170</v>
      </c>
      <c r="C255" s="161" t="s">
        <v>172</v>
      </c>
      <c r="D255" s="161" t="s">
        <v>600</v>
      </c>
      <c r="E255" s="161" t="s">
        <v>601</v>
      </c>
      <c r="F255" s="166">
        <v>888</v>
      </c>
      <c r="G255" s="163">
        <v>1723561.625</v>
      </c>
      <c r="H255" s="10">
        <v>285</v>
      </c>
      <c r="I255" s="10">
        <v>415035</v>
      </c>
      <c r="J255" s="49">
        <f t="shared" si="15"/>
        <v>0.32094594594594594</v>
      </c>
      <c r="K255" s="49">
        <f t="shared" si="16"/>
        <v>0.24080078946988623</v>
      </c>
      <c r="L255" s="49">
        <f t="shared" si="17"/>
        <v>9.6283783783783786E-2</v>
      </c>
      <c r="M255" s="49">
        <f t="shared" si="18"/>
        <v>0.16856055262892036</v>
      </c>
      <c r="N255" s="144">
        <f t="shared" si="19"/>
        <v>0.26484433641270416</v>
      </c>
      <c r="O255" s="47"/>
      <c r="P255" s="47"/>
    </row>
    <row r="256" spans="1:16">
      <c r="A256" s="175">
        <v>253</v>
      </c>
      <c r="B256" s="161" t="s">
        <v>170</v>
      </c>
      <c r="C256" s="161" t="s">
        <v>172</v>
      </c>
      <c r="D256" s="161" t="s">
        <v>606</v>
      </c>
      <c r="E256" s="161" t="s">
        <v>1393</v>
      </c>
      <c r="F256" s="166">
        <v>374</v>
      </c>
      <c r="G256" s="163">
        <v>724970.42500000005</v>
      </c>
      <c r="H256" s="10">
        <v>162</v>
      </c>
      <c r="I256" s="10">
        <v>195145</v>
      </c>
      <c r="J256" s="49">
        <f t="shared" si="15"/>
        <v>0.43315508021390375</v>
      </c>
      <c r="K256" s="49">
        <f t="shared" si="16"/>
        <v>0.26917649778609931</v>
      </c>
      <c r="L256" s="49">
        <f t="shared" si="17"/>
        <v>0.12994652406417112</v>
      </c>
      <c r="M256" s="49">
        <f t="shared" si="18"/>
        <v>0.18842354845026951</v>
      </c>
      <c r="N256" s="144">
        <f t="shared" si="19"/>
        <v>0.31837007251444061</v>
      </c>
      <c r="O256" s="47"/>
      <c r="P256" s="47"/>
    </row>
    <row r="257" spans="1:16">
      <c r="A257" s="175">
        <v>254</v>
      </c>
      <c r="B257" s="161" t="s">
        <v>170</v>
      </c>
      <c r="C257" s="161" t="s">
        <v>172</v>
      </c>
      <c r="D257" s="161" t="s">
        <v>608</v>
      </c>
      <c r="E257" s="161" t="s">
        <v>1205</v>
      </c>
      <c r="F257" s="166">
        <v>1225</v>
      </c>
      <c r="G257" s="163">
        <v>2393105.6</v>
      </c>
      <c r="H257" s="10">
        <v>313</v>
      </c>
      <c r="I257" s="10">
        <v>736590</v>
      </c>
      <c r="J257" s="49">
        <f t="shared" si="15"/>
        <v>0.25551020408163266</v>
      </c>
      <c r="K257" s="49">
        <f t="shared" si="16"/>
        <v>0.30779669731247966</v>
      </c>
      <c r="L257" s="49">
        <f t="shared" si="17"/>
        <v>7.6653061224489796E-2</v>
      </c>
      <c r="M257" s="49">
        <f t="shared" si="18"/>
        <v>0.21545768811873575</v>
      </c>
      <c r="N257" s="144">
        <f t="shared" si="19"/>
        <v>0.29211074934322556</v>
      </c>
      <c r="O257" s="47"/>
      <c r="P257" s="47"/>
    </row>
    <row r="258" spans="1:16">
      <c r="A258" s="175">
        <v>255</v>
      </c>
      <c r="B258" s="161" t="s">
        <v>170</v>
      </c>
      <c r="C258" s="161" t="s">
        <v>172</v>
      </c>
      <c r="D258" s="161" t="s">
        <v>598</v>
      </c>
      <c r="E258" s="161" t="s">
        <v>1394</v>
      </c>
      <c r="F258" s="166">
        <v>704</v>
      </c>
      <c r="G258" s="163">
        <v>1377112.25</v>
      </c>
      <c r="H258" s="10">
        <v>187</v>
      </c>
      <c r="I258" s="10">
        <v>363450</v>
      </c>
      <c r="J258" s="49">
        <f t="shared" si="15"/>
        <v>0.265625</v>
      </c>
      <c r="K258" s="49">
        <f t="shared" si="16"/>
        <v>0.26392184079402387</v>
      </c>
      <c r="L258" s="49">
        <f t="shared" si="17"/>
        <v>7.9687499999999994E-2</v>
      </c>
      <c r="M258" s="49">
        <f t="shared" si="18"/>
        <v>0.18474528855581671</v>
      </c>
      <c r="N258" s="144">
        <f t="shared" si="19"/>
        <v>0.2644327885558167</v>
      </c>
      <c r="O258" s="47"/>
      <c r="P258" s="47"/>
    </row>
    <row r="259" spans="1:16">
      <c r="A259" s="175">
        <v>256</v>
      </c>
      <c r="B259" s="161" t="s">
        <v>165</v>
      </c>
      <c r="C259" s="161" t="s">
        <v>172</v>
      </c>
      <c r="D259" s="161" t="s">
        <v>613</v>
      </c>
      <c r="E259" s="161" t="s">
        <v>1430</v>
      </c>
      <c r="F259" s="166">
        <v>1682</v>
      </c>
      <c r="G259" s="163">
        <v>3276995.8250000002</v>
      </c>
      <c r="H259" s="10">
        <v>753</v>
      </c>
      <c r="I259" s="10">
        <v>1390910</v>
      </c>
      <c r="J259" s="49">
        <f t="shared" si="15"/>
        <v>0.44768133174791913</v>
      </c>
      <c r="K259" s="49">
        <f t="shared" si="16"/>
        <v>0.42444668052025974</v>
      </c>
      <c r="L259" s="49">
        <f t="shared" si="17"/>
        <v>0.13430439952437573</v>
      </c>
      <c r="M259" s="49">
        <f t="shared" si="18"/>
        <v>0.29711267636418182</v>
      </c>
      <c r="N259" s="144">
        <f t="shared" si="19"/>
        <v>0.43141707588855754</v>
      </c>
      <c r="O259" s="47"/>
      <c r="P259" s="47"/>
    </row>
    <row r="260" spans="1:16">
      <c r="A260" s="175">
        <v>257</v>
      </c>
      <c r="B260" s="161" t="s">
        <v>165</v>
      </c>
      <c r="C260" s="161" t="s">
        <v>172</v>
      </c>
      <c r="D260" s="161" t="s">
        <v>617</v>
      </c>
      <c r="E260" s="161" t="s">
        <v>618</v>
      </c>
      <c r="F260" s="166">
        <v>779</v>
      </c>
      <c r="G260" s="163">
        <v>1525877.5249999999</v>
      </c>
      <c r="H260" s="10">
        <v>399</v>
      </c>
      <c r="I260" s="10">
        <v>613470</v>
      </c>
      <c r="J260" s="49">
        <f t="shared" ref="J260:J323" si="20">IFERROR(H260/F260,0)</f>
        <v>0.51219512195121952</v>
      </c>
      <c r="K260" s="49">
        <f t="shared" ref="K260:K323" si="21">IFERROR(I260/G260,0)</f>
        <v>0.4020440631367187</v>
      </c>
      <c r="L260" s="49">
        <f t="shared" si="17"/>
        <v>0.15365853658536585</v>
      </c>
      <c r="M260" s="49">
        <f t="shared" si="18"/>
        <v>0.28143084419570308</v>
      </c>
      <c r="N260" s="144">
        <f t="shared" si="19"/>
        <v>0.43508938078106896</v>
      </c>
      <c r="O260" s="47"/>
      <c r="P260" s="47"/>
    </row>
    <row r="261" spans="1:16">
      <c r="A261" s="175">
        <v>258</v>
      </c>
      <c r="B261" s="161" t="s">
        <v>165</v>
      </c>
      <c r="C261" s="161" t="s">
        <v>172</v>
      </c>
      <c r="D261" s="161" t="s">
        <v>615</v>
      </c>
      <c r="E261" s="161" t="s">
        <v>616</v>
      </c>
      <c r="F261" s="166">
        <v>1033</v>
      </c>
      <c r="G261" s="163">
        <v>2019491.7</v>
      </c>
      <c r="H261" s="10">
        <v>628</v>
      </c>
      <c r="I261" s="10">
        <v>1042630</v>
      </c>
      <c r="J261" s="49">
        <f t="shared" si="20"/>
        <v>0.60793804453049372</v>
      </c>
      <c r="K261" s="49">
        <f t="shared" si="21"/>
        <v>0.51628337962468474</v>
      </c>
      <c r="L261" s="49">
        <f t="shared" ref="L261:L324" si="22">IF((J261*0.3)&gt;30%,30%,(J261*0.3))</f>
        <v>0.18238141335914812</v>
      </c>
      <c r="M261" s="49">
        <f t="shared" ref="M261:M324" si="23">IF((K261*0.7)&gt;70%,70%,(K261*0.7))</f>
        <v>0.36139836573727929</v>
      </c>
      <c r="N261" s="144">
        <f t="shared" ref="N261:N324" si="24">L261+M261</f>
        <v>0.54377977909642738</v>
      </c>
      <c r="O261" s="47"/>
      <c r="P261" s="47"/>
    </row>
    <row r="262" spans="1:16">
      <c r="A262" s="175">
        <v>259</v>
      </c>
      <c r="B262" s="161" t="s">
        <v>165</v>
      </c>
      <c r="C262" s="161" t="s">
        <v>172</v>
      </c>
      <c r="D262" s="161" t="s">
        <v>611</v>
      </c>
      <c r="E262" s="161" t="s">
        <v>612</v>
      </c>
      <c r="F262" s="166">
        <v>904</v>
      </c>
      <c r="G262" s="163">
        <v>1757408.2999999998</v>
      </c>
      <c r="H262" s="10">
        <v>616</v>
      </c>
      <c r="I262" s="10">
        <v>1003410</v>
      </c>
      <c r="J262" s="49">
        <f t="shared" si="20"/>
        <v>0.68141592920353977</v>
      </c>
      <c r="K262" s="49">
        <f t="shared" si="21"/>
        <v>0.57096008935430664</v>
      </c>
      <c r="L262" s="49">
        <f t="shared" si="22"/>
        <v>0.20442477876106194</v>
      </c>
      <c r="M262" s="49">
        <f t="shared" si="23"/>
        <v>0.39967206254801463</v>
      </c>
      <c r="N262" s="144">
        <f t="shared" si="24"/>
        <v>0.60409684130907659</v>
      </c>
      <c r="O262" s="47"/>
      <c r="P262" s="47"/>
    </row>
    <row r="263" spans="1:16">
      <c r="A263" s="175">
        <v>260</v>
      </c>
      <c r="B263" s="161" t="s">
        <v>165</v>
      </c>
      <c r="C263" s="161" t="s">
        <v>172</v>
      </c>
      <c r="D263" s="161" t="s">
        <v>609</v>
      </c>
      <c r="E263" s="161" t="s">
        <v>1046</v>
      </c>
      <c r="F263" s="166">
        <v>1607</v>
      </c>
      <c r="G263" s="163">
        <v>3156070.0750000002</v>
      </c>
      <c r="H263" s="10">
        <v>575</v>
      </c>
      <c r="I263" s="10">
        <v>1145160</v>
      </c>
      <c r="J263" s="49">
        <f t="shared" si="20"/>
        <v>0.35780958307405103</v>
      </c>
      <c r="K263" s="49">
        <f t="shared" si="21"/>
        <v>0.36284365454084538</v>
      </c>
      <c r="L263" s="49">
        <f t="shared" si="22"/>
        <v>0.10734287492221531</v>
      </c>
      <c r="M263" s="49">
        <f t="shared" si="23"/>
        <v>0.25399055817859173</v>
      </c>
      <c r="N263" s="144">
        <f t="shared" si="24"/>
        <v>0.36133343310080701</v>
      </c>
      <c r="O263" s="47"/>
      <c r="P263" s="47"/>
    </row>
    <row r="264" spans="1:16">
      <c r="A264" s="175">
        <v>261</v>
      </c>
      <c r="B264" s="161" t="s">
        <v>165</v>
      </c>
      <c r="C264" s="161" t="s">
        <v>172</v>
      </c>
      <c r="D264" s="161" t="s">
        <v>1047</v>
      </c>
      <c r="E264" s="161" t="s">
        <v>1152</v>
      </c>
      <c r="F264" s="166">
        <v>779</v>
      </c>
      <c r="G264" s="163">
        <v>1525877.5249999999</v>
      </c>
      <c r="H264" s="10">
        <v>353</v>
      </c>
      <c r="I264" s="10">
        <v>512935</v>
      </c>
      <c r="J264" s="49">
        <f t="shared" si="20"/>
        <v>0.45314505776636715</v>
      </c>
      <c r="K264" s="49">
        <f t="shared" si="21"/>
        <v>0.33615738589504424</v>
      </c>
      <c r="L264" s="49">
        <f t="shared" si="22"/>
        <v>0.13594351732991014</v>
      </c>
      <c r="M264" s="49">
        <f t="shared" si="23"/>
        <v>0.23531017012653094</v>
      </c>
      <c r="N264" s="144">
        <f t="shared" si="24"/>
        <v>0.37125368745644105</v>
      </c>
      <c r="O264" s="47"/>
      <c r="P264" s="47"/>
    </row>
    <row r="265" spans="1:16">
      <c r="A265" s="175">
        <v>262</v>
      </c>
      <c r="B265" s="161" t="s">
        <v>165</v>
      </c>
      <c r="C265" s="161" t="s">
        <v>172</v>
      </c>
      <c r="D265" s="161" t="s">
        <v>610</v>
      </c>
      <c r="E265" s="161" t="s">
        <v>1243</v>
      </c>
      <c r="F265" s="166">
        <v>731</v>
      </c>
      <c r="G265" s="163">
        <v>1421476.55</v>
      </c>
      <c r="H265" s="10">
        <v>498</v>
      </c>
      <c r="I265" s="10">
        <v>812925</v>
      </c>
      <c r="J265" s="49">
        <f t="shared" si="20"/>
        <v>0.68125854993160051</v>
      </c>
      <c r="K265" s="49">
        <f t="shared" si="21"/>
        <v>0.57188773180957508</v>
      </c>
      <c r="L265" s="49">
        <f t="shared" si="22"/>
        <v>0.20437756497948015</v>
      </c>
      <c r="M265" s="49">
        <f t="shared" si="23"/>
        <v>0.40032141226670254</v>
      </c>
      <c r="N265" s="144">
        <f t="shared" si="24"/>
        <v>0.60469897724618271</v>
      </c>
      <c r="O265" s="47"/>
      <c r="P265" s="47"/>
    </row>
    <row r="266" spans="1:16">
      <c r="A266" s="175">
        <v>263</v>
      </c>
      <c r="B266" s="161" t="s">
        <v>165</v>
      </c>
      <c r="C266" s="161" t="s">
        <v>172</v>
      </c>
      <c r="D266" s="161" t="s">
        <v>619</v>
      </c>
      <c r="E266" s="161" t="s">
        <v>1106</v>
      </c>
      <c r="F266" s="166">
        <v>1123</v>
      </c>
      <c r="G266" s="163">
        <v>2181388.65</v>
      </c>
      <c r="H266" s="10">
        <v>1089</v>
      </c>
      <c r="I266" s="10">
        <v>1814775</v>
      </c>
      <c r="J266" s="49">
        <f t="shared" si="20"/>
        <v>0.96972395369545861</v>
      </c>
      <c r="K266" s="49">
        <f t="shared" si="21"/>
        <v>0.83193565713290019</v>
      </c>
      <c r="L266" s="49">
        <f t="shared" si="22"/>
        <v>0.29091718610863759</v>
      </c>
      <c r="M266" s="49">
        <f t="shared" si="23"/>
        <v>0.58235495999303011</v>
      </c>
      <c r="N266" s="144">
        <f t="shared" si="24"/>
        <v>0.8732721461016677</v>
      </c>
      <c r="O266" s="47"/>
      <c r="P266" s="47"/>
    </row>
    <row r="267" spans="1:16">
      <c r="A267" s="175">
        <v>264</v>
      </c>
      <c r="B267" s="161" t="s">
        <v>160</v>
      </c>
      <c r="C267" s="161" t="s">
        <v>172</v>
      </c>
      <c r="D267" s="161" t="s">
        <v>532</v>
      </c>
      <c r="E267" s="161" t="s">
        <v>533</v>
      </c>
      <c r="F267" s="166">
        <v>1142</v>
      </c>
      <c r="G267" s="163">
        <v>2236213.65</v>
      </c>
      <c r="H267" s="10">
        <v>842</v>
      </c>
      <c r="I267" s="10">
        <v>1382005</v>
      </c>
      <c r="J267" s="49">
        <f t="shared" si="20"/>
        <v>0.73730297723292471</v>
      </c>
      <c r="K267" s="49">
        <f t="shared" si="21"/>
        <v>0.61801116364708719</v>
      </c>
      <c r="L267" s="49">
        <f t="shared" si="22"/>
        <v>0.22119089316987742</v>
      </c>
      <c r="M267" s="49">
        <f t="shared" si="23"/>
        <v>0.43260781455296099</v>
      </c>
      <c r="N267" s="144">
        <f t="shared" si="24"/>
        <v>0.65379870772283843</v>
      </c>
      <c r="O267" s="47"/>
      <c r="P267" s="47"/>
    </row>
    <row r="268" spans="1:16">
      <c r="A268" s="175">
        <v>265</v>
      </c>
      <c r="B268" s="161" t="s">
        <v>160</v>
      </c>
      <c r="C268" s="161" t="s">
        <v>172</v>
      </c>
      <c r="D268" s="161" t="s">
        <v>531</v>
      </c>
      <c r="E268" s="161" t="s">
        <v>1037</v>
      </c>
      <c r="F268" s="166">
        <v>1003</v>
      </c>
      <c r="G268" s="163">
        <v>1961382.4</v>
      </c>
      <c r="H268" s="10">
        <v>611</v>
      </c>
      <c r="I268" s="10">
        <v>926295</v>
      </c>
      <c r="J268" s="49">
        <f t="shared" si="20"/>
        <v>0.60917248255234302</v>
      </c>
      <c r="K268" s="49">
        <f t="shared" si="21"/>
        <v>0.47226639741439508</v>
      </c>
      <c r="L268" s="49">
        <f t="shared" si="22"/>
        <v>0.18275174476570291</v>
      </c>
      <c r="M268" s="49">
        <f t="shared" si="23"/>
        <v>0.33058647819007653</v>
      </c>
      <c r="N268" s="144">
        <f t="shared" si="24"/>
        <v>0.51333822295577947</v>
      </c>
      <c r="O268" s="47"/>
      <c r="P268" s="47"/>
    </row>
    <row r="269" spans="1:16">
      <c r="A269" s="175">
        <v>266</v>
      </c>
      <c r="B269" s="161" t="s">
        <v>161</v>
      </c>
      <c r="C269" s="161" t="s">
        <v>172</v>
      </c>
      <c r="D269" s="161" t="s">
        <v>542</v>
      </c>
      <c r="E269" s="161" t="s">
        <v>543</v>
      </c>
      <c r="F269" s="166">
        <v>842</v>
      </c>
      <c r="G269" s="163">
        <v>1656225.175</v>
      </c>
      <c r="H269" s="10">
        <v>649</v>
      </c>
      <c r="I269" s="10">
        <v>1027040</v>
      </c>
      <c r="J269" s="49">
        <f t="shared" si="20"/>
        <v>0.77078384798099764</v>
      </c>
      <c r="K269" s="49">
        <f t="shared" si="21"/>
        <v>0.62010891725516726</v>
      </c>
      <c r="L269" s="49">
        <f t="shared" si="22"/>
        <v>0.23123515439429929</v>
      </c>
      <c r="M269" s="49">
        <f t="shared" si="23"/>
        <v>0.43407624207861706</v>
      </c>
      <c r="N269" s="144">
        <f t="shared" si="24"/>
        <v>0.66531139647291637</v>
      </c>
      <c r="O269" s="47"/>
      <c r="P269" s="47"/>
    </row>
    <row r="270" spans="1:16">
      <c r="A270" s="175">
        <v>267</v>
      </c>
      <c r="B270" s="161" t="s">
        <v>161</v>
      </c>
      <c r="C270" s="161" t="s">
        <v>172</v>
      </c>
      <c r="D270" s="161" t="s">
        <v>548</v>
      </c>
      <c r="E270" s="161" t="s">
        <v>1147</v>
      </c>
      <c r="F270" s="166">
        <v>1486</v>
      </c>
      <c r="G270" s="163">
        <v>2848553.6</v>
      </c>
      <c r="H270" s="10">
        <v>791</v>
      </c>
      <c r="I270" s="10">
        <v>1187220</v>
      </c>
      <c r="J270" s="49">
        <f t="shared" si="20"/>
        <v>0.53230148048452219</v>
      </c>
      <c r="K270" s="49">
        <f t="shared" si="21"/>
        <v>0.41677994052841411</v>
      </c>
      <c r="L270" s="49">
        <f t="shared" si="22"/>
        <v>0.15969044414535666</v>
      </c>
      <c r="M270" s="49">
        <f t="shared" si="23"/>
        <v>0.29174595836988987</v>
      </c>
      <c r="N270" s="144">
        <f t="shared" si="24"/>
        <v>0.45143640251524653</v>
      </c>
      <c r="O270" s="47"/>
      <c r="P270" s="47"/>
    </row>
    <row r="271" spans="1:16">
      <c r="A271" s="175">
        <v>268</v>
      </c>
      <c r="B271" s="161" t="s">
        <v>161</v>
      </c>
      <c r="C271" s="161" t="s">
        <v>172</v>
      </c>
      <c r="D271" s="161" t="s">
        <v>549</v>
      </c>
      <c r="E271" s="161" t="s">
        <v>550</v>
      </c>
      <c r="F271" s="166">
        <v>951</v>
      </c>
      <c r="G271" s="163">
        <v>1867809.2749999999</v>
      </c>
      <c r="H271" s="10">
        <v>827</v>
      </c>
      <c r="I271" s="10">
        <v>1386210</v>
      </c>
      <c r="J271" s="49">
        <f t="shared" si="20"/>
        <v>0.86961093585699267</v>
      </c>
      <c r="K271" s="49">
        <f t="shared" si="21"/>
        <v>0.74215821634144097</v>
      </c>
      <c r="L271" s="49">
        <f t="shared" si="22"/>
        <v>0.26088328075709777</v>
      </c>
      <c r="M271" s="49">
        <f t="shared" si="23"/>
        <v>0.5195107514390086</v>
      </c>
      <c r="N271" s="144">
        <f t="shared" si="24"/>
        <v>0.78039403219610637</v>
      </c>
      <c r="O271" s="47"/>
      <c r="P271" s="47"/>
    </row>
    <row r="272" spans="1:16">
      <c r="A272" s="175">
        <v>269</v>
      </c>
      <c r="B272" s="161" t="s">
        <v>161</v>
      </c>
      <c r="C272" s="161" t="s">
        <v>172</v>
      </c>
      <c r="D272" s="161" t="s">
        <v>540</v>
      </c>
      <c r="E272" s="161" t="s">
        <v>541</v>
      </c>
      <c r="F272" s="166">
        <v>1209</v>
      </c>
      <c r="G272" s="163">
        <v>2370118.4500000002</v>
      </c>
      <c r="H272" s="10">
        <v>622</v>
      </c>
      <c r="I272" s="10">
        <v>1296940</v>
      </c>
      <c r="J272" s="49">
        <f t="shared" si="20"/>
        <v>0.51447477253928864</v>
      </c>
      <c r="K272" s="49">
        <f t="shared" si="21"/>
        <v>0.54720471881901089</v>
      </c>
      <c r="L272" s="49">
        <f t="shared" si="22"/>
        <v>0.15434243176178658</v>
      </c>
      <c r="M272" s="49">
        <f t="shared" si="23"/>
        <v>0.38304330317330759</v>
      </c>
      <c r="N272" s="144">
        <f t="shared" si="24"/>
        <v>0.53738573493509412</v>
      </c>
      <c r="O272" s="47"/>
      <c r="P272" s="47"/>
    </row>
    <row r="273" spans="1:16">
      <c r="A273" s="175">
        <v>270</v>
      </c>
      <c r="B273" s="161" t="s">
        <v>161</v>
      </c>
      <c r="C273" s="161" t="s">
        <v>172</v>
      </c>
      <c r="D273" s="161" t="s">
        <v>536</v>
      </c>
      <c r="E273" s="161" t="s">
        <v>537</v>
      </c>
      <c r="F273" s="166">
        <v>1386</v>
      </c>
      <c r="G273" s="163">
        <v>2706017.8250000002</v>
      </c>
      <c r="H273" s="10">
        <v>463</v>
      </c>
      <c r="I273" s="10">
        <v>1341080</v>
      </c>
      <c r="J273" s="49">
        <f t="shared" si="20"/>
        <v>0.33405483405483405</v>
      </c>
      <c r="K273" s="49">
        <f t="shared" si="21"/>
        <v>0.49559170956311049</v>
      </c>
      <c r="L273" s="49">
        <f t="shared" si="22"/>
        <v>0.10021645021645022</v>
      </c>
      <c r="M273" s="49">
        <f t="shared" si="23"/>
        <v>0.34691419669417733</v>
      </c>
      <c r="N273" s="144">
        <f t="shared" si="24"/>
        <v>0.44713064691062754</v>
      </c>
      <c r="O273" s="47"/>
      <c r="P273" s="47"/>
    </row>
    <row r="274" spans="1:16">
      <c r="A274" s="175">
        <v>271</v>
      </c>
      <c r="B274" s="161" t="s">
        <v>161</v>
      </c>
      <c r="C274" s="161" t="s">
        <v>172</v>
      </c>
      <c r="D274" s="161" t="s">
        <v>546</v>
      </c>
      <c r="E274" s="161" t="s">
        <v>547</v>
      </c>
      <c r="F274" s="166">
        <v>2868</v>
      </c>
      <c r="G274" s="163">
        <v>5595567.5999999996</v>
      </c>
      <c r="H274" s="10">
        <v>1058</v>
      </c>
      <c r="I274" s="10">
        <v>2487010</v>
      </c>
      <c r="J274" s="49">
        <f t="shared" si="20"/>
        <v>0.36889818688981868</v>
      </c>
      <c r="K274" s="49">
        <f t="shared" si="21"/>
        <v>0.44446071923069969</v>
      </c>
      <c r="L274" s="49">
        <f t="shared" si="22"/>
        <v>0.1106694560669456</v>
      </c>
      <c r="M274" s="49">
        <f t="shared" si="23"/>
        <v>0.31112250346148979</v>
      </c>
      <c r="N274" s="144">
        <f t="shared" si="24"/>
        <v>0.4217919595284354</v>
      </c>
      <c r="O274" s="47"/>
      <c r="P274" s="47"/>
    </row>
    <row r="275" spans="1:16">
      <c r="A275" s="175">
        <v>272</v>
      </c>
      <c r="B275" s="161" t="s">
        <v>161</v>
      </c>
      <c r="C275" s="161" t="s">
        <v>172</v>
      </c>
      <c r="D275" s="161" t="s">
        <v>534</v>
      </c>
      <c r="E275" s="161" t="s">
        <v>535</v>
      </c>
      <c r="F275" s="166">
        <v>779</v>
      </c>
      <c r="G275" s="163">
        <v>1525877.5249999999</v>
      </c>
      <c r="H275" s="10">
        <v>361</v>
      </c>
      <c r="I275" s="10">
        <v>688460</v>
      </c>
      <c r="J275" s="49">
        <f t="shared" si="20"/>
        <v>0.46341463414634149</v>
      </c>
      <c r="K275" s="49">
        <f t="shared" si="21"/>
        <v>0.45118955402400335</v>
      </c>
      <c r="L275" s="49">
        <f t="shared" si="22"/>
        <v>0.13902439024390245</v>
      </c>
      <c r="M275" s="49">
        <f t="shared" si="23"/>
        <v>0.31583268781680235</v>
      </c>
      <c r="N275" s="144">
        <f t="shared" si="24"/>
        <v>0.4548570780607048</v>
      </c>
      <c r="O275" s="47"/>
      <c r="P275" s="47"/>
    </row>
    <row r="276" spans="1:16">
      <c r="A276" s="175">
        <v>273</v>
      </c>
      <c r="B276" s="161" t="s">
        <v>161</v>
      </c>
      <c r="C276" s="161" t="s">
        <v>172</v>
      </c>
      <c r="D276" s="161" t="s">
        <v>544</v>
      </c>
      <c r="E276" s="161" t="s">
        <v>1332</v>
      </c>
      <c r="F276" s="166">
        <v>532</v>
      </c>
      <c r="G276" s="163">
        <v>1040270.5</v>
      </c>
      <c r="H276" s="10">
        <v>272</v>
      </c>
      <c r="I276" s="10">
        <v>359285</v>
      </c>
      <c r="J276" s="49">
        <f t="shared" si="20"/>
        <v>0.51127819548872178</v>
      </c>
      <c r="K276" s="49">
        <f t="shared" si="21"/>
        <v>0.3453765150506527</v>
      </c>
      <c r="L276" s="49">
        <f t="shared" si="22"/>
        <v>0.15338345864661654</v>
      </c>
      <c r="M276" s="49">
        <f t="shared" si="23"/>
        <v>0.24176356053545686</v>
      </c>
      <c r="N276" s="144">
        <f t="shared" si="24"/>
        <v>0.3951470191820734</v>
      </c>
      <c r="O276" s="47"/>
      <c r="P276" s="47"/>
    </row>
    <row r="277" spans="1:16">
      <c r="A277" s="175">
        <v>274</v>
      </c>
      <c r="B277" s="161" t="s">
        <v>161</v>
      </c>
      <c r="C277" s="161" t="s">
        <v>172</v>
      </c>
      <c r="D277" s="161" t="s">
        <v>545</v>
      </c>
      <c r="E277" s="161" t="s">
        <v>1333</v>
      </c>
      <c r="F277" s="166">
        <v>801</v>
      </c>
      <c r="G277" s="163">
        <v>1564919.2</v>
      </c>
      <c r="H277" s="10">
        <v>326</v>
      </c>
      <c r="I277" s="10">
        <v>653490</v>
      </c>
      <c r="J277" s="49">
        <f t="shared" si="20"/>
        <v>0.40699126092384519</v>
      </c>
      <c r="K277" s="49">
        <f t="shared" si="21"/>
        <v>0.4175870549738287</v>
      </c>
      <c r="L277" s="49">
        <f t="shared" si="22"/>
        <v>0.12209737827715356</v>
      </c>
      <c r="M277" s="49">
        <f t="shared" si="23"/>
        <v>0.29231093848168005</v>
      </c>
      <c r="N277" s="144">
        <f t="shared" si="24"/>
        <v>0.41440831675883361</v>
      </c>
      <c r="O277" s="47"/>
      <c r="P277" s="47"/>
    </row>
    <row r="278" spans="1:16">
      <c r="A278" s="175">
        <v>275</v>
      </c>
      <c r="B278" s="161" t="s">
        <v>161</v>
      </c>
      <c r="C278" s="161" t="s">
        <v>172</v>
      </c>
      <c r="D278" s="161" t="s">
        <v>538</v>
      </c>
      <c r="E278" s="161" t="s">
        <v>1287</v>
      </c>
      <c r="F278" s="166">
        <v>1195</v>
      </c>
      <c r="G278" s="163">
        <v>2341991.7749999999</v>
      </c>
      <c r="H278" s="10">
        <v>628</v>
      </c>
      <c r="I278" s="10">
        <v>1346540</v>
      </c>
      <c r="J278" s="49">
        <f t="shared" si="20"/>
        <v>0.52552301255230127</v>
      </c>
      <c r="K278" s="49">
        <f t="shared" si="21"/>
        <v>0.57495505081353249</v>
      </c>
      <c r="L278" s="49">
        <f t="shared" si="22"/>
        <v>0.15765690376569039</v>
      </c>
      <c r="M278" s="49">
        <f t="shared" si="23"/>
        <v>0.40246853556947271</v>
      </c>
      <c r="N278" s="144">
        <f t="shared" si="24"/>
        <v>0.56012543933516312</v>
      </c>
      <c r="O278" s="47"/>
      <c r="P278" s="47"/>
    </row>
    <row r="279" spans="1:16">
      <c r="A279" s="175">
        <v>276</v>
      </c>
      <c r="B279" s="164" t="s">
        <v>72</v>
      </c>
      <c r="C279" s="159" t="s">
        <v>66</v>
      </c>
      <c r="D279" s="167" t="s">
        <v>654</v>
      </c>
      <c r="E279" s="167" t="s">
        <v>1289</v>
      </c>
      <c r="F279" s="156">
        <v>1442</v>
      </c>
      <c r="G279" s="163">
        <v>2791006.65</v>
      </c>
      <c r="H279" s="10">
        <v>875</v>
      </c>
      <c r="I279" s="10">
        <v>1348015</v>
      </c>
      <c r="J279" s="49">
        <f t="shared" si="20"/>
        <v>0.60679611650485432</v>
      </c>
      <c r="K279" s="49">
        <f t="shared" si="21"/>
        <v>0.48298523401941734</v>
      </c>
      <c r="L279" s="49">
        <f t="shared" si="22"/>
        <v>0.18203883495145629</v>
      </c>
      <c r="M279" s="49">
        <f t="shared" si="23"/>
        <v>0.33808966381359212</v>
      </c>
      <c r="N279" s="144">
        <f t="shared" si="24"/>
        <v>0.52012849876504841</v>
      </c>
      <c r="O279" s="47"/>
      <c r="P279" s="47"/>
    </row>
    <row r="280" spans="1:16">
      <c r="A280" s="175">
        <v>277</v>
      </c>
      <c r="B280" s="164" t="s">
        <v>72</v>
      </c>
      <c r="C280" s="159" t="s">
        <v>66</v>
      </c>
      <c r="D280" s="164" t="s">
        <v>651</v>
      </c>
      <c r="E280" s="164" t="s">
        <v>652</v>
      </c>
      <c r="F280" s="156">
        <v>1220</v>
      </c>
      <c r="G280" s="163">
        <v>2380410.6</v>
      </c>
      <c r="H280" s="10">
        <v>782</v>
      </c>
      <c r="I280" s="10">
        <v>1433385</v>
      </c>
      <c r="J280" s="49">
        <f t="shared" si="20"/>
        <v>0.64098360655737707</v>
      </c>
      <c r="K280" s="49">
        <f t="shared" si="21"/>
        <v>0.60215872001242132</v>
      </c>
      <c r="L280" s="49">
        <f t="shared" si="22"/>
        <v>0.19229508196721312</v>
      </c>
      <c r="M280" s="49">
        <f t="shared" si="23"/>
        <v>0.4215111040086949</v>
      </c>
      <c r="N280" s="144">
        <f t="shared" si="24"/>
        <v>0.61380618597590808</v>
      </c>
      <c r="O280" s="47"/>
      <c r="P280" s="47"/>
    </row>
    <row r="281" spans="1:16">
      <c r="A281" s="175">
        <v>278</v>
      </c>
      <c r="B281" s="164" t="s">
        <v>72</v>
      </c>
      <c r="C281" s="159" t="s">
        <v>66</v>
      </c>
      <c r="D281" s="167" t="s">
        <v>641</v>
      </c>
      <c r="E281" s="168" t="s">
        <v>1370</v>
      </c>
      <c r="F281" s="156">
        <v>1402</v>
      </c>
      <c r="G281" s="163">
        <v>2759806.65</v>
      </c>
      <c r="H281" s="10">
        <v>792</v>
      </c>
      <c r="I281" s="10">
        <v>1659925</v>
      </c>
      <c r="J281" s="49">
        <f t="shared" si="20"/>
        <v>0.56490727532097007</v>
      </c>
      <c r="K281" s="49">
        <f t="shared" si="21"/>
        <v>0.60146423663411352</v>
      </c>
      <c r="L281" s="49">
        <f t="shared" si="22"/>
        <v>0.16947218259629102</v>
      </c>
      <c r="M281" s="49">
        <f t="shared" si="23"/>
        <v>0.42102496564387942</v>
      </c>
      <c r="N281" s="144">
        <f t="shared" si="24"/>
        <v>0.59049714824017041</v>
      </c>
      <c r="O281" s="47"/>
      <c r="P281" s="47"/>
    </row>
    <row r="282" spans="1:16">
      <c r="A282" s="175">
        <v>279</v>
      </c>
      <c r="B282" s="164" t="s">
        <v>72</v>
      </c>
      <c r="C282" s="159" t="s">
        <v>66</v>
      </c>
      <c r="D282" s="167" t="s">
        <v>658</v>
      </c>
      <c r="E282" s="167" t="s">
        <v>659</v>
      </c>
      <c r="F282" s="156">
        <v>1317</v>
      </c>
      <c r="G282" s="163">
        <v>2585122.5499999998</v>
      </c>
      <c r="H282" s="10">
        <v>1037</v>
      </c>
      <c r="I282" s="10">
        <v>1960120</v>
      </c>
      <c r="J282" s="49">
        <f t="shared" si="20"/>
        <v>0.78739559605163245</v>
      </c>
      <c r="K282" s="49">
        <f t="shared" si="21"/>
        <v>0.75823097825671748</v>
      </c>
      <c r="L282" s="49">
        <f t="shared" si="22"/>
        <v>0.23621867881548972</v>
      </c>
      <c r="M282" s="49">
        <f t="shared" si="23"/>
        <v>0.5307616847797022</v>
      </c>
      <c r="N282" s="144">
        <f t="shared" si="24"/>
        <v>0.76698036359519195</v>
      </c>
      <c r="O282" s="47"/>
      <c r="P282" s="47"/>
    </row>
    <row r="283" spans="1:16">
      <c r="A283" s="175">
        <v>280</v>
      </c>
      <c r="B283" s="164" t="s">
        <v>72</v>
      </c>
      <c r="C283" s="159" t="s">
        <v>66</v>
      </c>
      <c r="D283" s="167" t="s">
        <v>648</v>
      </c>
      <c r="E283" s="167" t="s">
        <v>649</v>
      </c>
      <c r="F283" s="156">
        <v>1016</v>
      </c>
      <c r="G283" s="163">
        <v>1988347.4</v>
      </c>
      <c r="H283" s="10">
        <v>957</v>
      </c>
      <c r="I283" s="10">
        <v>1482355</v>
      </c>
      <c r="J283" s="49">
        <f t="shared" si="20"/>
        <v>0.94192913385826771</v>
      </c>
      <c r="K283" s="49">
        <f t="shared" si="21"/>
        <v>0.74552112975831086</v>
      </c>
      <c r="L283" s="49">
        <f t="shared" si="22"/>
        <v>0.2825787401574803</v>
      </c>
      <c r="M283" s="49">
        <f t="shared" si="23"/>
        <v>0.5218647908308176</v>
      </c>
      <c r="N283" s="144">
        <f t="shared" si="24"/>
        <v>0.80444353098829791</v>
      </c>
      <c r="O283" s="47"/>
      <c r="P283" s="47"/>
    </row>
    <row r="284" spans="1:16">
      <c r="A284" s="175">
        <v>281</v>
      </c>
      <c r="B284" s="164" t="s">
        <v>72</v>
      </c>
      <c r="C284" s="159" t="s">
        <v>66</v>
      </c>
      <c r="D284" s="167" t="s">
        <v>656</v>
      </c>
      <c r="E284" s="167" t="s">
        <v>657</v>
      </c>
      <c r="F284" s="156">
        <v>3751</v>
      </c>
      <c r="G284" s="163">
        <v>7062693.25</v>
      </c>
      <c r="H284" s="10">
        <v>2315</v>
      </c>
      <c r="I284" s="10">
        <v>5158875</v>
      </c>
      <c r="J284" s="49">
        <f t="shared" si="20"/>
        <v>0.61716875499866697</v>
      </c>
      <c r="K284" s="49">
        <f t="shared" si="21"/>
        <v>0.7304401900790467</v>
      </c>
      <c r="L284" s="49">
        <f t="shared" si="22"/>
        <v>0.1851506264996001</v>
      </c>
      <c r="M284" s="49">
        <f t="shared" si="23"/>
        <v>0.51130813305533263</v>
      </c>
      <c r="N284" s="144">
        <f t="shared" si="24"/>
        <v>0.69645875955493275</v>
      </c>
      <c r="O284" s="47"/>
      <c r="P284" s="47"/>
    </row>
    <row r="285" spans="1:16">
      <c r="A285" s="175">
        <v>282</v>
      </c>
      <c r="B285" s="164" t="s">
        <v>72</v>
      </c>
      <c r="C285" s="159" t="s">
        <v>66</v>
      </c>
      <c r="D285" s="167" t="s">
        <v>639</v>
      </c>
      <c r="E285" s="167" t="s">
        <v>640</v>
      </c>
      <c r="F285" s="156">
        <v>1153</v>
      </c>
      <c r="G285" s="163">
        <v>1978880.6</v>
      </c>
      <c r="H285" s="10">
        <v>885</v>
      </c>
      <c r="I285" s="10">
        <v>1402585</v>
      </c>
      <c r="J285" s="49">
        <f t="shared" si="20"/>
        <v>0.76756287944492629</v>
      </c>
      <c r="K285" s="49">
        <f t="shared" si="21"/>
        <v>0.70877697219326918</v>
      </c>
      <c r="L285" s="49">
        <f t="shared" si="22"/>
        <v>0.23026886383347789</v>
      </c>
      <c r="M285" s="49">
        <f t="shared" si="23"/>
        <v>0.49614388053528841</v>
      </c>
      <c r="N285" s="144">
        <f t="shared" si="24"/>
        <v>0.72641274436876624</v>
      </c>
      <c r="O285" s="47"/>
      <c r="P285" s="47"/>
    </row>
    <row r="286" spans="1:16">
      <c r="A286" s="175">
        <v>283</v>
      </c>
      <c r="B286" s="164" t="s">
        <v>72</v>
      </c>
      <c r="C286" s="159" t="s">
        <v>66</v>
      </c>
      <c r="D286" s="167" t="s">
        <v>655</v>
      </c>
      <c r="E286" s="167" t="s">
        <v>1290</v>
      </c>
      <c r="F286" s="156">
        <v>1149</v>
      </c>
      <c r="G286" s="163">
        <v>2787797.4</v>
      </c>
      <c r="H286" s="10">
        <v>896</v>
      </c>
      <c r="I286" s="10">
        <v>1440460</v>
      </c>
      <c r="J286" s="49">
        <f t="shared" si="20"/>
        <v>0.77980852915578769</v>
      </c>
      <c r="K286" s="49">
        <f t="shared" si="21"/>
        <v>0.51670182345388516</v>
      </c>
      <c r="L286" s="49">
        <f t="shared" si="22"/>
        <v>0.23394255874673631</v>
      </c>
      <c r="M286" s="49">
        <f t="shared" si="23"/>
        <v>0.36169127641771959</v>
      </c>
      <c r="N286" s="144">
        <f t="shared" si="24"/>
        <v>0.59563383516445589</v>
      </c>
      <c r="O286" s="47"/>
      <c r="P286" s="47"/>
    </row>
    <row r="287" spans="1:16">
      <c r="A287" s="175">
        <v>284</v>
      </c>
      <c r="B287" s="164" t="s">
        <v>72</v>
      </c>
      <c r="C287" s="159" t="s">
        <v>66</v>
      </c>
      <c r="D287" s="167" t="s">
        <v>653</v>
      </c>
      <c r="E287" s="167" t="s">
        <v>1291</v>
      </c>
      <c r="F287" s="156">
        <v>816</v>
      </c>
      <c r="G287" s="163">
        <v>1504116.35</v>
      </c>
      <c r="H287" s="10">
        <v>652</v>
      </c>
      <c r="I287" s="10">
        <v>1008530</v>
      </c>
      <c r="J287" s="49">
        <f t="shared" si="20"/>
        <v>0.7990196078431373</v>
      </c>
      <c r="K287" s="49">
        <f t="shared" si="21"/>
        <v>0.6705132884168169</v>
      </c>
      <c r="L287" s="49">
        <f t="shared" si="22"/>
        <v>0.23970588235294119</v>
      </c>
      <c r="M287" s="49">
        <f t="shared" si="23"/>
        <v>0.46935930189177177</v>
      </c>
      <c r="N287" s="144">
        <f t="shared" si="24"/>
        <v>0.70906518424471299</v>
      </c>
      <c r="O287" s="47"/>
      <c r="P287" s="47"/>
    </row>
    <row r="288" spans="1:16">
      <c r="A288" s="175">
        <v>285</v>
      </c>
      <c r="B288" s="164" t="s">
        <v>72</v>
      </c>
      <c r="C288" s="159" t="s">
        <v>66</v>
      </c>
      <c r="D288" s="167" t="s">
        <v>642</v>
      </c>
      <c r="E288" s="167" t="s">
        <v>693</v>
      </c>
      <c r="F288" s="156">
        <v>1153</v>
      </c>
      <c r="G288" s="163">
        <v>1978880.6</v>
      </c>
      <c r="H288" s="10">
        <v>702</v>
      </c>
      <c r="I288" s="10">
        <v>1350185</v>
      </c>
      <c r="J288" s="49">
        <f t="shared" si="20"/>
        <v>0.60884648742411096</v>
      </c>
      <c r="K288" s="49">
        <f t="shared" si="21"/>
        <v>0.68229735538364467</v>
      </c>
      <c r="L288" s="49">
        <f t="shared" si="22"/>
        <v>0.18265394622723327</v>
      </c>
      <c r="M288" s="49">
        <f t="shared" si="23"/>
        <v>0.47760814876855123</v>
      </c>
      <c r="N288" s="144">
        <f t="shared" si="24"/>
        <v>0.66026209499578448</v>
      </c>
      <c r="O288" s="47"/>
      <c r="P288" s="47"/>
    </row>
    <row r="289" spans="1:16">
      <c r="A289" s="175">
        <v>286</v>
      </c>
      <c r="B289" s="164" t="s">
        <v>72</v>
      </c>
      <c r="C289" s="159" t="s">
        <v>66</v>
      </c>
      <c r="D289" s="167" t="s">
        <v>650</v>
      </c>
      <c r="E289" s="167" t="s">
        <v>1292</v>
      </c>
      <c r="F289" s="156">
        <v>1150</v>
      </c>
      <c r="G289" s="163">
        <v>2951940.95</v>
      </c>
      <c r="H289" s="10">
        <v>1152</v>
      </c>
      <c r="I289" s="10">
        <v>3070415</v>
      </c>
      <c r="J289" s="49">
        <f t="shared" si="20"/>
        <v>1.0017391304347827</v>
      </c>
      <c r="K289" s="49">
        <f t="shared" si="21"/>
        <v>1.0401342885940859</v>
      </c>
      <c r="L289" s="49">
        <f t="shared" si="22"/>
        <v>0.3</v>
      </c>
      <c r="M289" s="49">
        <f t="shared" si="23"/>
        <v>0.7</v>
      </c>
      <c r="N289" s="144">
        <f t="shared" si="24"/>
        <v>1</v>
      </c>
      <c r="O289" s="47"/>
      <c r="P289" s="47"/>
    </row>
    <row r="290" spans="1:16">
      <c r="A290" s="175">
        <v>287</v>
      </c>
      <c r="B290" s="164" t="s">
        <v>72</v>
      </c>
      <c r="C290" s="159" t="s">
        <v>66</v>
      </c>
      <c r="D290" s="167" t="s">
        <v>646</v>
      </c>
      <c r="E290" s="167" t="s">
        <v>499</v>
      </c>
      <c r="F290" s="156">
        <v>776</v>
      </c>
      <c r="G290" s="163">
        <v>1472916.35</v>
      </c>
      <c r="H290" s="10">
        <v>763</v>
      </c>
      <c r="I290" s="10">
        <v>914975</v>
      </c>
      <c r="J290" s="49">
        <f t="shared" si="20"/>
        <v>0.98324742268041232</v>
      </c>
      <c r="K290" s="49">
        <f t="shared" si="21"/>
        <v>0.62119956778265106</v>
      </c>
      <c r="L290" s="49">
        <f t="shared" si="22"/>
        <v>0.29497422680412366</v>
      </c>
      <c r="M290" s="49">
        <f t="shared" si="23"/>
        <v>0.43483969744785572</v>
      </c>
      <c r="N290" s="144">
        <f t="shared" si="24"/>
        <v>0.72981392425197944</v>
      </c>
      <c r="O290" s="47"/>
      <c r="P290" s="47"/>
    </row>
    <row r="291" spans="1:16">
      <c r="A291" s="175">
        <v>288</v>
      </c>
      <c r="B291" s="164" t="s">
        <v>72</v>
      </c>
      <c r="C291" s="159" t="s">
        <v>66</v>
      </c>
      <c r="D291" s="164" t="s">
        <v>637</v>
      </c>
      <c r="E291" s="164" t="s">
        <v>638</v>
      </c>
      <c r="F291" s="156">
        <v>1371</v>
      </c>
      <c r="G291" s="163">
        <v>2468106.65</v>
      </c>
      <c r="H291" s="10">
        <v>1098</v>
      </c>
      <c r="I291" s="10">
        <v>1556495</v>
      </c>
      <c r="J291" s="49">
        <f t="shared" si="20"/>
        <v>0.80087527352297594</v>
      </c>
      <c r="K291" s="49">
        <f t="shared" si="21"/>
        <v>0.63064333139736894</v>
      </c>
      <c r="L291" s="49">
        <f t="shared" si="22"/>
        <v>0.24026258205689277</v>
      </c>
      <c r="M291" s="49">
        <f t="shared" si="23"/>
        <v>0.44145033197815825</v>
      </c>
      <c r="N291" s="144">
        <f t="shared" si="24"/>
        <v>0.68171291403505108</v>
      </c>
      <c r="O291" s="47"/>
      <c r="P291" s="47"/>
    </row>
    <row r="292" spans="1:16">
      <c r="A292" s="175">
        <v>289</v>
      </c>
      <c r="B292" s="164" t="s">
        <v>72</v>
      </c>
      <c r="C292" s="159" t="s">
        <v>66</v>
      </c>
      <c r="D292" s="164" t="s">
        <v>644</v>
      </c>
      <c r="E292" s="164" t="s">
        <v>645</v>
      </c>
      <c r="F292" s="156">
        <v>723</v>
      </c>
      <c r="G292" s="163">
        <v>1375538.25</v>
      </c>
      <c r="H292" s="10">
        <v>479</v>
      </c>
      <c r="I292" s="10">
        <v>733835</v>
      </c>
      <c r="J292" s="49">
        <f t="shared" si="20"/>
        <v>0.66251728907330565</v>
      </c>
      <c r="K292" s="49">
        <f t="shared" si="21"/>
        <v>0.53348934498913425</v>
      </c>
      <c r="L292" s="49">
        <f t="shared" si="22"/>
        <v>0.19875518672199169</v>
      </c>
      <c r="M292" s="49">
        <f t="shared" si="23"/>
        <v>0.37344254149239398</v>
      </c>
      <c r="N292" s="144">
        <f t="shared" si="24"/>
        <v>0.57219772821438564</v>
      </c>
      <c r="O292" s="47"/>
      <c r="P292" s="47"/>
    </row>
    <row r="293" spans="1:16">
      <c r="A293" s="175">
        <v>290</v>
      </c>
      <c r="B293" s="164" t="s">
        <v>72</v>
      </c>
      <c r="C293" s="159" t="s">
        <v>66</v>
      </c>
      <c r="D293" s="164" t="s">
        <v>1452</v>
      </c>
      <c r="E293" s="164" t="s">
        <v>1453</v>
      </c>
      <c r="F293" s="156">
        <v>503</v>
      </c>
      <c r="G293" s="163">
        <v>997096.2</v>
      </c>
      <c r="H293" s="10">
        <v>296</v>
      </c>
      <c r="I293" s="10">
        <v>368930</v>
      </c>
      <c r="J293" s="49">
        <f t="shared" si="20"/>
        <v>0.58846918489065603</v>
      </c>
      <c r="K293" s="49">
        <f t="shared" si="21"/>
        <v>0.37000441883140267</v>
      </c>
      <c r="L293" s="49">
        <f t="shared" si="22"/>
        <v>0.1765407554671968</v>
      </c>
      <c r="M293" s="49">
        <f t="shared" si="23"/>
        <v>0.25900309318198184</v>
      </c>
      <c r="N293" s="144">
        <f t="shared" si="24"/>
        <v>0.43554384864917861</v>
      </c>
      <c r="O293" s="47"/>
      <c r="P293" s="47"/>
    </row>
    <row r="294" spans="1:16">
      <c r="A294" s="175">
        <v>291</v>
      </c>
      <c r="B294" s="164" t="s">
        <v>72</v>
      </c>
      <c r="C294" s="159" t="s">
        <v>66</v>
      </c>
      <c r="D294" s="164" t="s">
        <v>632</v>
      </c>
      <c r="E294" s="164" t="s">
        <v>1326</v>
      </c>
      <c r="F294" s="156">
        <v>812</v>
      </c>
      <c r="G294" s="163">
        <v>1582746.35</v>
      </c>
      <c r="H294" s="10">
        <v>498</v>
      </c>
      <c r="I294" s="10">
        <v>764630</v>
      </c>
      <c r="J294" s="49">
        <f t="shared" si="20"/>
        <v>0.61330049261083741</v>
      </c>
      <c r="K294" s="49">
        <f t="shared" si="21"/>
        <v>0.48310330963644299</v>
      </c>
      <c r="L294" s="49">
        <f t="shared" si="22"/>
        <v>0.18399014778325121</v>
      </c>
      <c r="M294" s="49">
        <f t="shared" si="23"/>
        <v>0.33817231674551007</v>
      </c>
      <c r="N294" s="144">
        <f t="shared" si="24"/>
        <v>0.52216246452876125</v>
      </c>
      <c r="O294" s="47"/>
      <c r="P294" s="47"/>
    </row>
    <row r="295" spans="1:16">
      <c r="A295" s="175">
        <v>292</v>
      </c>
      <c r="B295" s="164" t="s">
        <v>72</v>
      </c>
      <c r="C295" s="159" t="s">
        <v>66</v>
      </c>
      <c r="D295" s="164" t="s">
        <v>630</v>
      </c>
      <c r="E295" s="164" t="s">
        <v>1334</v>
      </c>
      <c r="F295" s="156">
        <v>504</v>
      </c>
      <c r="G295" s="163">
        <v>885242.2</v>
      </c>
      <c r="H295" s="10">
        <v>336</v>
      </c>
      <c r="I295" s="10">
        <v>696970</v>
      </c>
      <c r="J295" s="49">
        <f t="shared" si="20"/>
        <v>0.66666666666666663</v>
      </c>
      <c r="K295" s="49">
        <f t="shared" si="21"/>
        <v>0.7873212551322113</v>
      </c>
      <c r="L295" s="49">
        <f t="shared" si="22"/>
        <v>0.19999999999999998</v>
      </c>
      <c r="M295" s="49">
        <f t="shared" si="23"/>
        <v>0.55112487859254788</v>
      </c>
      <c r="N295" s="144">
        <f t="shared" si="24"/>
        <v>0.75112487859254784</v>
      </c>
      <c r="O295" s="47"/>
      <c r="P295" s="47"/>
    </row>
    <row r="296" spans="1:16">
      <c r="A296" s="175">
        <v>293</v>
      </c>
      <c r="B296" s="164" t="s">
        <v>633</v>
      </c>
      <c r="C296" s="159" t="s">
        <v>66</v>
      </c>
      <c r="D296" s="164" t="s">
        <v>635</v>
      </c>
      <c r="E296" s="164" t="s">
        <v>636</v>
      </c>
      <c r="F296" s="156">
        <v>1460</v>
      </c>
      <c r="G296" s="163">
        <v>2719504.1</v>
      </c>
      <c r="H296" s="10">
        <v>1177</v>
      </c>
      <c r="I296" s="10">
        <v>1771550</v>
      </c>
      <c r="J296" s="49">
        <f t="shared" si="20"/>
        <v>0.80616438356164388</v>
      </c>
      <c r="K296" s="49">
        <f t="shared" si="21"/>
        <v>0.65142391217575291</v>
      </c>
      <c r="L296" s="49">
        <f t="shared" si="22"/>
        <v>0.24184931506849316</v>
      </c>
      <c r="M296" s="49">
        <f t="shared" si="23"/>
        <v>0.45599673852302702</v>
      </c>
      <c r="N296" s="144">
        <f t="shared" si="24"/>
        <v>0.69784605359152019</v>
      </c>
      <c r="O296" s="47"/>
      <c r="P296" s="47"/>
    </row>
    <row r="297" spans="1:16">
      <c r="A297" s="175">
        <v>294</v>
      </c>
      <c r="B297" s="164" t="s">
        <v>633</v>
      </c>
      <c r="C297" s="159" t="s">
        <v>66</v>
      </c>
      <c r="D297" s="164" t="s">
        <v>634</v>
      </c>
      <c r="E297" s="164" t="s">
        <v>1288</v>
      </c>
      <c r="F297" s="156">
        <v>1172</v>
      </c>
      <c r="G297" s="163">
        <v>2420286</v>
      </c>
      <c r="H297" s="10">
        <v>1083</v>
      </c>
      <c r="I297" s="10">
        <v>1942585</v>
      </c>
      <c r="J297" s="49">
        <f t="shared" si="20"/>
        <v>0.92406143344709901</v>
      </c>
      <c r="K297" s="49">
        <f t="shared" si="21"/>
        <v>0.80262621855433613</v>
      </c>
      <c r="L297" s="49">
        <f t="shared" si="22"/>
        <v>0.27721843003412971</v>
      </c>
      <c r="M297" s="49">
        <f t="shared" si="23"/>
        <v>0.56183835298803531</v>
      </c>
      <c r="N297" s="144">
        <f t="shared" si="24"/>
        <v>0.83905678302216502</v>
      </c>
      <c r="O297" s="47"/>
      <c r="P297" s="47"/>
    </row>
    <row r="298" spans="1:16">
      <c r="A298" s="175">
        <v>295</v>
      </c>
      <c r="B298" s="167" t="s">
        <v>65</v>
      </c>
      <c r="C298" s="159" t="s">
        <v>66</v>
      </c>
      <c r="D298" s="167" t="s">
        <v>620</v>
      </c>
      <c r="E298" s="167" t="s">
        <v>1048</v>
      </c>
      <c r="F298" s="156">
        <v>1836</v>
      </c>
      <c r="G298" s="163">
        <v>3583128.05</v>
      </c>
      <c r="H298" s="10">
        <v>220</v>
      </c>
      <c r="I298" s="10">
        <v>306280</v>
      </c>
      <c r="J298" s="49">
        <f t="shared" si="20"/>
        <v>0.11982570806100218</v>
      </c>
      <c r="K298" s="49">
        <f t="shared" si="21"/>
        <v>8.5478385289635417E-2</v>
      </c>
      <c r="L298" s="49">
        <f t="shared" si="22"/>
        <v>3.5947712418300651E-2</v>
      </c>
      <c r="M298" s="49">
        <f t="shared" si="23"/>
        <v>5.9834869702744785E-2</v>
      </c>
      <c r="N298" s="144">
        <f t="shared" si="24"/>
        <v>9.5782582121045429E-2</v>
      </c>
      <c r="O298" s="47"/>
      <c r="P298" s="47"/>
    </row>
    <row r="299" spans="1:16">
      <c r="A299" s="175">
        <v>296</v>
      </c>
      <c r="B299" s="167" t="s">
        <v>65</v>
      </c>
      <c r="C299" s="159" t="s">
        <v>66</v>
      </c>
      <c r="D299" s="167" t="s">
        <v>622</v>
      </c>
      <c r="E299" s="167" t="s">
        <v>1049</v>
      </c>
      <c r="F299" s="156">
        <v>1221</v>
      </c>
      <c r="G299" s="163">
        <v>2383180.6</v>
      </c>
      <c r="H299" s="10">
        <v>155</v>
      </c>
      <c r="I299" s="10">
        <v>330770</v>
      </c>
      <c r="J299" s="49">
        <f t="shared" si="20"/>
        <v>0.12694512694512694</v>
      </c>
      <c r="K299" s="49">
        <f t="shared" si="21"/>
        <v>0.13879350981625144</v>
      </c>
      <c r="L299" s="49">
        <f t="shared" si="22"/>
        <v>3.8083538083538079E-2</v>
      </c>
      <c r="M299" s="49">
        <f t="shared" si="23"/>
        <v>9.7155456871376E-2</v>
      </c>
      <c r="N299" s="144">
        <f t="shared" si="24"/>
        <v>0.13523899495491409</v>
      </c>
      <c r="O299" s="47"/>
      <c r="P299" s="47"/>
    </row>
    <row r="300" spans="1:16">
      <c r="A300" s="175">
        <v>297</v>
      </c>
      <c r="B300" s="167" t="s">
        <v>73</v>
      </c>
      <c r="C300" s="159" t="s">
        <v>66</v>
      </c>
      <c r="D300" s="167" t="s">
        <v>627</v>
      </c>
      <c r="E300" s="167" t="s">
        <v>1374</v>
      </c>
      <c r="F300" s="156">
        <v>1743</v>
      </c>
      <c r="G300" s="163">
        <v>3407708.95</v>
      </c>
      <c r="H300" s="10">
        <v>780</v>
      </c>
      <c r="I300" s="10">
        <v>2003820</v>
      </c>
      <c r="J300" s="49">
        <f t="shared" si="20"/>
        <v>0.44750430292598969</v>
      </c>
      <c r="K300" s="49">
        <f t="shared" si="21"/>
        <v>0.58802557066970162</v>
      </c>
      <c r="L300" s="49">
        <f t="shared" si="22"/>
        <v>0.13425129087779691</v>
      </c>
      <c r="M300" s="49">
        <f t="shared" si="23"/>
        <v>0.41161789946879113</v>
      </c>
      <c r="N300" s="144">
        <f t="shared" si="24"/>
        <v>0.54586919034658798</v>
      </c>
      <c r="O300" s="47"/>
      <c r="P300" s="47"/>
    </row>
    <row r="301" spans="1:16">
      <c r="A301" s="175">
        <v>298</v>
      </c>
      <c r="B301" s="167" t="s">
        <v>73</v>
      </c>
      <c r="C301" s="159" t="s">
        <v>66</v>
      </c>
      <c r="D301" s="167" t="s">
        <v>628</v>
      </c>
      <c r="E301" s="167" t="s">
        <v>629</v>
      </c>
      <c r="F301" s="156">
        <v>1844</v>
      </c>
      <c r="G301" s="163">
        <v>3592213.05</v>
      </c>
      <c r="H301" s="10">
        <v>1422</v>
      </c>
      <c r="I301" s="10">
        <v>2267045</v>
      </c>
      <c r="J301" s="49">
        <f t="shared" si="20"/>
        <v>0.77114967462039041</v>
      </c>
      <c r="K301" s="49">
        <f t="shared" si="21"/>
        <v>0.63109981742313426</v>
      </c>
      <c r="L301" s="49">
        <f t="shared" si="22"/>
        <v>0.2313449023861171</v>
      </c>
      <c r="M301" s="49">
        <f t="shared" si="23"/>
        <v>0.44176987219619396</v>
      </c>
      <c r="N301" s="144">
        <f t="shared" si="24"/>
        <v>0.67311477458231106</v>
      </c>
      <c r="O301" s="47"/>
      <c r="P301" s="47"/>
    </row>
    <row r="302" spans="1:16">
      <c r="A302" s="175">
        <v>299</v>
      </c>
      <c r="B302" s="167" t="s">
        <v>73</v>
      </c>
      <c r="C302" s="159" t="s">
        <v>66</v>
      </c>
      <c r="D302" s="167" t="s">
        <v>624</v>
      </c>
      <c r="E302" s="167" t="s">
        <v>625</v>
      </c>
      <c r="F302" s="156">
        <v>924</v>
      </c>
      <c r="G302" s="163">
        <v>1814415.45</v>
      </c>
      <c r="H302" s="10">
        <v>754</v>
      </c>
      <c r="I302" s="10">
        <v>890525</v>
      </c>
      <c r="J302" s="49">
        <f t="shared" si="20"/>
        <v>0.81601731601731597</v>
      </c>
      <c r="K302" s="49">
        <f t="shared" si="21"/>
        <v>0.49080545472647957</v>
      </c>
      <c r="L302" s="49">
        <f t="shared" si="22"/>
        <v>0.24480519480519478</v>
      </c>
      <c r="M302" s="49">
        <f t="shared" si="23"/>
        <v>0.34356381830853566</v>
      </c>
      <c r="N302" s="144">
        <f t="shared" si="24"/>
        <v>0.58836901311373047</v>
      </c>
      <c r="O302" s="47"/>
      <c r="P302" s="47"/>
    </row>
    <row r="303" spans="1:16">
      <c r="A303" s="175">
        <v>300</v>
      </c>
      <c r="B303" s="167" t="s">
        <v>73</v>
      </c>
      <c r="C303" s="159" t="s">
        <v>66</v>
      </c>
      <c r="D303" s="167" t="s">
        <v>626</v>
      </c>
      <c r="E303" s="167" t="s">
        <v>1051</v>
      </c>
      <c r="F303" s="156">
        <v>612</v>
      </c>
      <c r="G303" s="163">
        <v>1193714.825</v>
      </c>
      <c r="H303" s="10">
        <v>258</v>
      </c>
      <c r="I303" s="10">
        <v>428050</v>
      </c>
      <c r="J303" s="49">
        <f t="shared" si="20"/>
        <v>0.42156862745098039</v>
      </c>
      <c r="K303" s="49">
        <f t="shared" si="21"/>
        <v>0.3585864823283903</v>
      </c>
      <c r="L303" s="49">
        <f t="shared" si="22"/>
        <v>0.12647058823529411</v>
      </c>
      <c r="M303" s="49">
        <f t="shared" si="23"/>
        <v>0.25101053762987319</v>
      </c>
      <c r="N303" s="144">
        <f t="shared" si="24"/>
        <v>0.3774811258651673</v>
      </c>
      <c r="O303" s="47"/>
      <c r="P303" s="47"/>
    </row>
    <row r="304" spans="1:16">
      <c r="A304" s="175">
        <v>301</v>
      </c>
      <c r="B304" s="167" t="s">
        <v>68</v>
      </c>
      <c r="C304" s="159" t="s">
        <v>66</v>
      </c>
      <c r="D304" s="167" t="s">
        <v>710</v>
      </c>
      <c r="E304" s="167" t="s">
        <v>1176</v>
      </c>
      <c r="F304" s="156">
        <v>314</v>
      </c>
      <c r="G304" s="163">
        <v>624965.15</v>
      </c>
      <c r="H304" s="10">
        <v>108</v>
      </c>
      <c r="I304" s="10">
        <v>106385</v>
      </c>
      <c r="J304" s="49">
        <f t="shared" si="20"/>
        <v>0.34394904458598724</v>
      </c>
      <c r="K304" s="49">
        <f t="shared" si="21"/>
        <v>0.17022549177342128</v>
      </c>
      <c r="L304" s="49">
        <f t="shared" si="22"/>
        <v>0.10318471337579617</v>
      </c>
      <c r="M304" s="49">
        <f t="shared" si="23"/>
        <v>0.11915784424139489</v>
      </c>
      <c r="N304" s="144">
        <f t="shared" si="24"/>
        <v>0.22234255761719107</v>
      </c>
      <c r="O304" s="47"/>
      <c r="P304" s="47"/>
    </row>
    <row r="305" spans="1:16">
      <c r="A305" s="175">
        <v>302</v>
      </c>
      <c r="B305" s="167" t="s">
        <v>68</v>
      </c>
      <c r="C305" s="159" t="s">
        <v>66</v>
      </c>
      <c r="D305" s="167" t="s">
        <v>709</v>
      </c>
      <c r="E305" s="167" t="s">
        <v>1053</v>
      </c>
      <c r="F305" s="156">
        <v>906</v>
      </c>
      <c r="G305" s="163">
        <v>1755445.45</v>
      </c>
      <c r="H305" s="10">
        <v>323</v>
      </c>
      <c r="I305" s="10">
        <v>752350</v>
      </c>
      <c r="J305" s="49">
        <f t="shared" si="20"/>
        <v>0.35651214128035319</v>
      </c>
      <c r="K305" s="49">
        <f t="shared" si="21"/>
        <v>0.42858067734317806</v>
      </c>
      <c r="L305" s="49">
        <f t="shared" si="22"/>
        <v>0.10695364238410596</v>
      </c>
      <c r="M305" s="49">
        <f t="shared" si="23"/>
        <v>0.30000647414022463</v>
      </c>
      <c r="N305" s="144">
        <f t="shared" si="24"/>
        <v>0.40696011652433062</v>
      </c>
      <c r="O305" s="47"/>
      <c r="P305" s="47"/>
    </row>
    <row r="306" spans="1:16">
      <c r="A306" s="175">
        <v>303</v>
      </c>
      <c r="B306" s="165" t="s">
        <v>88</v>
      </c>
      <c r="C306" s="159" t="s">
        <v>66</v>
      </c>
      <c r="D306" s="165" t="s">
        <v>747</v>
      </c>
      <c r="E306" s="165" t="s">
        <v>1177</v>
      </c>
      <c r="F306" s="156">
        <v>991</v>
      </c>
      <c r="G306" s="163">
        <v>1750434.55</v>
      </c>
      <c r="H306" s="10">
        <v>700</v>
      </c>
      <c r="I306" s="10">
        <v>1167250</v>
      </c>
      <c r="J306" s="49">
        <f t="shared" si="20"/>
        <v>0.70635721493440973</v>
      </c>
      <c r="K306" s="49">
        <f t="shared" si="21"/>
        <v>0.66683441548842826</v>
      </c>
      <c r="L306" s="49">
        <f t="shared" si="22"/>
        <v>0.2119071644803229</v>
      </c>
      <c r="M306" s="49">
        <f t="shared" si="23"/>
        <v>0.46678409084189976</v>
      </c>
      <c r="N306" s="144">
        <f t="shared" si="24"/>
        <v>0.67869125532222263</v>
      </c>
      <c r="O306" s="47"/>
      <c r="P306" s="47"/>
    </row>
    <row r="307" spans="1:16">
      <c r="A307" s="175">
        <v>304</v>
      </c>
      <c r="B307" s="165" t="s">
        <v>88</v>
      </c>
      <c r="C307" s="159" t="s">
        <v>66</v>
      </c>
      <c r="D307" s="165" t="s">
        <v>1178</v>
      </c>
      <c r="E307" s="165" t="s">
        <v>1432</v>
      </c>
      <c r="F307" s="156">
        <v>389</v>
      </c>
      <c r="G307" s="163">
        <v>721497.22499999998</v>
      </c>
      <c r="H307" s="10">
        <v>291</v>
      </c>
      <c r="I307" s="10">
        <v>447610</v>
      </c>
      <c r="J307" s="49">
        <f t="shared" si="20"/>
        <v>0.74807197943444725</v>
      </c>
      <c r="K307" s="49">
        <f t="shared" si="21"/>
        <v>0.62039046650525931</v>
      </c>
      <c r="L307" s="49">
        <f t="shared" si="22"/>
        <v>0.22442159383033417</v>
      </c>
      <c r="M307" s="49">
        <f t="shared" si="23"/>
        <v>0.4342733265536815</v>
      </c>
      <c r="N307" s="144">
        <f t="shared" si="24"/>
        <v>0.65869492038401567</v>
      </c>
      <c r="O307" s="47"/>
      <c r="P307" s="47"/>
    </row>
    <row r="308" spans="1:16">
      <c r="A308" s="175">
        <v>305</v>
      </c>
      <c r="B308" s="165" t="s">
        <v>88</v>
      </c>
      <c r="C308" s="159" t="s">
        <v>66</v>
      </c>
      <c r="D308" s="165" t="s">
        <v>734</v>
      </c>
      <c r="E308" s="165" t="s">
        <v>1180</v>
      </c>
      <c r="F308" s="156">
        <v>808</v>
      </c>
      <c r="G308" s="163">
        <v>1500665.175</v>
      </c>
      <c r="H308" s="10">
        <v>687</v>
      </c>
      <c r="I308" s="10">
        <v>1248710</v>
      </c>
      <c r="J308" s="49">
        <f t="shared" si="20"/>
        <v>0.85024752475247523</v>
      </c>
      <c r="K308" s="49">
        <f t="shared" si="21"/>
        <v>0.83210433666523909</v>
      </c>
      <c r="L308" s="49">
        <f t="shared" si="22"/>
        <v>0.25507425742574258</v>
      </c>
      <c r="M308" s="49">
        <f t="shared" si="23"/>
        <v>0.58247303566566733</v>
      </c>
      <c r="N308" s="144">
        <f t="shared" si="24"/>
        <v>0.83754729309140985</v>
      </c>
      <c r="O308" s="47"/>
      <c r="P308" s="47"/>
    </row>
    <row r="309" spans="1:16">
      <c r="A309" s="175">
        <v>306</v>
      </c>
      <c r="B309" s="165" t="s">
        <v>88</v>
      </c>
      <c r="C309" s="159" t="s">
        <v>66</v>
      </c>
      <c r="D309" s="165" t="s">
        <v>748</v>
      </c>
      <c r="E309" s="165" t="s">
        <v>1359</v>
      </c>
      <c r="F309" s="156">
        <v>837</v>
      </c>
      <c r="G309" s="163">
        <v>1626525.175</v>
      </c>
      <c r="H309" s="10">
        <v>531</v>
      </c>
      <c r="I309" s="10">
        <v>846110</v>
      </c>
      <c r="J309" s="49">
        <f t="shared" si="20"/>
        <v>0.63440860215053763</v>
      </c>
      <c r="K309" s="49">
        <f t="shared" si="21"/>
        <v>0.5201948380540744</v>
      </c>
      <c r="L309" s="49">
        <f t="shared" si="22"/>
        <v>0.19032258064516128</v>
      </c>
      <c r="M309" s="49">
        <f t="shared" si="23"/>
        <v>0.36413638663785208</v>
      </c>
      <c r="N309" s="144">
        <f t="shared" si="24"/>
        <v>0.55445896728301336</v>
      </c>
      <c r="O309" s="47"/>
      <c r="P309" s="47"/>
    </row>
    <row r="310" spans="1:16">
      <c r="A310" s="175">
        <v>307</v>
      </c>
      <c r="B310" s="165" t="s">
        <v>88</v>
      </c>
      <c r="C310" s="159" t="s">
        <v>66</v>
      </c>
      <c r="D310" s="165" t="s">
        <v>743</v>
      </c>
      <c r="E310" s="165" t="s">
        <v>744</v>
      </c>
      <c r="F310" s="156">
        <v>1178</v>
      </c>
      <c r="G310" s="163">
        <v>2427020.6</v>
      </c>
      <c r="H310" s="10">
        <v>833</v>
      </c>
      <c r="I310" s="10">
        <v>1381640</v>
      </c>
      <c r="J310" s="49">
        <f t="shared" si="20"/>
        <v>0.70713073005093374</v>
      </c>
      <c r="K310" s="49">
        <f t="shared" si="21"/>
        <v>0.56927411328935562</v>
      </c>
      <c r="L310" s="49">
        <f t="shared" si="22"/>
        <v>0.21213921901528013</v>
      </c>
      <c r="M310" s="49">
        <f t="shared" si="23"/>
        <v>0.39849187930254892</v>
      </c>
      <c r="N310" s="144">
        <f t="shared" si="24"/>
        <v>0.61063109831782902</v>
      </c>
      <c r="O310" s="47"/>
      <c r="P310" s="47"/>
    </row>
    <row r="311" spans="1:16">
      <c r="A311" s="175">
        <v>308</v>
      </c>
      <c r="B311" s="165" t="s">
        <v>88</v>
      </c>
      <c r="C311" s="159" t="s">
        <v>66</v>
      </c>
      <c r="D311" s="165" t="s">
        <v>735</v>
      </c>
      <c r="E311" s="165" t="s">
        <v>736</v>
      </c>
      <c r="F311" s="156">
        <v>1356</v>
      </c>
      <c r="G311" s="163">
        <v>2399828.85</v>
      </c>
      <c r="H311" s="10">
        <v>1186</v>
      </c>
      <c r="I311" s="10">
        <v>1795285</v>
      </c>
      <c r="J311" s="49">
        <f t="shared" si="20"/>
        <v>0.87463126843657812</v>
      </c>
      <c r="K311" s="49">
        <f t="shared" si="21"/>
        <v>0.74808876474670261</v>
      </c>
      <c r="L311" s="49">
        <f t="shared" si="22"/>
        <v>0.26238938053097344</v>
      </c>
      <c r="M311" s="49">
        <f t="shared" si="23"/>
        <v>0.52366213532269179</v>
      </c>
      <c r="N311" s="144">
        <f t="shared" si="24"/>
        <v>0.78605151585366517</v>
      </c>
      <c r="O311" s="47"/>
      <c r="P311" s="47"/>
    </row>
    <row r="312" spans="1:16">
      <c r="A312" s="175">
        <v>309</v>
      </c>
      <c r="B312" s="165" t="s">
        <v>88</v>
      </c>
      <c r="C312" s="159" t="s">
        <v>66</v>
      </c>
      <c r="D312" s="165" t="s">
        <v>746</v>
      </c>
      <c r="E312" s="165" t="s">
        <v>1454</v>
      </c>
      <c r="F312" s="156">
        <v>1033</v>
      </c>
      <c r="G312" s="163">
        <v>2054725.3</v>
      </c>
      <c r="H312" s="10">
        <v>645</v>
      </c>
      <c r="I312" s="10">
        <v>1424905</v>
      </c>
      <c r="J312" s="49">
        <f t="shared" si="20"/>
        <v>0.62439496611810263</v>
      </c>
      <c r="K312" s="49">
        <f t="shared" si="21"/>
        <v>0.6934771280618387</v>
      </c>
      <c r="L312" s="49">
        <f t="shared" si="22"/>
        <v>0.18731848983543078</v>
      </c>
      <c r="M312" s="49">
        <f t="shared" si="23"/>
        <v>0.48543398964328704</v>
      </c>
      <c r="N312" s="144">
        <f t="shared" si="24"/>
        <v>0.67275247947871786</v>
      </c>
      <c r="O312" s="47"/>
      <c r="P312" s="47"/>
    </row>
    <row r="313" spans="1:16">
      <c r="A313" s="175">
        <v>310</v>
      </c>
      <c r="B313" s="165" t="s">
        <v>88</v>
      </c>
      <c r="C313" s="159" t="s">
        <v>66</v>
      </c>
      <c r="D313" s="165" t="s">
        <v>737</v>
      </c>
      <c r="E313" s="165" t="s">
        <v>738</v>
      </c>
      <c r="F313" s="156">
        <v>948</v>
      </c>
      <c r="G313" s="163">
        <v>1631302.75</v>
      </c>
      <c r="H313" s="10">
        <v>1111</v>
      </c>
      <c r="I313" s="10">
        <v>1538380</v>
      </c>
      <c r="J313" s="49">
        <f t="shared" si="20"/>
        <v>1.1719409282700421</v>
      </c>
      <c r="K313" s="49">
        <f t="shared" si="21"/>
        <v>0.94303770406811371</v>
      </c>
      <c r="L313" s="49">
        <f t="shared" si="22"/>
        <v>0.3</v>
      </c>
      <c r="M313" s="49">
        <f t="shared" si="23"/>
        <v>0.6601263928476796</v>
      </c>
      <c r="N313" s="144">
        <f t="shared" si="24"/>
        <v>0.96012639284767953</v>
      </c>
      <c r="O313" s="47"/>
      <c r="P313" s="47"/>
    </row>
    <row r="314" spans="1:16">
      <c r="A314" s="175">
        <v>311</v>
      </c>
      <c r="B314" s="165" t="s">
        <v>88</v>
      </c>
      <c r="C314" s="159" t="s">
        <v>66</v>
      </c>
      <c r="D314" s="165" t="s">
        <v>745</v>
      </c>
      <c r="E314" s="165" t="s">
        <v>1183</v>
      </c>
      <c r="F314" s="156">
        <v>954</v>
      </c>
      <c r="G314" s="163">
        <v>2523286.7000000002</v>
      </c>
      <c r="H314" s="10">
        <v>804</v>
      </c>
      <c r="I314" s="10">
        <v>1883080</v>
      </c>
      <c r="J314" s="49">
        <f t="shared" si="20"/>
        <v>0.84276729559748431</v>
      </c>
      <c r="K314" s="49">
        <f t="shared" si="21"/>
        <v>0.74628063469759498</v>
      </c>
      <c r="L314" s="49">
        <f t="shared" si="22"/>
        <v>0.25283018867924528</v>
      </c>
      <c r="M314" s="49">
        <f t="shared" si="23"/>
        <v>0.52239644428831644</v>
      </c>
      <c r="N314" s="144">
        <f t="shared" si="24"/>
        <v>0.77522663296756167</v>
      </c>
      <c r="O314" s="47"/>
      <c r="P314" s="47"/>
    </row>
    <row r="315" spans="1:16">
      <c r="A315" s="175">
        <v>312</v>
      </c>
      <c r="B315" s="165" t="s">
        <v>88</v>
      </c>
      <c r="C315" s="159" t="s">
        <v>66</v>
      </c>
      <c r="D315" s="165" t="s">
        <v>1186</v>
      </c>
      <c r="E315" s="165" t="s">
        <v>1455</v>
      </c>
      <c r="F315" s="156">
        <v>390</v>
      </c>
      <c r="G315" s="163">
        <v>711636.85</v>
      </c>
      <c r="H315" s="10">
        <v>248</v>
      </c>
      <c r="I315" s="10">
        <v>345360</v>
      </c>
      <c r="J315" s="49">
        <f t="shared" si="20"/>
        <v>0.63589743589743586</v>
      </c>
      <c r="K315" s="49">
        <f t="shared" si="21"/>
        <v>0.48530370511307841</v>
      </c>
      <c r="L315" s="49">
        <f t="shared" si="22"/>
        <v>0.19076923076923075</v>
      </c>
      <c r="M315" s="49">
        <f t="shared" si="23"/>
        <v>0.33971259357915484</v>
      </c>
      <c r="N315" s="144">
        <f t="shared" si="24"/>
        <v>0.53048182434838553</v>
      </c>
      <c r="O315" s="47"/>
      <c r="P315" s="47"/>
    </row>
    <row r="316" spans="1:16">
      <c r="A316" s="175">
        <v>313</v>
      </c>
      <c r="B316" s="165" t="s">
        <v>88</v>
      </c>
      <c r="C316" s="159" t="s">
        <v>66</v>
      </c>
      <c r="D316" s="165" t="s">
        <v>739</v>
      </c>
      <c r="E316" s="165" t="s">
        <v>1371</v>
      </c>
      <c r="F316" s="156">
        <v>474</v>
      </c>
      <c r="G316" s="163">
        <v>922037.375</v>
      </c>
      <c r="H316" s="10">
        <v>448</v>
      </c>
      <c r="I316" s="10">
        <v>853515</v>
      </c>
      <c r="J316" s="49">
        <f t="shared" si="20"/>
        <v>0.94514767932489452</v>
      </c>
      <c r="K316" s="49">
        <f t="shared" si="21"/>
        <v>0.92568373380742841</v>
      </c>
      <c r="L316" s="49">
        <f t="shared" si="22"/>
        <v>0.28354430379746837</v>
      </c>
      <c r="M316" s="49">
        <f t="shared" si="23"/>
        <v>0.64797861366519982</v>
      </c>
      <c r="N316" s="144">
        <f t="shared" si="24"/>
        <v>0.93152291746266824</v>
      </c>
      <c r="O316" s="47"/>
      <c r="P316" s="47"/>
    </row>
    <row r="317" spans="1:16">
      <c r="A317" s="175">
        <v>314</v>
      </c>
      <c r="B317" s="165" t="s">
        <v>86</v>
      </c>
      <c r="C317" s="159" t="s">
        <v>66</v>
      </c>
      <c r="D317" s="165" t="s">
        <v>733</v>
      </c>
      <c r="E317" s="165" t="s">
        <v>1189</v>
      </c>
      <c r="F317" s="156">
        <v>1068</v>
      </c>
      <c r="G317" s="163">
        <v>2085445.5249999999</v>
      </c>
      <c r="H317" s="10">
        <v>535</v>
      </c>
      <c r="I317" s="10">
        <v>1006990</v>
      </c>
      <c r="J317" s="49">
        <f t="shared" si="20"/>
        <v>0.50093632958801493</v>
      </c>
      <c r="K317" s="49">
        <f t="shared" si="21"/>
        <v>0.4828656456993764</v>
      </c>
      <c r="L317" s="49">
        <f t="shared" si="22"/>
        <v>0.15028089887640447</v>
      </c>
      <c r="M317" s="49">
        <f t="shared" si="23"/>
        <v>0.33800595198956346</v>
      </c>
      <c r="N317" s="144">
        <f t="shared" si="24"/>
        <v>0.4882868508659679</v>
      </c>
      <c r="O317" s="47"/>
      <c r="P317" s="47"/>
    </row>
    <row r="318" spans="1:16">
      <c r="A318" s="175">
        <v>315</v>
      </c>
      <c r="B318" s="165" t="s">
        <v>86</v>
      </c>
      <c r="C318" s="159" t="s">
        <v>66</v>
      </c>
      <c r="D318" s="165" t="s">
        <v>731</v>
      </c>
      <c r="E318" s="165" t="s">
        <v>732</v>
      </c>
      <c r="F318" s="156">
        <v>1601</v>
      </c>
      <c r="G318" s="163">
        <v>3126376.0249999999</v>
      </c>
      <c r="H318" s="10">
        <v>1186</v>
      </c>
      <c r="I318" s="10">
        <v>1589005</v>
      </c>
      <c r="J318" s="49">
        <f t="shared" si="20"/>
        <v>0.74078700811992504</v>
      </c>
      <c r="K318" s="49">
        <f t="shared" si="21"/>
        <v>0.50825779985950348</v>
      </c>
      <c r="L318" s="49">
        <f t="shared" si="22"/>
        <v>0.2222361024359775</v>
      </c>
      <c r="M318" s="49">
        <f t="shared" si="23"/>
        <v>0.35578045990165241</v>
      </c>
      <c r="N318" s="144">
        <f t="shared" si="24"/>
        <v>0.57801656233762988</v>
      </c>
      <c r="O318" s="47"/>
      <c r="P318" s="47"/>
    </row>
    <row r="319" spans="1:16">
      <c r="A319" s="175">
        <v>316</v>
      </c>
      <c r="B319" s="165" t="s">
        <v>84</v>
      </c>
      <c r="C319" s="165" t="s">
        <v>66</v>
      </c>
      <c r="D319" s="159" t="s">
        <v>703</v>
      </c>
      <c r="E319" s="169" t="s">
        <v>1375</v>
      </c>
      <c r="F319" s="156">
        <v>792</v>
      </c>
      <c r="G319" s="163">
        <v>1630394.9</v>
      </c>
      <c r="H319" s="10">
        <v>334</v>
      </c>
      <c r="I319" s="10">
        <v>385625</v>
      </c>
      <c r="J319" s="49">
        <f t="shared" si="20"/>
        <v>0.42171717171717171</v>
      </c>
      <c r="K319" s="49">
        <f t="shared" si="21"/>
        <v>0.23652245232121372</v>
      </c>
      <c r="L319" s="49">
        <f t="shared" si="22"/>
        <v>0.1265151515151515</v>
      </c>
      <c r="M319" s="49">
        <f t="shared" si="23"/>
        <v>0.16556571662484959</v>
      </c>
      <c r="N319" s="144">
        <f t="shared" si="24"/>
        <v>0.29208086814000112</v>
      </c>
      <c r="O319" s="47"/>
      <c r="P319" s="47"/>
    </row>
    <row r="320" spans="1:16">
      <c r="A320" s="175">
        <v>317</v>
      </c>
      <c r="B320" s="165" t="s">
        <v>84</v>
      </c>
      <c r="C320" s="165" t="s">
        <v>66</v>
      </c>
      <c r="D320" s="159" t="s">
        <v>705</v>
      </c>
      <c r="E320" s="169" t="s">
        <v>706</v>
      </c>
      <c r="F320" s="156">
        <v>1027</v>
      </c>
      <c r="G320" s="163">
        <v>2059977.175</v>
      </c>
      <c r="H320" s="10">
        <v>373</v>
      </c>
      <c r="I320" s="10">
        <v>647195</v>
      </c>
      <c r="J320" s="49">
        <f t="shared" si="20"/>
        <v>0.3631937682570594</v>
      </c>
      <c r="K320" s="49">
        <f t="shared" si="21"/>
        <v>0.31417581119557791</v>
      </c>
      <c r="L320" s="49">
        <f t="shared" si="22"/>
        <v>0.10895813047711782</v>
      </c>
      <c r="M320" s="49">
        <f t="shared" si="23"/>
        <v>0.21992306783690452</v>
      </c>
      <c r="N320" s="144">
        <f t="shared" si="24"/>
        <v>0.32888119831402235</v>
      </c>
      <c r="O320" s="47"/>
      <c r="P320" s="47"/>
    </row>
    <row r="321" spans="1:16">
      <c r="A321" s="175">
        <v>318</v>
      </c>
      <c r="B321" s="165" t="s">
        <v>84</v>
      </c>
      <c r="C321" s="165" t="s">
        <v>66</v>
      </c>
      <c r="D321" s="159" t="s">
        <v>707</v>
      </c>
      <c r="E321" s="169" t="s">
        <v>1175</v>
      </c>
      <c r="F321" s="156">
        <v>1064</v>
      </c>
      <c r="G321" s="163">
        <v>2185146.2250000001</v>
      </c>
      <c r="H321" s="10">
        <v>219</v>
      </c>
      <c r="I321" s="10">
        <v>303195</v>
      </c>
      <c r="J321" s="49">
        <f t="shared" si="20"/>
        <v>0.20582706766917294</v>
      </c>
      <c r="K321" s="49">
        <f t="shared" si="21"/>
        <v>0.13875272809260167</v>
      </c>
      <c r="L321" s="49">
        <f t="shared" si="22"/>
        <v>6.1748120300751878E-2</v>
      </c>
      <c r="M321" s="49">
        <f t="shared" si="23"/>
        <v>9.7126909664821168E-2</v>
      </c>
      <c r="N321" s="144">
        <f t="shared" si="24"/>
        <v>0.15887502996557304</v>
      </c>
      <c r="O321" s="47"/>
      <c r="P321" s="47"/>
    </row>
    <row r="322" spans="1:16">
      <c r="A322" s="175">
        <v>319</v>
      </c>
      <c r="B322" s="165" t="s">
        <v>84</v>
      </c>
      <c r="C322" s="165" t="s">
        <v>66</v>
      </c>
      <c r="D322" s="159" t="s">
        <v>701</v>
      </c>
      <c r="E322" s="169" t="s">
        <v>1054</v>
      </c>
      <c r="F322" s="156">
        <v>2200</v>
      </c>
      <c r="G322" s="163">
        <v>4607566.0250000004</v>
      </c>
      <c r="H322" s="10">
        <v>592</v>
      </c>
      <c r="I322" s="10">
        <v>1496340</v>
      </c>
      <c r="J322" s="49">
        <f t="shared" si="20"/>
        <v>0.2690909090909091</v>
      </c>
      <c r="K322" s="49">
        <f t="shared" si="21"/>
        <v>0.32475714767429725</v>
      </c>
      <c r="L322" s="49">
        <f t="shared" si="22"/>
        <v>8.0727272727272731E-2</v>
      </c>
      <c r="M322" s="49">
        <f t="shared" si="23"/>
        <v>0.22733000337200807</v>
      </c>
      <c r="N322" s="144">
        <f t="shared" si="24"/>
        <v>0.3080572760992808</v>
      </c>
      <c r="O322" s="47"/>
      <c r="P322" s="47"/>
    </row>
    <row r="323" spans="1:16">
      <c r="A323" s="175">
        <v>320</v>
      </c>
      <c r="B323" s="165" t="s">
        <v>84</v>
      </c>
      <c r="C323" s="165" t="s">
        <v>66</v>
      </c>
      <c r="D323" s="159" t="s">
        <v>702</v>
      </c>
      <c r="E323" s="169" t="s">
        <v>1055</v>
      </c>
      <c r="F323" s="156">
        <v>1306</v>
      </c>
      <c r="G323" s="163">
        <v>2540020.4249999998</v>
      </c>
      <c r="H323" s="10">
        <v>383</v>
      </c>
      <c r="I323" s="10">
        <v>624440</v>
      </c>
      <c r="J323" s="49">
        <f t="shared" si="20"/>
        <v>0.29326186830015316</v>
      </c>
      <c r="K323" s="49">
        <f t="shared" si="21"/>
        <v>0.24584054279799741</v>
      </c>
      <c r="L323" s="49">
        <f t="shared" si="22"/>
        <v>8.7978560490045946E-2</v>
      </c>
      <c r="M323" s="49">
        <f t="shared" si="23"/>
        <v>0.17208837995859819</v>
      </c>
      <c r="N323" s="144">
        <f t="shared" si="24"/>
        <v>0.26006694044864415</v>
      </c>
      <c r="O323" s="47"/>
      <c r="P323" s="47"/>
    </row>
    <row r="324" spans="1:16">
      <c r="A324" s="175">
        <v>321</v>
      </c>
      <c r="B324" s="165" t="s">
        <v>84</v>
      </c>
      <c r="C324" s="165" t="s">
        <v>66</v>
      </c>
      <c r="D324" s="159" t="s">
        <v>708</v>
      </c>
      <c r="E324" s="159" t="s">
        <v>1056</v>
      </c>
      <c r="F324" s="156">
        <v>693</v>
      </c>
      <c r="G324" s="163">
        <v>1382665.575</v>
      </c>
      <c r="H324" s="10">
        <v>110</v>
      </c>
      <c r="I324" s="10">
        <v>118030</v>
      </c>
      <c r="J324" s="49">
        <f t="shared" ref="J324:J387" si="25">IFERROR(H324/F324,0)</f>
        <v>0.15873015873015872</v>
      </c>
      <c r="K324" s="49">
        <f t="shared" ref="K324:K387" si="26">IFERROR(I324/G324,0)</f>
        <v>8.5364098256369772E-2</v>
      </c>
      <c r="L324" s="49">
        <f t="shared" si="22"/>
        <v>4.7619047619047616E-2</v>
      </c>
      <c r="M324" s="49">
        <f t="shared" si="23"/>
        <v>5.9754868779458833E-2</v>
      </c>
      <c r="N324" s="144">
        <f t="shared" si="24"/>
        <v>0.10737391639850645</v>
      </c>
      <c r="O324" s="47"/>
      <c r="P324" s="47"/>
    </row>
    <row r="325" spans="1:16">
      <c r="A325" s="175">
        <v>322</v>
      </c>
      <c r="B325" s="165" t="s">
        <v>80</v>
      </c>
      <c r="C325" s="165" t="s">
        <v>66</v>
      </c>
      <c r="D325" s="159" t="s">
        <v>717</v>
      </c>
      <c r="E325" s="159" t="s">
        <v>1089</v>
      </c>
      <c r="F325" s="156">
        <v>1249</v>
      </c>
      <c r="G325" s="163">
        <v>2419816.5750000002</v>
      </c>
      <c r="H325" s="10">
        <v>765</v>
      </c>
      <c r="I325" s="10">
        <v>1537070</v>
      </c>
      <c r="J325" s="49">
        <f t="shared" si="25"/>
        <v>0.61248999199359488</v>
      </c>
      <c r="K325" s="49">
        <f t="shared" si="26"/>
        <v>0.63520103791337978</v>
      </c>
      <c r="L325" s="49">
        <f t="shared" ref="L325:L388" si="27">IF((J325*0.3)&gt;30%,30%,(J325*0.3))</f>
        <v>0.18374699759807847</v>
      </c>
      <c r="M325" s="49">
        <f t="shared" ref="M325:M388" si="28">IF((K325*0.7)&gt;70%,70%,(K325*0.7))</f>
        <v>0.44464072653936582</v>
      </c>
      <c r="N325" s="144">
        <f t="shared" ref="N325:N388" si="29">L325+M325</f>
        <v>0.62838772413744426</v>
      </c>
      <c r="O325" s="47"/>
      <c r="P325" s="47"/>
    </row>
    <row r="326" spans="1:16">
      <c r="A326" s="175">
        <v>323</v>
      </c>
      <c r="B326" s="165" t="s">
        <v>80</v>
      </c>
      <c r="C326" s="165" t="s">
        <v>66</v>
      </c>
      <c r="D326" s="159" t="s">
        <v>718</v>
      </c>
      <c r="E326" s="159" t="s">
        <v>719</v>
      </c>
      <c r="F326" s="156">
        <v>480</v>
      </c>
      <c r="G326" s="163">
        <v>968342.6</v>
      </c>
      <c r="H326" s="10">
        <v>495</v>
      </c>
      <c r="I326" s="10">
        <v>761475</v>
      </c>
      <c r="J326" s="49">
        <f t="shared" si="25"/>
        <v>1.03125</v>
      </c>
      <c r="K326" s="49">
        <f t="shared" si="26"/>
        <v>0.78636941099152302</v>
      </c>
      <c r="L326" s="49">
        <f t="shared" si="27"/>
        <v>0.3</v>
      </c>
      <c r="M326" s="49">
        <f t="shared" si="28"/>
        <v>0.55045858769406608</v>
      </c>
      <c r="N326" s="144">
        <f t="shared" si="29"/>
        <v>0.85045858769406601</v>
      </c>
      <c r="O326" s="47"/>
      <c r="P326" s="47"/>
    </row>
    <row r="327" spans="1:16">
      <c r="A327" s="175">
        <v>324</v>
      </c>
      <c r="B327" s="165" t="s">
        <v>80</v>
      </c>
      <c r="C327" s="165" t="s">
        <v>66</v>
      </c>
      <c r="D327" s="159" t="s">
        <v>720</v>
      </c>
      <c r="E327" s="159" t="s">
        <v>721</v>
      </c>
      <c r="F327" s="156">
        <v>212</v>
      </c>
      <c r="G327" s="163">
        <v>391485.35</v>
      </c>
      <c r="H327" s="10">
        <v>57</v>
      </c>
      <c r="I327" s="10">
        <v>77980</v>
      </c>
      <c r="J327" s="49">
        <f t="shared" si="25"/>
        <v>0.26886792452830188</v>
      </c>
      <c r="K327" s="49">
        <f t="shared" si="26"/>
        <v>0.19919008463535098</v>
      </c>
      <c r="L327" s="49">
        <f t="shared" si="27"/>
        <v>8.0660377358490562E-2</v>
      </c>
      <c r="M327" s="49">
        <f t="shared" si="28"/>
        <v>0.13943305924474567</v>
      </c>
      <c r="N327" s="144">
        <f t="shared" si="29"/>
        <v>0.22009343660323621</v>
      </c>
      <c r="O327" s="47"/>
      <c r="P327" s="47"/>
    </row>
    <row r="328" spans="1:16">
      <c r="A328" s="175">
        <v>325</v>
      </c>
      <c r="B328" s="165" t="s">
        <v>80</v>
      </c>
      <c r="C328" s="165" t="s">
        <v>66</v>
      </c>
      <c r="D328" s="159" t="s">
        <v>722</v>
      </c>
      <c r="E328" s="159" t="s">
        <v>723</v>
      </c>
      <c r="F328" s="156">
        <v>941</v>
      </c>
      <c r="G328" s="163">
        <v>1844259.75</v>
      </c>
      <c r="H328" s="10">
        <v>474</v>
      </c>
      <c r="I328" s="10">
        <v>781530</v>
      </c>
      <c r="J328" s="49">
        <f t="shared" si="25"/>
        <v>0.50371944739638685</v>
      </c>
      <c r="K328" s="49">
        <f t="shared" si="26"/>
        <v>0.42376351812698837</v>
      </c>
      <c r="L328" s="49">
        <f t="shared" si="27"/>
        <v>0.15111583421891606</v>
      </c>
      <c r="M328" s="49">
        <f t="shared" si="28"/>
        <v>0.29663446268889182</v>
      </c>
      <c r="N328" s="144">
        <f t="shared" si="29"/>
        <v>0.44775029690780788</v>
      </c>
      <c r="O328" s="47"/>
      <c r="P328" s="47"/>
    </row>
    <row r="329" spans="1:16">
      <c r="A329" s="175">
        <v>326</v>
      </c>
      <c r="B329" s="165" t="s">
        <v>78</v>
      </c>
      <c r="C329" s="165" t="s">
        <v>66</v>
      </c>
      <c r="D329" s="165" t="s">
        <v>696</v>
      </c>
      <c r="E329" s="165" t="s">
        <v>697</v>
      </c>
      <c r="F329" s="156">
        <v>1856</v>
      </c>
      <c r="G329" s="163">
        <v>3696010.9</v>
      </c>
      <c r="H329" s="10">
        <v>1264</v>
      </c>
      <c r="I329" s="10">
        <v>2090415</v>
      </c>
      <c r="J329" s="49">
        <f t="shared" si="25"/>
        <v>0.68103448275862066</v>
      </c>
      <c r="K329" s="49">
        <f t="shared" si="26"/>
        <v>0.56558680603458178</v>
      </c>
      <c r="L329" s="49">
        <f t="shared" si="27"/>
        <v>0.2043103448275862</v>
      </c>
      <c r="M329" s="49">
        <f t="shared" si="28"/>
        <v>0.39591076422420723</v>
      </c>
      <c r="N329" s="144">
        <f t="shared" si="29"/>
        <v>0.60022110905179349</v>
      </c>
      <c r="O329" s="47"/>
      <c r="P329" s="47"/>
    </row>
    <row r="330" spans="1:16">
      <c r="A330" s="175">
        <v>327</v>
      </c>
      <c r="B330" s="165" t="s">
        <v>78</v>
      </c>
      <c r="C330" s="165" t="s">
        <v>66</v>
      </c>
      <c r="D330" s="165" t="s">
        <v>690</v>
      </c>
      <c r="E330" s="165" t="s">
        <v>691</v>
      </c>
      <c r="F330" s="156">
        <v>1549</v>
      </c>
      <c r="G330" s="163">
        <v>2984602.2</v>
      </c>
      <c r="H330" s="10">
        <v>808</v>
      </c>
      <c r="I330" s="10">
        <v>1570410</v>
      </c>
      <c r="J330" s="49">
        <f t="shared" si="25"/>
        <v>0.52162685603615233</v>
      </c>
      <c r="K330" s="49">
        <f t="shared" si="26"/>
        <v>0.52617062334136189</v>
      </c>
      <c r="L330" s="49">
        <f t="shared" si="27"/>
        <v>0.15648805681084568</v>
      </c>
      <c r="M330" s="49">
        <f t="shared" si="28"/>
        <v>0.36831943633895331</v>
      </c>
      <c r="N330" s="144">
        <f t="shared" si="29"/>
        <v>0.52480749314979902</v>
      </c>
      <c r="O330" s="47"/>
      <c r="P330" s="47"/>
    </row>
    <row r="331" spans="1:16">
      <c r="A331" s="175">
        <v>328</v>
      </c>
      <c r="B331" s="165" t="s">
        <v>78</v>
      </c>
      <c r="C331" s="165" t="s">
        <v>66</v>
      </c>
      <c r="D331" s="165" t="s">
        <v>692</v>
      </c>
      <c r="E331" s="165" t="s">
        <v>693</v>
      </c>
      <c r="F331" s="156">
        <v>1061</v>
      </c>
      <c r="G331" s="163">
        <v>2024442.675</v>
      </c>
      <c r="H331" s="10">
        <v>261</v>
      </c>
      <c r="I331" s="10">
        <v>448090</v>
      </c>
      <c r="J331" s="49">
        <f t="shared" si="25"/>
        <v>0.24599434495758718</v>
      </c>
      <c r="K331" s="49">
        <f t="shared" si="26"/>
        <v>0.22133993001308372</v>
      </c>
      <c r="L331" s="49">
        <f t="shared" si="27"/>
        <v>7.3798303487276146E-2</v>
      </c>
      <c r="M331" s="49">
        <f t="shared" si="28"/>
        <v>0.15493795100915858</v>
      </c>
      <c r="N331" s="144">
        <f t="shared" si="29"/>
        <v>0.22873625449643473</v>
      </c>
      <c r="P331" s="47"/>
    </row>
    <row r="332" spans="1:16">
      <c r="A332" s="175">
        <v>329</v>
      </c>
      <c r="B332" s="165" t="s">
        <v>78</v>
      </c>
      <c r="C332" s="165" t="s">
        <v>66</v>
      </c>
      <c r="D332" s="165" t="s">
        <v>698</v>
      </c>
      <c r="E332" s="165" t="s">
        <v>699</v>
      </c>
      <c r="F332" s="156">
        <v>1084</v>
      </c>
      <c r="G332" s="163">
        <v>2098635.0499999998</v>
      </c>
      <c r="H332" s="10">
        <v>870</v>
      </c>
      <c r="I332" s="10">
        <v>1380610</v>
      </c>
      <c r="J332" s="49">
        <f t="shared" si="25"/>
        <v>0.80258302583025831</v>
      </c>
      <c r="K332" s="49">
        <f t="shared" si="26"/>
        <v>0.65786092727270529</v>
      </c>
      <c r="L332" s="49">
        <f t="shared" si="27"/>
        <v>0.24077490774907748</v>
      </c>
      <c r="M332" s="49">
        <f t="shared" si="28"/>
        <v>0.46050264909089367</v>
      </c>
      <c r="N332" s="144">
        <f t="shared" si="29"/>
        <v>0.70127755683997117</v>
      </c>
      <c r="O332" s="47"/>
      <c r="P332" s="47"/>
    </row>
    <row r="333" spans="1:16">
      <c r="A333" s="175">
        <v>330</v>
      </c>
      <c r="B333" s="165" t="s">
        <v>78</v>
      </c>
      <c r="C333" s="165" t="s">
        <v>66</v>
      </c>
      <c r="D333" s="165" t="s">
        <v>688</v>
      </c>
      <c r="E333" s="170" t="s">
        <v>1456</v>
      </c>
      <c r="F333" s="156">
        <v>830</v>
      </c>
      <c r="G333" s="163">
        <v>1666846.35</v>
      </c>
      <c r="H333" s="10">
        <v>643</v>
      </c>
      <c r="I333" s="10">
        <v>998130</v>
      </c>
      <c r="J333" s="49">
        <f t="shared" si="25"/>
        <v>0.77469879518072293</v>
      </c>
      <c r="K333" s="49">
        <f t="shared" si="26"/>
        <v>0.59881344192282626</v>
      </c>
      <c r="L333" s="49">
        <f t="shared" si="27"/>
        <v>0.23240963855421687</v>
      </c>
      <c r="M333" s="49">
        <f t="shared" si="28"/>
        <v>0.41916940934597835</v>
      </c>
      <c r="N333" s="144">
        <f t="shared" si="29"/>
        <v>0.65157904790019527</v>
      </c>
      <c r="O333" s="47"/>
      <c r="P333" s="47"/>
    </row>
    <row r="334" spans="1:16">
      <c r="A334" s="175">
        <v>331</v>
      </c>
      <c r="B334" s="165" t="s">
        <v>78</v>
      </c>
      <c r="C334" s="165" t="s">
        <v>66</v>
      </c>
      <c r="D334" s="165" t="s">
        <v>700</v>
      </c>
      <c r="E334" s="165" t="s">
        <v>657</v>
      </c>
      <c r="F334" s="156">
        <v>456</v>
      </c>
      <c r="G334" s="163">
        <v>871322.375</v>
      </c>
      <c r="H334" s="10">
        <v>522</v>
      </c>
      <c r="I334" s="10">
        <v>627515</v>
      </c>
      <c r="J334" s="49">
        <f t="shared" si="25"/>
        <v>1.1447368421052631</v>
      </c>
      <c r="K334" s="49">
        <f t="shared" si="26"/>
        <v>0.72018694573291542</v>
      </c>
      <c r="L334" s="49">
        <f t="shared" si="27"/>
        <v>0.3</v>
      </c>
      <c r="M334" s="49">
        <f t="shared" si="28"/>
        <v>0.5041308620130408</v>
      </c>
      <c r="N334" s="144">
        <f t="shared" si="29"/>
        <v>0.80413086201304074</v>
      </c>
      <c r="O334" s="47"/>
      <c r="P334" s="47"/>
    </row>
    <row r="335" spans="1:16">
      <c r="A335" s="175">
        <v>332</v>
      </c>
      <c r="B335" s="165" t="s">
        <v>83</v>
      </c>
      <c r="C335" s="165" t="s">
        <v>66</v>
      </c>
      <c r="D335" s="165" t="s">
        <v>730</v>
      </c>
      <c r="E335" s="165" t="s">
        <v>476</v>
      </c>
      <c r="F335" s="156">
        <v>2573</v>
      </c>
      <c r="G335" s="163">
        <v>5119302.45</v>
      </c>
      <c r="H335" s="10">
        <v>658</v>
      </c>
      <c r="I335" s="10">
        <v>1528750</v>
      </c>
      <c r="J335" s="49">
        <f t="shared" si="25"/>
        <v>0.25573260785075785</v>
      </c>
      <c r="K335" s="49">
        <f t="shared" si="26"/>
        <v>0.2986246690699042</v>
      </c>
      <c r="L335" s="49">
        <f t="shared" si="27"/>
        <v>7.6719782355227348E-2</v>
      </c>
      <c r="M335" s="49">
        <f t="shared" si="28"/>
        <v>0.20903726834893294</v>
      </c>
      <c r="N335" s="144">
        <f t="shared" si="29"/>
        <v>0.2857570507041603</v>
      </c>
      <c r="O335" s="47"/>
      <c r="P335" s="47"/>
    </row>
    <row r="336" spans="1:16">
      <c r="A336" s="175">
        <v>333</v>
      </c>
      <c r="B336" s="165" t="s">
        <v>83</v>
      </c>
      <c r="C336" s="165" t="s">
        <v>66</v>
      </c>
      <c r="D336" s="165" t="s">
        <v>728</v>
      </c>
      <c r="E336" s="165" t="s">
        <v>729</v>
      </c>
      <c r="F336" s="156">
        <v>1113</v>
      </c>
      <c r="G336" s="163">
        <v>2205055.0499999998</v>
      </c>
      <c r="H336" s="10">
        <v>767</v>
      </c>
      <c r="I336" s="10">
        <v>878615</v>
      </c>
      <c r="J336" s="49">
        <f t="shared" si="25"/>
        <v>0.68912848158131179</v>
      </c>
      <c r="K336" s="49">
        <f t="shared" si="26"/>
        <v>0.39845490478797801</v>
      </c>
      <c r="L336" s="49">
        <f t="shared" si="27"/>
        <v>0.20673854447439352</v>
      </c>
      <c r="M336" s="49">
        <f t="shared" si="28"/>
        <v>0.27891843335158462</v>
      </c>
      <c r="N336" s="144">
        <f t="shared" si="29"/>
        <v>0.48565697782597816</v>
      </c>
      <c r="O336" s="47"/>
      <c r="P336" s="47"/>
    </row>
    <row r="337" spans="1:16">
      <c r="A337" s="175">
        <v>334</v>
      </c>
      <c r="B337" s="165" t="s">
        <v>83</v>
      </c>
      <c r="C337" s="165" t="s">
        <v>66</v>
      </c>
      <c r="D337" s="165" t="s">
        <v>726</v>
      </c>
      <c r="E337" s="165" t="s">
        <v>1376</v>
      </c>
      <c r="F337" s="156">
        <v>1343</v>
      </c>
      <c r="G337" s="163">
        <v>2529100.6749999998</v>
      </c>
      <c r="H337" s="10">
        <v>837</v>
      </c>
      <c r="I337" s="10">
        <v>1225545</v>
      </c>
      <c r="J337" s="49">
        <f t="shared" si="25"/>
        <v>0.62323157110945648</v>
      </c>
      <c r="K337" s="49">
        <f t="shared" si="26"/>
        <v>0.48457738836355341</v>
      </c>
      <c r="L337" s="49">
        <f t="shared" si="27"/>
        <v>0.18696947133283695</v>
      </c>
      <c r="M337" s="49">
        <f t="shared" si="28"/>
        <v>0.33920417185448737</v>
      </c>
      <c r="N337" s="144">
        <f t="shared" si="29"/>
        <v>0.52617364318732429</v>
      </c>
      <c r="O337" s="47"/>
      <c r="P337" s="47"/>
    </row>
    <row r="338" spans="1:16">
      <c r="A338" s="175">
        <v>335</v>
      </c>
      <c r="B338" s="165" t="s">
        <v>83</v>
      </c>
      <c r="C338" s="165" t="s">
        <v>66</v>
      </c>
      <c r="D338" s="165" t="s">
        <v>727</v>
      </c>
      <c r="E338" s="165" t="s">
        <v>1377</v>
      </c>
      <c r="F338" s="156">
        <v>1234</v>
      </c>
      <c r="G338" s="163">
        <v>2383869.9</v>
      </c>
      <c r="H338" s="10">
        <v>983</v>
      </c>
      <c r="I338" s="10">
        <v>1126360</v>
      </c>
      <c r="J338" s="49">
        <f t="shared" si="25"/>
        <v>0.79659643435980554</v>
      </c>
      <c r="K338" s="49">
        <f t="shared" si="26"/>
        <v>0.47249222786864337</v>
      </c>
      <c r="L338" s="49">
        <f t="shared" si="27"/>
        <v>0.23897893030794165</v>
      </c>
      <c r="M338" s="49">
        <f t="shared" si="28"/>
        <v>0.33074455950805032</v>
      </c>
      <c r="N338" s="144">
        <f t="shared" si="29"/>
        <v>0.56972348981599197</v>
      </c>
      <c r="O338" s="47"/>
      <c r="P338" s="47"/>
    </row>
    <row r="339" spans="1:16">
      <c r="A339" s="175">
        <v>336</v>
      </c>
      <c r="B339" s="165" t="s">
        <v>81</v>
      </c>
      <c r="C339" s="165" t="s">
        <v>66</v>
      </c>
      <c r="D339" s="165" t="s">
        <v>725</v>
      </c>
      <c r="E339" s="165" t="s">
        <v>1207</v>
      </c>
      <c r="F339" s="156">
        <v>1594</v>
      </c>
      <c r="G339" s="163">
        <v>3154688.875</v>
      </c>
      <c r="H339" s="10">
        <v>1188</v>
      </c>
      <c r="I339" s="10">
        <v>1874985</v>
      </c>
      <c r="J339" s="49">
        <f t="shared" si="25"/>
        <v>0.74529485570890841</v>
      </c>
      <c r="K339" s="49">
        <f t="shared" si="26"/>
        <v>0.59434862653452636</v>
      </c>
      <c r="L339" s="49">
        <f t="shared" si="27"/>
        <v>0.22358845671267252</v>
      </c>
      <c r="M339" s="49">
        <f t="shared" si="28"/>
        <v>0.41604403857416844</v>
      </c>
      <c r="N339" s="144">
        <f t="shared" si="29"/>
        <v>0.63963249528684096</v>
      </c>
      <c r="O339" s="47"/>
      <c r="P339" s="47"/>
    </row>
    <row r="340" spans="1:16">
      <c r="A340" s="175">
        <v>337</v>
      </c>
      <c r="B340" s="165" t="s">
        <v>81</v>
      </c>
      <c r="C340" s="165" t="s">
        <v>66</v>
      </c>
      <c r="D340" s="165" t="s">
        <v>724</v>
      </c>
      <c r="E340" s="165" t="s">
        <v>1378</v>
      </c>
      <c r="F340" s="156">
        <v>816</v>
      </c>
      <c r="G340" s="163">
        <v>1548713.5</v>
      </c>
      <c r="H340" s="10">
        <v>701</v>
      </c>
      <c r="I340" s="10">
        <v>900965</v>
      </c>
      <c r="J340" s="49">
        <f t="shared" si="25"/>
        <v>0.85906862745098034</v>
      </c>
      <c r="K340" s="49">
        <f t="shared" si="26"/>
        <v>0.58175059492927517</v>
      </c>
      <c r="L340" s="49">
        <f t="shared" si="27"/>
        <v>0.25772058823529409</v>
      </c>
      <c r="M340" s="49">
        <f t="shared" si="28"/>
        <v>0.40722541645049259</v>
      </c>
      <c r="N340" s="144">
        <f t="shared" si="29"/>
        <v>0.66494600468578668</v>
      </c>
      <c r="O340" s="47"/>
      <c r="P340" s="47"/>
    </row>
    <row r="341" spans="1:16">
      <c r="A341" s="175">
        <v>338</v>
      </c>
      <c r="B341" s="165" t="s">
        <v>74</v>
      </c>
      <c r="C341" s="165" t="s">
        <v>66</v>
      </c>
      <c r="D341" s="165" t="s">
        <v>674</v>
      </c>
      <c r="E341" s="165" t="s">
        <v>680</v>
      </c>
      <c r="F341" s="156">
        <v>1161</v>
      </c>
      <c r="G341" s="163">
        <v>3002410.9249999998</v>
      </c>
      <c r="H341" s="10">
        <v>758</v>
      </c>
      <c r="I341" s="10">
        <v>1302130</v>
      </c>
      <c r="J341" s="49">
        <f t="shared" si="25"/>
        <v>0.65288544358311795</v>
      </c>
      <c r="K341" s="49">
        <f t="shared" si="26"/>
        <v>0.43369479812294515</v>
      </c>
      <c r="L341" s="49">
        <f t="shared" si="27"/>
        <v>0.19586563307493537</v>
      </c>
      <c r="M341" s="49">
        <f t="shared" si="28"/>
        <v>0.3035863586860616</v>
      </c>
      <c r="N341" s="144">
        <f t="shared" si="29"/>
        <v>0.49945199176099697</v>
      </c>
      <c r="O341" s="47"/>
      <c r="P341" s="47"/>
    </row>
    <row r="342" spans="1:16">
      <c r="A342" s="175">
        <v>339</v>
      </c>
      <c r="B342" s="165" t="s">
        <v>74</v>
      </c>
      <c r="C342" s="165" t="s">
        <v>66</v>
      </c>
      <c r="D342" s="165" t="s">
        <v>672</v>
      </c>
      <c r="E342" s="165" t="s">
        <v>673</v>
      </c>
      <c r="F342" s="156">
        <v>652</v>
      </c>
      <c r="G342" s="163">
        <v>1407296.9</v>
      </c>
      <c r="H342" s="10">
        <v>557</v>
      </c>
      <c r="I342" s="10">
        <v>657075</v>
      </c>
      <c r="J342" s="49">
        <f t="shared" si="25"/>
        <v>0.85429447852760731</v>
      </c>
      <c r="K342" s="49">
        <f t="shared" si="26"/>
        <v>0.46690573964882609</v>
      </c>
      <c r="L342" s="49">
        <f t="shared" si="27"/>
        <v>0.25628834355828217</v>
      </c>
      <c r="M342" s="49">
        <f t="shared" si="28"/>
        <v>0.32683401775417825</v>
      </c>
      <c r="N342" s="144">
        <f t="shared" si="29"/>
        <v>0.58312236131246042</v>
      </c>
      <c r="O342" s="47"/>
      <c r="P342" s="47"/>
    </row>
    <row r="343" spans="1:16">
      <c r="A343" s="175">
        <v>340</v>
      </c>
      <c r="B343" s="165" t="s">
        <v>74</v>
      </c>
      <c r="C343" s="165" t="s">
        <v>66</v>
      </c>
      <c r="D343" s="165" t="s">
        <v>668</v>
      </c>
      <c r="E343" s="165" t="s">
        <v>669</v>
      </c>
      <c r="F343" s="156">
        <v>1284</v>
      </c>
      <c r="G343" s="163">
        <v>2020206.825</v>
      </c>
      <c r="H343" s="10">
        <v>545</v>
      </c>
      <c r="I343" s="10">
        <v>682460</v>
      </c>
      <c r="J343" s="49">
        <f t="shared" si="25"/>
        <v>0.42445482866043616</v>
      </c>
      <c r="K343" s="49">
        <f t="shared" si="26"/>
        <v>0.33781689654473868</v>
      </c>
      <c r="L343" s="49">
        <f t="shared" si="27"/>
        <v>0.12733644859813084</v>
      </c>
      <c r="M343" s="49">
        <f t="shared" si="28"/>
        <v>0.23647182758131705</v>
      </c>
      <c r="N343" s="144">
        <f t="shared" si="29"/>
        <v>0.36380827617944789</v>
      </c>
      <c r="O343" s="47"/>
      <c r="P343" s="47"/>
    </row>
    <row r="344" spans="1:16">
      <c r="A344" s="175">
        <v>341</v>
      </c>
      <c r="B344" s="165" t="s">
        <v>74</v>
      </c>
      <c r="C344" s="165" t="s">
        <v>66</v>
      </c>
      <c r="D344" s="165" t="s">
        <v>679</v>
      </c>
      <c r="E344" s="165" t="s">
        <v>1088</v>
      </c>
      <c r="F344" s="156">
        <v>934</v>
      </c>
      <c r="G344" s="163">
        <v>1636449.1749999998</v>
      </c>
      <c r="H344" s="10">
        <v>519</v>
      </c>
      <c r="I344" s="10">
        <v>930015</v>
      </c>
      <c r="J344" s="49">
        <f t="shared" si="25"/>
        <v>0.55567451820128477</v>
      </c>
      <c r="K344" s="49">
        <f t="shared" si="26"/>
        <v>0.56831279223810915</v>
      </c>
      <c r="L344" s="49">
        <f t="shared" si="27"/>
        <v>0.16670235546038542</v>
      </c>
      <c r="M344" s="49">
        <f t="shared" si="28"/>
        <v>0.39781895456667637</v>
      </c>
      <c r="N344" s="144">
        <f t="shared" si="29"/>
        <v>0.56452131002706185</v>
      </c>
      <c r="O344" s="47"/>
      <c r="P344" s="47"/>
    </row>
    <row r="345" spans="1:16">
      <c r="A345" s="175">
        <v>342</v>
      </c>
      <c r="B345" s="165" t="s">
        <v>74</v>
      </c>
      <c r="C345" s="165" t="s">
        <v>66</v>
      </c>
      <c r="D345" s="165" t="s">
        <v>675</v>
      </c>
      <c r="E345" s="165" t="s">
        <v>1431</v>
      </c>
      <c r="F345" s="156">
        <v>1339</v>
      </c>
      <c r="G345" s="163">
        <v>1652235.0249999999</v>
      </c>
      <c r="H345" s="10">
        <v>573</v>
      </c>
      <c r="I345" s="10">
        <v>731230</v>
      </c>
      <c r="J345" s="49">
        <f t="shared" si="25"/>
        <v>0.42793129200896191</v>
      </c>
      <c r="K345" s="49">
        <f t="shared" si="26"/>
        <v>0.44257020879944126</v>
      </c>
      <c r="L345" s="49">
        <f t="shared" si="27"/>
        <v>0.12837938760268858</v>
      </c>
      <c r="M345" s="49">
        <f t="shared" si="28"/>
        <v>0.30979914615960885</v>
      </c>
      <c r="N345" s="144">
        <f t="shared" si="29"/>
        <v>0.43817853376229743</v>
      </c>
      <c r="O345" s="47"/>
      <c r="P345" s="47"/>
    </row>
    <row r="346" spans="1:16">
      <c r="A346" s="175">
        <v>343</v>
      </c>
      <c r="B346" s="165" t="s">
        <v>74</v>
      </c>
      <c r="C346" s="165" t="s">
        <v>66</v>
      </c>
      <c r="D346" s="165" t="s">
        <v>677</v>
      </c>
      <c r="E346" s="165" t="s">
        <v>1343</v>
      </c>
      <c r="F346" s="156">
        <v>1333</v>
      </c>
      <c r="G346" s="163">
        <v>2389987.4500000002</v>
      </c>
      <c r="H346" s="10">
        <v>704</v>
      </c>
      <c r="I346" s="10">
        <v>1060895</v>
      </c>
      <c r="J346" s="49">
        <f t="shared" si="25"/>
        <v>0.52813203300825207</v>
      </c>
      <c r="K346" s="49">
        <f t="shared" si="26"/>
        <v>0.44389145223335791</v>
      </c>
      <c r="L346" s="49">
        <f t="shared" si="27"/>
        <v>0.1584396099024756</v>
      </c>
      <c r="M346" s="49">
        <f t="shared" si="28"/>
        <v>0.31072401656335052</v>
      </c>
      <c r="N346" s="144">
        <f t="shared" si="29"/>
        <v>0.4691636264658261</v>
      </c>
      <c r="O346" s="47"/>
      <c r="P346" s="47"/>
    </row>
    <row r="347" spans="1:16">
      <c r="A347" s="175">
        <v>344</v>
      </c>
      <c r="B347" s="165" t="s">
        <v>74</v>
      </c>
      <c r="C347" s="165" t="s">
        <v>66</v>
      </c>
      <c r="D347" s="165" t="s">
        <v>670</v>
      </c>
      <c r="E347" s="165" t="s">
        <v>671</v>
      </c>
      <c r="F347" s="156">
        <v>1296</v>
      </c>
      <c r="G347" s="163">
        <v>2566026.4500000002</v>
      </c>
      <c r="H347" s="10">
        <v>523</v>
      </c>
      <c r="I347" s="10">
        <v>856835</v>
      </c>
      <c r="J347" s="49">
        <f t="shared" si="25"/>
        <v>0.4035493827160494</v>
      </c>
      <c r="K347" s="49">
        <f t="shared" si="26"/>
        <v>0.33391510831854437</v>
      </c>
      <c r="L347" s="49">
        <f t="shared" si="27"/>
        <v>0.12106481481481482</v>
      </c>
      <c r="M347" s="49">
        <f t="shared" si="28"/>
        <v>0.23374057582298105</v>
      </c>
      <c r="N347" s="144">
        <f t="shared" si="29"/>
        <v>0.35480539063779587</v>
      </c>
      <c r="O347" s="47"/>
      <c r="P347" s="47"/>
    </row>
    <row r="348" spans="1:16">
      <c r="A348" s="175">
        <v>345</v>
      </c>
      <c r="B348" s="165" t="s">
        <v>74</v>
      </c>
      <c r="C348" s="165" t="s">
        <v>66</v>
      </c>
      <c r="D348" s="165" t="s">
        <v>678</v>
      </c>
      <c r="E348" s="165" t="s">
        <v>1152</v>
      </c>
      <c r="F348" s="156">
        <v>1850</v>
      </c>
      <c r="G348" s="163">
        <v>4495236.5750000002</v>
      </c>
      <c r="H348" s="10">
        <v>1310</v>
      </c>
      <c r="I348" s="10">
        <v>2876825</v>
      </c>
      <c r="J348" s="49">
        <f t="shared" si="25"/>
        <v>0.70810810810810809</v>
      </c>
      <c r="K348" s="49">
        <f t="shared" si="26"/>
        <v>0.63997187956676116</v>
      </c>
      <c r="L348" s="49">
        <f t="shared" si="27"/>
        <v>0.21243243243243243</v>
      </c>
      <c r="M348" s="49">
        <f t="shared" si="28"/>
        <v>0.4479803156967328</v>
      </c>
      <c r="N348" s="144">
        <f t="shared" si="29"/>
        <v>0.66041274812916528</v>
      </c>
      <c r="O348" s="47"/>
      <c r="P348" s="47"/>
    </row>
    <row r="349" spans="1:16">
      <c r="A349" s="175">
        <v>346</v>
      </c>
      <c r="B349" s="165" t="s">
        <v>74</v>
      </c>
      <c r="C349" s="165" t="s">
        <v>66</v>
      </c>
      <c r="D349" s="165" t="s">
        <v>1402</v>
      </c>
      <c r="E349" s="165" t="s">
        <v>1108</v>
      </c>
      <c r="F349" s="156">
        <v>301</v>
      </c>
      <c r="G349" s="163">
        <v>647285.42500000005</v>
      </c>
      <c r="H349" s="10">
        <v>113</v>
      </c>
      <c r="I349" s="10">
        <v>146275</v>
      </c>
      <c r="J349" s="49">
        <f t="shared" si="25"/>
        <v>0.37541528239202659</v>
      </c>
      <c r="K349" s="49">
        <f t="shared" si="26"/>
        <v>0.22598222414787106</v>
      </c>
      <c r="L349" s="49">
        <f t="shared" si="27"/>
        <v>0.11262458471760797</v>
      </c>
      <c r="M349" s="49">
        <f t="shared" si="28"/>
        <v>0.15818755690350972</v>
      </c>
      <c r="N349" s="144">
        <f t="shared" si="29"/>
        <v>0.27081214162111766</v>
      </c>
      <c r="O349" s="47"/>
      <c r="P349" s="47"/>
    </row>
    <row r="350" spans="1:16">
      <c r="A350" s="175">
        <v>347</v>
      </c>
      <c r="B350" s="165" t="s">
        <v>76</v>
      </c>
      <c r="C350" s="165" t="s">
        <v>66</v>
      </c>
      <c r="D350" s="165" t="s">
        <v>683</v>
      </c>
      <c r="E350" s="165" t="s">
        <v>1457</v>
      </c>
      <c r="F350" s="156">
        <v>2764</v>
      </c>
      <c r="G350" s="163">
        <v>4571461.3250000002</v>
      </c>
      <c r="H350" s="10">
        <v>1132</v>
      </c>
      <c r="I350" s="10">
        <v>1992845</v>
      </c>
      <c r="J350" s="49">
        <f t="shared" si="25"/>
        <v>0.40955137481910275</v>
      </c>
      <c r="K350" s="49">
        <f t="shared" si="26"/>
        <v>0.4359317203673379</v>
      </c>
      <c r="L350" s="49">
        <f t="shared" si="27"/>
        <v>0.12286541244573082</v>
      </c>
      <c r="M350" s="49">
        <f t="shared" si="28"/>
        <v>0.30515220425713652</v>
      </c>
      <c r="N350" s="144">
        <f t="shared" si="29"/>
        <v>0.42801761670286731</v>
      </c>
      <c r="O350" s="47"/>
      <c r="P350" s="47"/>
    </row>
    <row r="351" spans="1:16">
      <c r="A351" s="175">
        <v>348</v>
      </c>
      <c r="B351" s="165" t="s">
        <v>76</v>
      </c>
      <c r="C351" s="165" t="s">
        <v>66</v>
      </c>
      <c r="D351" s="165" t="s">
        <v>681</v>
      </c>
      <c r="E351" s="165" t="s">
        <v>682</v>
      </c>
      <c r="F351" s="156">
        <v>1200</v>
      </c>
      <c r="G351" s="163">
        <v>2835133.65</v>
      </c>
      <c r="H351" s="10">
        <v>702</v>
      </c>
      <c r="I351" s="10">
        <v>1087240</v>
      </c>
      <c r="J351" s="49">
        <f t="shared" si="25"/>
        <v>0.58499999999999996</v>
      </c>
      <c r="K351" s="49">
        <f t="shared" si="26"/>
        <v>0.38348809411506934</v>
      </c>
      <c r="L351" s="49">
        <f t="shared" si="27"/>
        <v>0.17549999999999999</v>
      </c>
      <c r="M351" s="49">
        <f t="shared" si="28"/>
        <v>0.26844166588054852</v>
      </c>
      <c r="N351" s="144">
        <f t="shared" si="29"/>
        <v>0.44394166588054851</v>
      </c>
      <c r="O351" s="47"/>
      <c r="P351" s="47"/>
    </row>
    <row r="352" spans="1:16">
      <c r="A352" s="175">
        <v>349</v>
      </c>
      <c r="B352" s="165" t="s">
        <v>76</v>
      </c>
      <c r="C352" s="165" t="s">
        <v>66</v>
      </c>
      <c r="D352" s="165" t="s">
        <v>1107</v>
      </c>
      <c r="E352" s="165" t="s">
        <v>1344</v>
      </c>
      <c r="F352" s="156">
        <v>959</v>
      </c>
      <c r="G352" s="163">
        <v>1639522.5</v>
      </c>
      <c r="H352" s="10">
        <v>822</v>
      </c>
      <c r="I352" s="10">
        <v>1019670</v>
      </c>
      <c r="J352" s="49">
        <f t="shared" si="25"/>
        <v>0.8571428571428571</v>
      </c>
      <c r="K352" s="49">
        <f t="shared" si="26"/>
        <v>0.62193108054326796</v>
      </c>
      <c r="L352" s="49">
        <f t="shared" si="27"/>
        <v>0.25714285714285712</v>
      </c>
      <c r="M352" s="49">
        <f t="shared" si="28"/>
        <v>0.43535175638028756</v>
      </c>
      <c r="N352" s="144">
        <f t="shared" si="29"/>
        <v>0.69249461352314468</v>
      </c>
      <c r="O352" s="47"/>
      <c r="P352" s="47"/>
    </row>
    <row r="353" spans="1:16">
      <c r="A353" s="175">
        <v>350</v>
      </c>
      <c r="B353" s="165" t="s">
        <v>79</v>
      </c>
      <c r="C353" s="165" t="s">
        <v>66</v>
      </c>
      <c r="D353" s="165" t="s">
        <v>664</v>
      </c>
      <c r="E353" s="165" t="s">
        <v>665</v>
      </c>
      <c r="F353" s="156">
        <v>697</v>
      </c>
      <c r="G353" s="163">
        <v>1361017.25</v>
      </c>
      <c r="H353" s="10">
        <v>427</v>
      </c>
      <c r="I353" s="10">
        <v>692130</v>
      </c>
      <c r="J353" s="49">
        <f t="shared" si="25"/>
        <v>0.61262553802008612</v>
      </c>
      <c r="K353" s="49">
        <f t="shared" si="26"/>
        <v>0.50853874188589454</v>
      </c>
      <c r="L353" s="49">
        <f t="shared" si="27"/>
        <v>0.18378766140602584</v>
      </c>
      <c r="M353" s="49">
        <f t="shared" si="28"/>
        <v>0.35597711932012616</v>
      </c>
      <c r="N353" s="144">
        <f t="shared" si="29"/>
        <v>0.53976478072615197</v>
      </c>
      <c r="O353" s="47"/>
      <c r="P353" s="47"/>
    </row>
    <row r="354" spans="1:16">
      <c r="A354" s="175">
        <v>351</v>
      </c>
      <c r="B354" s="165" t="s">
        <v>79</v>
      </c>
      <c r="C354" s="165" t="s">
        <v>66</v>
      </c>
      <c r="D354" s="165" t="s">
        <v>663</v>
      </c>
      <c r="E354" s="165" t="s">
        <v>1342</v>
      </c>
      <c r="F354" s="156">
        <v>610</v>
      </c>
      <c r="G354" s="163">
        <v>1189450.3</v>
      </c>
      <c r="H354" s="10">
        <v>280</v>
      </c>
      <c r="I354" s="10">
        <v>429735</v>
      </c>
      <c r="J354" s="49">
        <f t="shared" si="25"/>
        <v>0.45901639344262296</v>
      </c>
      <c r="K354" s="49">
        <f t="shared" si="26"/>
        <v>0.36128873984898735</v>
      </c>
      <c r="L354" s="49">
        <f t="shared" si="27"/>
        <v>0.13770491803278689</v>
      </c>
      <c r="M354" s="49">
        <f t="shared" si="28"/>
        <v>0.25290211789429112</v>
      </c>
      <c r="N354" s="144">
        <f t="shared" si="29"/>
        <v>0.39060703592707802</v>
      </c>
      <c r="O354" s="47"/>
      <c r="P354" s="47"/>
    </row>
    <row r="355" spans="1:16">
      <c r="A355" s="175">
        <v>352</v>
      </c>
      <c r="B355" s="165" t="s">
        <v>79</v>
      </c>
      <c r="C355" s="165" t="s">
        <v>66</v>
      </c>
      <c r="D355" s="165" t="s">
        <v>660</v>
      </c>
      <c r="E355" s="165" t="s">
        <v>1327</v>
      </c>
      <c r="F355" s="156">
        <v>674</v>
      </c>
      <c r="G355" s="163">
        <v>1312228.425</v>
      </c>
      <c r="H355" s="10">
        <v>455</v>
      </c>
      <c r="I355" s="10">
        <v>563155</v>
      </c>
      <c r="J355" s="49">
        <f t="shared" si="25"/>
        <v>0.67507418397626118</v>
      </c>
      <c r="K355" s="49">
        <f t="shared" si="26"/>
        <v>0.42915927537539816</v>
      </c>
      <c r="L355" s="49">
        <f t="shared" si="27"/>
        <v>0.20252225519287834</v>
      </c>
      <c r="M355" s="49">
        <f t="shared" si="28"/>
        <v>0.30041149276277868</v>
      </c>
      <c r="N355" s="144">
        <f t="shared" si="29"/>
        <v>0.50293374795565704</v>
      </c>
      <c r="O355" s="47"/>
      <c r="P355" s="47"/>
    </row>
    <row r="356" spans="1:16">
      <c r="A356" s="175">
        <v>353</v>
      </c>
      <c r="B356" s="165" t="s">
        <v>79</v>
      </c>
      <c r="C356" s="165" t="s">
        <v>66</v>
      </c>
      <c r="D356" s="165" t="s">
        <v>661</v>
      </c>
      <c r="E356" s="165" t="s">
        <v>662</v>
      </c>
      <c r="F356" s="156">
        <v>366</v>
      </c>
      <c r="G356" s="163">
        <v>717313.27500000002</v>
      </c>
      <c r="H356" s="10">
        <v>244</v>
      </c>
      <c r="I356" s="10">
        <v>300125</v>
      </c>
      <c r="J356" s="49">
        <f t="shared" si="25"/>
        <v>0.66666666666666663</v>
      </c>
      <c r="K356" s="49">
        <f t="shared" si="26"/>
        <v>0.41840156938403239</v>
      </c>
      <c r="L356" s="49">
        <f t="shared" si="27"/>
        <v>0.19999999999999998</v>
      </c>
      <c r="M356" s="49">
        <f t="shared" si="28"/>
        <v>0.29288109856882266</v>
      </c>
      <c r="N356" s="144">
        <f t="shared" si="29"/>
        <v>0.49288109856882267</v>
      </c>
      <c r="O356" s="47"/>
      <c r="P356" s="47"/>
    </row>
    <row r="357" spans="1:16">
      <c r="A357" s="175">
        <v>354</v>
      </c>
      <c r="B357" s="165" t="s">
        <v>79</v>
      </c>
      <c r="C357" s="165" t="s">
        <v>66</v>
      </c>
      <c r="D357" s="165" t="s">
        <v>666</v>
      </c>
      <c r="E357" s="165" t="s">
        <v>1458</v>
      </c>
      <c r="F357" s="156">
        <v>704</v>
      </c>
      <c r="G357" s="163">
        <v>1377112.25</v>
      </c>
      <c r="H357" s="10">
        <v>593</v>
      </c>
      <c r="I357" s="10">
        <v>866910</v>
      </c>
      <c r="J357" s="49">
        <f t="shared" si="25"/>
        <v>0.84232954545454541</v>
      </c>
      <c r="K357" s="49">
        <f t="shared" si="26"/>
        <v>0.62951295364629867</v>
      </c>
      <c r="L357" s="49">
        <f t="shared" si="27"/>
        <v>0.25269886363636362</v>
      </c>
      <c r="M357" s="49">
        <f t="shared" si="28"/>
        <v>0.44065906755240902</v>
      </c>
      <c r="N357" s="144">
        <f t="shared" si="29"/>
        <v>0.69335793118877265</v>
      </c>
      <c r="O357" s="47"/>
      <c r="P357" s="47"/>
    </row>
    <row r="358" spans="1:16">
      <c r="A358" s="175">
        <v>355</v>
      </c>
      <c r="B358" s="165" t="s">
        <v>85</v>
      </c>
      <c r="C358" s="165" t="s">
        <v>66</v>
      </c>
      <c r="D358" s="165" t="s">
        <v>713</v>
      </c>
      <c r="E358" s="165" t="s">
        <v>1090</v>
      </c>
      <c r="F358" s="156">
        <v>743</v>
      </c>
      <c r="G358" s="163">
        <v>1437208.7</v>
      </c>
      <c r="H358" s="10">
        <v>264</v>
      </c>
      <c r="I358" s="10">
        <v>432405</v>
      </c>
      <c r="J358" s="49">
        <f t="shared" si="25"/>
        <v>0.3553162853297443</v>
      </c>
      <c r="K358" s="49">
        <f t="shared" si="26"/>
        <v>0.30086444647878907</v>
      </c>
      <c r="L358" s="49">
        <f t="shared" si="27"/>
        <v>0.10659488559892329</v>
      </c>
      <c r="M358" s="49">
        <f t="shared" si="28"/>
        <v>0.21060511253515235</v>
      </c>
      <c r="N358" s="144">
        <f t="shared" si="29"/>
        <v>0.31719999813407562</v>
      </c>
      <c r="O358" s="47"/>
      <c r="P358" s="47"/>
    </row>
    <row r="359" spans="1:16">
      <c r="A359" s="175">
        <v>356</v>
      </c>
      <c r="B359" s="165" t="s">
        <v>85</v>
      </c>
      <c r="C359" s="165" t="s">
        <v>66</v>
      </c>
      <c r="D359" s="165" t="s">
        <v>716</v>
      </c>
      <c r="E359" s="165" t="s">
        <v>1092</v>
      </c>
      <c r="F359" s="156">
        <v>1587</v>
      </c>
      <c r="G359" s="163">
        <v>3100493.875</v>
      </c>
      <c r="H359" s="10">
        <v>390</v>
      </c>
      <c r="I359" s="10">
        <v>688150</v>
      </c>
      <c r="J359" s="49">
        <f t="shared" si="25"/>
        <v>0.24574669187145556</v>
      </c>
      <c r="K359" s="49">
        <f t="shared" si="26"/>
        <v>0.22194851134805096</v>
      </c>
      <c r="L359" s="49">
        <f t="shared" si="27"/>
        <v>7.3724007561436669E-2</v>
      </c>
      <c r="M359" s="49">
        <f t="shared" si="28"/>
        <v>0.15536395794363567</v>
      </c>
      <c r="N359" s="144">
        <f t="shared" si="29"/>
        <v>0.22908796550507232</v>
      </c>
      <c r="O359" s="47"/>
      <c r="P359" s="47"/>
    </row>
    <row r="360" spans="1:16">
      <c r="A360" s="175">
        <v>357</v>
      </c>
      <c r="B360" s="165" t="s">
        <v>85</v>
      </c>
      <c r="C360" s="165" t="s">
        <v>66</v>
      </c>
      <c r="D360" s="165" t="s">
        <v>714</v>
      </c>
      <c r="E360" s="165" t="s">
        <v>1091</v>
      </c>
      <c r="F360" s="156">
        <v>899</v>
      </c>
      <c r="G360" s="163">
        <v>1752538.2999999998</v>
      </c>
      <c r="H360" s="10">
        <v>353</v>
      </c>
      <c r="I360" s="10">
        <v>476380</v>
      </c>
      <c r="J360" s="49">
        <f t="shared" si="25"/>
        <v>0.39265850945494996</v>
      </c>
      <c r="K360" s="49">
        <f t="shared" si="26"/>
        <v>0.27182287542588945</v>
      </c>
      <c r="L360" s="49">
        <f t="shared" si="27"/>
        <v>0.11779755283648498</v>
      </c>
      <c r="M360" s="49">
        <f t="shared" si="28"/>
        <v>0.19027601279812262</v>
      </c>
      <c r="N360" s="144">
        <f t="shared" si="29"/>
        <v>0.30807356563460758</v>
      </c>
      <c r="O360" s="47"/>
      <c r="P360" s="47"/>
    </row>
    <row r="361" spans="1:16">
      <c r="A361" s="175">
        <v>358</v>
      </c>
      <c r="B361" s="165" t="s">
        <v>85</v>
      </c>
      <c r="C361" s="165" t="s">
        <v>66</v>
      </c>
      <c r="D361" s="165" t="s">
        <v>715</v>
      </c>
      <c r="E361" s="165" t="s">
        <v>1459</v>
      </c>
      <c r="F361" s="156">
        <v>993</v>
      </c>
      <c r="G361" s="163">
        <v>1937190.25</v>
      </c>
      <c r="H361" s="10">
        <v>400</v>
      </c>
      <c r="I361" s="10">
        <v>577430</v>
      </c>
      <c r="J361" s="49">
        <f t="shared" si="25"/>
        <v>0.4028197381671702</v>
      </c>
      <c r="K361" s="49">
        <f t="shared" si="26"/>
        <v>0.29807604080187788</v>
      </c>
      <c r="L361" s="49">
        <f t="shared" si="27"/>
        <v>0.12084592145015105</v>
      </c>
      <c r="M361" s="49">
        <f t="shared" si="28"/>
        <v>0.20865322856131452</v>
      </c>
      <c r="N361" s="144">
        <f t="shared" si="29"/>
        <v>0.32949915001146557</v>
      </c>
      <c r="O361" s="47"/>
      <c r="P361" s="47"/>
    </row>
    <row r="362" spans="1:16">
      <c r="A362" s="175">
        <v>359</v>
      </c>
      <c r="B362" s="165" t="s">
        <v>85</v>
      </c>
      <c r="C362" s="165" t="s">
        <v>66</v>
      </c>
      <c r="D362" s="165" t="s">
        <v>711</v>
      </c>
      <c r="E362" s="165" t="s">
        <v>1460</v>
      </c>
      <c r="F362" s="156">
        <v>748</v>
      </c>
      <c r="G362" s="163">
        <v>1470993.2250000001</v>
      </c>
      <c r="H362" s="10">
        <v>233</v>
      </c>
      <c r="I362" s="10">
        <v>372050</v>
      </c>
      <c r="J362" s="49">
        <f t="shared" si="25"/>
        <v>0.31149732620320858</v>
      </c>
      <c r="K362" s="49">
        <f t="shared" si="26"/>
        <v>0.25292434640547035</v>
      </c>
      <c r="L362" s="49">
        <f t="shared" si="27"/>
        <v>9.3449197860962577E-2</v>
      </c>
      <c r="M362" s="49">
        <f t="shared" si="28"/>
        <v>0.17704704248382924</v>
      </c>
      <c r="N362" s="144">
        <f t="shared" si="29"/>
        <v>0.27049624034479181</v>
      </c>
      <c r="O362" s="47"/>
      <c r="P362" s="47"/>
    </row>
    <row r="363" spans="1:16">
      <c r="A363" s="175">
        <v>360</v>
      </c>
      <c r="B363" s="159" t="s">
        <v>89</v>
      </c>
      <c r="C363" s="159" t="s">
        <v>90</v>
      </c>
      <c r="D363" s="159" t="s">
        <v>776</v>
      </c>
      <c r="E363" s="159" t="s">
        <v>1295</v>
      </c>
      <c r="F363" s="156">
        <v>1064</v>
      </c>
      <c r="G363" s="163">
        <v>1922691.4500000002</v>
      </c>
      <c r="H363" s="10">
        <v>1060</v>
      </c>
      <c r="I363" s="10">
        <v>1605690</v>
      </c>
      <c r="J363" s="49">
        <f t="shared" si="25"/>
        <v>0.99624060150375937</v>
      </c>
      <c r="K363" s="49">
        <f t="shared" si="26"/>
        <v>0.8351261977058253</v>
      </c>
      <c r="L363" s="49">
        <f t="shared" si="27"/>
        <v>0.29887218045112779</v>
      </c>
      <c r="M363" s="49">
        <f t="shared" si="28"/>
        <v>0.58458833839407764</v>
      </c>
      <c r="N363" s="144">
        <f t="shared" si="29"/>
        <v>0.88346051884520538</v>
      </c>
      <c r="O363" s="47"/>
      <c r="P363" s="47"/>
    </row>
    <row r="364" spans="1:16">
      <c r="A364" s="175">
        <v>361</v>
      </c>
      <c r="B364" s="159" t="s">
        <v>89</v>
      </c>
      <c r="C364" s="159" t="s">
        <v>90</v>
      </c>
      <c r="D364" s="159" t="s">
        <v>770</v>
      </c>
      <c r="E364" s="159" t="s">
        <v>1058</v>
      </c>
      <c r="F364" s="156">
        <v>912</v>
      </c>
      <c r="G364" s="163">
        <v>1556131.875</v>
      </c>
      <c r="H364" s="10">
        <v>928</v>
      </c>
      <c r="I364" s="10">
        <v>1188200</v>
      </c>
      <c r="J364" s="49">
        <f t="shared" si="25"/>
        <v>1.0175438596491229</v>
      </c>
      <c r="K364" s="49">
        <f t="shared" si="26"/>
        <v>0.76355996499332679</v>
      </c>
      <c r="L364" s="49">
        <f t="shared" si="27"/>
        <v>0.3</v>
      </c>
      <c r="M364" s="49">
        <f t="shared" si="28"/>
        <v>0.53449197549532868</v>
      </c>
      <c r="N364" s="144">
        <f t="shared" si="29"/>
        <v>0.83449197549532861</v>
      </c>
      <c r="O364" s="47"/>
      <c r="P364" s="47"/>
    </row>
    <row r="365" spans="1:16">
      <c r="A365" s="175">
        <v>362</v>
      </c>
      <c r="B365" s="159" t="s">
        <v>89</v>
      </c>
      <c r="C365" s="159" t="s">
        <v>90</v>
      </c>
      <c r="D365" s="159" t="s">
        <v>778</v>
      </c>
      <c r="E365" s="159" t="s">
        <v>779</v>
      </c>
      <c r="F365" s="156">
        <v>802</v>
      </c>
      <c r="G365" s="163">
        <v>1407653.75</v>
      </c>
      <c r="H365" s="10">
        <v>582</v>
      </c>
      <c r="I365" s="10">
        <v>981340</v>
      </c>
      <c r="J365" s="49">
        <f t="shared" si="25"/>
        <v>0.72568578553615959</v>
      </c>
      <c r="K365" s="49">
        <f t="shared" si="26"/>
        <v>0.69714587127693861</v>
      </c>
      <c r="L365" s="49">
        <f t="shared" si="27"/>
        <v>0.21770573566084786</v>
      </c>
      <c r="M365" s="49">
        <f t="shared" si="28"/>
        <v>0.48800210989385701</v>
      </c>
      <c r="N365" s="144">
        <f t="shared" si="29"/>
        <v>0.70570784555470489</v>
      </c>
      <c r="O365" s="47"/>
      <c r="P365" s="47"/>
    </row>
    <row r="366" spans="1:16">
      <c r="A366" s="175">
        <v>363</v>
      </c>
      <c r="B366" s="159" t="s">
        <v>89</v>
      </c>
      <c r="C366" s="159" t="s">
        <v>90</v>
      </c>
      <c r="D366" s="159" t="s">
        <v>774</v>
      </c>
      <c r="E366" s="159" t="s">
        <v>775</v>
      </c>
      <c r="F366" s="156">
        <v>721</v>
      </c>
      <c r="G366" s="163">
        <v>1222186.125</v>
      </c>
      <c r="H366" s="10">
        <v>868</v>
      </c>
      <c r="I366" s="10">
        <v>987850</v>
      </c>
      <c r="J366" s="49">
        <f t="shared" si="25"/>
        <v>1.203883495145631</v>
      </c>
      <c r="K366" s="49">
        <f t="shared" si="26"/>
        <v>0.8082647804564137</v>
      </c>
      <c r="L366" s="49">
        <f t="shared" si="27"/>
        <v>0.3</v>
      </c>
      <c r="M366" s="49">
        <f t="shared" si="28"/>
        <v>0.56578534631948951</v>
      </c>
      <c r="N366" s="144">
        <f t="shared" si="29"/>
        <v>0.86578534631948956</v>
      </c>
      <c r="O366" s="47"/>
      <c r="P366" s="47"/>
    </row>
    <row r="367" spans="1:16">
      <c r="A367" s="175">
        <v>364</v>
      </c>
      <c r="B367" s="159" t="s">
        <v>89</v>
      </c>
      <c r="C367" s="159" t="s">
        <v>90</v>
      </c>
      <c r="D367" s="159" t="s">
        <v>771</v>
      </c>
      <c r="E367" s="159" t="s">
        <v>772</v>
      </c>
      <c r="F367" s="156">
        <v>613</v>
      </c>
      <c r="G367" s="163">
        <v>1159677.2</v>
      </c>
      <c r="H367" s="10">
        <v>682</v>
      </c>
      <c r="I367" s="10">
        <v>1126030</v>
      </c>
      <c r="J367" s="49">
        <f t="shared" si="25"/>
        <v>1.1125611745513866</v>
      </c>
      <c r="K367" s="49">
        <f t="shared" si="26"/>
        <v>0.97098571912942677</v>
      </c>
      <c r="L367" s="49">
        <f t="shared" si="27"/>
        <v>0.3</v>
      </c>
      <c r="M367" s="49">
        <f t="shared" si="28"/>
        <v>0.67969000339059871</v>
      </c>
      <c r="N367" s="144">
        <f t="shared" si="29"/>
        <v>0.97969000339059864</v>
      </c>
      <c r="O367" s="47"/>
      <c r="P367" s="47"/>
    </row>
    <row r="368" spans="1:16">
      <c r="A368" s="175">
        <v>365</v>
      </c>
      <c r="B368" s="159" t="s">
        <v>89</v>
      </c>
      <c r="C368" s="159" t="s">
        <v>90</v>
      </c>
      <c r="D368" s="159" t="s">
        <v>780</v>
      </c>
      <c r="E368" s="159" t="s">
        <v>1461</v>
      </c>
      <c r="F368" s="156">
        <v>795</v>
      </c>
      <c r="G368" s="163">
        <v>1407511.875</v>
      </c>
      <c r="H368" s="10">
        <v>644</v>
      </c>
      <c r="I368" s="10">
        <v>796130</v>
      </c>
      <c r="J368" s="49">
        <f t="shared" si="25"/>
        <v>0.81006289308176105</v>
      </c>
      <c r="K368" s="49">
        <f t="shared" si="26"/>
        <v>0.56562933083601874</v>
      </c>
      <c r="L368" s="49">
        <f t="shared" si="27"/>
        <v>0.24301886792452831</v>
      </c>
      <c r="M368" s="49">
        <f t="shared" si="28"/>
        <v>0.39594053158521308</v>
      </c>
      <c r="N368" s="144">
        <f t="shared" si="29"/>
        <v>0.63895939950974134</v>
      </c>
      <c r="O368" s="47"/>
      <c r="P368" s="47"/>
    </row>
    <row r="369" spans="1:16">
      <c r="A369" s="175">
        <v>366</v>
      </c>
      <c r="B369" s="159" t="s">
        <v>89</v>
      </c>
      <c r="C369" s="159" t="s">
        <v>90</v>
      </c>
      <c r="D369" s="159" t="s">
        <v>777</v>
      </c>
      <c r="E369" s="159" t="s">
        <v>1462</v>
      </c>
      <c r="F369" s="156">
        <v>650</v>
      </c>
      <c r="G369" s="163">
        <v>1109183.625</v>
      </c>
      <c r="H369" s="10">
        <v>614</v>
      </c>
      <c r="I369" s="10">
        <v>799560</v>
      </c>
      <c r="J369" s="49">
        <f t="shared" si="25"/>
        <v>0.94461538461538463</v>
      </c>
      <c r="K369" s="49">
        <f t="shared" si="26"/>
        <v>0.72085449332160845</v>
      </c>
      <c r="L369" s="49">
        <f t="shared" si="27"/>
        <v>0.2833846153846154</v>
      </c>
      <c r="M369" s="49">
        <f t="shared" si="28"/>
        <v>0.50459814532512592</v>
      </c>
      <c r="N369" s="144">
        <f t="shared" si="29"/>
        <v>0.78798276070974138</v>
      </c>
      <c r="O369" s="47"/>
      <c r="P369" s="47"/>
    </row>
    <row r="370" spans="1:16">
      <c r="A370" s="175">
        <v>367</v>
      </c>
      <c r="B370" s="159" t="s">
        <v>89</v>
      </c>
      <c r="C370" s="159" t="s">
        <v>90</v>
      </c>
      <c r="D370" s="159" t="s">
        <v>773</v>
      </c>
      <c r="E370" s="159" t="s">
        <v>537</v>
      </c>
      <c r="F370" s="156">
        <v>691</v>
      </c>
      <c r="G370" s="163">
        <v>1277333.4750000001</v>
      </c>
      <c r="H370" s="10">
        <v>404</v>
      </c>
      <c r="I370" s="10">
        <v>555390</v>
      </c>
      <c r="J370" s="49">
        <f t="shared" si="25"/>
        <v>0.58465991316931987</v>
      </c>
      <c r="K370" s="49">
        <f t="shared" si="26"/>
        <v>0.43480423152614861</v>
      </c>
      <c r="L370" s="49">
        <f t="shared" si="27"/>
        <v>0.17539797395079595</v>
      </c>
      <c r="M370" s="49">
        <f t="shared" si="28"/>
        <v>0.30436296206830399</v>
      </c>
      <c r="N370" s="144">
        <f t="shared" si="29"/>
        <v>0.47976093601909997</v>
      </c>
      <c r="O370" s="47"/>
      <c r="P370" s="47"/>
    </row>
    <row r="371" spans="1:16">
      <c r="A371" s="175">
        <v>368</v>
      </c>
      <c r="B371" s="169" t="s">
        <v>92</v>
      </c>
      <c r="C371" s="169" t="s">
        <v>90</v>
      </c>
      <c r="D371" s="169" t="s">
        <v>781</v>
      </c>
      <c r="E371" s="169" t="s">
        <v>782</v>
      </c>
      <c r="F371" s="156">
        <v>1385</v>
      </c>
      <c r="G371" s="163">
        <v>2675826.7999999998</v>
      </c>
      <c r="H371" s="10">
        <v>942</v>
      </c>
      <c r="I371" s="10">
        <v>1969520</v>
      </c>
      <c r="J371" s="49">
        <f t="shared" si="25"/>
        <v>0.68014440433212997</v>
      </c>
      <c r="K371" s="49">
        <f t="shared" si="26"/>
        <v>0.73604166009548899</v>
      </c>
      <c r="L371" s="49">
        <f t="shared" si="27"/>
        <v>0.20404332129963898</v>
      </c>
      <c r="M371" s="49">
        <f t="shared" si="28"/>
        <v>0.51522916206684222</v>
      </c>
      <c r="N371" s="144">
        <f t="shared" si="29"/>
        <v>0.7192724833664812</v>
      </c>
      <c r="O371" s="47"/>
      <c r="P371" s="47"/>
    </row>
    <row r="372" spans="1:16">
      <c r="A372" s="175">
        <v>369</v>
      </c>
      <c r="B372" s="169" t="s">
        <v>92</v>
      </c>
      <c r="C372" s="169" t="s">
        <v>90</v>
      </c>
      <c r="D372" s="169" t="s">
        <v>783</v>
      </c>
      <c r="E372" s="169" t="s">
        <v>353</v>
      </c>
      <c r="F372" s="156">
        <v>922</v>
      </c>
      <c r="G372" s="163">
        <v>1513516.45</v>
      </c>
      <c r="H372" s="10">
        <v>597</v>
      </c>
      <c r="I372" s="10">
        <v>868245</v>
      </c>
      <c r="J372" s="49">
        <f t="shared" si="25"/>
        <v>0.64750542299349245</v>
      </c>
      <c r="K372" s="49">
        <f t="shared" si="26"/>
        <v>0.57366076199568228</v>
      </c>
      <c r="L372" s="49">
        <f t="shared" si="27"/>
        <v>0.19425162689804773</v>
      </c>
      <c r="M372" s="49">
        <f t="shared" si="28"/>
        <v>0.40156253339697756</v>
      </c>
      <c r="N372" s="144">
        <f t="shared" si="29"/>
        <v>0.59581416029502532</v>
      </c>
      <c r="O372" s="47"/>
      <c r="P372" s="47"/>
    </row>
    <row r="373" spans="1:16">
      <c r="A373" s="175">
        <v>370</v>
      </c>
      <c r="B373" s="169" t="s">
        <v>92</v>
      </c>
      <c r="C373" s="169" t="s">
        <v>90</v>
      </c>
      <c r="D373" s="169" t="s">
        <v>786</v>
      </c>
      <c r="E373" s="169" t="s">
        <v>787</v>
      </c>
      <c r="F373" s="156">
        <v>779</v>
      </c>
      <c r="G373" s="163">
        <v>1254160.2</v>
      </c>
      <c r="H373" s="10">
        <v>563</v>
      </c>
      <c r="I373" s="10">
        <v>813535</v>
      </c>
      <c r="J373" s="49">
        <f t="shared" si="25"/>
        <v>0.7227214377406932</v>
      </c>
      <c r="K373" s="49">
        <f t="shared" si="26"/>
        <v>0.64866912536372945</v>
      </c>
      <c r="L373" s="49">
        <f t="shared" si="27"/>
        <v>0.21681643132220796</v>
      </c>
      <c r="M373" s="49">
        <f t="shared" si="28"/>
        <v>0.45406838775461056</v>
      </c>
      <c r="N373" s="144">
        <f t="shared" si="29"/>
        <v>0.67088481907681852</v>
      </c>
      <c r="O373" s="47"/>
      <c r="P373" s="47"/>
    </row>
    <row r="374" spans="1:16">
      <c r="A374" s="175">
        <v>371</v>
      </c>
      <c r="B374" s="169" t="s">
        <v>92</v>
      </c>
      <c r="C374" s="169" t="s">
        <v>90</v>
      </c>
      <c r="D374" s="169" t="s">
        <v>784</v>
      </c>
      <c r="E374" s="169" t="s">
        <v>785</v>
      </c>
      <c r="F374" s="156">
        <v>796</v>
      </c>
      <c r="G374" s="163">
        <v>1350540.2</v>
      </c>
      <c r="H374" s="10">
        <v>456</v>
      </c>
      <c r="I374" s="10">
        <v>708500</v>
      </c>
      <c r="J374" s="49">
        <f t="shared" si="25"/>
        <v>0.57286432160804024</v>
      </c>
      <c r="K374" s="49">
        <f t="shared" si="26"/>
        <v>0.52460489513751607</v>
      </c>
      <c r="L374" s="49">
        <f t="shared" si="27"/>
        <v>0.17185929648241208</v>
      </c>
      <c r="M374" s="49">
        <f t="shared" si="28"/>
        <v>0.36722342659626123</v>
      </c>
      <c r="N374" s="144">
        <f t="shared" si="29"/>
        <v>0.53908272307867333</v>
      </c>
      <c r="O374" s="47"/>
      <c r="P374" s="47"/>
    </row>
    <row r="375" spans="1:16">
      <c r="A375" s="175">
        <v>372</v>
      </c>
      <c r="B375" s="159" t="s">
        <v>1372</v>
      </c>
      <c r="C375" s="159" t="s">
        <v>90</v>
      </c>
      <c r="D375" s="159" t="s">
        <v>788</v>
      </c>
      <c r="E375" s="159" t="s">
        <v>789</v>
      </c>
      <c r="F375" s="156">
        <v>2553</v>
      </c>
      <c r="G375" s="163">
        <v>5709243.7750000004</v>
      </c>
      <c r="H375" s="10">
        <v>1224</v>
      </c>
      <c r="I375" s="10">
        <v>2708330</v>
      </c>
      <c r="J375" s="49">
        <f t="shared" si="25"/>
        <v>0.47943595769682729</v>
      </c>
      <c r="K375" s="49">
        <f t="shared" si="26"/>
        <v>0.47437631089767224</v>
      </c>
      <c r="L375" s="49">
        <f t="shared" si="27"/>
        <v>0.14383078730904819</v>
      </c>
      <c r="M375" s="49">
        <f t="shared" si="28"/>
        <v>0.33206341762837055</v>
      </c>
      <c r="N375" s="144">
        <f t="shared" si="29"/>
        <v>0.47589420493741874</v>
      </c>
      <c r="O375" s="47"/>
      <c r="P375" s="47"/>
    </row>
    <row r="376" spans="1:16">
      <c r="A376" s="175">
        <v>373</v>
      </c>
      <c r="B376" s="159" t="s">
        <v>1372</v>
      </c>
      <c r="C376" s="159" t="s">
        <v>90</v>
      </c>
      <c r="D376" s="159" t="s">
        <v>790</v>
      </c>
      <c r="E376" s="159" t="s">
        <v>1209</v>
      </c>
      <c r="F376" s="156">
        <v>594</v>
      </c>
      <c r="G376" s="163">
        <v>1266695.75</v>
      </c>
      <c r="H376" s="10">
        <v>622</v>
      </c>
      <c r="I376" s="10">
        <v>933785</v>
      </c>
      <c r="J376" s="49">
        <f t="shared" si="25"/>
        <v>1.0471380471380471</v>
      </c>
      <c r="K376" s="49">
        <f t="shared" si="26"/>
        <v>0.73718175812936926</v>
      </c>
      <c r="L376" s="49">
        <f t="shared" si="27"/>
        <v>0.3</v>
      </c>
      <c r="M376" s="49">
        <f t="shared" si="28"/>
        <v>0.51602723069055845</v>
      </c>
      <c r="N376" s="144">
        <f t="shared" si="29"/>
        <v>0.81602723069055849</v>
      </c>
      <c r="O376" s="47"/>
      <c r="P376" s="47"/>
    </row>
    <row r="377" spans="1:16">
      <c r="A377" s="175">
        <v>374</v>
      </c>
      <c r="B377" s="159" t="s">
        <v>1372</v>
      </c>
      <c r="C377" s="159" t="s">
        <v>90</v>
      </c>
      <c r="D377" s="159" t="s">
        <v>792</v>
      </c>
      <c r="E377" s="159" t="s">
        <v>1210</v>
      </c>
      <c r="F377" s="156">
        <v>1044</v>
      </c>
      <c r="G377" s="163">
        <v>2134757.6749999998</v>
      </c>
      <c r="H377" s="10">
        <v>723</v>
      </c>
      <c r="I377" s="10">
        <v>1090530</v>
      </c>
      <c r="J377" s="49">
        <f t="shared" si="25"/>
        <v>0.69252873563218387</v>
      </c>
      <c r="K377" s="49">
        <f t="shared" si="26"/>
        <v>0.51084486673645524</v>
      </c>
      <c r="L377" s="49">
        <f t="shared" si="27"/>
        <v>0.20775862068965514</v>
      </c>
      <c r="M377" s="49">
        <f t="shared" si="28"/>
        <v>0.35759140671551864</v>
      </c>
      <c r="N377" s="144">
        <f t="shared" si="29"/>
        <v>0.56535002740517382</v>
      </c>
      <c r="O377" s="47"/>
      <c r="P377" s="47"/>
    </row>
    <row r="378" spans="1:16">
      <c r="A378" s="175">
        <v>375</v>
      </c>
      <c r="B378" s="159" t="s">
        <v>1372</v>
      </c>
      <c r="C378" s="159" t="s">
        <v>90</v>
      </c>
      <c r="D378" s="159" t="s">
        <v>791</v>
      </c>
      <c r="E378" s="159" t="s">
        <v>1211</v>
      </c>
      <c r="F378" s="156">
        <v>722</v>
      </c>
      <c r="G378" s="163">
        <v>1552928.2</v>
      </c>
      <c r="H378" s="10">
        <v>419</v>
      </c>
      <c r="I378" s="10">
        <v>649830</v>
      </c>
      <c r="J378" s="49">
        <f t="shared" si="25"/>
        <v>0.58033240997229918</v>
      </c>
      <c r="K378" s="49">
        <f t="shared" si="26"/>
        <v>0.41845463299591057</v>
      </c>
      <c r="L378" s="49">
        <f t="shared" si="27"/>
        <v>0.17409972299168974</v>
      </c>
      <c r="M378" s="49">
        <f t="shared" si="28"/>
        <v>0.29291824309713738</v>
      </c>
      <c r="N378" s="144">
        <f t="shared" si="29"/>
        <v>0.46701796608882712</v>
      </c>
      <c r="O378" s="47"/>
      <c r="P378" s="47"/>
    </row>
    <row r="379" spans="1:16">
      <c r="A379" s="175">
        <v>376</v>
      </c>
      <c r="B379" s="159" t="s">
        <v>1303</v>
      </c>
      <c r="C379" s="159" t="s">
        <v>90</v>
      </c>
      <c r="D379" s="159" t="s">
        <v>793</v>
      </c>
      <c r="E379" s="159" t="s">
        <v>794</v>
      </c>
      <c r="F379" s="156">
        <v>789</v>
      </c>
      <c r="G379" s="163">
        <v>1512884.65</v>
      </c>
      <c r="H379" s="10">
        <v>162</v>
      </c>
      <c r="I379" s="10">
        <v>255960</v>
      </c>
      <c r="J379" s="49">
        <f t="shared" si="25"/>
        <v>0.20532319391634982</v>
      </c>
      <c r="K379" s="49">
        <f t="shared" si="26"/>
        <v>0.16918672550481625</v>
      </c>
      <c r="L379" s="49">
        <f t="shared" si="27"/>
        <v>6.1596958174904945E-2</v>
      </c>
      <c r="M379" s="49">
        <f t="shared" si="28"/>
        <v>0.11843070785337137</v>
      </c>
      <c r="N379" s="144">
        <f t="shared" si="29"/>
        <v>0.1800276660282763</v>
      </c>
      <c r="O379" s="47"/>
      <c r="P379" s="47"/>
    </row>
    <row r="380" spans="1:16">
      <c r="A380" s="175">
        <v>377</v>
      </c>
      <c r="B380" s="159" t="s">
        <v>1303</v>
      </c>
      <c r="C380" s="159" t="s">
        <v>90</v>
      </c>
      <c r="D380" s="159" t="s">
        <v>795</v>
      </c>
      <c r="E380" s="159" t="s">
        <v>796</v>
      </c>
      <c r="F380" s="156">
        <v>1137</v>
      </c>
      <c r="G380" s="163">
        <v>1968443.6749999998</v>
      </c>
      <c r="H380" s="10">
        <v>678</v>
      </c>
      <c r="I380" s="10">
        <v>923875</v>
      </c>
      <c r="J380" s="49">
        <f t="shared" si="25"/>
        <v>0.59630606860158308</v>
      </c>
      <c r="K380" s="49">
        <f t="shared" si="26"/>
        <v>0.46934286804015363</v>
      </c>
      <c r="L380" s="49">
        <f t="shared" si="27"/>
        <v>0.17889182058047493</v>
      </c>
      <c r="M380" s="49">
        <f t="shared" si="28"/>
        <v>0.32854000762810753</v>
      </c>
      <c r="N380" s="144">
        <f t="shared" si="29"/>
        <v>0.50743182820858246</v>
      </c>
      <c r="O380" s="47"/>
      <c r="P380" s="47"/>
    </row>
    <row r="381" spans="1:16">
      <c r="A381" s="175">
        <v>378</v>
      </c>
      <c r="B381" s="159" t="s">
        <v>1303</v>
      </c>
      <c r="C381" s="159" t="s">
        <v>90</v>
      </c>
      <c r="D381" s="159" t="s">
        <v>797</v>
      </c>
      <c r="E381" s="159" t="s">
        <v>798</v>
      </c>
      <c r="F381" s="156">
        <v>945</v>
      </c>
      <c r="G381" s="163">
        <v>1622745.2749999999</v>
      </c>
      <c r="H381" s="10">
        <v>452</v>
      </c>
      <c r="I381" s="10">
        <v>601890</v>
      </c>
      <c r="J381" s="49">
        <f t="shared" si="25"/>
        <v>0.47830687830687829</v>
      </c>
      <c r="K381" s="49">
        <f t="shared" si="26"/>
        <v>0.37090849024348571</v>
      </c>
      <c r="L381" s="49">
        <f t="shared" si="27"/>
        <v>0.14349206349206348</v>
      </c>
      <c r="M381" s="49">
        <f t="shared" si="28"/>
        <v>0.25963594317043998</v>
      </c>
      <c r="N381" s="144">
        <f t="shared" si="29"/>
        <v>0.40312800666250348</v>
      </c>
      <c r="O381" s="47"/>
      <c r="P381" s="47"/>
    </row>
    <row r="382" spans="1:16">
      <c r="A382" s="175">
        <v>379</v>
      </c>
      <c r="B382" s="159" t="s">
        <v>95</v>
      </c>
      <c r="C382" s="159" t="s">
        <v>90</v>
      </c>
      <c r="D382" s="159" t="s">
        <v>803</v>
      </c>
      <c r="E382" s="159" t="s">
        <v>1212</v>
      </c>
      <c r="F382" s="156">
        <v>1839</v>
      </c>
      <c r="G382" s="163">
        <v>4462587.1500000004</v>
      </c>
      <c r="H382" s="10">
        <v>1203</v>
      </c>
      <c r="I382" s="10">
        <v>2148380</v>
      </c>
      <c r="J382" s="49">
        <f t="shared" si="25"/>
        <v>0.65415986949429039</v>
      </c>
      <c r="K382" s="49">
        <f t="shared" si="26"/>
        <v>0.48142029002167497</v>
      </c>
      <c r="L382" s="49">
        <f t="shared" si="27"/>
        <v>0.19624796084828711</v>
      </c>
      <c r="M382" s="49">
        <f t="shared" si="28"/>
        <v>0.33699420301517247</v>
      </c>
      <c r="N382" s="144">
        <f t="shared" si="29"/>
        <v>0.53324216386345957</v>
      </c>
      <c r="O382" s="47"/>
      <c r="P382" s="47"/>
    </row>
    <row r="383" spans="1:16">
      <c r="A383" s="175">
        <v>380</v>
      </c>
      <c r="B383" s="159" t="s">
        <v>95</v>
      </c>
      <c r="C383" s="159" t="s">
        <v>90</v>
      </c>
      <c r="D383" s="159" t="s">
        <v>805</v>
      </c>
      <c r="E383" s="159" t="s">
        <v>806</v>
      </c>
      <c r="F383" s="156">
        <v>629</v>
      </c>
      <c r="G383" s="163">
        <v>1512690.325</v>
      </c>
      <c r="H383" s="10">
        <v>880</v>
      </c>
      <c r="I383" s="10">
        <v>1062265</v>
      </c>
      <c r="J383" s="49">
        <f t="shared" si="25"/>
        <v>1.3990461049284579</v>
      </c>
      <c r="K383" s="49">
        <f t="shared" si="26"/>
        <v>0.70223560132838159</v>
      </c>
      <c r="L383" s="49">
        <f t="shared" si="27"/>
        <v>0.3</v>
      </c>
      <c r="M383" s="49">
        <f t="shared" si="28"/>
        <v>0.49156492092986709</v>
      </c>
      <c r="N383" s="144">
        <f t="shared" si="29"/>
        <v>0.79156492092986708</v>
      </c>
      <c r="O383" s="47"/>
      <c r="P383" s="47"/>
    </row>
    <row r="384" spans="1:16">
      <c r="A384" s="175">
        <v>381</v>
      </c>
      <c r="B384" s="159" t="s">
        <v>95</v>
      </c>
      <c r="C384" s="159" t="s">
        <v>90</v>
      </c>
      <c r="D384" s="159" t="s">
        <v>808</v>
      </c>
      <c r="E384" s="159" t="s">
        <v>1089</v>
      </c>
      <c r="F384" s="156">
        <v>581</v>
      </c>
      <c r="G384" s="163">
        <v>1283169.55</v>
      </c>
      <c r="H384" s="10">
        <v>745</v>
      </c>
      <c r="I384" s="10">
        <v>949545</v>
      </c>
      <c r="J384" s="49">
        <f t="shared" si="25"/>
        <v>1.2822719449225473</v>
      </c>
      <c r="K384" s="49">
        <f t="shared" si="26"/>
        <v>0.73999963605744845</v>
      </c>
      <c r="L384" s="49">
        <f t="shared" si="27"/>
        <v>0.3</v>
      </c>
      <c r="M384" s="49">
        <f t="shared" si="28"/>
        <v>0.51799974524021386</v>
      </c>
      <c r="N384" s="144">
        <f t="shared" si="29"/>
        <v>0.8179997452402139</v>
      </c>
      <c r="O384" s="47"/>
      <c r="P384" s="47"/>
    </row>
    <row r="385" spans="1:16">
      <c r="A385" s="175">
        <v>382</v>
      </c>
      <c r="B385" s="159" t="s">
        <v>95</v>
      </c>
      <c r="C385" s="159" t="s">
        <v>90</v>
      </c>
      <c r="D385" s="159" t="s">
        <v>807</v>
      </c>
      <c r="E385" s="159" t="s">
        <v>1213</v>
      </c>
      <c r="F385" s="156">
        <v>687</v>
      </c>
      <c r="G385" s="163">
        <v>1466210.325</v>
      </c>
      <c r="H385" s="10">
        <v>870</v>
      </c>
      <c r="I385" s="10">
        <v>1393955</v>
      </c>
      <c r="J385" s="49">
        <f t="shared" si="25"/>
        <v>1.2663755458515285</v>
      </c>
      <c r="K385" s="49">
        <f t="shared" si="26"/>
        <v>0.95071967249991918</v>
      </c>
      <c r="L385" s="49">
        <f t="shared" si="27"/>
        <v>0.3</v>
      </c>
      <c r="M385" s="49">
        <f t="shared" si="28"/>
        <v>0.66550377074994338</v>
      </c>
      <c r="N385" s="144">
        <f t="shared" si="29"/>
        <v>0.96550377074994342</v>
      </c>
      <c r="O385" s="47"/>
      <c r="P385" s="47"/>
    </row>
    <row r="386" spans="1:16">
      <c r="A386" s="175">
        <v>383</v>
      </c>
      <c r="B386" s="159" t="s">
        <v>95</v>
      </c>
      <c r="C386" s="159" t="s">
        <v>90</v>
      </c>
      <c r="D386" s="159" t="s">
        <v>804</v>
      </c>
      <c r="E386" s="159" t="s">
        <v>1214</v>
      </c>
      <c r="F386" s="156">
        <v>632</v>
      </c>
      <c r="G386" s="163">
        <v>1143211.1000000001</v>
      </c>
      <c r="H386" s="10">
        <v>757</v>
      </c>
      <c r="I386" s="10">
        <v>972530</v>
      </c>
      <c r="J386" s="49">
        <f t="shared" si="25"/>
        <v>1.1977848101265822</v>
      </c>
      <c r="K386" s="49">
        <f t="shared" si="26"/>
        <v>0.85070027749030774</v>
      </c>
      <c r="L386" s="49">
        <f t="shared" si="27"/>
        <v>0.3</v>
      </c>
      <c r="M386" s="49">
        <f t="shared" si="28"/>
        <v>0.59549019424321536</v>
      </c>
      <c r="N386" s="144">
        <f t="shared" si="29"/>
        <v>0.89549019424321541</v>
      </c>
      <c r="O386" s="47"/>
      <c r="P386" s="47"/>
    </row>
    <row r="387" spans="1:16">
      <c r="A387" s="175">
        <v>384</v>
      </c>
      <c r="B387" s="159" t="s">
        <v>97</v>
      </c>
      <c r="C387" s="159" t="s">
        <v>90</v>
      </c>
      <c r="D387" s="159" t="s">
        <v>802</v>
      </c>
      <c r="E387" s="159" t="s">
        <v>1215</v>
      </c>
      <c r="F387" s="156">
        <v>809</v>
      </c>
      <c r="G387" s="163">
        <v>1533317.3</v>
      </c>
      <c r="H387" s="10">
        <v>550</v>
      </c>
      <c r="I387" s="10">
        <v>885680</v>
      </c>
      <c r="J387" s="49">
        <f t="shared" si="25"/>
        <v>0.67985166872682323</v>
      </c>
      <c r="K387" s="49">
        <f t="shared" si="26"/>
        <v>0.57762343123631354</v>
      </c>
      <c r="L387" s="49">
        <f t="shared" si="27"/>
        <v>0.20395550061804696</v>
      </c>
      <c r="M387" s="49">
        <f t="shared" si="28"/>
        <v>0.40433640186541947</v>
      </c>
      <c r="N387" s="144">
        <f t="shared" si="29"/>
        <v>0.60829190248346643</v>
      </c>
      <c r="O387" s="47"/>
      <c r="P387" s="47"/>
    </row>
    <row r="388" spans="1:16">
      <c r="A388" s="175">
        <v>385</v>
      </c>
      <c r="B388" s="159" t="s">
        <v>97</v>
      </c>
      <c r="C388" s="159" t="s">
        <v>90</v>
      </c>
      <c r="D388" s="159" t="s">
        <v>799</v>
      </c>
      <c r="E388" s="159" t="s">
        <v>1216</v>
      </c>
      <c r="F388" s="156">
        <v>875</v>
      </c>
      <c r="G388" s="163">
        <v>1514291.875</v>
      </c>
      <c r="H388" s="10">
        <v>443</v>
      </c>
      <c r="I388" s="10">
        <v>616690</v>
      </c>
      <c r="J388" s="49">
        <f t="shared" ref="J388:J450" si="30">IFERROR(H388/F388,0)</f>
        <v>0.50628571428571434</v>
      </c>
      <c r="K388" s="49">
        <f t="shared" ref="K388:K450" si="31">IFERROR(I388/G388,0)</f>
        <v>0.40724645636760087</v>
      </c>
      <c r="L388" s="49">
        <f t="shared" si="27"/>
        <v>0.15188571428571429</v>
      </c>
      <c r="M388" s="49">
        <f t="shared" si="28"/>
        <v>0.28507251945732059</v>
      </c>
      <c r="N388" s="144">
        <f t="shared" si="29"/>
        <v>0.43695823374303489</v>
      </c>
      <c r="O388" s="47"/>
      <c r="P388" s="47"/>
    </row>
    <row r="389" spans="1:16">
      <c r="A389" s="175">
        <v>386</v>
      </c>
      <c r="B389" s="159" t="s">
        <v>97</v>
      </c>
      <c r="C389" s="159" t="s">
        <v>90</v>
      </c>
      <c r="D389" s="159" t="s">
        <v>801</v>
      </c>
      <c r="E389" s="159" t="s">
        <v>1217</v>
      </c>
      <c r="F389" s="156">
        <v>976</v>
      </c>
      <c r="G389" s="163">
        <v>1735081.95</v>
      </c>
      <c r="H389" s="10">
        <v>579</v>
      </c>
      <c r="I389" s="10">
        <v>783830</v>
      </c>
      <c r="J389" s="49">
        <f t="shared" si="30"/>
        <v>0.59323770491803274</v>
      </c>
      <c r="K389" s="49">
        <f t="shared" si="31"/>
        <v>0.45175387825341623</v>
      </c>
      <c r="L389" s="49">
        <f t="shared" ref="L389:L451" si="32">IF((J389*0.3)&gt;30%,30%,(J389*0.3))</f>
        <v>0.17797131147540982</v>
      </c>
      <c r="M389" s="49">
        <f t="shared" ref="M389:M451" si="33">IF((K389*0.7)&gt;70%,70%,(K389*0.7))</f>
        <v>0.31622771477739137</v>
      </c>
      <c r="N389" s="144">
        <f t="shared" ref="N389:N451" si="34">L389+M389</f>
        <v>0.49419902625280121</v>
      </c>
      <c r="O389" s="47"/>
      <c r="P389" s="47"/>
    </row>
    <row r="390" spans="1:16">
      <c r="A390" s="175">
        <v>387</v>
      </c>
      <c r="B390" s="159" t="s">
        <v>97</v>
      </c>
      <c r="C390" s="159" t="s">
        <v>90</v>
      </c>
      <c r="D390" s="159" t="s">
        <v>800</v>
      </c>
      <c r="E390" s="159" t="s">
        <v>324</v>
      </c>
      <c r="F390" s="156">
        <v>740</v>
      </c>
      <c r="G390" s="163">
        <v>1286874.6499999999</v>
      </c>
      <c r="H390" s="10">
        <v>553</v>
      </c>
      <c r="I390" s="10">
        <v>827405</v>
      </c>
      <c r="J390" s="49">
        <f t="shared" si="30"/>
        <v>0.74729729729729732</v>
      </c>
      <c r="K390" s="49">
        <f t="shared" si="31"/>
        <v>0.64295695000286168</v>
      </c>
      <c r="L390" s="49">
        <f t="shared" si="32"/>
        <v>0.2241891891891892</v>
      </c>
      <c r="M390" s="49">
        <f t="shared" si="33"/>
        <v>0.45006986500200313</v>
      </c>
      <c r="N390" s="144">
        <f t="shared" si="34"/>
        <v>0.67425905419119236</v>
      </c>
      <c r="O390" s="47"/>
      <c r="P390" s="47"/>
    </row>
    <row r="391" spans="1:16">
      <c r="A391" s="175">
        <v>388</v>
      </c>
      <c r="B391" s="159" t="s">
        <v>98</v>
      </c>
      <c r="C391" s="159" t="s">
        <v>90</v>
      </c>
      <c r="D391" s="159" t="s">
        <v>809</v>
      </c>
      <c r="E391" s="159" t="s">
        <v>1246</v>
      </c>
      <c r="F391" s="156">
        <v>722</v>
      </c>
      <c r="G391" s="163">
        <v>888850.22499999998</v>
      </c>
      <c r="H391" s="10">
        <v>525</v>
      </c>
      <c r="I391" s="10">
        <v>579735</v>
      </c>
      <c r="J391" s="49">
        <f t="shared" si="30"/>
        <v>0.72714681440443218</v>
      </c>
      <c r="K391" s="49">
        <f t="shared" si="31"/>
        <v>0.65223024497743698</v>
      </c>
      <c r="L391" s="49">
        <f t="shared" si="32"/>
        <v>0.21814404432132964</v>
      </c>
      <c r="M391" s="49">
        <f t="shared" si="33"/>
        <v>0.45656117148420583</v>
      </c>
      <c r="N391" s="144">
        <f t="shared" si="34"/>
        <v>0.67470521580553544</v>
      </c>
      <c r="O391" s="47"/>
      <c r="P391" s="47"/>
    </row>
    <row r="392" spans="1:16">
      <c r="A392" s="175">
        <v>389</v>
      </c>
      <c r="B392" s="159" t="s">
        <v>98</v>
      </c>
      <c r="C392" s="159" t="s">
        <v>90</v>
      </c>
      <c r="D392" s="159" t="s">
        <v>816</v>
      </c>
      <c r="E392" s="159" t="s">
        <v>1247</v>
      </c>
      <c r="F392" s="156">
        <v>1296</v>
      </c>
      <c r="G392" s="163">
        <v>1537839.25</v>
      </c>
      <c r="H392" s="10">
        <v>680</v>
      </c>
      <c r="I392" s="10">
        <v>842260</v>
      </c>
      <c r="J392" s="49">
        <f t="shared" si="30"/>
        <v>0.52469135802469136</v>
      </c>
      <c r="K392" s="49">
        <f t="shared" si="31"/>
        <v>0.54769053397486112</v>
      </c>
      <c r="L392" s="49">
        <f t="shared" si="32"/>
        <v>0.15740740740740741</v>
      </c>
      <c r="M392" s="49">
        <f t="shared" si="33"/>
        <v>0.38338337378240278</v>
      </c>
      <c r="N392" s="144">
        <f t="shared" si="34"/>
        <v>0.54079078118981017</v>
      </c>
      <c r="O392" s="47"/>
      <c r="P392" s="47"/>
    </row>
    <row r="393" spans="1:16">
      <c r="A393" s="175">
        <v>390</v>
      </c>
      <c r="B393" s="159" t="s">
        <v>98</v>
      </c>
      <c r="C393" s="159" t="s">
        <v>90</v>
      </c>
      <c r="D393" s="159" t="s">
        <v>814</v>
      </c>
      <c r="E393" s="159" t="s">
        <v>815</v>
      </c>
      <c r="F393" s="156">
        <v>735</v>
      </c>
      <c r="G393" s="163">
        <v>882609.89999999991</v>
      </c>
      <c r="H393" s="10">
        <v>479</v>
      </c>
      <c r="I393" s="10">
        <v>543345</v>
      </c>
      <c r="J393" s="49">
        <f t="shared" si="30"/>
        <v>0.65170068027210881</v>
      </c>
      <c r="K393" s="49">
        <f t="shared" si="31"/>
        <v>0.61561172155444899</v>
      </c>
      <c r="L393" s="49">
        <f t="shared" si="32"/>
        <v>0.19551020408163264</v>
      </c>
      <c r="M393" s="49">
        <f t="shared" si="33"/>
        <v>0.43092820508811425</v>
      </c>
      <c r="N393" s="144">
        <f t="shared" si="34"/>
        <v>0.62643840916974691</v>
      </c>
      <c r="O393" s="47"/>
      <c r="P393" s="47"/>
    </row>
    <row r="394" spans="1:16">
      <c r="A394" s="175">
        <v>391</v>
      </c>
      <c r="B394" s="159" t="s">
        <v>98</v>
      </c>
      <c r="C394" s="159" t="s">
        <v>90</v>
      </c>
      <c r="D394" s="159" t="s">
        <v>812</v>
      </c>
      <c r="E394" s="159" t="s">
        <v>1248</v>
      </c>
      <c r="F394" s="156">
        <v>1021</v>
      </c>
      <c r="G394" s="163">
        <v>1171473.8250000002</v>
      </c>
      <c r="H394" s="10">
        <v>813</v>
      </c>
      <c r="I394" s="10">
        <v>831740</v>
      </c>
      <c r="J394" s="49">
        <f t="shared" si="30"/>
        <v>0.79627815866797258</v>
      </c>
      <c r="K394" s="49">
        <f t="shared" si="31"/>
        <v>0.70999452335181268</v>
      </c>
      <c r="L394" s="49">
        <f t="shared" si="32"/>
        <v>0.23888344760039176</v>
      </c>
      <c r="M394" s="49">
        <f t="shared" si="33"/>
        <v>0.49699616634626886</v>
      </c>
      <c r="N394" s="144">
        <f t="shared" si="34"/>
        <v>0.73587961394666057</v>
      </c>
      <c r="O394" s="47"/>
      <c r="P394" s="47"/>
    </row>
    <row r="395" spans="1:16">
      <c r="A395" s="175">
        <v>392</v>
      </c>
      <c r="B395" s="159" t="s">
        <v>98</v>
      </c>
      <c r="C395" s="159" t="s">
        <v>90</v>
      </c>
      <c r="D395" s="159" t="s">
        <v>813</v>
      </c>
      <c r="E395" s="159" t="s">
        <v>1249</v>
      </c>
      <c r="F395" s="156">
        <v>581</v>
      </c>
      <c r="G395" s="163">
        <v>677296.72500000009</v>
      </c>
      <c r="H395" s="10">
        <v>417</v>
      </c>
      <c r="I395" s="10">
        <v>435800</v>
      </c>
      <c r="J395" s="49">
        <f t="shared" si="30"/>
        <v>0.71772805507745263</v>
      </c>
      <c r="K395" s="49">
        <f t="shared" si="31"/>
        <v>0.64344028830199929</v>
      </c>
      <c r="L395" s="49">
        <f t="shared" si="32"/>
        <v>0.21531841652323577</v>
      </c>
      <c r="M395" s="49">
        <f t="shared" si="33"/>
        <v>0.45040820181139946</v>
      </c>
      <c r="N395" s="144">
        <f t="shared" si="34"/>
        <v>0.6657266183346352</v>
      </c>
      <c r="O395" s="47"/>
      <c r="P395" s="47"/>
    </row>
    <row r="396" spans="1:16">
      <c r="A396" s="175">
        <v>393</v>
      </c>
      <c r="B396" s="159" t="s">
        <v>98</v>
      </c>
      <c r="C396" s="159" t="s">
        <v>90</v>
      </c>
      <c r="D396" s="159" t="s">
        <v>810</v>
      </c>
      <c r="E396" s="159" t="s">
        <v>811</v>
      </c>
      <c r="F396" s="156">
        <v>406</v>
      </c>
      <c r="G396" s="163">
        <v>514176.35</v>
      </c>
      <c r="H396" s="10">
        <v>259</v>
      </c>
      <c r="I396" s="10">
        <v>261905</v>
      </c>
      <c r="J396" s="49">
        <f t="shared" si="30"/>
        <v>0.63793103448275867</v>
      </c>
      <c r="K396" s="49">
        <f t="shared" si="31"/>
        <v>0.50936804075099917</v>
      </c>
      <c r="L396" s="49">
        <f t="shared" si="32"/>
        <v>0.19137931034482761</v>
      </c>
      <c r="M396" s="49">
        <f t="shared" si="33"/>
        <v>0.35655762852569939</v>
      </c>
      <c r="N396" s="144">
        <f t="shared" si="34"/>
        <v>0.54793693887052697</v>
      </c>
      <c r="O396" s="47"/>
      <c r="P396" s="47"/>
    </row>
    <row r="397" spans="1:16">
      <c r="A397" s="175">
        <v>394</v>
      </c>
      <c r="B397" s="159" t="s">
        <v>99</v>
      </c>
      <c r="C397" s="159" t="s">
        <v>90</v>
      </c>
      <c r="D397" s="159" t="s">
        <v>821</v>
      </c>
      <c r="E397" s="159" t="s">
        <v>326</v>
      </c>
      <c r="F397" s="156">
        <v>559</v>
      </c>
      <c r="G397" s="163">
        <v>1186139.825</v>
      </c>
      <c r="H397" s="10">
        <v>588</v>
      </c>
      <c r="I397" s="10">
        <v>730065</v>
      </c>
      <c r="J397" s="49">
        <f t="shared" si="30"/>
        <v>1.0518783542039356</v>
      </c>
      <c r="K397" s="49">
        <f t="shared" si="31"/>
        <v>0.61549657520351786</v>
      </c>
      <c r="L397" s="49">
        <f t="shared" si="32"/>
        <v>0.3</v>
      </c>
      <c r="M397" s="49">
        <f t="shared" si="33"/>
        <v>0.43084760264246247</v>
      </c>
      <c r="N397" s="144">
        <f t="shared" si="34"/>
        <v>0.7308476026424624</v>
      </c>
      <c r="O397" s="47"/>
      <c r="P397" s="47"/>
    </row>
    <row r="398" spans="1:16">
      <c r="A398" s="175">
        <v>395</v>
      </c>
      <c r="B398" s="159" t="s">
        <v>99</v>
      </c>
      <c r="C398" s="159" t="s">
        <v>90</v>
      </c>
      <c r="D398" s="159" t="s">
        <v>822</v>
      </c>
      <c r="E398" s="159" t="s">
        <v>1218</v>
      </c>
      <c r="F398" s="156">
        <v>740</v>
      </c>
      <c r="G398" s="163">
        <v>1387030.325</v>
      </c>
      <c r="H398" s="10">
        <v>650</v>
      </c>
      <c r="I398" s="10">
        <v>770630</v>
      </c>
      <c r="J398" s="49">
        <f t="shared" si="30"/>
        <v>0.8783783783783784</v>
      </c>
      <c r="K398" s="49">
        <f t="shared" si="31"/>
        <v>0.55559708112365891</v>
      </c>
      <c r="L398" s="49">
        <f t="shared" si="32"/>
        <v>0.26351351351351349</v>
      </c>
      <c r="M398" s="49">
        <f t="shared" si="33"/>
        <v>0.38891795678656121</v>
      </c>
      <c r="N398" s="144">
        <f t="shared" si="34"/>
        <v>0.65243147030007465</v>
      </c>
      <c r="O398" s="47"/>
      <c r="P398" s="47"/>
    </row>
    <row r="399" spans="1:16">
      <c r="A399" s="175">
        <v>396</v>
      </c>
      <c r="B399" s="159" t="s">
        <v>99</v>
      </c>
      <c r="C399" s="159" t="s">
        <v>90</v>
      </c>
      <c r="D399" s="159" t="s">
        <v>817</v>
      </c>
      <c r="E399" s="159" t="s">
        <v>818</v>
      </c>
      <c r="F399" s="156">
        <v>802</v>
      </c>
      <c r="G399" s="163">
        <v>1532335.875</v>
      </c>
      <c r="H399" s="10">
        <v>821</v>
      </c>
      <c r="I399" s="10">
        <v>1116840</v>
      </c>
      <c r="J399" s="49">
        <f t="shared" si="30"/>
        <v>1.0236907730673317</v>
      </c>
      <c r="K399" s="49">
        <f t="shared" si="31"/>
        <v>0.72884804057726571</v>
      </c>
      <c r="L399" s="49">
        <f t="shared" si="32"/>
        <v>0.3</v>
      </c>
      <c r="M399" s="49">
        <f t="shared" si="33"/>
        <v>0.510193628404086</v>
      </c>
      <c r="N399" s="144">
        <f t="shared" si="34"/>
        <v>0.81019362840408604</v>
      </c>
      <c r="O399" s="47"/>
      <c r="P399" s="47"/>
    </row>
    <row r="400" spans="1:16">
      <c r="A400" s="175">
        <v>397</v>
      </c>
      <c r="B400" s="159" t="s">
        <v>99</v>
      </c>
      <c r="C400" s="159" t="s">
        <v>90</v>
      </c>
      <c r="D400" s="159" t="s">
        <v>824</v>
      </c>
      <c r="E400" s="159" t="s">
        <v>825</v>
      </c>
      <c r="F400" s="156">
        <v>615</v>
      </c>
      <c r="G400" s="163">
        <v>1160509.05</v>
      </c>
      <c r="H400" s="10">
        <v>391</v>
      </c>
      <c r="I400" s="10">
        <v>563125</v>
      </c>
      <c r="J400" s="49">
        <f t="shared" si="30"/>
        <v>0.63577235772357721</v>
      </c>
      <c r="K400" s="49">
        <f t="shared" si="31"/>
        <v>0.48523964548143761</v>
      </c>
      <c r="L400" s="49">
        <f t="shared" si="32"/>
        <v>0.19073170731707315</v>
      </c>
      <c r="M400" s="49">
        <f t="shared" si="33"/>
        <v>0.33966775183700632</v>
      </c>
      <c r="N400" s="144">
        <f t="shared" si="34"/>
        <v>0.53039945915407949</v>
      </c>
      <c r="O400" s="47"/>
      <c r="P400" s="47"/>
    </row>
    <row r="401" spans="1:16">
      <c r="A401" s="175">
        <v>398</v>
      </c>
      <c r="B401" s="159" t="s">
        <v>99</v>
      </c>
      <c r="C401" s="159" t="s">
        <v>90</v>
      </c>
      <c r="D401" s="159" t="s">
        <v>819</v>
      </c>
      <c r="E401" s="159" t="s">
        <v>820</v>
      </c>
      <c r="F401" s="156">
        <v>713</v>
      </c>
      <c r="G401" s="163">
        <v>1430691.075</v>
      </c>
      <c r="H401" s="10">
        <v>490</v>
      </c>
      <c r="I401" s="10">
        <v>946625</v>
      </c>
      <c r="J401" s="49">
        <f t="shared" si="30"/>
        <v>0.68723702664796638</v>
      </c>
      <c r="K401" s="49">
        <f t="shared" si="31"/>
        <v>0.66165576660216463</v>
      </c>
      <c r="L401" s="49">
        <f t="shared" si="32"/>
        <v>0.2061711079943899</v>
      </c>
      <c r="M401" s="49">
        <f t="shared" si="33"/>
        <v>0.4631590366215152</v>
      </c>
      <c r="N401" s="144">
        <f t="shared" si="34"/>
        <v>0.66933014461590512</v>
      </c>
      <c r="O401" s="47"/>
      <c r="P401" s="47"/>
    </row>
    <row r="402" spans="1:16">
      <c r="A402" s="175">
        <v>399</v>
      </c>
      <c r="B402" s="159" t="s">
        <v>99</v>
      </c>
      <c r="C402" s="159" t="s">
        <v>90</v>
      </c>
      <c r="D402" s="159" t="s">
        <v>823</v>
      </c>
      <c r="E402" s="159" t="s">
        <v>537</v>
      </c>
      <c r="F402" s="156">
        <v>684</v>
      </c>
      <c r="G402" s="163">
        <v>1412457.05</v>
      </c>
      <c r="H402" s="10">
        <v>379</v>
      </c>
      <c r="I402" s="10">
        <v>729245</v>
      </c>
      <c r="J402" s="49">
        <f t="shared" si="30"/>
        <v>0.55409356725146197</v>
      </c>
      <c r="K402" s="49">
        <f t="shared" si="31"/>
        <v>0.51629534505137697</v>
      </c>
      <c r="L402" s="49">
        <f t="shared" si="32"/>
        <v>0.16622807017543859</v>
      </c>
      <c r="M402" s="49">
        <f t="shared" si="33"/>
        <v>0.36140674153596386</v>
      </c>
      <c r="N402" s="144">
        <f t="shared" si="34"/>
        <v>0.52763481171140247</v>
      </c>
      <c r="O402" s="47"/>
      <c r="P402" s="47"/>
    </row>
    <row r="403" spans="1:16">
      <c r="A403" s="175">
        <v>400</v>
      </c>
      <c r="B403" s="159" t="s">
        <v>100</v>
      </c>
      <c r="C403" s="159" t="s">
        <v>90</v>
      </c>
      <c r="D403" s="159" t="s">
        <v>827</v>
      </c>
      <c r="E403" s="159" t="s">
        <v>1089</v>
      </c>
      <c r="F403" s="156">
        <v>339</v>
      </c>
      <c r="G403" s="163">
        <v>498820.45</v>
      </c>
      <c r="H403" s="10">
        <v>199</v>
      </c>
      <c r="I403" s="10">
        <v>293455</v>
      </c>
      <c r="J403" s="49">
        <f t="shared" si="30"/>
        <v>0.58702064896755157</v>
      </c>
      <c r="K403" s="49">
        <f t="shared" si="31"/>
        <v>0.58829785346611185</v>
      </c>
      <c r="L403" s="49">
        <f t="shared" si="32"/>
        <v>0.17610619469026548</v>
      </c>
      <c r="M403" s="49">
        <f t="shared" si="33"/>
        <v>0.41180849742627829</v>
      </c>
      <c r="N403" s="144">
        <f t="shared" si="34"/>
        <v>0.58791469211654379</v>
      </c>
      <c r="O403" s="47"/>
      <c r="P403" s="47"/>
    </row>
    <row r="404" spans="1:16">
      <c r="A404" s="175">
        <v>401</v>
      </c>
      <c r="B404" s="159" t="s">
        <v>100</v>
      </c>
      <c r="C404" s="159" t="s">
        <v>90</v>
      </c>
      <c r="D404" s="159" t="s">
        <v>826</v>
      </c>
      <c r="E404" s="159" t="s">
        <v>1250</v>
      </c>
      <c r="F404" s="156">
        <v>888</v>
      </c>
      <c r="G404" s="163">
        <v>1165615.7250000001</v>
      </c>
      <c r="H404" s="10">
        <v>586</v>
      </c>
      <c r="I404" s="10">
        <v>691890</v>
      </c>
      <c r="J404" s="49">
        <f t="shared" si="30"/>
        <v>0.65990990990990994</v>
      </c>
      <c r="K404" s="49">
        <f t="shared" si="31"/>
        <v>0.59358327548300704</v>
      </c>
      <c r="L404" s="49">
        <f t="shared" si="32"/>
        <v>0.19797297297297298</v>
      </c>
      <c r="M404" s="49">
        <f t="shared" si="33"/>
        <v>0.41550829283810492</v>
      </c>
      <c r="N404" s="144">
        <f t="shared" si="34"/>
        <v>0.61348126581107787</v>
      </c>
      <c r="O404" s="47"/>
      <c r="P404" s="47"/>
    </row>
    <row r="405" spans="1:16">
      <c r="A405" s="175">
        <v>402</v>
      </c>
      <c r="B405" s="159" t="s">
        <v>100</v>
      </c>
      <c r="C405" s="159" t="s">
        <v>90</v>
      </c>
      <c r="D405" s="159" t="s">
        <v>828</v>
      </c>
      <c r="E405" s="159" t="s">
        <v>1251</v>
      </c>
      <c r="F405" s="156">
        <v>650</v>
      </c>
      <c r="G405" s="163">
        <v>863808.67500000005</v>
      </c>
      <c r="H405" s="10">
        <v>449</v>
      </c>
      <c r="I405" s="10">
        <v>546535</v>
      </c>
      <c r="J405" s="49">
        <f t="shared" si="30"/>
        <v>0.6907692307692308</v>
      </c>
      <c r="K405" s="49">
        <f t="shared" si="31"/>
        <v>0.63270376394402383</v>
      </c>
      <c r="L405" s="49">
        <f t="shared" si="32"/>
        <v>0.20723076923076925</v>
      </c>
      <c r="M405" s="49">
        <f t="shared" si="33"/>
        <v>0.44289263476081664</v>
      </c>
      <c r="N405" s="144">
        <f t="shared" si="34"/>
        <v>0.65012340399158586</v>
      </c>
      <c r="O405" s="47"/>
      <c r="P405" s="47"/>
    </row>
    <row r="406" spans="1:16">
      <c r="A406" s="175">
        <v>403</v>
      </c>
      <c r="B406" s="159" t="s">
        <v>101</v>
      </c>
      <c r="C406" s="159" t="s">
        <v>90</v>
      </c>
      <c r="D406" s="159" t="s">
        <v>829</v>
      </c>
      <c r="E406" s="159" t="s">
        <v>1219</v>
      </c>
      <c r="F406" s="156">
        <v>1193</v>
      </c>
      <c r="G406" s="163">
        <v>2401521.9249999998</v>
      </c>
      <c r="H406" s="10">
        <v>1117</v>
      </c>
      <c r="I406" s="10">
        <v>1957355</v>
      </c>
      <c r="J406" s="49">
        <f t="shared" si="30"/>
        <v>0.93629505448449291</v>
      </c>
      <c r="K406" s="49">
        <f t="shared" si="31"/>
        <v>0.81504773269975461</v>
      </c>
      <c r="L406" s="49">
        <f t="shared" si="32"/>
        <v>0.28088851634534784</v>
      </c>
      <c r="M406" s="49">
        <f t="shared" si="33"/>
        <v>0.57053341288982817</v>
      </c>
      <c r="N406" s="144">
        <f t="shared" si="34"/>
        <v>0.85142192923517601</v>
      </c>
      <c r="O406" s="47"/>
      <c r="P406" s="47"/>
    </row>
    <row r="407" spans="1:16">
      <c r="A407" s="175">
        <v>404</v>
      </c>
      <c r="B407" s="159" t="s">
        <v>101</v>
      </c>
      <c r="C407" s="159" t="s">
        <v>90</v>
      </c>
      <c r="D407" s="159" t="s">
        <v>832</v>
      </c>
      <c r="E407" s="159" t="s">
        <v>1220</v>
      </c>
      <c r="F407" s="156">
        <v>1058</v>
      </c>
      <c r="G407" s="163">
        <v>2124611.9249999998</v>
      </c>
      <c r="H407" s="10">
        <v>724</v>
      </c>
      <c r="I407" s="10">
        <v>1146670</v>
      </c>
      <c r="J407" s="49">
        <f t="shared" si="30"/>
        <v>0.68431001890359167</v>
      </c>
      <c r="K407" s="49">
        <f t="shared" si="31"/>
        <v>0.5397079751399777</v>
      </c>
      <c r="L407" s="49">
        <f t="shared" si="32"/>
        <v>0.2052930056710775</v>
      </c>
      <c r="M407" s="49">
        <f t="shared" si="33"/>
        <v>0.37779558259798435</v>
      </c>
      <c r="N407" s="144">
        <f t="shared" si="34"/>
        <v>0.58308858826906185</v>
      </c>
      <c r="O407" s="47"/>
      <c r="P407" s="47"/>
    </row>
    <row r="408" spans="1:16">
      <c r="A408" s="175">
        <v>405</v>
      </c>
      <c r="B408" s="159" t="s">
        <v>101</v>
      </c>
      <c r="C408" s="159" t="s">
        <v>90</v>
      </c>
      <c r="D408" s="159" t="s">
        <v>830</v>
      </c>
      <c r="E408" s="159" t="s">
        <v>1221</v>
      </c>
      <c r="F408" s="156">
        <v>1028</v>
      </c>
      <c r="G408" s="163">
        <v>2160197.65</v>
      </c>
      <c r="H408" s="10">
        <v>788</v>
      </c>
      <c r="I408" s="10">
        <v>1256360</v>
      </c>
      <c r="J408" s="49">
        <f t="shared" si="30"/>
        <v>0.7665369649805448</v>
      </c>
      <c r="K408" s="49">
        <f t="shared" si="31"/>
        <v>0.58159492951952807</v>
      </c>
      <c r="L408" s="49">
        <f t="shared" si="32"/>
        <v>0.22996108949416344</v>
      </c>
      <c r="M408" s="49">
        <f t="shared" si="33"/>
        <v>0.40711645066366964</v>
      </c>
      <c r="N408" s="144">
        <f t="shared" si="34"/>
        <v>0.63707754015783302</v>
      </c>
      <c r="O408" s="47"/>
      <c r="P408" s="47"/>
    </row>
    <row r="409" spans="1:16">
      <c r="A409" s="175">
        <v>406</v>
      </c>
      <c r="B409" s="159" t="s">
        <v>101</v>
      </c>
      <c r="C409" s="159" t="s">
        <v>90</v>
      </c>
      <c r="D409" s="159" t="s">
        <v>831</v>
      </c>
      <c r="E409" s="159" t="s">
        <v>1222</v>
      </c>
      <c r="F409" s="156">
        <v>870</v>
      </c>
      <c r="G409" s="163">
        <v>1704771.7</v>
      </c>
      <c r="H409" s="10">
        <v>879</v>
      </c>
      <c r="I409" s="10">
        <v>1398170</v>
      </c>
      <c r="J409" s="49">
        <f t="shared" si="30"/>
        <v>1.0103448275862068</v>
      </c>
      <c r="K409" s="49">
        <f t="shared" si="31"/>
        <v>0.82015087416103871</v>
      </c>
      <c r="L409" s="49">
        <f t="shared" si="32"/>
        <v>0.3</v>
      </c>
      <c r="M409" s="49">
        <f t="shared" si="33"/>
        <v>0.57410561191272702</v>
      </c>
      <c r="N409" s="144">
        <f t="shared" si="34"/>
        <v>0.87410561191272707</v>
      </c>
      <c r="O409" s="47"/>
      <c r="P409" s="47"/>
    </row>
    <row r="410" spans="1:16">
      <c r="A410" s="175">
        <v>407</v>
      </c>
      <c r="B410" s="159" t="s">
        <v>103</v>
      </c>
      <c r="C410" s="159" t="s">
        <v>90</v>
      </c>
      <c r="D410" s="159" t="s">
        <v>835</v>
      </c>
      <c r="E410" s="159" t="s">
        <v>836</v>
      </c>
      <c r="F410" s="156">
        <v>769</v>
      </c>
      <c r="G410" s="163">
        <v>1475487.675</v>
      </c>
      <c r="H410" s="10">
        <v>684</v>
      </c>
      <c r="I410" s="10">
        <v>826350</v>
      </c>
      <c r="J410" s="49">
        <f t="shared" si="30"/>
        <v>0.88946684005201559</v>
      </c>
      <c r="K410" s="49">
        <f t="shared" si="31"/>
        <v>0.56005211971696067</v>
      </c>
      <c r="L410" s="49">
        <f t="shared" si="32"/>
        <v>0.26684005201560468</v>
      </c>
      <c r="M410" s="49">
        <f t="shared" si="33"/>
        <v>0.39203648380187245</v>
      </c>
      <c r="N410" s="144">
        <f t="shared" si="34"/>
        <v>0.65887653581747707</v>
      </c>
      <c r="O410" s="47"/>
      <c r="P410" s="47"/>
    </row>
    <row r="411" spans="1:16">
      <c r="A411" s="175">
        <v>408</v>
      </c>
      <c r="B411" s="159" t="s">
        <v>103</v>
      </c>
      <c r="C411" s="159" t="s">
        <v>90</v>
      </c>
      <c r="D411" s="159" t="s">
        <v>837</v>
      </c>
      <c r="E411" s="159" t="s">
        <v>1223</v>
      </c>
      <c r="F411" s="156">
        <v>1118</v>
      </c>
      <c r="G411" s="163">
        <v>2744968.8</v>
      </c>
      <c r="H411" s="10">
        <v>636</v>
      </c>
      <c r="I411" s="10">
        <v>1133305</v>
      </c>
      <c r="J411" s="49">
        <f t="shared" si="30"/>
        <v>0.56887298747763859</v>
      </c>
      <c r="K411" s="49">
        <f t="shared" si="31"/>
        <v>0.41286625917205327</v>
      </c>
      <c r="L411" s="49">
        <f t="shared" si="32"/>
        <v>0.17066189624329156</v>
      </c>
      <c r="M411" s="49">
        <f t="shared" si="33"/>
        <v>0.28900638142043727</v>
      </c>
      <c r="N411" s="144">
        <f t="shared" si="34"/>
        <v>0.45966827766372886</v>
      </c>
      <c r="O411" s="47"/>
      <c r="P411" s="47"/>
    </row>
    <row r="412" spans="1:16">
      <c r="A412" s="175">
        <v>409</v>
      </c>
      <c r="B412" s="159" t="s">
        <v>103</v>
      </c>
      <c r="C412" s="159" t="s">
        <v>90</v>
      </c>
      <c r="D412" s="159" t="s">
        <v>1160</v>
      </c>
      <c r="E412" s="159" t="s">
        <v>838</v>
      </c>
      <c r="F412" s="156">
        <v>1410</v>
      </c>
      <c r="G412" s="163">
        <v>2936644.5750000002</v>
      </c>
      <c r="H412" s="10">
        <v>568</v>
      </c>
      <c r="I412" s="10">
        <v>818410</v>
      </c>
      <c r="J412" s="49">
        <f t="shared" si="30"/>
        <v>0.40283687943262414</v>
      </c>
      <c r="K412" s="49">
        <f t="shared" si="31"/>
        <v>0.27868881612954471</v>
      </c>
      <c r="L412" s="49">
        <f t="shared" si="32"/>
        <v>0.12085106382978723</v>
      </c>
      <c r="M412" s="49">
        <f t="shared" si="33"/>
        <v>0.19508217129068128</v>
      </c>
      <c r="N412" s="144">
        <f t="shared" si="34"/>
        <v>0.3159332351204685</v>
      </c>
      <c r="O412" s="47"/>
      <c r="P412" s="47"/>
    </row>
    <row r="413" spans="1:16">
      <c r="A413" s="175">
        <v>410</v>
      </c>
      <c r="B413" s="159" t="s">
        <v>103</v>
      </c>
      <c r="C413" s="159" t="s">
        <v>90</v>
      </c>
      <c r="D413" s="159" t="s">
        <v>833</v>
      </c>
      <c r="E413" s="159" t="s">
        <v>834</v>
      </c>
      <c r="F413" s="156">
        <v>739</v>
      </c>
      <c r="G413" s="163">
        <v>1567240.85</v>
      </c>
      <c r="H413" s="10">
        <v>683</v>
      </c>
      <c r="I413" s="10">
        <v>922500</v>
      </c>
      <c r="J413" s="49">
        <f t="shared" si="30"/>
        <v>0.9242219215155616</v>
      </c>
      <c r="K413" s="49">
        <f t="shared" si="31"/>
        <v>0.58861406018098616</v>
      </c>
      <c r="L413" s="49">
        <f t="shared" si="32"/>
        <v>0.27726657645466846</v>
      </c>
      <c r="M413" s="49">
        <f t="shared" si="33"/>
        <v>0.4120298421266903</v>
      </c>
      <c r="N413" s="144">
        <f t="shared" si="34"/>
        <v>0.68929641858135882</v>
      </c>
      <c r="O413" s="47"/>
      <c r="P413" s="47"/>
    </row>
    <row r="414" spans="1:16">
      <c r="A414" s="175">
        <v>411</v>
      </c>
      <c r="B414" s="171" t="s">
        <v>104</v>
      </c>
      <c r="C414" s="171" t="s">
        <v>90</v>
      </c>
      <c r="D414" s="171" t="s">
        <v>756</v>
      </c>
      <c r="E414" s="171" t="s">
        <v>759</v>
      </c>
      <c r="F414" s="156">
        <v>997</v>
      </c>
      <c r="G414" s="163">
        <v>2673593.2749999999</v>
      </c>
      <c r="H414" s="10">
        <v>819</v>
      </c>
      <c r="I414" s="10">
        <v>1711265</v>
      </c>
      <c r="J414" s="49">
        <f t="shared" si="30"/>
        <v>0.82146439317953857</v>
      </c>
      <c r="K414" s="49">
        <f t="shared" si="31"/>
        <v>0.64006182840207815</v>
      </c>
      <c r="L414" s="49">
        <f t="shared" si="32"/>
        <v>0.24643931795386156</v>
      </c>
      <c r="M414" s="49">
        <f t="shared" si="33"/>
        <v>0.44804327988145465</v>
      </c>
      <c r="N414" s="144">
        <f t="shared" si="34"/>
        <v>0.69448259783531618</v>
      </c>
      <c r="O414" s="47"/>
      <c r="P414" s="47"/>
    </row>
    <row r="415" spans="1:16">
      <c r="A415" s="175">
        <v>412</v>
      </c>
      <c r="B415" s="171" t="s">
        <v>104</v>
      </c>
      <c r="C415" s="171" t="s">
        <v>90</v>
      </c>
      <c r="D415" s="171" t="s">
        <v>758</v>
      </c>
      <c r="E415" s="171" t="s">
        <v>1397</v>
      </c>
      <c r="F415" s="156">
        <v>981</v>
      </c>
      <c r="G415" s="163">
        <v>2588329.2250000001</v>
      </c>
      <c r="H415" s="10">
        <v>832</v>
      </c>
      <c r="I415" s="10">
        <v>1535440</v>
      </c>
      <c r="J415" s="49">
        <f t="shared" si="30"/>
        <v>0.84811416921508664</v>
      </c>
      <c r="K415" s="49">
        <f t="shared" si="31"/>
        <v>0.59321665310949767</v>
      </c>
      <c r="L415" s="49">
        <f t="shared" si="32"/>
        <v>0.25443425076452597</v>
      </c>
      <c r="M415" s="49">
        <f t="shared" si="33"/>
        <v>0.41525165717664836</v>
      </c>
      <c r="N415" s="144">
        <f t="shared" si="34"/>
        <v>0.66968590794117433</v>
      </c>
      <c r="O415" s="47"/>
      <c r="P415" s="47"/>
    </row>
    <row r="416" spans="1:16">
      <c r="A416" s="175">
        <v>413</v>
      </c>
      <c r="B416" s="171" t="s">
        <v>104</v>
      </c>
      <c r="C416" s="171" t="s">
        <v>90</v>
      </c>
      <c r="D416" s="171" t="s">
        <v>761</v>
      </c>
      <c r="E416" s="171" t="s">
        <v>762</v>
      </c>
      <c r="F416" s="156">
        <v>643</v>
      </c>
      <c r="G416" s="163">
        <v>1598557.9</v>
      </c>
      <c r="H416" s="10">
        <v>248</v>
      </c>
      <c r="I416" s="10">
        <v>671715</v>
      </c>
      <c r="J416" s="49">
        <f t="shared" si="30"/>
        <v>0.38569206842923792</v>
      </c>
      <c r="K416" s="49">
        <f t="shared" si="31"/>
        <v>0.42020060705965045</v>
      </c>
      <c r="L416" s="49">
        <f t="shared" si="32"/>
        <v>0.11570762052877137</v>
      </c>
      <c r="M416" s="49">
        <f t="shared" si="33"/>
        <v>0.2941404249417553</v>
      </c>
      <c r="N416" s="144">
        <f t="shared" si="34"/>
        <v>0.40984804547052667</v>
      </c>
      <c r="O416" s="47"/>
      <c r="P416" s="47"/>
    </row>
    <row r="417" spans="1:16">
      <c r="A417" s="175">
        <v>414</v>
      </c>
      <c r="B417" s="171" t="s">
        <v>104</v>
      </c>
      <c r="C417" s="171" t="s">
        <v>90</v>
      </c>
      <c r="D417" s="171" t="s">
        <v>763</v>
      </c>
      <c r="E417" s="171" t="s">
        <v>764</v>
      </c>
      <c r="F417" s="156">
        <v>983</v>
      </c>
      <c r="G417" s="163">
        <v>2562582.7999999998</v>
      </c>
      <c r="H417" s="10">
        <v>595</v>
      </c>
      <c r="I417" s="10">
        <v>1487285</v>
      </c>
      <c r="J417" s="49">
        <f t="shared" si="30"/>
        <v>0.60528992878942012</v>
      </c>
      <c r="K417" s="49">
        <f t="shared" si="31"/>
        <v>0.58038514892084658</v>
      </c>
      <c r="L417" s="49">
        <f t="shared" si="32"/>
        <v>0.18158697863682602</v>
      </c>
      <c r="M417" s="49">
        <f t="shared" si="33"/>
        <v>0.40626960424459257</v>
      </c>
      <c r="N417" s="144">
        <f t="shared" si="34"/>
        <v>0.58785658288141862</v>
      </c>
      <c r="O417" s="47"/>
      <c r="P417" s="47"/>
    </row>
    <row r="418" spans="1:16">
      <c r="A418" s="175">
        <v>415</v>
      </c>
      <c r="B418" s="171" t="s">
        <v>104</v>
      </c>
      <c r="C418" s="171" t="s">
        <v>90</v>
      </c>
      <c r="D418" s="171" t="s">
        <v>760</v>
      </c>
      <c r="E418" s="171" t="s">
        <v>1433</v>
      </c>
      <c r="F418" s="156">
        <v>656</v>
      </c>
      <c r="G418" s="163">
        <v>1698927.9</v>
      </c>
      <c r="H418" s="10">
        <v>367</v>
      </c>
      <c r="I418" s="10">
        <v>1098065</v>
      </c>
      <c r="J418" s="49">
        <f t="shared" si="30"/>
        <v>0.55945121951219512</v>
      </c>
      <c r="K418" s="49">
        <f t="shared" si="31"/>
        <v>0.6463281932093764</v>
      </c>
      <c r="L418" s="49">
        <f t="shared" si="32"/>
        <v>0.16783536585365852</v>
      </c>
      <c r="M418" s="49">
        <f t="shared" si="33"/>
        <v>0.45242973524656344</v>
      </c>
      <c r="N418" s="144">
        <f t="shared" si="34"/>
        <v>0.62026510110022193</v>
      </c>
      <c r="O418" s="47"/>
      <c r="P418" s="47"/>
    </row>
    <row r="419" spans="1:16">
      <c r="A419" s="175">
        <v>416</v>
      </c>
      <c r="B419" s="171" t="s">
        <v>104</v>
      </c>
      <c r="C419" s="171" t="s">
        <v>90</v>
      </c>
      <c r="D419" s="171" t="s">
        <v>769</v>
      </c>
      <c r="E419" s="172" t="s">
        <v>766</v>
      </c>
      <c r="F419" s="156">
        <v>753</v>
      </c>
      <c r="G419" s="163">
        <v>1819812</v>
      </c>
      <c r="H419" s="10">
        <v>1101</v>
      </c>
      <c r="I419" s="10">
        <v>1837525</v>
      </c>
      <c r="J419" s="49">
        <f t="shared" si="30"/>
        <v>1.4621513944223108</v>
      </c>
      <c r="K419" s="49">
        <f t="shared" si="31"/>
        <v>1.0097334230129267</v>
      </c>
      <c r="L419" s="49">
        <f t="shared" si="32"/>
        <v>0.3</v>
      </c>
      <c r="M419" s="49">
        <f t="shared" si="33"/>
        <v>0.7</v>
      </c>
      <c r="N419" s="144">
        <f t="shared" si="34"/>
        <v>1</v>
      </c>
      <c r="O419" s="47"/>
      <c r="P419" s="47"/>
    </row>
    <row r="420" spans="1:16">
      <c r="A420" s="175">
        <v>417</v>
      </c>
      <c r="B420" s="171" t="s">
        <v>104</v>
      </c>
      <c r="C420" s="171" t="s">
        <v>90</v>
      </c>
      <c r="D420" s="171" t="s">
        <v>767</v>
      </c>
      <c r="E420" s="171" t="s">
        <v>768</v>
      </c>
      <c r="F420" s="156">
        <v>887</v>
      </c>
      <c r="G420" s="163">
        <v>2444881.3250000002</v>
      </c>
      <c r="H420" s="10">
        <v>1057</v>
      </c>
      <c r="I420" s="10">
        <v>2164155</v>
      </c>
      <c r="J420" s="49">
        <f t="shared" si="30"/>
        <v>1.1916572717023675</v>
      </c>
      <c r="K420" s="49">
        <f t="shared" si="31"/>
        <v>0.88517793394327626</v>
      </c>
      <c r="L420" s="49">
        <f t="shared" si="32"/>
        <v>0.3</v>
      </c>
      <c r="M420" s="49">
        <f t="shared" si="33"/>
        <v>0.61962455376029335</v>
      </c>
      <c r="N420" s="144">
        <f t="shared" si="34"/>
        <v>0.9196245537602934</v>
      </c>
      <c r="O420" s="47"/>
      <c r="P420" s="47"/>
    </row>
    <row r="421" spans="1:16">
      <c r="A421" s="175">
        <v>418</v>
      </c>
      <c r="B421" s="171" t="s">
        <v>104</v>
      </c>
      <c r="C421" s="172" t="s">
        <v>90</v>
      </c>
      <c r="D421" s="172" t="s">
        <v>765</v>
      </c>
      <c r="E421" s="172" t="s">
        <v>1155</v>
      </c>
      <c r="F421" s="156">
        <v>623</v>
      </c>
      <c r="G421" s="163">
        <v>1463088.85</v>
      </c>
      <c r="H421" s="10">
        <v>463</v>
      </c>
      <c r="I421" s="10">
        <v>824930</v>
      </c>
      <c r="J421" s="49">
        <f t="shared" si="30"/>
        <v>0.7431781701444623</v>
      </c>
      <c r="K421" s="49">
        <f t="shared" si="31"/>
        <v>0.5638276855161598</v>
      </c>
      <c r="L421" s="49">
        <f t="shared" si="32"/>
        <v>0.22295345104333869</v>
      </c>
      <c r="M421" s="49">
        <f t="shared" si="33"/>
        <v>0.39467937986131185</v>
      </c>
      <c r="N421" s="144">
        <f t="shared" si="34"/>
        <v>0.6176328309046506</v>
      </c>
      <c r="O421" s="47"/>
      <c r="P421" s="47"/>
    </row>
    <row r="422" spans="1:16">
      <c r="A422" s="175">
        <v>419</v>
      </c>
      <c r="B422" s="171" t="s">
        <v>1059</v>
      </c>
      <c r="C422" s="171" t="s">
        <v>90</v>
      </c>
      <c r="D422" s="171" t="s">
        <v>749</v>
      </c>
      <c r="E422" s="171" t="s">
        <v>750</v>
      </c>
      <c r="F422" s="156">
        <v>1170</v>
      </c>
      <c r="G422" s="163">
        <v>2449758.85</v>
      </c>
      <c r="H422" s="10">
        <v>917</v>
      </c>
      <c r="I422" s="10">
        <v>1618875</v>
      </c>
      <c r="J422" s="49">
        <f t="shared" si="30"/>
        <v>0.78376068376068375</v>
      </c>
      <c r="K422" s="49">
        <f t="shared" si="31"/>
        <v>0.66083035070982599</v>
      </c>
      <c r="L422" s="49">
        <f t="shared" si="32"/>
        <v>0.23512820512820512</v>
      </c>
      <c r="M422" s="49">
        <f t="shared" si="33"/>
        <v>0.46258124549687818</v>
      </c>
      <c r="N422" s="144">
        <f t="shared" si="34"/>
        <v>0.69770945062508327</v>
      </c>
      <c r="O422" s="47"/>
      <c r="P422" s="47"/>
    </row>
    <row r="423" spans="1:16">
      <c r="A423" s="175">
        <v>420</v>
      </c>
      <c r="B423" s="171" t="s">
        <v>1059</v>
      </c>
      <c r="C423" s="171" t="s">
        <v>90</v>
      </c>
      <c r="D423" s="171" t="s">
        <v>753</v>
      </c>
      <c r="E423" s="171" t="s">
        <v>1133</v>
      </c>
      <c r="F423" s="156">
        <v>814</v>
      </c>
      <c r="G423" s="163">
        <v>1488179.2250000001</v>
      </c>
      <c r="H423" s="10">
        <v>425</v>
      </c>
      <c r="I423" s="10">
        <v>707815</v>
      </c>
      <c r="J423" s="49">
        <f t="shared" si="30"/>
        <v>0.52211302211302213</v>
      </c>
      <c r="K423" s="49">
        <f t="shared" si="31"/>
        <v>0.47562483611474954</v>
      </c>
      <c r="L423" s="49">
        <f t="shared" si="32"/>
        <v>0.15663390663390664</v>
      </c>
      <c r="M423" s="49">
        <f t="shared" si="33"/>
        <v>0.33293738528032468</v>
      </c>
      <c r="N423" s="144">
        <f t="shared" si="34"/>
        <v>0.48957129191423132</v>
      </c>
      <c r="O423" s="47"/>
      <c r="P423" s="47"/>
    </row>
    <row r="424" spans="1:16">
      <c r="A424" s="175">
        <v>421</v>
      </c>
      <c r="B424" s="171" t="s">
        <v>1059</v>
      </c>
      <c r="C424" s="171" t="s">
        <v>90</v>
      </c>
      <c r="D424" s="171" t="s">
        <v>754</v>
      </c>
      <c r="E424" s="171" t="s">
        <v>755</v>
      </c>
      <c r="F424" s="156">
        <v>483</v>
      </c>
      <c r="G424" s="163">
        <v>901157.65</v>
      </c>
      <c r="H424" s="10">
        <v>177</v>
      </c>
      <c r="I424" s="10">
        <v>270410</v>
      </c>
      <c r="J424" s="49">
        <f t="shared" si="30"/>
        <v>0.36645962732919257</v>
      </c>
      <c r="K424" s="49">
        <f t="shared" si="31"/>
        <v>0.30006958271951639</v>
      </c>
      <c r="L424" s="49">
        <f t="shared" si="32"/>
        <v>0.10993788819875777</v>
      </c>
      <c r="M424" s="49">
        <f t="shared" si="33"/>
        <v>0.21004870790366145</v>
      </c>
      <c r="N424" s="144">
        <f t="shared" si="34"/>
        <v>0.3199865961024192</v>
      </c>
      <c r="O424" s="47"/>
      <c r="P424" s="47"/>
    </row>
    <row r="425" spans="1:16">
      <c r="A425" s="175">
        <v>422</v>
      </c>
      <c r="B425" s="171" t="s">
        <v>1059</v>
      </c>
      <c r="C425" s="171" t="s">
        <v>90</v>
      </c>
      <c r="D425" s="171" t="s">
        <v>751</v>
      </c>
      <c r="E425" s="171" t="s">
        <v>752</v>
      </c>
      <c r="F425" s="156">
        <v>808</v>
      </c>
      <c r="G425" s="163">
        <v>1565853.9750000001</v>
      </c>
      <c r="H425" s="10">
        <v>517</v>
      </c>
      <c r="I425" s="10">
        <v>753225</v>
      </c>
      <c r="J425" s="49">
        <f t="shared" si="30"/>
        <v>0.63985148514851486</v>
      </c>
      <c r="K425" s="49">
        <f t="shared" si="31"/>
        <v>0.48103144483827104</v>
      </c>
      <c r="L425" s="49">
        <f t="shared" si="32"/>
        <v>0.19195544554455446</v>
      </c>
      <c r="M425" s="49">
        <f t="shared" si="33"/>
        <v>0.3367220113867897</v>
      </c>
      <c r="N425" s="144">
        <f t="shared" si="34"/>
        <v>0.52867745693134416</v>
      </c>
      <c r="O425" s="47"/>
      <c r="P425" s="47"/>
    </row>
    <row r="426" spans="1:16">
      <c r="A426" s="175">
        <v>423</v>
      </c>
      <c r="B426" s="185" t="s">
        <v>110</v>
      </c>
      <c r="C426" s="185" t="s">
        <v>108</v>
      </c>
      <c r="D426" s="157" t="s">
        <v>867</v>
      </c>
      <c r="E426" s="158" t="s">
        <v>868</v>
      </c>
      <c r="F426" s="202">
        <v>1029.5999999999995</v>
      </c>
      <c r="G426" s="202">
        <v>2005467.6949999998</v>
      </c>
      <c r="H426" s="10">
        <v>676</v>
      </c>
      <c r="I426" s="10">
        <v>992825</v>
      </c>
      <c r="J426" s="49">
        <f t="shared" si="30"/>
        <v>0.65656565656565691</v>
      </c>
      <c r="K426" s="49">
        <f t="shared" si="31"/>
        <v>0.4950590839609611</v>
      </c>
      <c r="L426" s="49">
        <f t="shared" si="32"/>
        <v>0.19696969696969707</v>
      </c>
      <c r="M426" s="49">
        <f t="shared" si="33"/>
        <v>0.34654135877267273</v>
      </c>
      <c r="N426" s="144">
        <f t="shared" si="34"/>
        <v>0.5435110557423698</v>
      </c>
      <c r="O426" s="47"/>
      <c r="P426" s="47"/>
    </row>
    <row r="427" spans="1:16">
      <c r="A427" s="175">
        <v>424</v>
      </c>
      <c r="B427" s="185" t="s">
        <v>110</v>
      </c>
      <c r="C427" s="185" t="s">
        <v>108</v>
      </c>
      <c r="D427" s="157" t="s">
        <v>861</v>
      </c>
      <c r="E427" s="158" t="s">
        <v>862</v>
      </c>
      <c r="F427" s="202">
        <v>935.99999999999989</v>
      </c>
      <c r="G427" s="202">
        <v>1823152.45</v>
      </c>
      <c r="H427" s="10">
        <v>450</v>
      </c>
      <c r="I427" s="10">
        <v>611030</v>
      </c>
      <c r="J427" s="49">
        <f t="shared" si="30"/>
        <v>0.48076923076923084</v>
      </c>
      <c r="K427" s="49">
        <f t="shared" si="31"/>
        <v>0.33515025032602186</v>
      </c>
      <c r="L427" s="49">
        <f t="shared" si="32"/>
        <v>0.14423076923076925</v>
      </c>
      <c r="M427" s="49">
        <f t="shared" si="33"/>
        <v>0.23460517522821528</v>
      </c>
      <c r="N427" s="144">
        <f t="shared" si="34"/>
        <v>0.3788359444589845</v>
      </c>
      <c r="O427" s="47"/>
      <c r="P427" s="47"/>
    </row>
    <row r="428" spans="1:16">
      <c r="A428" s="175">
        <v>425</v>
      </c>
      <c r="B428" s="185" t="s">
        <v>110</v>
      </c>
      <c r="C428" s="185" t="s">
        <v>108</v>
      </c>
      <c r="D428" s="157" t="s">
        <v>865</v>
      </c>
      <c r="E428" s="158" t="s">
        <v>866</v>
      </c>
      <c r="F428" s="202">
        <v>822.67999999999984</v>
      </c>
      <c r="G428" s="202">
        <v>1529337.06</v>
      </c>
      <c r="H428" s="10">
        <v>509</v>
      </c>
      <c r="I428" s="10">
        <v>796920</v>
      </c>
      <c r="J428" s="49">
        <f t="shared" si="30"/>
        <v>0.61870958331307446</v>
      </c>
      <c r="K428" s="49">
        <f t="shared" si="31"/>
        <v>0.52108852969272845</v>
      </c>
      <c r="L428" s="49">
        <f t="shared" si="32"/>
        <v>0.18561287499392234</v>
      </c>
      <c r="M428" s="49">
        <f t="shared" si="33"/>
        <v>0.36476197078490991</v>
      </c>
      <c r="N428" s="144">
        <f t="shared" si="34"/>
        <v>0.55037484577883222</v>
      </c>
      <c r="O428" s="47"/>
      <c r="P428" s="47"/>
    </row>
    <row r="429" spans="1:16">
      <c r="A429" s="175">
        <v>426</v>
      </c>
      <c r="B429" s="185" t="s">
        <v>110</v>
      </c>
      <c r="C429" s="185" t="s">
        <v>108</v>
      </c>
      <c r="D429" s="157" t="s">
        <v>863</v>
      </c>
      <c r="E429" s="158" t="s">
        <v>864</v>
      </c>
      <c r="F429" s="202">
        <v>1258.74</v>
      </c>
      <c r="G429" s="202">
        <v>2780691.2149999999</v>
      </c>
      <c r="H429" s="10">
        <v>499</v>
      </c>
      <c r="I429" s="10">
        <v>970605</v>
      </c>
      <c r="J429" s="49">
        <f t="shared" si="30"/>
        <v>0.396428174205952</v>
      </c>
      <c r="K429" s="49">
        <f t="shared" si="31"/>
        <v>0.34905170152091125</v>
      </c>
      <c r="L429" s="49">
        <f t="shared" si="32"/>
        <v>0.1189284522617856</v>
      </c>
      <c r="M429" s="49">
        <f t="shared" si="33"/>
        <v>0.24433619106463786</v>
      </c>
      <c r="N429" s="144">
        <f t="shared" si="34"/>
        <v>0.36326464332642344</v>
      </c>
      <c r="O429" s="47"/>
      <c r="P429" s="47"/>
    </row>
    <row r="430" spans="1:16">
      <c r="A430" s="175">
        <v>427</v>
      </c>
      <c r="B430" s="185" t="s">
        <v>110</v>
      </c>
      <c r="C430" s="185" t="s">
        <v>108</v>
      </c>
      <c r="D430" s="157" t="s">
        <v>869</v>
      </c>
      <c r="E430" s="158" t="s">
        <v>870</v>
      </c>
      <c r="F430" s="202">
        <v>632.98</v>
      </c>
      <c r="G430" s="202">
        <v>977113.83000000007</v>
      </c>
      <c r="H430" s="10">
        <v>437</v>
      </c>
      <c r="I430" s="10">
        <v>571795</v>
      </c>
      <c r="J430" s="49">
        <f t="shared" si="30"/>
        <v>0.69038516224841229</v>
      </c>
      <c r="K430" s="49">
        <f t="shared" si="31"/>
        <v>0.58518770530553232</v>
      </c>
      <c r="L430" s="49">
        <f t="shared" si="32"/>
        <v>0.20711554867452367</v>
      </c>
      <c r="M430" s="49">
        <f t="shared" si="33"/>
        <v>0.40963139371387258</v>
      </c>
      <c r="N430" s="144">
        <f t="shared" si="34"/>
        <v>0.61674694238839622</v>
      </c>
      <c r="O430" s="47"/>
      <c r="P430" s="47"/>
    </row>
    <row r="431" spans="1:16">
      <c r="A431" s="175">
        <v>428</v>
      </c>
      <c r="B431" s="185" t="s">
        <v>112</v>
      </c>
      <c r="C431" s="185" t="s">
        <v>108</v>
      </c>
      <c r="D431" s="157" t="s">
        <v>872</v>
      </c>
      <c r="E431" s="161" t="s">
        <v>873</v>
      </c>
      <c r="F431" s="202">
        <v>1375.76</v>
      </c>
      <c r="G431" s="202">
        <v>2681777.4349999996</v>
      </c>
      <c r="H431" s="10">
        <v>799</v>
      </c>
      <c r="I431" s="10">
        <v>1179600</v>
      </c>
      <c r="J431" s="49">
        <f t="shared" si="30"/>
        <v>0.58076990172704546</v>
      </c>
      <c r="K431" s="49">
        <f t="shared" si="31"/>
        <v>0.43985753053366272</v>
      </c>
      <c r="L431" s="49">
        <f t="shared" si="32"/>
        <v>0.17423097051811362</v>
      </c>
      <c r="M431" s="49">
        <f t="shared" si="33"/>
        <v>0.30790027137356391</v>
      </c>
      <c r="N431" s="144">
        <f t="shared" si="34"/>
        <v>0.48213124189167755</v>
      </c>
      <c r="O431" s="47"/>
      <c r="P431" s="47"/>
    </row>
    <row r="432" spans="1:16">
      <c r="A432" s="175">
        <v>429</v>
      </c>
      <c r="B432" s="185" t="s">
        <v>112</v>
      </c>
      <c r="C432" s="185" t="s">
        <v>108</v>
      </c>
      <c r="D432" s="157" t="s">
        <v>871</v>
      </c>
      <c r="E432" s="158" t="s">
        <v>1190</v>
      </c>
      <c r="F432" s="156">
        <v>1101</v>
      </c>
      <c r="G432" s="163">
        <v>2068431</v>
      </c>
      <c r="H432" s="10">
        <v>650</v>
      </c>
      <c r="I432" s="10">
        <v>976960</v>
      </c>
      <c r="J432" s="49">
        <f t="shared" si="30"/>
        <v>0.5903723887375113</v>
      </c>
      <c r="K432" s="49">
        <f t="shared" si="31"/>
        <v>0.4723193570392244</v>
      </c>
      <c r="L432" s="49">
        <f t="shared" si="32"/>
        <v>0.17711171662125338</v>
      </c>
      <c r="M432" s="49">
        <f t="shared" si="33"/>
        <v>0.33062354992745707</v>
      </c>
      <c r="N432" s="144">
        <f t="shared" si="34"/>
        <v>0.50773526654871048</v>
      </c>
      <c r="O432" s="47"/>
      <c r="P432" s="47"/>
    </row>
    <row r="433" spans="1:16">
      <c r="A433" s="175">
        <v>430</v>
      </c>
      <c r="B433" s="185" t="s">
        <v>112</v>
      </c>
      <c r="C433" s="185" t="s">
        <v>108</v>
      </c>
      <c r="D433" s="157" t="s">
        <v>874</v>
      </c>
      <c r="E433" s="158" t="s">
        <v>875</v>
      </c>
      <c r="F433" s="156">
        <v>1198</v>
      </c>
      <c r="G433" s="163">
        <v>2415527.2250000001</v>
      </c>
      <c r="H433" s="10">
        <v>638</v>
      </c>
      <c r="I433" s="10">
        <v>859775</v>
      </c>
      <c r="J433" s="49">
        <f t="shared" si="30"/>
        <v>0.53255425709515858</v>
      </c>
      <c r="K433" s="49">
        <f t="shared" si="31"/>
        <v>0.3559367872576969</v>
      </c>
      <c r="L433" s="49">
        <f t="shared" si="32"/>
        <v>0.15976627712854757</v>
      </c>
      <c r="M433" s="49">
        <f t="shared" si="33"/>
        <v>0.24915575108038782</v>
      </c>
      <c r="N433" s="144">
        <f t="shared" si="34"/>
        <v>0.40892202820893542</v>
      </c>
      <c r="O433" s="47"/>
      <c r="P433" s="47"/>
    </row>
    <row r="434" spans="1:16">
      <c r="A434" s="175">
        <v>431</v>
      </c>
      <c r="B434" s="185" t="s">
        <v>112</v>
      </c>
      <c r="C434" s="185" t="s">
        <v>108</v>
      </c>
      <c r="D434" s="157" t="s">
        <v>876</v>
      </c>
      <c r="E434" s="159" t="s">
        <v>1360</v>
      </c>
      <c r="F434" s="156">
        <v>1426</v>
      </c>
      <c r="G434" s="163">
        <v>2782170.2</v>
      </c>
      <c r="H434" s="10">
        <v>1327</v>
      </c>
      <c r="I434" s="10">
        <v>1960410</v>
      </c>
      <c r="J434" s="49">
        <f t="shared" si="30"/>
        <v>0.93057503506311356</v>
      </c>
      <c r="K434" s="49">
        <f t="shared" si="31"/>
        <v>0.70463338296125799</v>
      </c>
      <c r="L434" s="49">
        <f t="shared" si="32"/>
        <v>0.27917251051893405</v>
      </c>
      <c r="M434" s="49">
        <f t="shared" si="33"/>
        <v>0.49324336807288055</v>
      </c>
      <c r="N434" s="144">
        <f t="shared" si="34"/>
        <v>0.7724158785918146</v>
      </c>
      <c r="O434" s="47"/>
      <c r="P434" s="47"/>
    </row>
    <row r="435" spans="1:16">
      <c r="A435" s="175">
        <v>432</v>
      </c>
      <c r="B435" s="187" t="s">
        <v>120</v>
      </c>
      <c r="C435" s="185" t="s">
        <v>108</v>
      </c>
      <c r="D435" s="157" t="s">
        <v>841</v>
      </c>
      <c r="E435" s="203" t="s">
        <v>1463</v>
      </c>
      <c r="F435" s="156">
        <v>762</v>
      </c>
      <c r="G435" s="163">
        <v>1476890.9</v>
      </c>
      <c r="H435" s="10">
        <v>517</v>
      </c>
      <c r="I435" s="10">
        <v>672530</v>
      </c>
      <c r="J435" s="49">
        <f t="shared" si="30"/>
        <v>0.67847769028871396</v>
      </c>
      <c r="K435" s="49">
        <f t="shared" si="31"/>
        <v>0.4553687750395104</v>
      </c>
      <c r="L435" s="49">
        <f t="shared" si="32"/>
        <v>0.20354330708661419</v>
      </c>
      <c r="M435" s="49">
        <f t="shared" si="33"/>
        <v>0.31875814252765727</v>
      </c>
      <c r="N435" s="144">
        <f t="shared" si="34"/>
        <v>0.5223014496142715</v>
      </c>
      <c r="O435" s="47"/>
      <c r="P435" s="47"/>
    </row>
    <row r="436" spans="1:16">
      <c r="A436" s="175">
        <v>433</v>
      </c>
      <c r="B436" s="187" t="s">
        <v>120</v>
      </c>
      <c r="C436" s="185" t="s">
        <v>108</v>
      </c>
      <c r="D436" s="157" t="s">
        <v>843</v>
      </c>
      <c r="E436" s="158" t="s">
        <v>1297</v>
      </c>
      <c r="F436" s="156">
        <v>934</v>
      </c>
      <c r="G436" s="163">
        <v>1795027.425</v>
      </c>
      <c r="H436" s="10">
        <v>597</v>
      </c>
      <c r="I436" s="10">
        <v>1031375</v>
      </c>
      <c r="J436" s="49">
        <f t="shared" si="30"/>
        <v>0.63918629550321204</v>
      </c>
      <c r="K436" s="49">
        <f t="shared" si="31"/>
        <v>0.57457339405273988</v>
      </c>
      <c r="L436" s="49">
        <f t="shared" si="32"/>
        <v>0.1917558886509636</v>
      </c>
      <c r="M436" s="49">
        <f t="shared" si="33"/>
        <v>0.4022013758369179</v>
      </c>
      <c r="N436" s="144">
        <f t="shared" si="34"/>
        <v>0.59395726448788144</v>
      </c>
      <c r="O436" s="47"/>
      <c r="P436" s="47"/>
    </row>
    <row r="437" spans="1:16">
      <c r="A437" s="175">
        <v>434</v>
      </c>
      <c r="B437" s="185" t="s">
        <v>120</v>
      </c>
      <c r="C437" s="185" t="s">
        <v>108</v>
      </c>
      <c r="D437" s="157" t="s">
        <v>840</v>
      </c>
      <c r="E437" s="158" t="s">
        <v>1345</v>
      </c>
      <c r="F437" s="156">
        <v>1197</v>
      </c>
      <c r="G437" s="163">
        <v>2493968.0249999999</v>
      </c>
      <c r="H437" s="10">
        <v>844</v>
      </c>
      <c r="I437" s="10">
        <v>1450795</v>
      </c>
      <c r="J437" s="49">
        <f t="shared" si="30"/>
        <v>0.70509607351712611</v>
      </c>
      <c r="K437" s="49">
        <f t="shared" si="31"/>
        <v>0.58172157199168584</v>
      </c>
      <c r="L437" s="49">
        <f t="shared" si="32"/>
        <v>0.21152882205513782</v>
      </c>
      <c r="M437" s="49">
        <f t="shared" si="33"/>
        <v>0.40720510039418006</v>
      </c>
      <c r="N437" s="144">
        <f t="shared" si="34"/>
        <v>0.61873392244931791</v>
      </c>
      <c r="O437" s="47"/>
      <c r="P437" s="47"/>
    </row>
    <row r="438" spans="1:16">
      <c r="A438" s="175">
        <v>435</v>
      </c>
      <c r="B438" s="185" t="s">
        <v>120</v>
      </c>
      <c r="C438" s="185" t="s">
        <v>108</v>
      </c>
      <c r="D438" s="157" t="s">
        <v>839</v>
      </c>
      <c r="E438" s="158" t="s">
        <v>1379</v>
      </c>
      <c r="F438" s="156">
        <v>762</v>
      </c>
      <c r="G438" s="163">
        <v>1476890.9</v>
      </c>
      <c r="H438" s="10">
        <v>586</v>
      </c>
      <c r="I438" s="10">
        <v>973815</v>
      </c>
      <c r="J438" s="49">
        <f t="shared" si="30"/>
        <v>0.76902887139107612</v>
      </c>
      <c r="K438" s="49">
        <f t="shared" si="31"/>
        <v>0.6593682715493745</v>
      </c>
      <c r="L438" s="49">
        <f t="shared" si="32"/>
        <v>0.23070866141732282</v>
      </c>
      <c r="M438" s="49">
        <f t="shared" si="33"/>
        <v>0.4615577900845621</v>
      </c>
      <c r="N438" s="144">
        <f t="shared" si="34"/>
        <v>0.69226645150188493</v>
      </c>
      <c r="O438" s="47"/>
      <c r="P438" s="47"/>
    </row>
    <row r="439" spans="1:16">
      <c r="A439" s="175">
        <v>436</v>
      </c>
      <c r="B439" s="185" t="s">
        <v>1398</v>
      </c>
      <c r="C439" s="185" t="s">
        <v>108</v>
      </c>
      <c r="D439" s="185" t="s">
        <v>852</v>
      </c>
      <c r="E439" s="161" t="s">
        <v>1062</v>
      </c>
      <c r="F439" s="156">
        <v>1559</v>
      </c>
      <c r="G439" s="163">
        <v>3427653.6</v>
      </c>
      <c r="H439" s="10">
        <v>1215</v>
      </c>
      <c r="I439" s="10">
        <v>2382650</v>
      </c>
      <c r="J439" s="49">
        <f t="shared" si="30"/>
        <v>0.7793457344451572</v>
      </c>
      <c r="K439" s="49">
        <f t="shared" si="31"/>
        <v>0.69512566847478396</v>
      </c>
      <c r="L439" s="49">
        <f t="shared" si="32"/>
        <v>0.23380372033354715</v>
      </c>
      <c r="M439" s="49">
        <f t="shared" si="33"/>
        <v>0.48658796793234876</v>
      </c>
      <c r="N439" s="144">
        <f t="shared" si="34"/>
        <v>0.72039168826589595</v>
      </c>
      <c r="O439" s="47"/>
      <c r="P439" s="47"/>
    </row>
    <row r="440" spans="1:16">
      <c r="A440" s="175">
        <v>437</v>
      </c>
      <c r="B440" s="185" t="s">
        <v>1398</v>
      </c>
      <c r="C440" s="185" t="s">
        <v>108</v>
      </c>
      <c r="D440" s="157" t="s">
        <v>848</v>
      </c>
      <c r="E440" s="161" t="s">
        <v>1157</v>
      </c>
      <c r="F440" s="156">
        <v>642</v>
      </c>
      <c r="G440" s="163">
        <v>1165883.8999999999</v>
      </c>
      <c r="H440" s="10">
        <v>463</v>
      </c>
      <c r="I440" s="10">
        <v>705350</v>
      </c>
      <c r="J440" s="49">
        <f t="shared" si="30"/>
        <v>0.72118380062305298</v>
      </c>
      <c r="K440" s="49">
        <f t="shared" si="31"/>
        <v>0.60499162909788873</v>
      </c>
      <c r="L440" s="49">
        <f t="shared" si="32"/>
        <v>0.2163551401869159</v>
      </c>
      <c r="M440" s="49">
        <f t="shared" si="33"/>
        <v>0.42349414036852207</v>
      </c>
      <c r="N440" s="144">
        <f t="shared" si="34"/>
        <v>0.63984928055543799</v>
      </c>
      <c r="O440" s="47"/>
      <c r="P440" s="47"/>
    </row>
    <row r="441" spans="1:16">
      <c r="A441" s="175">
        <v>438</v>
      </c>
      <c r="B441" s="185" t="s">
        <v>1398</v>
      </c>
      <c r="C441" s="185" t="s">
        <v>108</v>
      </c>
      <c r="D441" s="157" t="s">
        <v>849</v>
      </c>
      <c r="E441" s="158" t="s">
        <v>850</v>
      </c>
      <c r="F441" s="156">
        <v>1121</v>
      </c>
      <c r="G441" s="163">
        <v>1916816.2999999998</v>
      </c>
      <c r="H441" s="10">
        <v>732</v>
      </c>
      <c r="I441" s="10">
        <v>1045185</v>
      </c>
      <c r="J441" s="49">
        <f t="shared" si="30"/>
        <v>0.65298840321141838</v>
      </c>
      <c r="K441" s="49">
        <f t="shared" si="31"/>
        <v>0.54527134394673094</v>
      </c>
      <c r="L441" s="49">
        <f t="shared" si="32"/>
        <v>0.1958965209634255</v>
      </c>
      <c r="M441" s="49">
        <f t="shared" si="33"/>
        <v>0.38168994076271162</v>
      </c>
      <c r="N441" s="144">
        <f t="shared" si="34"/>
        <v>0.57758646172613715</v>
      </c>
      <c r="O441" s="47"/>
      <c r="P441" s="47"/>
    </row>
    <row r="442" spans="1:16">
      <c r="A442" s="175">
        <v>439</v>
      </c>
      <c r="B442" s="185" t="s">
        <v>1398</v>
      </c>
      <c r="C442" s="185" t="s">
        <v>108</v>
      </c>
      <c r="D442" s="185" t="s">
        <v>851</v>
      </c>
      <c r="E442" s="161" t="s">
        <v>1063</v>
      </c>
      <c r="F442" s="156">
        <v>899</v>
      </c>
      <c r="G442" s="163">
        <v>1646355.2250000001</v>
      </c>
      <c r="H442" s="10">
        <v>568</v>
      </c>
      <c r="I442" s="10">
        <v>818800</v>
      </c>
      <c r="J442" s="49">
        <f t="shared" si="30"/>
        <v>0.63181312569521686</v>
      </c>
      <c r="K442" s="49">
        <f t="shared" si="31"/>
        <v>0.49734102796679247</v>
      </c>
      <c r="L442" s="49">
        <f t="shared" si="32"/>
        <v>0.18954393770856506</v>
      </c>
      <c r="M442" s="49">
        <f t="shared" si="33"/>
        <v>0.34813871957675468</v>
      </c>
      <c r="N442" s="144">
        <f t="shared" si="34"/>
        <v>0.53768265728531972</v>
      </c>
      <c r="O442" s="47"/>
      <c r="P442" s="47"/>
    </row>
    <row r="443" spans="1:16">
      <c r="A443" s="175">
        <v>440</v>
      </c>
      <c r="B443" s="185" t="s">
        <v>1398</v>
      </c>
      <c r="C443" s="185" t="s">
        <v>108</v>
      </c>
      <c r="D443" s="157" t="s">
        <v>846</v>
      </c>
      <c r="E443" s="161" t="s">
        <v>621</v>
      </c>
      <c r="F443" s="156">
        <v>1393</v>
      </c>
      <c r="G443" s="163">
        <v>2486446.6749999998</v>
      </c>
      <c r="H443" s="10">
        <v>932</v>
      </c>
      <c r="I443" s="10">
        <v>1625905</v>
      </c>
      <c r="J443" s="49">
        <f t="shared" si="30"/>
        <v>0.669059583632448</v>
      </c>
      <c r="K443" s="49">
        <f t="shared" si="31"/>
        <v>0.65390704588506809</v>
      </c>
      <c r="L443" s="49">
        <f t="shared" si="32"/>
        <v>0.2007178750897344</v>
      </c>
      <c r="M443" s="49">
        <f t="shared" si="33"/>
        <v>0.45773493211954763</v>
      </c>
      <c r="N443" s="144">
        <f t="shared" si="34"/>
        <v>0.65845280720928201</v>
      </c>
      <c r="O443" s="47"/>
      <c r="P443" s="47"/>
    </row>
    <row r="444" spans="1:16">
      <c r="A444" s="175">
        <v>441</v>
      </c>
      <c r="B444" s="185" t="s">
        <v>1398</v>
      </c>
      <c r="C444" s="185" t="s">
        <v>108</v>
      </c>
      <c r="D444" s="157" t="s">
        <v>844</v>
      </c>
      <c r="E444" s="161" t="s">
        <v>845</v>
      </c>
      <c r="F444" s="156">
        <v>899</v>
      </c>
      <c r="G444" s="163">
        <v>1646355.2250000001</v>
      </c>
      <c r="H444" s="10">
        <v>817</v>
      </c>
      <c r="I444" s="10">
        <v>1225865</v>
      </c>
      <c r="J444" s="49">
        <f t="shared" si="30"/>
        <v>0.90878754171301446</v>
      </c>
      <c r="K444" s="49">
        <f t="shared" si="31"/>
        <v>0.74459325750917449</v>
      </c>
      <c r="L444" s="49">
        <f t="shared" si="32"/>
        <v>0.27263626251390433</v>
      </c>
      <c r="M444" s="49">
        <f t="shared" si="33"/>
        <v>0.52121528025642216</v>
      </c>
      <c r="N444" s="144">
        <f t="shared" si="34"/>
        <v>0.79385154277032655</v>
      </c>
      <c r="O444" s="47"/>
      <c r="P444" s="47"/>
    </row>
    <row r="445" spans="1:16">
      <c r="A445" s="175">
        <v>442</v>
      </c>
      <c r="B445" s="185" t="s">
        <v>888</v>
      </c>
      <c r="C445" s="185" t="s">
        <v>108</v>
      </c>
      <c r="D445" s="157" t="s">
        <v>889</v>
      </c>
      <c r="E445" s="158" t="s">
        <v>890</v>
      </c>
      <c r="F445" s="156">
        <v>1922</v>
      </c>
      <c r="G445" s="163">
        <v>4527172.9249999998</v>
      </c>
      <c r="H445" s="10">
        <v>521</v>
      </c>
      <c r="I445" s="10">
        <v>1355090</v>
      </c>
      <c r="J445" s="49">
        <f t="shared" si="30"/>
        <v>0.27107180020811655</v>
      </c>
      <c r="K445" s="49">
        <f t="shared" si="31"/>
        <v>0.29932366676715799</v>
      </c>
      <c r="L445" s="49">
        <f t="shared" si="32"/>
        <v>8.1321540062434958E-2</v>
      </c>
      <c r="M445" s="49">
        <f t="shared" si="33"/>
        <v>0.20952656673701059</v>
      </c>
      <c r="N445" s="144">
        <f t="shared" si="34"/>
        <v>0.29084810679944556</v>
      </c>
      <c r="O445" s="47"/>
      <c r="P445" s="47"/>
    </row>
    <row r="446" spans="1:16">
      <c r="A446" s="175">
        <v>443</v>
      </c>
      <c r="B446" s="185" t="s">
        <v>888</v>
      </c>
      <c r="C446" s="185" t="s">
        <v>108</v>
      </c>
      <c r="D446" s="157" t="s">
        <v>891</v>
      </c>
      <c r="E446" s="158" t="s">
        <v>1328</v>
      </c>
      <c r="F446" s="156">
        <v>2541</v>
      </c>
      <c r="G446" s="163">
        <v>6308289.75</v>
      </c>
      <c r="H446" s="10">
        <v>805</v>
      </c>
      <c r="I446" s="10">
        <v>2594260</v>
      </c>
      <c r="J446" s="49">
        <f t="shared" si="30"/>
        <v>0.3168044077134986</v>
      </c>
      <c r="K446" s="49">
        <f t="shared" si="31"/>
        <v>0.41124617016838833</v>
      </c>
      <c r="L446" s="49">
        <f t="shared" si="32"/>
        <v>9.5041322314049576E-2</v>
      </c>
      <c r="M446" s="49">
        <f t="shared" si="33"/>
        <v>0.28787231911787181</v>
      </c>
      <c r="N446" s="144">
        <f t="shared" si="34"/>
        <v>0.38291364143192141</v>
      </c>
      <c r="O446" s="47"/>
      <c r="P446" s="47"/>
    </row>
    <row r="447" spans="1:16">
      <c r="A447" s="175">
        <v>444</v>
      </c>
      <c r="B447" s="185" t="s">
        <v>888</v>
      </c>
      <c r="C447" s="185" t="s">
        <v>108</v>
      </c>
      <c r="D447" s="157" t="s">
        <v>892</v>
      </c>
      <c r="E447" s="158" t="s">
        <v>893</v>
      </c>
      <c r="F447" s="156">
        <v>954</v>
      </c>
      <c r="G447" s="163">
        <v>1053352.825</v>
      </c>
      <c r="H447" s="10">
        <v>301</v>
      </c>
      <c r="I447" s="10">
        <v>352525</v>
      </c>
      <c r="J447" s="49">
        <f t="shared" si="30"/>
        <v>0.31551362683438156</v>
      </c>
      <c r="K447" s="49">
        <f t="shared" si="31"/>
        <v>0.33466943993813281</v>
      </c>
      <c r="L447" s="49">
        <f t="shared" si="32"/>
        <v>9.4654088050314458E-2</v>
      </c>
      <c r="M447" s="49">
        <f t="shared" si="33"/>
        <v>0.23426860795669294</v>
      </c>
      <c r="N447" s="144">
        <f t="shared" si="34"/>
        <v>0.32892269600700741</v>
      </c>
      <c r="O447" s="47"/>
      <c r="P447" s="47"/>
    </row>
    <row r="448" spans="1:16">
      <c r="A448" s="175">
        <v>445</v>
      </c>
      <c r="B448" s="185" t="s">
        <v>107</v>
      </c>
      <c r="C448" s="185" t="s">
        <v>108</v>
      </c>
      <c r="D448" s="157" t="s">
        <v>855</v>
      </c>
      <c r="E448" s="158" t="s">
        <v>1065</v>
      </c>
      <c r="F448" s="156">
        <v>973</v>
      </c>
      <c r="G448" s="163">
        <v>1036991.125</v>
      </c>
      <c r="H448" s="10">
        <v>568</v>
      </c>
      <c r="I448" s="10">
        <v>642695</v>
      </c>
      <c r="J448" s="49">
        <f t="shared" si="30"/>
        <v>0.58376156217882835</v>
      </c>
      <c r="K448" s="49">
        <f t="shared" si="31"/>
        <v>0.61976904575726244</v>
      </c>
      <c r="L448" s="49">
        <f t="shared" si="32"/>
        <v>0.17512846865364851</v>
      </c>
      <c r="M448" s="49">
        <f t="shared" si="33"/>
        <v>0.43383833203008371</v>
      </c>
      <c r="N448" s="144">
        <f t="shared" si="34"/>
        <v>0.60896680068373221</v>
      </c>
      <c r="O448" s="47"/>
      <c r="P448" s="47"/>
    </row>
    <row r="449" spans="1:16">
      <c r="A449" s="175">
        <v>446</v>
      </c>
      <c r="B449" s="185" t="s">
        <v>107</v>
      </c>
      <c r="C449" s="185" t="s">
        <v>108</v>
      </c>
      <c r="D449" s="157" t="s">
        <v>853</v>
      </c>
      <c r="E449" s="158" t="s">
        <v>854</v>
      </c>
      <c r="F449" s="156">
        <v>1041</v>
      </c>
      <c r="G449" s="163">
        <v>1971859.5</v>
      </c>
      <c r="H449" s="10">
        <v>704</v>
      </c>
      <c r="I449" s="10">
        <v>987340</v>
      </c>
      <c r="J449" s="49">
        <f t="shared" si="30"/>
        <v>0.67627281460134481</v>
      </c>
      <c r="K449" s="49">
        <f t="shared" si="31"/>
        <v>0.50071518787215819</v>
      </c>
      <c r="L449" s="49">
        <f t="shared" si="32"/>
        <v>0.20288184438040344</v>
      </c>
      <c r="M449" s="49">
        <f t="shared" si="33"/>
        <v>0.3505006315105107</v>
      </c>
      <c r="N449" s="144">
        <f t="shared" si="34"/>
        <v>0.55338247589091416</v>
      </c>
      <c r="O449" s="47"/>
      <c r="P449" s="47"/>
    </row>
    <row r="450" spans="1:16">
      <c r="A450" s="175">
        <v>447</v>
      </c>
      <c r="B450" s="185" t="s">
        <v>107</v>
      </c>
      <c r="C450" s="185" t="s">
        <v>108</v>
      </c>
      <c r="D450" s="157" t="s">
        <v>856</v>
      </c>
      <c r="E450" s="158" t="s">
        <v>1066</v>
      </c>
      <c r="F450" s="156">
        <v>1183</v>
      </c>
      <c r="G450" s="163">
        <v>2441057.125</v>
      </c>
      <c r="H450" s="10">
        <v>598</v>
      </c>
      <c r="I450" s="10">
        <v>840635</v>
      </c>
      <c r="J450" s="49">
        <f t="shared" si="30"/>
        <v>0.50549450549450547</v>
      </c>
      <c r="K450" s="49">
        <f t="shared" si="31"/>
        <v>0.34437334193889463</v>
      </c>
      <c r="L450" s="49">
        <f t="shared" si="32"/>
        <v>0.15164835164835164</v>
      </c>
      <c r="M450" s="49">
        <f t="shared" si="33"/>
        <v>0.24106133935722623</v>
      </c>
      <c r="N450" s="144">
        <f t="shared" si="34"/>
        <v>0.39270969100557784</v>
      </c>
      <c r="O450" s="47"/>
      <c r="P450" s="47"/>
    </row>
    <row r="451" spans="1:16">
      <c r="A451" s="175">
        <v>448</v>
      </c>
      <c r="B451" s="185" t="s">
        <v>107</v>
      </c>
      <c r="C451" s="185" t="s">
        <v>108</v>
      </c>
      <c r="D451" s="157" t="s">
        <v>857</v>
      </c>
      <c r="E451" s="161" t="s">
        <v>1224</v>
      </c>
      <c r="F451" s="156">
        <v>1633</v>
      </c>
      <c r="G451" s="163">
        <v>3819989.75</v>
      </c>
      <c r="H451" s="10">
        <v>967</v>
      </c>
      <c r="I451" s="10">
        <v>1824660</v>
      </c>
      <c r="J451" s="49">
        <f t="shared" ref="J451:J514" si="35">IFERROR(H451/F451,0)</f>
        <v>0.59216166564605022</v>
      </c>
      <c r="K451" s="49">
        <f t="shared" ref="K451:K514" si="36">IFERROR(I451/G451,0)</f>
        <v>0.47766096754578991</v>
      </c>
      <c r="L451" s="49">
        <f t="shared" si="32"/>
        <v>0.17764849969381505</v>
      </c>
      <c r="M451" s="49">
        <f t="shared" si="33"/>
        <v>0.33436267728205293</v>
      </c>
      <c r="N451" s="144">
        <f t="shared" si="34"/>
        <v>0.51201117697586795</v>
      </c>
      <c r="O451" s="47"/>
      <c r="P451" s="47"/>
    </row>
    <row r="452" spans="1:16">
      <c r="A452" s="175">
        <v>449</v>
      </c>
      <c r="B452" s="185" t="s">
        <v>118</v>
      </c>
      <c r="C452" s="185" t="s">
        <v>108</v>
      </c>
      <c r="D452" s="157" t="s">
        <v>858</v>
      </c>
      <c r="E452" s="158" t="s">
        <v>1067</v>
      </c>
      <c r="F452" s="156">
        <v>1979</v>
      </c>
      <c r="G452" s="163">
        <v>4393373.9000000004</v>
      </c>
      <c r="H452" s="10">
        <v>644</v>
      </c>
      <c r="I452" s="10">
        <v>1339365</v>
      </c>
      <c r="J452" s="49">
        <f t="shared" si="35"/>
        <v>0.3254168772107125</v>
      </c>
      <c r="K452" s="49">
        <f t="shared" si="36"/>
        <v>0.30486023509175941</v>
      </c>
      <c r="L452" s="49">
        <f t="shared" ref="L452:L515" si="37">IF((J452*0.3)&gt;30%,30%,(J452*0.3))</f>
        <v>9.7625063163213746E-2</v>
      </c>
      <c r="M452" s="49">
        <f t="shared" ref="M452:M515" si="38">IF((K452*0.7)&gt;70%,70%,(K452*0.7))</f>
        <v>0.21340216456423158</v>
      </c>
      <c r="N452" s="144">
        <f t="shared" ref="N452:N515" si="39">L452+M452</f>
        <v>0.31102722772744534</v>
      </c>
      <c r="O452" s="47"/>
      <c r="P452" s="47"/>
    </row>
    <row r="453" spans="1:16">
      <c r="A453" s="175">
        <v>450</v>
      </c>
      <c r="B453" s="185" t="s">
        <v>118</v>
      </c>
      <c r="C453" s="185" t="s">
        <v>108</v>
      </c>
      <c r="D453" s="157" t="s">
        <v>859</v>
      </c>
      <c r="E453" s="158" t="s">
        <v>1068</v>
      </c>
      <c r="F453" s="156">
        <v>1089</v>
      </c>
      <c r="G453" s="163">
        <v>2284022.15</v>
      </c>
      <c r="H453" s="10">
        <v>793</v>
      </c>
      <c r="I453" s="10">
        <v>1307465</v>
      </c>
      <c r="J453" s="49">
        <f t="shared" si="35"/>
        <v>0.7281910009182736</v>
      </c>
      <c r="K453" s="49">
        <f t="shared" si="36"/>
        <v>0.57243971999133203</v>
      </c>
      <c r="L453" s="49">
        <f t="shared" si="37"/>
        <v>0.21845730027548207</v>
      </c>
      <c r="M453" s="49">
        <f t="shared" si="38"/>
        <v>0.40070780399393241</v>
      </c>
      <c r="N453" s="144">
        <f t="shared" si="39"/>
        <v>0.61916510426941451</v>
      </c>
      <c r="O453" s="47"/>
      <c r="P453" s="47"/>
    </row>
    <row r="454" spans="1:16">
      <c r="A454" s="175">
        <v>451</v>
      </c>
      <c r="B454" s="185" t="s">
        <v>118</v>
      </c>
      <c r="C454" s="185" t="s">
        <v>108</v>
      </c>
      <c r="D454" s="157" t="s">
        <v>860</v>
      </c>
      <c r="E454" s="158" t="s">
        <v>1380</v>
      </c>
      <c r="F454" s="156">
        <v>926</v>
      </c>
      <c r="G454" s="163">
        <v>1023925.6</v>
      </c>
      <c r="H454" s="10">
        <v>521</v>
      </c>
      <c r="I454" s="10">
        <v>607120</v>
      </c>
      <c r="J454" s="49">
        <f t="shared" si="35"/>
        <v>0.56263498920086397</v>
      </c>
      <c r="K454" s="49">
        <f t="shared" si="36"/>
        <v>0.59293370533952861</v>
      </c>
      <c r="L454" s="49">
        <f t="shared" si="37"/>
        <v>0.16879049676025917</v>
      </c>
      <c r="M454" s="49">
        <f t="shared" si="38"/>
        <v>0.41505359373766998</v>
      </c>
      <c r="N454" s="144">
        <f t="shared" si="39"/>
        <v>0.58384409049792918</v>
      </c>
      <c r="O454" s="47"/>
      <c r="P454" s="47"/>
    </row>
    <row r="455" spans="1:16">
      <c r="A455" s="175">
        <v>452</v>
      </c>
      <c r="B455" s="185" t="s">
        <v>114</v>
      </c>
      <c r="C455" s="185" t="s">
        <v>108</v>
      </c>
      <c r="D455" s="157" t="s">
        <v>878</v>
      </c>
      <c r="E455" s="158" t="s">
        <v>879</v>
      </c>
      <c r="F455" s="156">
        <v>776</v>
      </c>
      <c r="G455" s="163">
        <v>1034314.25</v>
      </c>
      <c r="H455" s="10">
        <v>443</v>
      </c>
      <c r="I455" s="10">
        <v>517575</v>
      </c>
      <c r="J455" s="49">
        <f t="shared" si="35"/>
        <v>0.57087628865979378</v>
      </c>
      <c r="K455" s="49">
        <f t="shared" si="36"/>
        <v>0.50040401164346326</v>
      </c>
      <c r="L455" s="49">
        <f t="shared" si="37"/>
        <v>0.17126288659793812</v>
      </c>
      <c r="M455" s="49">
        <f t="shared" si="38"/>
        <v>0.35028280815042429</v>
      </c>
      <c r="N455" s="144">
        <f t="shared" si="39"/>
        <v>0.52154569474836243</v>
      </c>
      <c r="O455" s="47"/>
      <c r="P455" s="47"/>
    </row>
    <row r="456" spans="1:16">
      <c r="A456" s="175">
        <v>453</v>
      </c>
      <c r="B456" s="185" t="s">
        <v>114</v>
      </c>
      <c r="C456" s="185" t="s">
        <v>108</v>
      </c>
      <c r="D456" s="157" t="s">
        <v>877</v>
      </c>
      <c r="E456" s="158" t="s">
        <v>1071</v>
      </c>
      <c r="F456" s="156">
        <v>868</v>
      </c>
      <c r="G456" s="163">
        <v>1961499.9</v>
      </c>
      <c r="H456" s="10">
        <v>560</v>
      </c>
      <c r="I456" s="10">
        <v>1208420</v>
      </c>
      <c r="J456" s="49">
        <f t="shared" si="35"/>
        <v>0.64516129032258063</v>
      </c>
      <c r="K456" s="49">
        <f t="shared" si="36"/>
        <v>0.6160693661009109</v>
      </c>
      <c r="L456" s="49">
        <f t="shared" si="37"/>
        <v>0.19354838709677419</v>
      </c>
      <c r="M456" s="49">
        <f t="shared" si="38"/>
        <v>0.43124855627063763</v>
      </c>
      <c r="N456" s="144">
        <f t="shared" si="39"/>
        <v>0.62479694336741187</v>
      </c>
      <c r="O456" s="47"/>
      <c r="P456" s="47"/>
    </row>
    <row r="457" spans="1:16">
      <c r="A457" s="175">
        <v>454</v>
      </c>
      <c r="B457" s="185" t="s">
        <v>116</v>
      </c>
      <c r="C457" s="185" t="s">
        <v>108</v>
      </c>
      <c r="D457" s="204" t="s">
        <v>903</v>
      </c>
      <c r="E457" s="186" t="s">
        <v>904</v>
      </c>
      <c r="F457" s="156">
        <v>1435</v>
      </c>
      <c r="G457" s="163">
        <v>3042856.7749999999</v>
      </c>
      <c r="H457" s="10">
        <v>862</v>
      </c>
      <c r="I457" s="10">
        <v>1597925</v>
      </c>
      <c r="J457" s="49">
        <f t="shared" si="35"/>
        <v>0.60069686411149825</v>
      </c>
      <c r="K457" s="49">
        <f t="shared" si="36"/>
        <v>0.52513973484670506</v>
      </c>
      <c r="L457" s="49">
        <f t="shared" si="37"/>
        <v>0.18020905923344946</v>
      </c>
      <c r="M457" s="49">
        <f t="shared" si="38"/>
        <v>0.36759781439269351</v>
      </c>
      <c r="N457" s="144">
        <f t="shared" si="39"/>
        <v>0.547806873626143</v>
      </c>
      <c r="O457" s="47"/>
      <c r="P457" s="47"/>
    </row>
    <row r="458" spans="1:16">
      <c r="A458" s="175">
        <v>455</v>
      </c>
      <c r="B458" s="185" t="s">
        <v>116</v>
      </c>
      <c r="C458" s="185" t="s">
        <v>108</v>
      </c>
      <c r="D458" s="204" t="s">
        <v>907</v>
      </c>
      <c r="E458" s="186" t="s">
        <v>902</v>
      </c>
      <c r="F458" s="156">
        <v>1109</v>
      </c>
      <c r="G458" s="163">
        <v>1880839.575</v>
      </c>
      <c r="H458" s="10">
        <v>1114</v>
      </c>
      <c r="I458" s="10">
        <v>1496405</v>
      </c>
      <c r="J458" s="49">
        <f t="shared" si="35"/>
        <v>1.0045085662759243</v>
      </c>
      <c r="K458" s="49">
        <f t="shared" si="36"/>
        <v>0.79560480324325378</v>
      </c>
      <c r="L458" s="49">
        <f t="shared" si="37"/>
        <v>0.3</v>
      </c>
      <c r="M458" s="49">
        <f t="shared" si="38"/>
        <v>0.55692336227027761</v>
      </c>
      <c r="N458" s="144">
        <f t="shared" si="39"/>
        <v>0.85692336227027766</v>
      </c>
      <c r="O458" s="47"/>
      <c r="P458" s="47"/>
    </row>
    <row r="459" spans="1:16">
      <c r="A459" s="175">
        <v>456</v>
      </c>
      <c r="B459" s="185" t="s">
        <v>116</v>
      </c>
      <c r="C459" s="185" t="s">
        <v>108</v>
      </c>
      <c r="D459" s="204" t="s">
        <v>909</v>
      </c>
      <c r="E459" s="186" t="s">
        <v>908</v>
      </c>
      <c r="F459" s="156">
        <v>1093</v>
      </c>
      <c r="G459" s="163">
        <v>2133050.5</v>
      </c>
      <c r="H459" s="10">
        <v>831</v>
      </c>
      <c r="I459" s="10">
        <v>1469600</v>
      </c>
      <c r="J459" s="49">
        <f t="shared" si="35"/>
        <v>0.76029277218664226</v>
      </c>
      <c r="K459" s="49">
        <f t="shared" si="36"/>
        <v>0.68896634186579264</v>
      </c>
      <c r="L459" s="49">
        <f t="shared" si="37"/>
        <v>0.22808783165599267</v>
      </c>
      <c r="M459" s="49">
        <f t="shared" si="38"/>
        <v>0.48227643930605479</v>
      </c>
      <c r="N459" s="144">
        <f t="shared" si="39"/>
        <v>0.71036427096204746</v>
      </c>
      <c r="O459" s="47"/>
      <c r="P459" s="47"/>
    </row>
    <row r="460" spans="1:16">
      <c r="A460" s="175">
        <v>457</v>
      </c>
      <c r="B460" s="185" t="s">
        <v>116</v>
      </c>
      <c r="C460" s="185" t="s">
        <v>108</v>
      </c>
      <c r="D460" s="204" t="s">
        <v>901</v>
      </c>
      <c r="E460" s="186" t="s">
        <v>1072</v>
      </c>
      <c r="F460" s="156">
        <v>1075</v>
      </c>
      <c r="G460" s="163">
        <v>2072495.0249999999</v>
      </c>
      <c r="H460" s="10">
        <v>940</v>
      </c>
      <c r="I460" s="10">
        <v>1291375</v>
      </c>
      <c r="J460" s="49">
        <f t="shared" si="35"/>
        <v>0.87441860465116283</v>
      </c>
      <c r="K460" s="49">
        <f t="shared" si="36"/>
        <v>0.62310161637179329</v>
      </c>
      <c r="L460" s="49">
        <f t="shared" si="37"/>
        <v>0.26232558139534884</v>
      </c>
      <c r="M460" s="49">
        <f t="shared" si="38"/>
        <v>0.43617113146025527</v>
      </c>
      <c r="N460" s="144">
        <f t="shared" si="39"/>
        <v>0.69849671285560411</v>
      </c>
      <c r="O460" s="47"/>
      <c r="P460" s="47"/>
    </row>
    <row r="461" spans="1:16">
      <c r="A461" s="175">
        <v>458</v>
      </c>
      <c r="B461" s="185" t="s">
        <v>116</v>
      </c>
      <c r="C461" s="185" t="s">
        <v>108</v>
      </c>
      <c r="D461" s="204" t="s">
        <v>905</v>
      </c>
      <c r="E461" s="186" t="s">
        <v>906</v>
      </c>
      <c r="F461" s="156">
        <v>1054</v>
      </c>
      <c r="G461" s="163">
        <v>1874555.9</v>
      </c>
      <c r="H461" s="10">
        <v>744</v>
      </c>
      <c r="I461" s="10">
        <v>1003790</v>
      </c>
      <c r="J461" s="49">
        <f t="shared" si="35"/>
        <v>0.70588235294117652</v>
      </c>
      <c r="K461" s="49">
        <f t="shared" si="36"/>
        <v>0.53548149724422733</v>
      </c>
      <c r="L461" s="49">
        <f t="shared" si="37"/>
        <v>0.21176470588235294</v>
      </c>
      <c r="M461" s="49">
        <f t="shared" si="38"/>
        <v>0.37483704807095913</v>
      </c>
      <c r="N461" s="144">
        <f t="shared" si="39"/>
        <v>0.58660175395331204</v>
      </c>
      <c r="O461" s="47"/>
      <c r="P461" s="47"/>
    </row>
    <row r="462" spans="1:16">
      <c r="A462" s="175">
        <v>459</v>
      </c>
      <c r="B462" s="185" t="s">
        <v>119</v>
      </c>
      <c r="C462" s="185" t="s">
        <v>108</v>
      </c>
      <c r="D462" s="157" t="s">
        <v>910</v>
      </c>
      <c r="E462" s="158" t="s">
        <v>1111</v>
      </c>
      <c r="F462" s="156">
        <v>1037</v>
      </c>
      <c r="G462" s="163">
        <v>1976156.7749999999</v>
      </c>
      <c r="H462" s="10">
        <v>833</v>
      </c>
      <c r="I462" s="10">
        <v>1186105</v>
      </c>
      <c r="J462" s="49">
        <f t="shared" si="35"/>
        <v>0.80327868852459017</v>
      </c>
      <c r="K462" s="49">
        <f t="shared" si="36"/>
        <v>0.60020794655828869</v>
      </c>
      <c r="L462" s="49">
        <f t="shared" si="37"/>
        <v>0.24098360655737705</v>
      </c>
      <c r="M462" s="49">
        <f t="shared" si="38"/>
        <v>0.42014556259080205</v>
      </c>
      <c r="N462" s="144">
        <f t="shared" si="39"/>
        <v>0.6611291691481791</v>
      </c>
      <c r="O462" s="47"/>
      <c r="P462" s="47"/>
    </row>
    <row r="463" spans="1:16">
      <c r="A463" s="175">
        <v>460</v>
      </c>
      <c r="B463" s="185" t="s">
        <v>119</v>
      </c>
      <c r="C463" s="185" t="s">
        <v>108</v>
      </c>
      <c r="D463" s="157" t="s">
        <v>913</v>
      </c>
      <c r="E463" s="161" t="s">
        <v>1382</v>
      </c>
      <c r="F463" s="156">
        <v>685</v>
      </c>
      <c r="G463" s="163">
        <v>1201982.3</v>
      </c>
      <c r="H463" s="10">
        <v>442</v>
      </c>
      <c r="I463" s="10">
        <v>598240</v>
      </c>
      <c r="J463" s="49">
        <f t="shared" si="35"/>
        <v>0.64525547445255471</v>
      </c>
      <c r="K463" s="49">
        <f t="shared" si="36"/>
        <v>0.49771115597958471</v>
      </c>
      <c r="L463" s="49">
        <f t="shared" si="37"/>
        <v>0.19357664233576641</v>
      </c>
      <c r="M463" s="49">
        <f t="shared" si="38"/>
        <v>0.34839780918570928</v>
      </c>
      <c r="N463" s="144">
        <f t="shared" si="39"/>
        <v>0.54197445152147572</v>
      </c>
      <c r="O463" s="47"/>
      <c r="P463" s="47"/>
    </row>
    <row r="464" spans="1:16">
      <c r="A464" s="175">
        <v>461</v>
      </c>
      <c r="B464" s="185" t="s">
        <v>119</v>
      </c>
      <c r="C464" s="185" t="s">
        <v>108</v>
      </c>
      <c r="D464" s="157" t="s">
        <v>912</v>
      </c>
      <c r="E464" s="158" t="s">
        <v>1361</v>
      </c>
      <c r="F464" s="156">
        <v>1067</v>
      </c>
      <c r="G464" s="163">
        <v>2177601.2250000001</v>
      </c>
      <c r="H464" s="10">
        <v>696</v>
      </c>
      <c r="I464" s="10">
        <v>1192050</v>
      </c>
      <c r="J464" s="49">
        <f t="shared" si="35"/>
        <v>0.65229615745079661</v>
      </c>
      <c r="K464" s="49">
        <f t="shared" si="36"/>
        <v>0.54741427691840128</v>
      </c>
      <c r="L464" s="49">
        <f t="shared" si="37"/>
        <v>0.19568884723523897</v>
      </c>
      <c r="M464" s="49">
        <f t="shared" si="38"/>
        <v>0.38318999384288088</v>
      </c>
      <c r="N464" s="144">
        <f t="shared" si="39"/>
        <v>0.57887884107811982</v>
      </c>
      <c r="O464" s="47"/>
      <c r="P464" s="47"/>
    </row>
    <row r="465" spans="1:16">
      <c r="A465" s="175">
        <v>462</v>
      </c>
      <c r="B465" s="185" t="s">
        <v>119</v>
      </c>
      <c r="C465" s="185" t="s">
        <v>108</v>
      </c>
      <c r="D465" s="157" t="s">
        <v>911</v>
      </c>
      <c r="E465" s="158" t="s">
        <v>1112</v>
      </c>
      <c r="F465" s="156">
        <v>1156</v>
      </c>
      <c r="G465" s="163">
        <v>2238679.1749999998</v>
      </c>
      <c r="H465" s="10">
        <v>945</v>
      </c>
      <c r="I465" s="10">
        <v>1283765</v>
      </c>
      <c r="J465" s="49">
        <f t="shared" si="35"/>
        <v>0.81747404844290661</v>
      </c>
      <c r="K465" s="49">
        <f t="shared" si="36"/>
        <v>0.57344751062867239</v>
      </c>
      <c r="L465" s="49">
        <f t="shared" si="37"/>
        <v>0.24524221453287198</v>
      </c>
      <c r="M465" s="49">
        <f t="shared" si="38"/>
        <v>0.40141325744007067</v>
      </c>
      <c r="N465" s="144">
        <f t="shared" si="39"/>
        <v>0.64665547197294271</v>
      </c>
      <c r="O465" s="47"/>
      <c r="P465" s="47"/>
    </row>
    <row r="466" spans="1:16">
      <c r="A466" s="175">
        <v>463</v>
      </c>
      <c r="B466" s="161" t="s">
        <v>115</v>
      </c>
      <c r="C466" s="161" t="s">
        <v>108</v>
      </c>
      <c r="D466" s="158" t="s">
        <v>885</v>
      </c>
      <c r="E466" s="158" t="s">
        <v>886</v>
      </c>
      <c r="F466" s="156">
        <v>1625</v>
      </c>
      <c r="G466" s="163">
        <v>3364266.9249999998</v>
      </c>
      <c r="H466" s="10">
        <v>826</v>
      </c>
      <c r="I466" s="10">
        <v>1372565</v>
      </c>
      <c r="J466" s="49">
        <f t="shared" si="35"/>
        <v>0.50830769230769235</v>
      </c>
      <c r="K466" s="49">
        <f t="shared" si="36"/>
        <v>0.40798338259084482</v>
      </c>
      <c r="L466" s="49">
        <f t="shared" si="37"/>
        <v>0.1524923076923077</v>
      </c>
      <c r="M466" s="49">
        <f t="shared" si="38"/>
        <v>0.28558836781359137</v>
      </c>
      <c r="N466" s="144">
        <f t="shared" si="39"/>
        <v>0.43808067550589908</v>
      </c>
      <c r="O466" s="47"/>
      <c r="P466" s="47"/>
    </row>
    <row r="467" spans="1:16">
      <c r="A467" s="175">
        <v>464</v>
      </c>
      <c r="B467" s="161" t="s">
        <v>115</v>
      </c>
      <c r="C467" s="161" t="s">
        <v>108</v>
      </c>
      <c r="D467" s="158" t="s">
        <v>883</v>
      </c>
      <c r="E467" s="159" t="s">
        <v>884</v>
      </c>
      <c r="F467" s="156">
        <v>1568</v>
      </c>
      <c r="G467" s="163">
        <v>2698911.4750000001</v>
      </c>
      <c r="H467" s="10">
        <v>868</v>
      </c>
      <c r="I467" s="10">
        <v>1384135</v>
      </c>
      <c r="J467" s="49">
        <f t="shared" si="35"/>
        <v>0.5535714285714286</v>
      </c>
      <c r="K467" s="49">
        <f t="shared" si="36"/>
        <v>0.51284935160757728</v>
      </c>
      <c r="L467" s="49">
        <f t="shared" si="37"/>
        <v>0.16607142857142856</v>
      </c>
      <c r="M467" s="49">
        <f t="shared" si="38"/>
        <v>0.35899454612530407</v>
      </c>
      <c r="N467" s="144">
        <f t="shared" si="39"/>
        <v>0.52506597469673266</v>
      </c>
      <c r="O467" s="47"/>
      <c r="P467" s="47"/>
    </row>
    <row r="468" spans="1:16">
      <c r="A468" s="175">
        <v>465</v>
      </c>
      <c r="B468" s="161" t="s">
        <v>115</v>
      </c>
      <c r="C468" s="161" t="s">
        <v>108</v>
      </c>
      <c r="D468" s="158" t="s">
        <v>887</v>
      </c>
      <c r="E468" s="159" t="s">
        <v>1110</v>
      </c>
      <c r="F468" s="156">
        <v>1417</v>
      </c>
      <c r="G468" s="163">
        <v>2352583.5499999998</v>
      </c>
      <c r="H468" s="10">
        <v>993</v>
      </c>
      <c r="I468" s="10">
        <v>1451140</v>
      </c>
      <c r="J468" s="49">
        <f t="shared" si="35"/>
        <v>0.70077628793225122</v>
      </c>
      <c r="K468" s="49">
        <f t="shared" si="36"/>
        <v>0.61682825249713236</v>
      </c>
      <c r="L468" s="49">
        <f t="shared" si="37"/>
        <v>0.21023288637967535</v>
      </c>
      <c r="M468" s="49">
        <f t="shared" si="38"/>
        <v>0.43177977674799262</v>
      </c>
      <c r="N468" s="144">
        <f t="shared" si="39"/>
        <v>0.64201266312766792</v>
      </c>
      <c r="O468" s="47"/>
      <c r="P468" s="47"/>
    </row>
    <row r="469" spans="1:16">
      <c r="A469" s="175">
        <v>466</v>
      </c>
      <c r="B469" s="161" t="s">
        <v>115</v>
      </c>
      <c r="C469" s="161" t="s">
        <v>108</v>
      </c>
      <c r="D469" s="158" t="s">
        <v>882</v>
      </c>
      <c r="E469" s="158" t="s">
        <v>1381</v>
      </c>
      <c r="F469" s="156">
        <v>1869</v>
      </c>
      <c r="G469" s="163">
        <v>4641863.8499999996</v>
      </c>
      <c r="H469" s="10">
        <v>765</v>
      </c>
      <c r="I469" s="10">
        <v>1630720</v>
      </c>
      <c r="J469" s="49">
        <f t="shared" si="35"/>
        <v>0.40930979133226325</v>
      </c>
      <c r="K469" s="49">
        <f t="shared" si="36"/>
        <v>0.35130715865352236</v>
      </c>
      <c r="L469" s="49">
        <f t="shared" si="37"/>
        <v>0.12279293739967898</v>
      </c>
      <c r="M469" s="49">
        <f t="shared" si="38"/>
        <v>0.24591501105746563</v>
      </c>
      <c r="N469" s="144">
        <f t="shared" si="39"/>
        <v>0.36870794845714461</v>
      </c>
      <c r="O469" s="47"/>
      <c r="P469" s="47"/>
    </row>
    <row r="470" spans="1:16">
      <c r="A470" s="175">
        <v>467</v>
      </c>
      <c r="B470" s="161" t="s">
        <v>115</v>
      </c>
      <c r="C470" s="161" t="s">
        <v>108</v>
      </c>
      <c r="D470" s="158" t="s">
        <v>880</v>
      </c>
      <c r="E470" s="158" t="s">
        <v>881</v>
      </c>
      <c r="F470" s="156">
        <v>1162</v>
      </c>
      <c r="G470" s="163">
        <v>2044568.175</v>
      </c>
      <c r="H470" s="10">
        <v>629</v>
      </c>
      <c r="I470" s="10">
        <v>889875</v>
      </c>
      <c r="J470" s="49">
        <f t="shared" si="35"/>
        <v>0.54130808950086062</v>
      </c>
      <c r="K470" s="49">
        <f t="shared" si="36"/>
        <v>0.43523860484622873</v>
      </c>
      <c r="L470" s="49">
        <f t="shared" si="37"/>
        <v>0.16239242685025818</v>
      </c>
      <c r="M470" s="49">
        <f t="shared" si="38"/>
        <v>0.30466702339236007</v>
      </c>
      <c r="N470" s="144">
        <f t="shared" si="39"/>
        <v>0.46705945024261825</v>
      </c>
      <c r="O470" s="47"/>
      <c r="P470" s="47"/>
    </row>
    <row r="471" spans="1:16">
      <c r="A471" s="175">
        <v>468</v>
      </c>
      <c r="B471" s="185" t="s">
        <v>109</v>
      </c>
      <c r="C471" s="185" t="s">
        <v>108</v>
      </c>
      <c r="D471" s="157" t="s">
        <v>894</v>
      </c>
      <c r="E471" s="158" t="s">
        <v>895</v>
      </c>
      <c r="F471" s="156">
        <v>1717</v>
      </c>
      <c r="G471" s="163">
        <v>3528459.4249999998</v>
      </c>
      <c r="H471" s="10">
        <v>1319</v>
      </c>
      <c r="I471" s="10">
        <v>2310200</v>
      </c>
      <c r="J471" s="49">
        <f t="shared" si="35"/>
        <v>0.76820034944670934</v>
      </c>
      <c r="K471" s="49">
        <f t="shared" si="36"/>
        <v>0.65473333308912862</v>
      </c>
      <c r="L471" s="49">
        <f t="shared" si="37"/>
        <v>0.2304601048340128</v>
      </c>
      <c r="M471" s="49">
        <f t="shared" si="38"/>
        <v>0.45831333316238998</v>
      </c>
      <c r="N471" s="144">
        <f t="shared" si="39"/>
        <v>0.68877343799640278</v>
      </c>
      <c r="O471" s="47"/>
      <c r="P471" s="47"/>
    </row>
    <row r="472" spans="1:16">
      <c r="A472" s="175">
        <v>469</v>
      </c>
      <c r="B472" s="185" t="s">
        <v>109</v>
      </c>
      <c r="C472" s="185" t="s">
        <v>108</v>
      </c>
      <c r="D472" s="157" t="s">
        <v>896</v>
      </c>
      <c r="E472" s="158" t="s">
        <v>897</v>
      </c>
      <c r="F472" s="156">
        <v>1247</v>
      </c>
      <c r="G472" s="163">
        <v>2278672.9500000002</v>
      </c>
      <c r="H472" s="10">
        <v>1108</v>
      </c>
      <c r="I472" s="10">
        <v>1479745</v>
      </c>
      <c r="J472" s="49">
        <f t="shared" si="35"/>
        <v>0.88853247794707302</v>
      </c>
      <c r="K472" s="49">
        <f t="shared" si="36"/>
        <v>0.64938893490616978</v>
      </c>
      <c r="L472" s="49">
        <f t="shared" si="37"/>
        <v>0.26655974338412192</v>
      </c>
      <c r="M472" s="49">
        <f t="shared" si="38"/>
        <v>0.45457225443431881</v>
      </c>
      <c r="N472" s="144">
        <f t="shared" si="39"/>
        <v>0.72113199781844073</v>
      </c>
      <c r="O472" s="47"/>
      <c r="P472" s="47"/>
    </row>
    <row r="473" spans="1:16">
      <c r="A473" s="175">
        <v>470</v>
      </c>
      <c r="B473" s="185" t="s">
        <v>109</v>
      </c>
      <c r="C473" s="185" t="s">
        <v>108</v>
      </c>
      <c r="D473" s="157" t="s">
        <v>899</v>
      </c>
      <c r="E473" s="158" t="s">
        <v>900</v>
      </c>
      <c r="F473" s="156">
        <v>1665</v>
      </c>
      <c r="G473" s="163">
        <v>3340989.4249999998</v>
      </c>
      <c r="H473" s="10">
        <v>1371</v>
      </c>
      <c r="I473" s="10">
        <v>2132875</v>
      </c>
      <c r="J473" s="49">
        <f t="shared" si="35"/>
        <v>0.82342342342342345</v>
      </c>
      <c r="K473" s="49">
        <f t="shared" si="36"/>
        <v>0.63839621401974356</v>
      </c>
      <c r="L473" s="49">
        <f t="shared" si="37"/>
        <v>0.24702702702702703</v>
      </c>
      <c r="M473" s="49">
        <f t="shared" si="38"/>
        <v>0.44687734981382043</v>
      </c>
      <c r="N473" s="144">
        <f t="shared" si="39"/>
        <v>0.69390437684084749</v>
      </c>
      <c r="O473" s="47"/>
      <c r="P473" s="47"/>
    </row>
    <row r="474" spans="1:16">
      <c r="A474" s="175">
        <v>471</v>
      </c>
      <c r="B474" s="185" t="s">
        <v>109</v>
      </c>
      <c r="C474" s="185" t="s">
        <v>108</v>
      </c>
      <c r="D474" s="157" t="s">
        <v>898</v>
      </c>
      <c r="E474" s="158" t="s">
        <v>1069</v>
      </c>
      <c r="F474" s="156">
        <v>1298</v>
      </c>
      <c r="G474" s="163">
        <v>2208327.9500000002</v>
      </c>
      <c r="H474" s="10">
        <v>859</v>
      </c>
      <c r="I474" s="10">
        <v>1358530</v>
      </c>
      <c r="J474" s="49">
        <f t="shared" si="35"/>
        <v>0.66178736517719572</v>
      </c>
      <c r="K474" s="49">
        <f t="shared" si="36"/>
        <v>0.6151848958846895</v>
      </c>
      <c r="L474" s="49">
        <f t="shared" si="37"/>
        <v>0.1985362095531587</v>
      </c>
      <c r="M474" s="49">
        <f t="shared" si="38"/>
        <v>0.43062942711928265</v>
      </c>
      <c r="N474" s="144">
        <f t="shared" si="39"/>
        <v>0.62916563667244141</v>
      </c>
      <c r="O474" s="47"/>
      <c r="P474" s="47"/>
    </row>
    <row r="475" spans="1:16">
      <c r="A475" s="175">
        <v>472</v>
      </c>
      <c r="B475" s="159" t="s">
        <v>123</v>
      </c>
      <c r="C475" s="159" t="s">
        <v>124</v>
      </c>
      <c r="D475" s="159" t="s">
        <v>930</v>
      </c>
      <c r="E475" s="159" t="s">
        <v>931</v>
      </c>
      <c r="F475" s="156">
        <v>559</v>
      </c>
      <c r="G475" s="163">
        <v>1411759.2749999999</v>
      </c>
      <c r="H475" s="10">
        <v>239</v>
      </c>
      <c r="I475" s="10">
        <v>448360</v>
      </c>
      <c r="J475" s="49">
        <f t="shared" si="35"/>
        <v>0.42754919499105548</v>
      </c>
      <c r="K475" s="49">
        <f t="shared" si="36"/>
        <v>0.31758955506065301</v>
      </c>
      <c r="L475" s="49">
        <f t="shared" si="37"/>
        <v>0.12826475849731664</v>
      </c>
      <c r="M475" s="49">
        <f t="shared" si="38"/>
        <v>0.22231268854245709</v>
      </c>
      <c r="N475" s="144">
        <f t="shared" si="39"/>
        <v>0.35057744703977373</v>
      </c>
      <c r="O475" s="47"/>
      <c r="P475" s="47"/>
    </row>
    <row r="476" spans="1:16">
      <c r="A476" s="175">
        <v>473</v>
      </c>
      <c r="B476" s="159" t="s">
        <v>123</v>
      </c>
      <c r="C476" s="159" t="s">
        <v>124</v>
      </c>
      <c r="D476" s="159" t="s">
        <v>934</v>
      </c>
      <c r="E476" s="159" t="s">
        <v>935</v>
      </c>
      <c r="F476" s="156">
        <v>927</v>
      </c>
      <c r="G476" s="163">
        <v>2334222.0499999998</v>
      </c>
      <c r="H476" s="10">
        <v>666</v>
      </c>
      <c r="I476" s="10">
        <v>1225350</v>
      </c>
      <c r="J476" s="49">
        <f t="shared" si="35"/>
        <v>0.71844660194174759</v>
      </c>
      <c r="K476" s="49">
        <f t="shared" si="36"/>
        <v>0.52495005777192449</v>
      </c>
      <c r="L476" s="49">
        <f t="shared" si="37"/>
        <v>0.21553398058252426</v>
      </c>
      <c r="M476" s="49">
        <f t="shared" si="38"/>
        <v>0.36746504044034711</v>
      </c>
      <c r="N476" s="144">
        <f t="shared" si="39"/>
        <v>0.58299902102287138</v>
      </c>
      <c r="O476" s="47"/>
      <c r="P476" s="47"/>
    </row>
    <row r="477" spans="1:16">
      <c r="A477" s="175">
        <v>474</v>
      </c>
      <c r="B477" s="159" t="s">
        <v>123</v>
      </c>
      <c r="C477" s="159" t="s">
        <v>124</v>
      </c>
      <c r="D477" s="159" t="s">
        <v>932</v>
      </c>
      <c r="E477" s="159" t="s">
        <v>1113</v>
      </c>
      <c r="F477" s="156">
        <v>927</v>
      </c>
      <c r="G477" s="163">
        <v>2334222.0499999998</v>
      </c>
      <c r="H477" s="10">
        <v>255</v>
      </c>
      <c r="I477" s="10">
        <v>433605</v>
      </c>
      <c r="J477" s="49">
        <f t="shared" si="35"/>
        <v>0.27508090614886732</v>
      </c>
      <c r="K477" s="49">
        <f t="shared" si="36"/>
        <v>0.18575996229664613</v>
      </c>
      <c r="L477" s="49">
        <f t="shared" si="37"/>
        <v>8.2524271844660199E-2</v>
      </c>
      <c r="M477" s="49">
        <f t="shared" si="38"/>
        <v>0.13003197360765228</v>
      </c>
      <c r="N477" s="144">
        <f t="shared" si="39"/>
        <v>0.2125562454523125</v>
      </c>
      <c r="O477" s="47"/>
      <c r="P477" s="47"/>
    </row>
    <row r="478" spans="1:16">
      <c r="A478" s="175">
        <v>475</v>
      </c>
      <c r="B478" s="159" t="s">
        <v>123</v>
      </c>
      <c r="C478" s="159" t="s">
        <v>124</v>
      </c>
      <c r="D478" s="159" t="s">
        <v>929</v>
      </c>
      <c r="E478" s="159" t="s">
        <v>1403</v>
      </c>
      <c r="F478" s="156">
        <v>852</v>
      </c>
      <c r="G478" s="163">
        <v>2135004.875</v>
      </c>
      <c r="H478" s="10">
        <v>247</v>
      </c>
      <c r="I478" s="10">
        <v>546885</v>
      </c>
      <c r="J478" s="49">
        <f t="shared" si="35"/>
        <v>0.289906103286385</v>
      </c>
      <c r="K478" s="49">
        <f t="shared" si="36"/>
        <v>0.25615163993478002</v>
      </c>
      <c r="L478" s="49">
        <f t="shared" si="37"/>
        <v>8.6971830985915502E-2</v>
      </c>
      <c r="M478" s="49">
        <f t="shared" si="38"/>
        <v>0.17930614795434599</v>
      </c>
      <c r="N478" s="144">
        <f t="shared" si="39"/>
        <v>0.26627797894026151</v>
      </c>
      <c r="O478" s="47"/>
      <c r="P478" s="47"/>
    </row>
    <row r="479" spans="1:16">
      <c r="A479" s="175">
        <v>476</v>
      </c>
      <c r="B479" s="159" t="s">
        <v>123</v>
      </c>
      <c r="C479" s="159" t="s">
        <v>124</v>
      </c>
      <c r="D479" s="159" t="s">
        <v>933</v>
      </c>
      <c r="E479" s="159" t="s">
        <v>499</v>
      </c>
      <c r="F479" s="156">
        <v>442</v>
      </c>
      <c r="G479" s="163">
        <v>1100208.2749999999</v>
      </c>
      <c r="H479" s="10">
        <v>302</v>
      </c>
      <c r="I479" s="10">
        <v>425710</v>
      </c>
      <c r="J479" s="49">
        <f t="shared" si="35"/>
        <v>0.68325791855203621</v>
      </c>
      <c r="K479" s="49">
        <f t="shared" si="36"/>
        <v>0.38693582812763339</v>
      </c>
      <c r="L479" s="49">
        <f t="shared" si="37"/>
        <v>0.20497737556561085</v>
      </c>
      <c r="M479" s="49">
        <f t="shared" si="38"/>
        <v>0.27085507968934336</v>
      </c>
      <c r="N479" s="144">
        <f t="shared" si="39"/>
        <v>0.47583245525495421</v>
      </c>
      <c r="O479" s="47"/>
      <c r="P479" s="47"/>
    </row>
    <row r="480" spans="1:16">
      <c r="A480" s="175">
        <v>477</v>
      </c>
      <c r="B480" s="159" t="s">
        <v>127</v>
      </c>
      <c r="C480" s="159" t="s">
        <v>124</v>
      </c>
      <c r="D480" s="159" t="s">
        <v>925</v>
      </c>
      <c r="E480" s="159" t="s">
        <v>1404</v>
      </c>
      <c r="F480" s="156">
        <v>1029</v>
      </c>
      <c r="G480" s="163">
        <v>2076183.375</v>
      </c>
      <c r="H480" s="10">
        <v>626</v>
      </c>
      <c r="I480" s="10">
        <v>913720</v>
      </c>
      <c r="J480" s="49">
        <f t="shared" si="35"/>
        <v>0.60835762876579202</v>
      </c>
      <c r="K480" s="49">
        <f t="shared" si="36"/>
        <v>0.44009600067238763</v>
      </c>
      <c r="L480" s="49">
        <f t="shared" si="37"/>
        <v>0.18250728862973761</v>
      </c>
      <c r="M480" s="49">
        <f t="shared" si="38"/>
        <v>0.30806720047067132</v>
      </c>
      <c r="N480" s="144">
        <f t="shared" si="39"/>
        <v>0.49057448910040891</v>
      </c>
      <c r="O480" s="47"/>
      <c r="P480" s="47"/>
    </row>
    <row r="481" spans="1:16">
      <c r="A481" s="175">
        <v>478</v>
      </c>
      <c r="B481" s="159" t="s">
        <v>127</v>
      </c>
      <c r="C481" s="159" t="s">
        <v>124</v>
      </c>
      <c r="D481" s="159" t="s">
        <v>922</v>
      </c>
      <c r="E481" s="159" t="s">
        <v>1405</v>
      </c>
      <c r="F481" s="156">
        <v>1101</v>
      </c>
      <c r="G481" s="163">
        <v>2221813.1749999998</v>
      </c>
      <c r="H481" s="10">
        <v>383</v>
      </c>
      <c r="I481" s="10">
        <v>769300</v>
      </c>
      <c r="J481" s="49">
        <f t="shared" si="35"/>
        <v>0.34786557674841051</v>
      </c>
      <c r="K481" s="49">
        <f t="shared" si="36"/>
        <v>0.34624873443735882</v>
      </c>
      <c r="L481" s="49">
        <f t="shared" si="37"/>
        <v>0.10435967302452315</v>
      </c>
      <c r="M481" s="49">
        <f t="shared" si="38"/>
        <v>0.24237411410615115</v>
      </c>
      <c r="N481" s="144">
        <f t="shared" si="39"/>
        <v>0.34673378713067426</v>
      </c>
      <c r="O481" s="47"/>
      <c r="P481" s="47"/>
    </row>
    <row r="482" spans="1:16">
      <c r="A482" s="175">
        <v>479</v>
      </c>
      <c r="B482" s="159" t="s">
        <v>127</v>
      </c>
      <c r="C482" s="159" t="s">
        <v>124</v>
      </c>
      <c r="D482" s="159" t="s">
        <v>923</v>
      </c>
      <c r="E482" s="159" t="s">
        <v>1230</v>
      </c>
      <c r="F482" s="156">
        <v>1101</v>
      </c>
      <c r="G482" s="163">
        <v>2221813.1749999998</v>
      </c>
      <c r="H482" s="10">
        <v>652</v>
      </c>
      <c r="I482" s="10">
        <v>890350</v>
      </c>
      <c r="J482" s="49">
        <f t="shared" si="35"/>
        <v>0.59218891916439598</v>
      </c>
      <c r="K482" s="49">
        <f t="shared" si="36"/>
        <v>0.40073126310451374</v>
      </c>
      <c r="L482" s="49">
        <f t="shared" si="37"/>
        <v>0.17765667574931879</v>
      </c>
      <c r="M482" s="49">
        <f t="shared" si="38"/>
        <v>0.28051188417315959</v>
      </c>
      <c r="N482" s="144">
        <f t="shared" si="39"/>
        <v>0.4581685599224784</v>
      </c>
      <c r="O482" s="47"/>
      <c r="P482" s="47"/>
    </row>
    <row r="483" spans="1:16">
      <c r="A483" s="175">
        <v>480</v>
      </c>
      <c r="B483" s="159" t="s">
        <v>127</v>
      </c>
      <c r="C483" s="159" t="s">
        <v>124</v>
      </c>
      <c r="D483" s="159" t="s">
        <v>924</v>
      </c>
      <c r="E483" s="159" t="s">
        <v>1406</v>
      </c>
      <c r="F483" s="156">
        <v>1310</v>
      </c>
      <c r="G483" s="163">
        <v>2649446.375</v>
      </c>
      <c r="H483" s="10">
        <v>648</v>
      </c>
      <c r="I483" s="10">
        <v>1218270</v>
      </c>
      <c r="J483" s="49">
        <f t="shared" si="35"/>
        <v>0.4946564885496183</v>
      </c>
      <c r="K483" s="49">
        <f t="shared" si="36"/>
        <v>0.45982059176419449</v>
      </c>
      <c r="L483" s="49">
        <f t="shared" si="37"/>
        <v>0.14839694656488547</v>
      </c>
      <c r="M483" s="49">
        <f t="shared" si="38"/>
        <v>0.32187441423493612</v>
      </c>
      <c r="N483" s="144">
        <f t="shared" si="39"/>
        <v>0.47027136079982157</v>
      </c>
      <c r="O483" s="47"/>
      <c r="P483" s="47"/>
    </row>
    <row r="484" spans="1:16">
      <c r="A484" s="175">
        <v>481</v>
      </c>
      <c r="B484" s="159" t="s">
        <v>127</v>
      </c>
      <c r="C484" s="159" t="s">
        <v>124</v>
      </c>
      <c r="D484" s="159" t="s">
        <v>1159</v>
      </c>
      <c r="E484" s="159" t="s">
        <v>1407</v>
      </c>
      <c r="F484" s="156">
        <v>1029</v>
      </c>
      <c r="G484" s="163">
        <v>2076183.375</v>
      </c>
      <c r="H484" s="10">
        <v>626</v>
      </c>
      <c r="I484" s="10">
        <v>972725</v>
      </c>
      <c r="J484" s="49">
        <f t="shared" si="35"/>
        <v>0.60835762876579202</v>
      </c>
      <c r="K484" s="49">
        <f t="shared" si="36"/>
        <v>0.46851593732658608</v>
      </c>
      <c r="L484" s="49">
        <f t="shared" si="37"/>
        <v>0.18250728862973761</v>
      </c>
      <c r="M484" s="49">
        <f t="shared" si="38"/>
        <v>0.32796115612861027</v>
      </c>
      <c r="N484" s="144">
        <f t="shared" si="39"/>
        <v>0.51046844475834785</v>
      </c>
      <c r="O484" s="47"/>
      <c r="P484" s="47"/>
    </row>
    <row r="485" spans="1:16">
      <c r="A485" s="175">
        <v>482</v>
      </c>
      <c r="B485" s="159" t="s">
        <v>127</v>
      </c>
      <c r="C485" s="159" t="s">
        <v>124</v>
      </c>
      <c r="D485" s="159" t="s">
        <v>927</v>
      </c>
      <c r="E485" s="159" t="s">
        <v>806</v>
      </c>
      <c r="F485" s="156">
        <v>899</v>
      </c>
      <c r="G485" s="163">
        <v>1823209.9750000001</v>
      </c>
      <c r="H485" s="10">
        <v>576</v>
      </c>
      <c r="I485" s="10">
        <v>848270</v>
      </c>
      <c r="J485" s="49">
        <f t="shared" si="35"/>
        <v>0.64071190211345941</v>
      </c>
      <c r="K485" s="49">
        <f t="shared" si="36"/>
        <v>0.46526182482080813</v>
      </c>
      <c r="L485" s="49">
        <f t="shared" si="37"/>
        <v>0.19221357063403782</v>
      </c>
      <c r="M485" s="49">
        <f t="shared" si="38"/>
        <v>0.32568327737456565</v>
      </c>
      <c r="N485" s="144">
        <f t="shared" si="39"/>
        <v>0.51789684800860347</v>
      </c>
      <c r="O485" s="47"/>
      <c r="P485" s="47"/>
    </row>
    <row r="486" spans="1:16">
      <c r="A486" s="175">
        <v>483</v>
      </c>
      <c r="B486" s="159" t="s">
        <v>127</v>
      </c>
      <c r="C486" s="159" t="s">
        <v>124</v>
      </c>
      <c r="D486" s="159" t="s">
        <v>928</v>
      </c>
      <c r="E486" s="159" t="s">
        <v>1229</v>
      </c>
      <c r="F486" s="156">
        <v>412</v>
      </c>
      <c r="G486" s="163">
        <v>841690.92500000005</v>
      </c>
      <c r="H486" s="10">
        <v>344</v>
      </c>
      <c r="I486" s="10">
        <v>681215</v>
      </c>
      <c r="J486" s="49">
        <f t="shared" si="35"/>
        <v>0.83495145631067957</v>
      </c>
      <c r="K486" s="49">
        <f t="shared" si="36"/>
        <v>0.80934102978477518</v>
      </c>
      <c r="L486" s="49">
        <f t="shared" si="37"/>
        <v>0.25048543689320385</v>
      </c>
      <c r="M486" s="49">
        <f t="shared" si="38"/>
        <v>0.56653872084934254</v>
      </c>
      <c r="N486" s="144">
        <f t="shared" si="39"/>
        <v>0.81702415774254633</v>
      </c>
      <c r="O486" s="47"/>
      <c r="P486" s="47"/>
    </row>
    <row r="487" spans="1:16">
      <c r="A487" s="175">
        <v>484</v>
      </c>
      <c r="B487" s="159" t="s">
        <v>141</v>
      </c>
      <c r="C487" s="159" t="s">
        <v>124</v>
      </c>
      <c r="D487" s="159" t="s">
        <v>268</v>
      </c>
      <c r="E487" s="159" t="s">
        <v>1408</v>
      </c>
      <c r="F487" s="156">
        <v>749</v>
      </c>
      <c r="G487" s="163">
        <v>1492601.825</v>
      </c>
      <c r="H487" s="10">
        <v>441</v>
      </c>
      <c r="I487" s="10">
        <v>643605</v>
      </c>
      <c r="J487" s="49">
        <f t="shared" si="35"/>
        <v>0.58878504672897192</v>
      </c>
      <c r="K487" s="49">
        <f t="shared" si="36"/>
        <v>0.43119671249229513</v>
      </c>
      <c r="L487" s="49">
        <f t="shared" si="37"/>
        <v>0.17663551401869157</v>
      </c>
      <c r="M487" s="49">
        <f t="shared" si="38"/>
        <v>0.30183769874460659</v>
      </c>
      <c r="N487" s="144">
        <f t="shared" si="39"/>
        <v>0.47847321276329813</v>
      </c>
      <c r="O487" s="47"/>
      <c r="P487" s="47"/>
    </row>
    <row r="488" spans="1:16">
      <c r="A488" s="175">
        <v>485</v>
      </c>
      <c r="B488" s="159" t="s">
        <v>141</v>
      </c>
      <c r="C488" s="159" t="s">
        <v>124</v>
      </c>
      <c r="D488" s="159" t="s">
        <v>270</v>
      </c>
      <c r="E488" s="159" t="s">
        <v>1409</v>
      </c>
      <c r="F488" s="156">
        <v>563</v>
      </c>
      <c r="G488" s="163">
        <v>1138248.1499999999</v>
      </c>
      <c r="H488" s="10">
        <v>461</v>
      </c>
      <c r="I488" s="10">
        <v>705300</v>
      </c>
      <c r="J488" s="49">
        <f t="shared" si="35"/>
        <v>0.81882770870337473</v>
      </c>
      <c r="K488" s="49">
        <f t="shared" si="36"/>
        <v>0.6196364123236221</v>
      </c>
      <c r="L488" s="49">
        <f t="shared" si="37"/>
        <v>0.24564831261101241</v>
      </c>
      <c r="M488" s="49">
        <f t="shared" si="38"/>
        <v>0.43374548862653545</v>
      </c>
      <c r="N488" s="144">
        <f t="shared" si="39"/>
        <v>0.67939380123754789</v>
      </c>
      <c r="O488" s="47"/>
      <c r="P488" s="47"/>
    </row>
    <row r="489" spans="1:16">
      <c r="A489" s="175">
        <v>486</v>
      </c>
      <c r="B489" s="159" t="s">
        <v>141</v>
      </c>
      <c r="C489" s="159" t="s">
        <v>124</v>
      </c>
      <c r="D489" s="159" t="s">
        <v>269</v>
      </c>
      <c r="E489" s="159" t="s">
        <v>1410</v>
      </c>
      <c r="F489" s="156">
        <v>621</v>
      </c>
      <c r="G489" s="163">
        <v>1251103.425</v>
      </c>
      <c r="H489" s="10">
        <v>348</v>
      </c>
      <c r="I489" s="10">
        <v>672425</v>
      </c>
      <c r="J489" s="49">
        <f t="shared" si="35"/>
        <v>0.56038647342995174</v>
      </c>
      <c r="K489" s="49">
        <f t="shared" si="36"/>
        <v>0.53746555765363679</v>
      </c>
      <c r="L489" s="49">
        <f t="shared" si="37"/>
        <v>0.16811594202898553</v>
      </c>
      <c r="M489" s="49">
        <f t="shared" si="38"/>
        <v>0.37622589035754572</v>
      </c>
      <c r="N489" s="144">
        <f t="shared" si="39"/>
        <v>0.54434183238653122</v>
      </c>
      <c r="O489" s="47"/>
      <c r="P489" s="47"/>
    </row>
    <row r="490" spans="1:16">
      <c r="A490" s="175">
        <v>487</v>
      </c>
      <c r="B490" s="159" t="s">
        <v>141</v>
      </c>
      <c r="C490" s="159" t="s">
        <v>124</v>
      </c>
      <c r="D490" s="159" t="s">
        <v>267</v>
      </c>
      <c r="E490" s="159" t="s">
        <v>1411</v>
      </c>
      <c r="F490" s="156">
        <v>1185</v>
      </c>
      <c r="G490" s="163">
        <v>2365292.0499999998</v>
      </c>
      <c r="H490" s="10">
        <v>573</v>
      </c>
      <c r="I490" s="10">
        <v>1014110</v>
      </c>
      <c r="J490" s="49">
        <f t="shared" si="35"/>
        <v>0.48354430379746838</v>
      </c>
      <c r="K490" s="49">
        <f t="shared" si="36"/>
        <v>0.42874620916262757</v>
      </c>
      <c r="L490" s="49">
        <f t="shared" si="37"/>
        <v>0.14506329113924052</v>
      </c>
      <c r="M490" s="49">
        <f t="shared" si="38"/>
        <v>0.30012234641383928</v>
      </c>
      <c r="N490" s="144">
        <f t="shared" si="39"/>
        <v>0.44518563755307983</v>
      </c>
      <c r="O490" s="47"/>
      <c r="P490" s="47"/>
    </row>
    <row r="491" spans="1:16">
      <c r="A491" s="175">
        <v>488</v>
      </c>
      <c r="B491" s="159" t="s">
        <v>952</v>
      </c>
      <c r="C491" s="159" t="s">
        <v>124</v>
      </c>
      <c r="D491" s="159" t="s">
        <v>957</v>
      </c>
      <c r="E491" s="159" t="s">
        <v>1434</v>
      </c>
      <c r="F491" s="156">
        <v>515</v>
      </c>
      <c r="G491" s="163">
        <v>1094357.3999999999</v>
      </c>
      <c r="H491" s="10">
        <v>396</v>
      </c>
      <c r="I491" s="10">
        <v>558410</v>
      </c>
      <c r="J491" s="49">
        <f t="shared" si="35"/>
        <v>0.76893203883495143</v>
      </c>
      <c r="K491" s="49">
        <f t="shared" si="36"/>
        <v>0.51026291776342902</v>
      </c>
      <c r="L491" s="49">
        <f t="shared" si="37"/>
        <v>0.23067961165048542</v>
      </c>
      <c r="M491" s="49">
        <f t="shared" si="38"/>
        <v>0.35718404243440027</v>
      </c>
      <c r="N491" s="144">
        <f t="shared" si="39"/>
        <v>0.58786365408488572</v>
      </c>
      <c r="O491" s="47"/>
      <c r="P491" s="47"/>
    </row>
    <row r="492" spans="1:16">
      <c r="A492" s="175">
        <v>489</v>
      </c>
      <c r="B492" s="159" t="s">
        <v>952</v>
      </c>
      <c r="C492" s="159" t="s">
        <v>124</v>
      </c>
      <c r="D492" s="159" t="s">
        <v>955</v>
      </c>
      <c r="E492" s="159" t="s">
        <v>1412</v>
      </c>
      <c r="F492" s="156">
        <v>850</v>
      </c>
      <c r="G492" s="163">
        <v>1893365.65</v>
      </c>
      <c r="H492" s="10">
        <v>518</v>
      </c>
      <c r="I492" s="10">
        <v>842420</v>
      </c>
      <c r="J492" s="49">
        <f t="shared" si="35"/>
        <v>0.60941176470588232</v>
      </c>
      <c r="K492" s="49">
        <f t="shared" si="36"/>
        <v>0.44493254644183494</v>
      </c>
      <c r="L492" s="49">
        <f t="shared" si="37"/>
        <v>0.18282352941176469</v>
      </c>
      <c r="M492" s="49">
        <f t="shared" si="38"/>
        <v>0.31145278250928443</v>
      </c>
      <c r="N492" s="144">
        <f t="shared" si="39"/>
        <v>0.49427631192104915</v>
      </c>
      <c r="O492" s="47"/>
      <c r="P492" s="47"/>
    </row>
    <row r="493" spans="1:16">
      <c r="A493" s="175">
        <v>490</v>
      </c>
      <c r="B493" s="159" t="s">
        <v>952</v>
      </c>
      <c r="C493" s="159" t="s">
        <v>124</v>
      </c>
      <c r="D493" s="159" t="s">
        <v>953</v>
      </c>
      <c r="E493" s="159" t="s">
        <v>954</v>
      </c>
      <c r="F493" s="156">
        <v>1672</v>
      </c>
      <c r="G493" s="163">
        <v>4012840.0750000002</v>
      </c>
      <c r="H493" s="10">
        <v>1011</v>
      </c>
      <c r="I493" s="10">
        <v>1648950</v>
      </c>
      <c r="J493" s="49">
        <f t="shared" si="35"/>
        <v>0.60466507177033491</v>
      </c>
      <c r="K493" s="49">
        <f t="shared" si="36"/>
        <v>0.41091844408975103</v>
      </c>
      <c r="L493" s="49">
        <f t="shared" si="37"/>
        <v>0.18139952153110048</v>
      </c>
      <c r="M493" s="49">
        <f t="shared" si="38"/>
        <v>0.28764291086282573</v>
      </c>
      <c r="N493" s="144">
        <f t="shared" si="39"/>
        <v>0.46904243239392618</v>
      </c>
      <c r="O493" s="47"/>
      <c r="P493" s="47"/>
    </row>
    <row r="494" spans="1:16">
      <c r="A494" s="175">
        <v>491</v>
      </c>
      <c r="B494" s="159" t="s">
        <v>952</v>
      </c>
      <c r="C494" s="159" t="s">
        <v>124</v>
      </c>
      <c r="D494" s="159" t="s">
        <v>959</v>
      </c>
      <c r="E494" s="159" t="s">
        <v>960</v>
      </c>
      <c r="F494" s="156">
        <v>1358</v>
      </c>
      <c r="G494" s="163">
        <v>4083021.75</v>
      </c>
      <c r="H494" s="10">
        <v>744</v>
      </c>
      <c r="I494" s="10">
        <v>1261030</v>
      </c>
      <c r="J494" s="49">
        <f t="shared" si="35"/>
        <v>0.54786450662739328</v>
      </c>
      <c r="K494" s="49">
        <f t="shared" si="36"/>
        <v>0.3088472404047321</v>
      </c>
      <c r="L494" s="49">
        <f t="shared" si="37"/>
        <v>0.16435935198821797</v>
      </c>
      <c r="M494" s="49">
        <f t="shared" si="38"/>
        <v>0.21619306828331247</v>
      </c>
      <c r="N494" s="144">
        <f t="shared" si="39"/>
        <v>0.38055242027153047</v>
      </c>
      <c r="O494" s="47"/>
      <c r="P494" s="47"/>
    </row>
    <row r="495" spans="1:16">
      <c r="A495" s="175">
        <v>492</v>
      </c>
      <c r="B495" s="159" t="s">
        <v>952</v>
      </c>
      <c r="C495" s="159" t="s">
        <v>124</v>
      </c>
      <c r="D495" s="159" t="s">
        <v>962</v>
      </c>
      <c r="E495" s="159" t="s">
        <v>1413</v>
      </c>
      <c r="F495" s="156">
        <v>686</v>
      </c>
      <c r="G495" s="163">
        <v>1431571.3</v>
      </c>
      <c r="H495" s="10">
        <v>543</v>
      </c>
      <c r="I495" s="10">
        <v>703525</v>
      </c>
      <c r="J495" s="49">
        <f t="shared" si="35"/>
        <v>0.79154518950437314</v>
      </c>
      <c r="K495" s="49">
        <f t="shared" si="36"/>
        <v>0.49143552961700193</v>
      </c>
      <c r="L495" s="49">
        <f t="shared" si="37"/>
        <v>0.23746355685131193</v>
      </c>
      <c r="M495" s="49">
        <f t="shared" si="38"/>
        <v>0.34400487073190134</v>
      </c>
      <c r="N495" s="144">
        <f t="shared" si="39"/>
        <v>0.58146842758321327</v>
      </c>
      <c r="O495" s="47"/>
      <c r="P495" s="47"/>
    </row>
    <row r="496" spans="1:16">
      <c r="A496" s="175">
        <v>493</v>
      </c>
      <c r="B496" s="159" t="s">
        <v>952</v>
      </c>
      <c r="C496" s="159" t="s">
        <v>124</v>
      </c>
      <c r="D496" s="159" t="s">
        <v>961</v>
      </c>
      <c r="E496" s="159" t="s">
        <v>1414</v>
      </c>
      <c r="F496" s="156">
        <v>444</v>
      </c>
      <c r="G496" s="163">
        <v>570666.44999999995</v>
      </c>
      <c r="H496" s="10">
        <v>177</v>
      </c>
      <c r="I496" s="10">
        <v>194435</v>
      </c>
      <c r="J496" s="49">
        <f t="shared" si="35"/>
        <v>0.39864864864864863</v>
      </c>
      <c r="K496" s="49">
        <f t="shared" si="36"/>
        <v>0.34071566674368192</v>
      </c>
      <c r="L496" s="49">
        <f t="shared" si="37"/>
        <v>0.11959459459459458</v>
      </c>
      <c r="M496" s="49">
        <f t="shared" si="38"/>
        <v>0.23850096672057733</v>
      </c>
      <c r="N496" s="144">
        <f t="shared" si="39"/>
        <v>0.3580955613151719</v>
      </c>
      <c r="O496" s="47"/>
      <c r="P496" s="47"/>
    </row>
    <row r="497" spans="1:16">
      <c r="A497" s="175">
        <v>494</v>
      </c>
      <c r="B497" s="159" t="s">
        <v>129</v>
      </c>
      <c r="C497" s="159" t="s">
        <v>124</v>
      </c>
      <c r="D497" s="159" t="s">
        <v>963</v>
      </c>
      <c r="E497" s="159" t="s">
        <v>1435</v>
      </c>
      <c r="F497" s="156">
        <v>763</v>
      </c>
      <c r="G497" s="163">
        <v>1655172.7250000001</v>
      </c>
      <c r="H497" s="10">
        <v>402</v>
      </c>
      <c r="I497" s="10">
        <v>697395</v>
      </c>
      <c r="J497" s="49">
        <f t="shared" si="35"/>
        <v>0.52686762778505902</v>
      </c>
      <c r="K497" s="49">
        <f t="shared" si="36"/>
        <v>0.42134273327878813</v>
      </c>
      <c r="L497" s="49">
        <f t="shared" si="37"/>
        <v>0.15806028833551769</v>
      </c>
      <c r="M497" s="49">
        <f t="shared" si="38"/>
        <v>0.29493991329515168</v>
      </c>
      <c r="N497" s="144">
        <f t="shared" si="39"/>
        <v>0.45300020163066934</v>
      </c>
      <c r="O497" s="47"/>
      <c r="P497" s="47"/>
    </row>
    <row r="498" spans="1:16">
      <c r="A498" s="175">
        <v>495</v>
      </c>
      <c r="B498" s="159" t="s">
        <v>129</v>
      </c>
      <c r="C498" s="159" t="s">
        <v>124</v>
      </c>
      <c r="D498" s="159" t="s">
        <v>968</v>
      </c>
      <c r="E498" s="159" t="s">
        <v>969</v>
      </c>
      <c r="F498" s="156">
        <v>672</v>
      </c>
      <c r="G498" s="163">
        <v>1457347.925</v>
      </c>
      <c r="H498" s="10">
        <v>491</v>
      </c>
      <c r="I498" s="10">
        <v>803050</v>
      </c>
      <c r="J498" s="49">
        <f t="shared" si="35"/>
        <v>0.73065476190476186</v>
      </c>
      <c r="K498" s="49">
        <f t="shared" si="36"/>
        <v>0.55103519634818843</v>
      </c>
      <c r="L498" s="49">
        <f t="shared" si="37"/>
        <v>0.21919642857142854</v>
      </c>
      <c r="M498" s="49">
        <f t="shared" si="38"/>
        <v>0.38572463744373187</v>
      </c>
      <c r="N498" s="144">
        <f t="shared" si="39"/>
        <v>0.60492106601516038</v>
      </c>
      <c r="O498" s="47"/>
      <c r="P498" s="47"/>
    </row>
    <row r="499" spans="1:16">
      <c r="A499" s="175">
        <v>496</v>
      </c>
      <c r="B499" s="159" t="s">
        <v>129</v>
      </c>
      <c r="C499" s="159" t="s">
        <v>124</v>
      </c>
      <c r="D499" s="159" t="s">
        <v>966</v>
      </c>
      <c r="E499" s="159" t="s">
        <v>958</v>
      </c>
      <c r="F499" s="156">
        <v>686</v>
      </c>
      <c r="G499" s="163">
        <v>1535812.45</v>
      </c>
      <c r="H499" s="10">
        <v>535</v>
      </c>
      <c r="I499" s="10">
        <v>997590</v>
      </c>
      <c r="J499" s="49">
        <f t="shared" si="35"/>
        <v>0.77988338192419826</v>
      </c>
      <c r="K499" s="49">
        <f t="shared" si="36"/>
        <v>0.64955196840603813</v>
      </c>
      <c r="L499" s="49">
        <f t="shared" si="37"/>
        <v>0.23396501457725946</v>
      </c>
      <c r="M499" s="49">
        <f t="shared" si="38"/>
        <v>0.45468637788422667</v>
      </c>
      <c r="N499" s="144">
        <f t="shared" si="39"/>
        <v>0.6886513924614861</v>
      </c>
      <c r="O499" s="47"/>
      <c r="P499" s="47"/>
    </row>
    <row r="500" spans="1:16">
      <c r="A500" s="175">
        <v>497</v>
      </c>
      <c r="B500" s="159" t="s">
        <v>129</v>
      </c>
      <c r="C500" s="159" t="s">
        <v>124</v>
      </c>
      <c r="D500" s="159" t="s">
        <v>964</v>
      </c>
      <c r="E500" s="159" t="s">
        <v>965</v>
      </c>
      <c r="F500" s="156">
        <v>807</v>
      </c>
      <c r="G500" s="163">
        <v>1708386.325</v>
      </c>
      <c r="H500" s="10">
        <v>608</v>
      </c>
      <c r="I500" s="10">
        <v>1031470</v>
      </c>
      <c r="J500" s="49">
        <f t="shared" si="35"/>
        <v>0.75340768277571246</v>
      </c>
      <c r="K500" s="49">
        <f t="shared" si="36"/>
        <v>0.60376858846607784</v>
      </c>
      <c r="L500" s="49">
        <f t="shared" si="37"/>
        <v>0.22602230483271374</v>
      </c>
      <c r="M500" s="49">
        <f t="shared" si="38"/>
        <v>0.42263801192625444</v>
      </c>
      <c r="N500" s="144">
        <f t="shared" si="39"/>
        <v>0.64866031675896818</v>
      </c>
      <c r="O500" s="47"/>
      <c r="P500" s="47"/>
    </row>
    <row r="501" spans="1:16">
      <c r="A501" s="175">
        <v>498</v>
      </c>
      <c r="B501" s="159" t="s">
        <v>77</v>
      </c>
      <c r="C501" s="159" t="s">
        <v>124</v>
      </c>
      <c r="D501" s="159" t="s">
        <v>684</v>
      </c>
      <c r="E501" s="159" t="s">
        <v>1415</v>
      </c>
      <c r="F501" s="156">
        <v>1562</v>
      </c>
      <c r="G501" s="163">
        <v>2675572.2000000002</v>
      </c>
      <c r="H501" s="10">
        <v>828</v>
      </c>
      <c r="I501" s="10">
        <v>1230635</v>
      </c>
      <c r="J501" s="49">
        <f t="shared" si="35"/>
        <v>0.53008962868117793</v>
      </c>
      <c r="K501" s="49">
        <f t="shared" si="36"/>
        <v>0.45995208053066178</v>
      </c>
      <c r="L501" s="49">
        <f t="shared" si="37"/>
        <v>0.15902688860435338</v>
      </c>
      <c r="M501" s="49">
        <f t="shared" si="38"/>
        <v>0.32196645637146321</v>
      </c>
      <c r="N501" s="144">
        <f t="shared" si="39"/>
        <v>0.48099334497581658</v>
      </c>
      <c r="O501" s="47"/>
      <c r="P501" s="47"/>
    </row>
    <row r="502" spans="1:16">
      <c r="A502" s="175">
        <v>499</v>
      </c>
      <c r="B502" s="159" t="s">
        <v>77</v>
      </c>
      <c r="C502" s="159" t="s">
        <v>124</v>
      </c>
      <c r="D502" s="159" t="s">
        <v>686</v>
      </c>
      <c r="E502" s="159" t="s">
        <v>687</v>
      </c>
      <c r="F502" s="156">
        <v>565</v>
      </c>
      <c r="G502" s="163">
        <v>973317.42500000005</v>
      </c>
      <c r="H502" s="10">
        <v>265</v>
      </c>
      <c r="I502" s="10">
        <v>353715</v>
      </c>
      <c r="J502" s="49">
        <f t="shared" si="35"/>
        <v>0.46902654867256638</v>
      </c>
      <c r="K502" s="49">
        <f t="shared" si="36"/>
        <v>0.36341176158435667</v>
      </c>
      <c r="L502" s="49">
        <f t="shared" si="37"/>
        <v>0.1407079646017699</v>
      </c>
      <c r="M502" s="49">
        <f t="shared" si="38"/>
        <v>0.25438823310904968</v>
      </c>
      <c r="N502" s="144">
        <f t="shared" si="39"/>
        <v>0.39509619771081961</v>
      </c>
      <c r="O502" s="47"/>
      <c r="P502" s="47"/>
    </row>
    <row r="503" spans="1:16">
      <c r="A503" s="175">
        <v>500</v>
      </c>
      <c r="B503" s="159" t="s">
        <v>130</v>
      </c>
      <c r="C503" s="159" t="s">
        <v>124</v>
      </c>
      <c r="D503" s="159" t="s">
        <v>918</v>
      </c>
      <c r="E503" s="159" t="s">
        <v>787</v>
      </c>
      <c r="F503" s="156">
        <v>1120</v>
      </c>
      <c r="G503" s="163">
        <v>2026767.1749999998</v>
      </c>
      <c r="H503" s="10">
        <v>566</v>
      </c>
      <c r="I503" s="10">
        <v>861450</v>
      </c>
      <c r="J503" s="49">
        <f t="shared" si="35"/>
        <v>0.50535714285714284</v>
      </c>
      <c r="K503" s="49">
        <f t="shared" si="36"/>
        <v>0.42503648698573387</v>
      </c>
      <c r="L503" s="49">
        <f t="shared" si="37"/>
        <v>0.15160714285714286</v>
      </c>
      <c r="M503" s="49">
        <f t="shared" si="38"/>
        <v>0.29752554089001371</v>
      </c>
      <c r="N503" s="144">
        <f t="shared" si="39"/>
        <v>0.44913268374715654</v>
      </c>
      <c r="O503" s="47"/>
      <c r="P503" s="47"/>
    </row>
    <row r="504" spans="1:16">
      <c r="A504" s="175">
        <v>501</v>
      </c>
      <c r="B504" s="159" t="s">
        <v>130</v>
      </c>
      <c r="C504" s="159" t="s">
        <v>124</v>
      </c>
      <c r="D504" s="159" t="s">
        <v>920</v>
      </c>
      <c r="E504" s="159" t="s">
        <v>1114</v>
      </c>
      <c r="F504" s="156">
        <v>698</v>
      </c>
      <c r="G504" s="163">
        <v>1267171.75</v>
      </c>
      <c r="H504" s="10">
        <v>206</v>
      </c>
      <c r="I504" s="10">
        <v>351045</v>
      </c>
      <c r="J504" s="49">
        <f t="shared" si="35"/>
        <v>0.29512893982808025</v>
      </c>
      <c r="K504" s="49">
        <f t="shared" si="36"/>
        <v>0.27703032363213592</v>
      </c>
      <c r="L504" s="49">
        <f t="shared" si="37"/>
        <v>8.8538681948424069E-2</v>
      </c>
      <c r="M504" s="49">
        <f t="shared" si="38"/>
        <v>0.19392122654249513</v>
      </c>
      <c r="N504" s="144">
        <f t="shared" si="39"/>
        <v>0.28245990849091918</v>
      </c>
      <c r="O504" s="47"/>
      <c r="P504" s="47"/>
    </row>
    <row r="505" spans="1:16">
      <c r="A505" s="175">
        <v>502</v>
      </c>
      <c r="B505" s="159" t="s">
        <v>130</v>
      </c>
      <c r="C505" s="159" t="s">
        <v>124</v>
      </c>
      <c r="D505" s="159" t="s">
        <v>917</v>
      </c>
      <c r="E505" s="159" t="s">
        <v>1256</v>
      </c>
      <c r="F505" s="156">
        <v>1259</v>
      </c>
      <c r="G505" s="163">
        <v>2289000.1</v>
      </c>
      <c r="H505" s="10">
        <v>580</v>
      </c>
      <c r="I505" s="10">
        <v>828455</v>
      </c>
      <c r="J505" s="49">
        <f t="shared" si="35"/>
        <v>0.46068308181096107</v>
      </c>
      <c r="K505" s="49">
        <f t="shared" si="36"/>
        <v>0.36192877405291507</v>
      </c>
      <c r="L505" s="49">
        <f t="shared" si="37"/>
        <v>0.13820492454328831</v>
      </c>
      <c r="M505" s="49">
        <f t="shared" si="38"/>
        <v>0.25335014183704052</v>
      </c>
      <c r="N505" s="144">
        <f t="shared" si="39"/>
        <v>0.39155506638032883</v>
      </c>
      <c r="O505" s="47"/>
      <c r="P505" s="47"/>
    </row>
    <row r="506" spans="1:16">
      <c r="A506" s="175">
        <v>503</v>
      </c>
      <c r="B506" s="159" t="s">
        <v>130</v>
      </c>
      <c r="C506" s="159" t="s">
        <v>124</v>
      </c>
      <c r="D506" s="159" t="s">
        <v>919</v>
      </c>
      <c r="E506" s="159" t="s">
        <v>1436</v>
      </c>
      <c r="F506" s="156">
        <v>1022</v>
      </c>
      <c r="G506" s="163">
        <v>1864659.75</v>
      </c>
      <c r="H506" s="10">
        <v>429</v>
      </c>
      <c r="I506" s="10">
        <v>643110</v>
      </c>
      <c r="J506" s="49">
        <f t="shared" si="35"/>
        <v>0.41976516634050881</v>
      </c>
      <c r="K506" s="49">
        <f t="shared" si="36"/>
        <v>0.34489402155004417</v>
      </c>
      <c r="L506" s="49">
        <f t="shared" si="37"/>
        <v>0.12592954990215263</v>
      </c>
      <c r="M506" s="49">
        <f t="shared" si="38"/>
        <v>0.24142581508503091</v>
      </c>
      <c r="N506" s="144">
        <f t="shared" si="39"/>
        <v>0.36735536498718357</v>
      </c>
      <c r="O506" s="47"/>
      <c r="P506" s="47"/>
    </row>
    <row r="507" spans="1:16">
      <c r="A507" s="175">
        <v>504</v>
      </c>
      <c r="B507" s="159" t="s">
        <v>130</v>
      </c>
      <c r="C507" s="159" t="s">
        <v>124</v>
      </c>
      <c r="D507" s="159" t="s">
        <v>921</v>
      </c>
      <c r="E507" s="159" t="s">
        <v>1258</v>
      </c>
      <c r="F507" s="156">
        <v>560</v>
      </c>
      <c r="G507" s="163">
        <v>1020563.35</v>
      </c>
      <c r="H507" s="10">
        <v>176</v>
      </c>
      <c r="I507" s="10">
        <v>273415</v>
      </c>
      <c r="J507" s="49">
        <f t="shared" si="35"/>
        <v>0.31428571428571428</v>
      </c>
      <c r="K507" s="49">
        <f t="shared" si="36"/>
        <v>0.26790595605848477</v>
      </c>
      <c r="L507" s="49">
        <f t="shared" si="37"/>
        <v>9.4285714285714278E-2</v>
      </c>
      <c r="M507" s="49">
        <f t="shared" si="38"/>
        <v>0.18753416924093932</v>
      </c>
      <c r="N507" s="144">
        <f t="shared" si="39"/>
        <v>0.2818198835266536</v>
      </c>
      <c r="O507" s="47"/>
      <c r="P507" s="47"/>
    </row>
    <row r="508" spans="1:16">
      <c r="A508" s="175">
        <v>505</v>
      </c>
      <c r="B508" s="159" t="s">
        <v>126</v>
      </c>
      <c r="C508" s="159" t="s">
        <v>124</v>
      </c>
      <c r="D508" s="159" t="s">
        <v>916</v>
      </c>
      <c r="E508" s="159" t="s">
        <v>842</v>
      </c>
      <c r="F508" s="156">
        <v>1309</v>
      </c>
      <c r="G508" s="163">
        <v>2989456.0750000002</v>
      </c>
      <c r="H508" s="10">
        <v>489</v>
      </c>
      <c r="I508" s="10">
        <v>957545</v>
      </c>
      <c r="J508" s="49">
        <f t="shared" si="35"/>
        <v>0.37356760886172652</v>
      </c>
      <c r="K508" s="49">
        <f t="shared" si="36"/>
        <v>0.32030743251512733</v>
      </c>
      <c r="L508" s="49">
        <f t="shared" si="37"/>
        <v>0.11207028265851796</v>
      </c>
      <c r="M508" s="49">
        <f t="shared" si="38"/>
        <v>0.22421520276058912</v>
      </c>
      <c r="N508" s="144">
        <f t="shared" si="39"/>
        <v>0.33628548541910708</v>
      </c>
      <c r="O508" s="47"/>
      <c r="P508" s="47"/>
    </row>
    <row r="509" spans="1:16">
      <c r="A509" s="175">
        <v>506</v>
      </c>
      <c r="B509" s="159" t="s">
        <v>126</v>
      </c>
      <c r="C509" s="159" t="s">
        <v>124</v>
      </c>
      <c r="D509" s="159" t="s">
        <v>914</v>
      </c>
      <c r="E509" s="159" t="s">
        <v>915</v>
      </c>
      <c r="F509" s="156">
        <v>566</v>
      </c>
      <c r="G509" s="163">
        <v>1292280.9750000001</v>
      </c>
      <c r="H509" s="10">
        <v>367</v>
      </c>
      <c r="I509" s="10">
        <v>575865</v>
      </c>
      <c r="J509" s="49">
        <f t="shared" si="35"/>
        <v>0.64840989399293292</v>
      </c>
      <c r="K509" s="49">
        <f t="shared" si="36"/>
        <v>0.44561903420422944</v>
      </c>
      <c r="L509" s="49">
        <f t="shared" si="37"/>
        <v>0.19452296819787987</v>
      </c>
      <c r="M509" s="49">
        <f t="shared" si="38"/>
        <v>0.31193332394296058</v>
      </c>
      <c r="N509" s="144">
        <f t="shared" si="39"/>
        <v>0.50645629214084043</v>
      </c>
      <c r="O509" s="47"/>
      <c r="P509" s="47"/>
    </row>
    <row r="510" spans="1:16">
      <c r="A510" s="175">
        <v>507</v>
      </c>
      <c r="B510" s="159" t="s">
        <v>136</v>
      </c>
      <c r="C510" s="159" t="s">
        <v>124</v>
      </c>
      <c r="D510" s="159" t="s">
        <v>979</v>
      </c>
      <c r="E510" s="159" t="s">
        <v>980</v>
      </c>
      <c r="F510" s="156">
        <v>1507</v>
      </c>
      <c r="G510" s="163">
        <v>2829880.5</v>
      </c>
      <c r="H510" s="10">
        <v>1456</v>
      </c>
      <c r="I510" s="10">
        <v>2203800</v>
      </c>
      <c r="J510" s="49">
        <f t="shared" si="35"/>
        <v>0.96615792966157932</v>
      </c>
      <c r="K510" s="49">
        <f t="shared" si="36"/>
        <v>0.77876079926343178</v>
      </c>
      <c r="L510" s="49">
        <f t="shared" si="37"/>
        <v>0.28984737889847378</v>
      </c>
      <c r="M510" s="49">
        <f t="shared" si="38"/>
        <v>0.5451325594844022</v>
      </c>
      <c r="N510" s="144">
        <f t="shared" si="39"/>
        <v>0.83497993838287599</v>
      </c>
      <c r="O510" s="47"/>
      <c r="P510" s="47"/>
    </row>
    <row r="511" spans="1:16">
      <c r="A511" s="175">
        <v>508</v>
      </c>
      <c r="B511" s="159" t="s">
        <v>136</v>
      </c>
      <c r="C511" s="159" t="s">
        <v>124</v>
      </c>
      <c r="D511" s="159" t="s">
        <v>985</v>
      </c>
      <c r="E511" s="159" t="s">
        <v>986</v>
      </c>
      <c r="F511" s="156">
        <v>605</v>
      </c>
      <c r="G511" s="163">
        <v>1098701.45</v>
      </c>
      <c r="H511" s="10">
        <v>493</v>
      </c>
      <c r="I511" s="10">
        <v>702000</v>
      </c>
      <c r="J511" s="49">
        <f t="shared" si="35"/>
        <v>0.81487603305785128</v>
      </c>
      <c r="K511" s="49">
        <f t="shared" si="36"/>
        <v>0.63893608222688703</v>
      </c>
      <c r="L511" s="49">
        <f t="shared" si="37"/>
        <v>0.24446280991735536</v>
      </c>
      <c r="M511" s="49">
        <f t="shared" si="38"/>
        <v>0.4472552575588209</v>
      </c>
      <c r="N511" s="144">
        <f t="shared" si="39"/>
        <v>0.69171806747617626</v>
      </c>
      <c r="O511" s="47"/>
      <c r="P511" s="47"/>
    </row>
    <row r="512" spans="1:16">
      <c r="A512" s="175">
        <v>509</v>
      </c>
      <c r="B512" s="159" t="s">
        <v>136</v>
      </c>
      <c r="C512" s="159" t="s">
        <v>124</v>
      </c>
      <c r="D512" s="159" t="s">
        <v>990</v>
      </c>
      <c r="E512" s="169" t="s">
        <v>1416</v>
      </c>
      <c r="F512" s="156">
        <v>576</v>
      </c>
      <c r="G512" s="163">
        <v>1601106.425</v>
      </c>
      <c r="H512" s="10">
        <v>325</v>
      </c>
      <c r="I512" s="10">
        <v>665155</v>
      </c>
      <c r="J512" s="49">
        <f t="shared" si="35"/>
        <v>0.56423611111111116</v>
      </c>
      <c r="K512" s="49">
        <f t="shared" si="36"/>
        <v>0.41543459548605582</v>
      </c>
      <c r="L512" s="49">
        <f t="shared" si="37"/>
        <v>0.16927083333333334</v>
      </c>
      <c r="M512" s="49">
        <f t="shared" si="38"/>
        <v>0.29080421684023905</v>
      </c>
      <c r="N512" s="144">
        <f t="shared" si="39"/>
        <v>0.46007505017357242</v>
      </c>
      <c r="O512" s="47"/>
      <c r="P512" s="47"/>
    </row>
    <row r="513" spans="1:16">
      <c r="A513" s="175">
        <v>510</v>
      </c>
      <c r="B513" s="159" t="s">
        <v>136</v>
      </c>
      <c r="C513" s="159" t="s">
        <v>124</v>
      </c>
      <c r="D513" s="159" t="s">
        <v>982</v>
      </c>
      <c r="E513" s="159" t="s">
        <v>1231</v>
      </c>
      <c r="F513" s="156">
        <v>474</v>
      </c>
      <c r="G513" s="163">
        <v>989436.85</v>
      </c>
      <c r="H513" s="10">
        <v>406</v>
      </c>
      <c r="I513" s="10">
        <v>791335</v>
      </c>
      <c r="J513" s="49">
        <f t="shared" si="35"/>
        <v>0.85654008438818563</v>
      </c>
      <c r="K513" s="49">
        <f t="shared" si="36"/>
        <v>0.79978323022838704</v>
      </c>
      <c r="L513" s="49">
        <f t="shared" si="37"/>
        <v>0.25696202531645568</v>
      </c>
      <c r="M513" s="49">
        <f t="shared" si="38"/>
        <v>0.55984826115987085</v>
      </c>
      <c r="N513" s="144">
        <f t="shared" si="39"/>
        <v>0.81681028647632647</v>
      </c>
      <c r="O513" s="47"/>
      <c r="P513" s="47"/>
    </row>
    <row r="514" spans="1:16">
      <c r="A514" s="175">
        <v>511</v>
      </c>
      <c r="B514" s="159" t="s">
        <v>136</v>
      </c>
      <c r="C514" s="159" t="s">
        <v>124</v>
      </c>
      <c r="D514" s="159" t="s">
        <v>987</v>
      </c>
      <c r="E514" s="159" t="s">
        <v>988</v>
      </c>
      <c r="F514" s="156">
        <v>446</v>
      </c>
      <c r="G514" s="163">
        <v>1531466.35</v>
      </c>
      <c r="H514" s="10">
        <v>668</v>
      </c>
      <c r="I514" s="10">
        <v>1584120</v>
      </c>
      <c r="J514" s="49">
        <f t="shared" si="35"/>
        <v>1.4977578475336324</v>
      </c>
      <c r="K514" s="49">
        <f t="shared" si="36"/>
        <v>1.0343811994302061</v>
      </c>
      <c r="L514" s="49">
        <f t="shared" si="37"/>
        <v>0.3</v>
      </c>
      <c r="M514" s="49">
        <f t="shared" si="38"/>
        <v>0.7</v>
      </c>
      <c r="N514" s="144">
        <f t="shared" si="39"/>
        <v>1</v>
      </c>
      <c r="O514" s="47"/>
      <c r="P514" s="47"/>
    </row>
    <row r="515" spans="1:16">
      <c r="A515" s="175">
        <v>512</v>
      </c>
      <c r="B515" s="159" t="s">
        <v>136</v>
      </c>
      <c r="C515" s="159" t="s">
        <v>124</v>
      </c>
      <c r="D515" s="159" t="s">
        <v>981</v>
      </c>
      <c r="E515" s="159" t="s">
        <v>1298</v>
      </c>
      <c r="F515" s="156">
        <v>652</v>
      </c>
      <c r="G515" s="163">
        <v>1809546.2</v>
      </c>
      <c r="H515" s="10">
        <v>688</v>
      </c>
      <c r="I515" s="10">
        <v>1264545</v>
      </c>
      <c r="J515" s="49">
        <f t="shared" ref="J515:J533" si="40">IFERROR(H515/F515,0)</f>
        <v>1.0552147239263803</v>
      </c>
      <c r="K515" s="49">
        <f t="shared" ref="K515:K533" si="41">IFERROR(I515/G515,0)</f>
        <v>0.69881885303619218</v>
      </c>
      <c r="L515" s="49">
        <f t="shared" si="37"/>
        <v>0.3</v>
      </c>
      <c r="M515" s="49">
        <f t="shared" si="38"/>
        <v>0.48917319712533447</v>
      </c>
      <c r="N515" s="144">
        <f t="shared" si="39"/>
        <v>0.7891731971253344</v>
      </c>
      <c r="O515" s="47"/>
      <c r="P515" s="47"/>
    </row>
    <row r="516" spans="1:16">
      <c r="A516" s="175">
        <v>513</v>
      </c>
      <c r="B516" s="159" t="s">
        <v>136</v>
      </c>
      <c r="C516" s="159" t="s">
        <v>124</v>
      </c>
      <c r="D516" s="159" t="s">
        <v>989</v>
      </c>
      <c r="E516" s="159" t="s">
        <v>1232</v>
      </c>
      <c r="F516" s="156">
        <v>538</v>
      </c>
      <c r="G516" s="163">
        <v>986968.35</v>
      </c>
      <c r="H516" s="10">
        <v>663</v>
      </c>
      <c r="I516" s="10">
        <v>887425</v>
      </c>
      <c r="J516" s="49">
        <f t="shared" si="40"/>
        <v>1.2323420074349443</v>
      </c>
      <c r="K516" s="49">
        <f t="shared" si="41"/>
        <v>0.89914230785617388</v>
      </c>
      <c r="L516" s="49">
        <f t="shared" ref="L516:L533" si="42">IF((J516*0.3)&gt;30%,30%,(J516*0.3))</f>
        <v>0.3</v>
      </c>
      <c r="M516" s="49">
        <f t="shared" ref="M516:M533" si="43">IF((K516*0.7)&gt;70%,70%,(K516*0.7))</f>
        <v>0.62939961549932166</v>
      </c>
      <c r="N516" s="144">
        <f t="shared" ref="N516:N533" si="44">L516+M516</f>
        <v>0.9293996154993216</v>
      </c>
      <c r="O516" s="47"/>
      <c r="P516" s="47"/>
    </row>
    <row r="517" spans="1:16">
      <c r="A517" s="175">
        <v>514</v>
      </c>
      <c r="B517" s="159" t="s">
        <v>136</v>
      </c>
      <c r="C517" s="159" t="s">
        <v>124</v>
      </c>
      <c r="D517" s="159" t="s">
        <v>983</v>
      </c>
      <c r="E517" s="159" t="s">
        <v>984</v>
      </c>
      <c r="F517" s="156">
        <v>825</v>
      </c>
      <c r="G517" s="163">
        <v>1411651.1</v>
      </c>
      <c r="H517" s="10">
        <v>1032</v>
      </c>
      <c r="I517" s="10">
        <v>1469645</v>
      </c>
      <c r="J517" s="49">
        <f t="shared" si="40"/>
        <v>1.250909090909091</v>
      </c>
      <c r="K517" s="49">
        <f t="shared" si="41"/>
        <v>1.041082318428399</v>
      </c>
      <c r="L517" s="49">
        <f t="shared" si="42"/>
        <v>0.3</v>
      </c>
      <c r="M517" s="49">
        <f t="shared" si="43"/>
        <v>0.7</v>
      </c>
      <c r="N517" s="144">
        <f t="shared" si="44"/>
        <v>1</v>
      </c>
      <c r="O517" s="47"/>
      <c r="P517" s="47"/>
    </row>
    <row r="518" spans="1:16">
      <c r="A518" s="175">
        <v>515</v>
      </c>
      <c r="B518" s="159" t="s">
        <v>1259</v>
      </c>
      <c r="C518" s="159" t="s">
        <v>124</v>
      </c>
      <c r="D518" s="159" t="s">
        <v>975</v>
      </c>
      <c r="E518" s="159" t="s">
        <v>976</v>
      </c>
      <c r="F518" s="156">
        <v>1944</v>
      </c>
      <c r="G518" s="163">
        <v>2480040.4750000001</v>
      </c>
      <c r="H518" s="10">
        <v>1168</v>
      </c>
      <c r="I518" s="10">
        <v>1435810</v>
      </c>
      <c r="J518" s="49">
        <f t="shared" si="40"/>
        <v>0.60082304526748975</v>
      </c>
      <c r="K518" s="49">
        <f t="shared" si="41"/>
        <v>0.57894619643254008</v>
      </c>
      <c r="L518" s="49">
        <f t="shared" si="42"/>
        <v>0.18024691358024691</v>
      </c>
      <c r="M518" s="49">
        <f t="shared" si="43"/>
        <v>0.40526233750277801</v>
      </c>
      <c r="N518" s="144">
        <f t="shared" si="44"/>
        <v>0.58550925108302487</v>
      </c>
      <c r="O518" s="47"/>
      <c r="P518" s="47"/>
    </row>
    <row r="519" spans="1:16">
      <c r="A519" s="175">
        <v>516</v>
      </c>
      <c r="B519" s="159" t="s">
        <v>1259</v>
      </c>
      <c r="C519" s="159" t="s">
        <v>124</v>
      </c>
      <c r="D519" s="159" t="s">
        <v>978</v>
      </c>
      <c r="E519" s="159" t="s">
        <v>1260</v>
      </c>
      <c r="F519" s="156">
        <v>980</v>
      </c>
      <c r="G519" s="163">
        <v>1281415.5</v>
      </c>
      <c r="H519" s="10">
        <v>464</v>
      </c>
      <c r="I519" s="10">
        <v>724705</v>
      </c>
      <c r="J519" s="49">
        <f t="shared" si="40"/>
        <v>0.47346938775510206</v>
      </c>
      <c r="K519" s="49">
        <f t="shared" si="41"/>
        <v>0.56555036208005915</v>
      </c>
      <c r="L519" s="49">
        <f t="shared" si="42"/>
        <v>0.14204081632653062</v>
      </c>
      <c r="M519" s="49">
        <f t="shared" si="43"/>
        <v>0.39588525345604136</v>
      </c>
      <c r="N519" s="144">
        <f t="shared" si="44"/>
        <v>0.53792606978257196</v>
      </c>
      <c r="O519" s="47"/>
      <c r="P519" s="47"/>
    </row>
    <row r="520" spans="1:16">
      <c r="A520" s="175">
        <v>517</v>
      </c>
      <c r="B520" s="159" t="s">
        <v>1259</v>
      </c>
      <c r="C520" s="159" t="s">
        <v>124</v>
      </c>
      <c r="D520" s="159" t="s">
        <v>977</v>
      </c>
      <c r="E520" s="159" t="s">
        <v>1115</v>
      </c>
      <c r="F520" s="156">
        <v>1644</v>
      </c>
      <c r="G520" s="163">
        <v>2767728.3</v>
      </c>
      <c r="H520" s="10">
        <v>843</v>
      </c>
      <c r="I520" s="10">
        <v>1067660</v>
      </c>
      <c r="J520" s="49">
        <f t="shared" si="40"/>
        <v>0.51277372262773724</v>
      </c>
      <c r="K520" s="49">
        <f t="shared" si="41"/>
        <v>0.38575318249266016</v>
      </c>
      <c r="L520" s="49">
        <f t="shared" si="42"/>
        <v>0.15383211678832118</v>
      </c>
      <c r="M520" s="49">
        <f t="shared" si="43"/>
        <v>0.2700272277448621</v>
      </c>
      <c r="N520" s="144">
        <f t="shared" si="44"/>
        <v>0.4238593445331833</v>
      </c>
      <c r="O520" s="47"/>
      <c r="P520" s="47"/>
    </row>
    <row r="521" spans="1:16">
      <c r="A521" s="175">
        <v>518</v>
      </c>
      <c r="B521" s="159" t="s">
        <v>135</v>
      </c>
      <c r="C521" s="159" t="s">
        <v>124</v>
      </c>
      <c r="D521" s="159" t="s">
        <v>973</v>
      </c>
      <c r="E521" s="159" t="s">
        <v>974</v>
      </c>
      <c r="F521" s="156">
        <v>2073</v>
      </c>
      <c r="G521" s="163">
        <v>3082684.55</v>
      </c>
      <c r="H521" s="10">
        <v>1608</v>
      </c>
      <c r="I521" s="10">
        <v>2120540</v>
      </c>
      <c r="J521" s="49">
        <f t="shared" si="40"/>
        <v>0.77568740955137483</v>
      </c>
      <c r="K521" s="49">
        <f t="shared" si="41"/>
        <v>0.68788744537614144</v>
      </c>
      <c r="L521" s="49">
        <f t="shared" si="42"/>
        <v>0.23270622286541243</v>
      </c>
      <c r="M521" s="49">
        <f t="shared" si="43"/>
        <v>0.48152121176329898</v>
      </c>
      <c r="N521" s="144">
        <f t="shared" si="44"/>
        <v>0.71422743462871141</v>
      </c>
      <c r="O521" s="47"/>
      <c r="P521" s="47"/>
    </row>
    <row r="522" spans="1:16">
      <c r="A522" s="175">
        <v>519</v>
      </c>
      <c r="B522" s="159" t="s">
        <v>135</v>
      </c>
      <c r="C522" s="159" t="s">
        <v>124</v>
      </c>
      <c r="D522" s="159" t="s">
        <v>970</v>
      </c>
      <c r="E522" s="159" t="s">
        <v>1116</v>
      </c>
      <c r="F522" s="156">
        <v>1527</v>
      </c>
      <c r="G522" s="163">
        <v>1925911.7000000002</v>
      </c>
      <c r="H522" s="10">
        <v>887</v>
      </c>
      <c r="I522" s="10">
        <v>1046965</v>
      </c>
      <c r="J522" s="49">
        <f t="shared" si="40"/>
        <v>0.58087753765553374</v>
      </c>
      <c r="K522" s="49">
        <f t="shared" si="41"/>
        <v>0.54362045778111212</v>
      </c>
      <c r="L522" s="49">
        <f t="shared" si="42"/>
        <v>0.17426326129666012</v>
      </c>
      <c r="M522" s="49">
        <f t="shared" si="43"/>
        <v>0.38053432044677848</v>
      </c>
      <c r="N522" s="144">
        <f t="shared" si="44"/>
        <v>0.55479758174343863</v>
      </c>
      <c r="O522" s="47"/>
      <c r="P522" s="47"/>
    </row>
    <row r="523" spans="1:16">
      <c r="A523" s="175">
        <v>520</v>
      </c>
      <c r="B523" s="159" t="s">
        <v>135</v>
      </c>
      <c r="C523" s="159" t="s">
        <v>124</v>
      </c>
      <c r="D523" s="159" t="s">
        <v>971</v>
      </c>
      <c r="E523" s="159" t="s">
        <v>972</v>
      </c>
      <c r="F523" s="156">
        <v>1592</v>
      </c>
      <c r="G523" s="163">
        <v>3567366.4750000001</v>
      </c>
      <c r="H523" s="10">
        <v>927</v>
      </c>
      <c r="I523" s="10">
        <v>1907500</v>
      </c>
      <c r="J523" s="49">
        <f t="shared" si="40"/>
        <v>0.582286432160804</v>
      </c>
      <c r="K523" s="49">
        <f t="shared" si="41"/>
        <v>0.53470817012148997</v>
      </c>
      <c r="L523" s="49">
        <f t="shared" si="42"/>
        <v>0.1746859296482412</v>
      </c>
      <c r="M523" s="49">
        <f t="shared" si="43"/>
        <v>0.37429571908504294</v>
      </c>
      <c r="N523" s="144">
        <f t="shared" si="44"/>
        <v>0.54898164873328414</v>
      </c>
      <c r="O523" s="47"/>
      <c r="P523" s="47"/>
    </row>
    <row r="524" spans="1:16">
      <c r="A524" s="175">
        <v>521</v>
      </c>
      <c r="B524" s="159" t="s">
        <v>135</v>
      </c>
      <c r="C524" s="159" t="s">
        <v>124</v>
      </c>
      <c r="D524" s="159" t="s">
        <v>1161</v>
      </c>
      <c r="E524" s="159" t="s">
        <v>1417</v>
      </c>
      <c r="F524" s="156">
        <v>786</v>
      </c>
      <c r="G524" s="163">
        <v>1103256.675</v>
      </c>
      <c r="H524" s="10">
        <v>475</v>
      </c>
      <c r="I524" s="10">
        <v>658870</v>
      </c>
      <c r="J524" s="49">
        <f t="shared" si="40"/>
        <v>0.60432569974554706</v>
      </c>
      <c r="K524" s="49">
        <f t="shared" si="41"/>
        <v>0.59720463508639088</v>
      </c>
      <c r="L524" s="49">
        <f t="shared" si="42"/>
        <v>0.18129770992366412</v>
      </c>
      <c r="M524" s="49">
        <f t="shared" si="43"/>
        <v>0.41804324456047359</v>
      </c>
      <c r="N524" s="144">
        <f t="shared" si="44"/>
        <v>0.59934095448413771</v>
      </c>
      <c r="O524" s="47"/>
      <c r="P524" s="47"/>
    </row>
    <row r="525" spans="1:16">
      <c r="A525" s="175">
        <v>522</v>
      </c>
      <c r="B525" s="159" t="s">
        <v>132</v>
      </c>
      <c r="C525" s="159" t="s">
        <v>124</v>
      </c>
      <c r="D525" s="159" t="s">
        <v>945</v>
      </c>
      <c r="E525" s="159" t="s">
        <v>946</v>
      </c>
      <c r="F525" s="156">
        <v>788</v>
      </c>
      <c r="G525" s="163">
        <v>1235961.3500000001</v>
      </c>
      <c r="H525" s="10">
        <v>469</v>
      </c>
      <c r="I525" s="10">
        <v>526320</v>
      </c>
      <c r="J525" s="49">
        <f t="shared" si="40"/>
        <v>0.59517766497461932</v>
      </c>
      <c r="K525" s="49">
        <f t="shared" si="41"/>
        <v>0.42583855878664811</v>
      </c>
      <c r="L525" s="49">
        <f t="shared" si="42"/>
        <v>0.1785532994923858</v>
      </c>
      <c r="M525" s="49">
        <f t="shared" si="43"/>
        <v>0.29808699115065368</v>
      </c>
      <c r="N525" s="144">
        <f t="shared" si="44"/>
        <v>0.47664029064303948</v>
      </c>
      <c r="O525" s="47"/>
      <c r="P525" s="47"/>
    </row>
    <row r="526" spans="1:16">
      <c r="A526" s="175">
        <v>523</v>
      </c>
      <c r="B526" s="159" t="s">
        <v>132</v>
      </c>
      <c r="C526" s="159" t="s">
        <v>124</v>
      </c>
      <c r="D526" s="159" t="s">
        <v>947</v>
      </c>
      <c r="E526" s="169" t="s">
        <v>1418</v>
      </c>
      <c r="F526" s="156">
        <v>1365</v>
      </c>
      <c r="G526" s="163">
        <v>2360643.5249999999</v>
      </c>
      <c r="H526" s="10">
        <v>1201</v>
      </c>
      <c r="I526" s="10">
        <v>1461365</v>
      </c>
      <c r="J526" s="49">
        <f t="shared" si="40"/>
        <v>0.87985347985347984</v>
      </c>
      <c r="K526" s="49">
        <f t="shared" si="41"/>
        <v>0.61905365402427714</v>
      </c>
      <c r="L526" s="49">
        <f t="shared" si="42"/>
        <v>0.26395604395604394</v>
      </c>
      <c r="M526" s="49">
        <f t="shared" si="43"/>
        <v>0.43333755781699396</v>
      </c>
      <c r="N526" s="144">
        <f t="shared" si="44"/>
        <v>0.6972936017730379</v>
      </c>
      <c r="O526" s="47"/>
      <c r="P526" s="47"/>
    </row>
    <row r="527" spans="1:16">
      <c r="A527" s="175">
        <v>524</v>
      </c>
      <c r="B527" s="159" t="s">
        <v>132</v>
      </c>
      <c r="C527" s="159" t="s">
        <v>124</v>
      </c>
      <c r="D527" s="159" t="s">
        <v>949</v>
      </c>
      <c r="E527" s="159" t="s">
        <v>950</v>
      </c>
      <c r="F527" s="156">
        <v>850</v>
      </c>
      <c r="G527" s="163">
        <v>1663693.25</v>
      </c>
      <c r="H527" s="10">
        <v>533</v>
      </c>
      <c r="I527" s="10">
        <v>662990</v>
      </c>
      <c r="J527" s="49">
        <f t="shared" si="40"/>
        <v>0.62705882352941178</v>
      </c>
      <c r="K527" s="49">
        <f t="shared" si="41"/>
        <v>0.3985049527609732</v>
      </c>
      <c r="L527" s="49">
        <f t="shared" si="42"/>
        <v>0.18811764705882353</v>
      </c>
      <c r="M527" s="49">
        <f t="shared" si="43"/>
        <v>0.27895346693268119</v>
      </c>
      <c r="N527" s="144">
        <f t="shared" si="44"/>
        <v>0.46707111399150469</v>
      </c>
      <c r="O527" s="47"/>
      <c r="P527" s="47"/>
    </row>
    <row r="528" spans="1:16">
      <c r="A528" s="175">
        <v>525</v>
      </c>
      <c r="B528" s="159" t="s">
        <v>132</v>
      </c>
      <c r="C528" s="159" t="s">
        <v>124</v>
      </c>
      <c r="D528" s="159" t="s">
        <v>951</v>
      </c>
      <c r="E528" s="159" t="s">
        <v>1419</v>
      </c>
      <c r="F528" s="156">
        <v>833</v>
      </c>
      <c r="G528" s="163">
        <v>1598689.675</v>
      </c>
      <c r="H528" s="10">
        <v>672</v>
      </c>
      <c r="I528" s="10">
        <v>953670</v>
      </c>
      <c r="J528" s="49">
        <f t="shared" si="40"/>
        <v>0.80672268907563027</v>
      </c>
      <c r="K528" s="49">
        <f t="shared" si="41"/>
        <v>0.596532281976488</v>
      </c>
      <c r="L528" s="49">
        <f t="shared" si="42"/>
        <v>0.24201680672268908</v>
      </c>
      <c r="M528" s="49">
        <f t="shared" si="43"/>
        <v>0.41757259738354158</v>
      </c>
      <c r="N528" s="144">
        <f t="shared" si="44"/>
        <v>0.65958940410623068</v>
      </c>
      <c r="O528" s="47"/>
      <c r="P528" s="47"/>
    </row>
    <row r="529" spans="1:16">
      <c r="A529" s="175">
        <v>526</v>
      </c>
      <c r="B529" s="159" t="s">
        <v>132</v>
      </c>
      <c r="C529" s="159" t="s">
        <v>124</v>
      </c>
      <c r="D529" s="159" t="s">
        <v>938</v>
      </c>
      <c r="E529" s="169" t="s">
        <v>1420</v>
      </c>
      <c r="F529" s="156">
        <v>1198</v>
      </c>
      <c r="G529" s="163">
        <v>2102188.6749999998</v>
      </c>
      <c r="H529" s="10">
        <v>1090</v>
      </c>
      <c r="I529" s="10">
        <v>1345035</v>
      </c>
      <c r="J529" s="49">
        <f t="shared" si="40"/>
        <v>0.90984974958263776</v>
      </c>
      <c r="K529" s="49">
        <f t="shared" si="41"/>
        <v>0.63982601371401648</v>
      </c>
      <c r="L529" s="49">
        <f t="shared" si="42"/>
        <v>0.27295492487479134</v>
      </c>
      <c r="M529" s="49">
        <f t="shared" si="43"/>
        <v>0.44787820959981151</v>
      </c>
      <c r="N529" s="144">
        <f t="shared" si="44"/>
        <v>0.72083313447460284</v>
      </c>
      <c r="O529" s="47"/>
      <c r="P529" s="47"/>
    </row>
    <row r="530" spans="1:16">
      <c r="A530" s="175">
        <v>527</v>
      </c>
      <c r="B530" s="159" t="s">
        <v>134</v>
      </c>
      <c r="C530" s="159" t="s">
        <v>124</v>
      </c>
      <c r="D530" s="159" t="s">
        <v>940</v>
      </c>
      <c r="E530" s="159" t="s">
        <v>941</v>
      </c>
      <c r="F530" s="156">
        <v>1175</v>
      </c>
      <c r="G530" s="163">
        <v>2040431.5249999999</v>
      </c>
      <c r="H530" s="10">
        <v>444</v>
      </c>
      <c r="I530" s="10">
        <v>735765</v>
      </c>
      <c r="J530" s="49">
        <f t="shared" si="40"/>
        <v>0.37787234042553192</v>
      </c>
      <c r="K530" s="49">
        <f t="shared" si="41"/>
        <v>0.36059284077175785</v>
      </c>
      <c r="L530" s="49">
        <f t="shared" si="42"/>
        <v>0.11336170212765957</v>
      </c>
      <c r="M530" s="49">
        <f t="shared" si="43"/>
        <v>0.25241498854023048</v>
      </c>
      <c r="N530" s="144">
        <f t="shared" si="44"/>
        <v>0.36577669066789004</v>
      </c>
      <c r="O530" s="47"/>
      <c r="P530" s="47"/>
    </row>
    <row r="531" spans="1:16">
      <c r="A531" s="175">
        <v>528</v>
      </c>
      <c r="B531" s="159" t="s">
        <v>134</v>
      </c>
      <c r="C531" s="159" t="s">
        <v>124</v>
      </c>
      <c r="D531" s="159" t="s">
        <v>936</v>
      </c>
      <c r="E531" s="159" t="s">
        <v>937</v>
      </c>
      <c r="F531" s="156">
        <v>1294</v>
      </c>
      <c r="G531" s="163">
        <v>2228187.7749999999</v>
      </c>
      <c r="H531" s="10">
        <v>473</v>
      </c>
      <c r="I531" s="10">
        <v>859175</v>
      </c>
      <c r="J531" s="49">
        <f t="shared" si="40"/>
        <v>0.36553323029366308</v>
      </c>
      <c r="K531" s="49">
        <f t="shared" si="41"/>
        <v>0.3855936243972975</v>
      </c>
      <c r="L531" s="49">
        <f t="shared" si="42"/>
        <v>0.10965996908809893</v>
      </c>
      <c r="M531" s="49">
        <f t="shared" si="43"/>
        <v>0.26991553707810823</v>
      </c>
      <c r="N531" s="144">
        <f t="shared" si="44"/>
        <v>0.37957550616620717</v>
      </c>
      <c r="O531" s="47"/>
      <c r="P531" s="47"/>
    </row>
    <row r="532" spans="1:16">
      <c r="A532" s="175">
        <v>529</v>
      </c>
      <c r="B532" s="159" t="s">
        <v>134</v>
      </c>
      <c r="C532" s="159" t="s">
        <v>124</v>
      </c>
      <c r="D532" s="159" t="s">
        <v>943</v>
      </c>
      <c r="E532" s="159" t="s">
        <v>944</v>
      </c>
      <c r="F532" s="156">
        <v>1172</v>
      </c>
      <c r="G532" s="163">
        <v>1894046.7749999999</v>
      </c>
      <c r="H532" s="10">
        <v>347</v>
      </c>
      <c r="I532" s="10">
        <v>615925</v>
      </c>
      <c r="J532" s="49">
        <f t="shared" si="40"/>
        <v>0.2960750853242321</v>
      </c>
      <c r="K532" s="49">
        <f t="shared" si="41"/>
        <v>0.32518996263965022</v>
      </c>
      <c r="L532" s="49">
        <f t="shared" si="42"/>
        <v>8.8822525597269622E-2</v>
      </c>
      <c r="M532" s="49">
        <f t="shared" si="43"/>
        <v>0.22763297384775513</v>
      </c>
      <c r="N532" s="144">
        <f t="shared" si="44"/>
        <v>0.31645549944502477</v>
      </c>
      <c r="P532" s="47"/>
    </row>
    <row r="533" spans="1:16">
      <c r="A533" s="175">
        <v>530</v>
      </c>
      <c r="B533" s="159" t="s">
        <v>134</v>
      </c>
      <c r="C533" s="159" t="s">
        <v>124</v>
      </c>
      <c r="D533" s="159" t="s">
        <v>942</v>
      </c>
      <c r="E533" s="169" t="s">
        <v>1437</v>
      </c>
      <c r="F533" s="156">
        <v>1148</v>
      </c>
      <c r="G533" s="163">
        <v>2059749.6</v>
      </c>
      <c r="H533" s="10">
        <v>542</v>
      </c>
      <c r="I533" s="10">
        <v>893295</v>
      </c>
      <c r="J533" s="49">
        <f t="shared" si="40"/>
        <v>0.47212543554006969</v>
      </c>
      <c r="K533" s="49">
        <f t="shared" si="41"/>
        <v>0.43369106613735958</v>
      </c>
      <c r="L533" s="49">
        <f t="shared" si="42"/>
        <v>0.1416376306620209</v>
      </c>
      <c r="M533" s="49">
        <f t="shared" si="43"/>
        <v>0.3035837462961517</v>
      </c>
      <c r="N533" s="144">
        <f t="shared" si="44"/>
        <v>0.4452213769581726</v>
      </c>
    </row>
    <row r="534" spans="1:16">
      <c r="B534" s="173"/>
      <c r="C534" s="173"/>
      <c r="D534" s="174"/>
      <c r="E534" s="173"/>
      <c r="F534" s="155">
        <f>SUM(F4:F533)</f>
        <v>593607.75999999989</v>
      </c>
      <c r="G534" s="155">
        <f>SUM(G4:G533)</f>
        <v>1159143605.6349993</v>
      </c>
    </row>
  </sheetData>
  <mergeCells count="11">
    <mergeCell ref="L1:M2"/>
    <mergeCell ref="N1:N3"/>
    <mergeCell ref="F2:G2"/>
    <mergeCell ref="H2:I2"/>
    <mergeCell ref="J2:K2"/>
    <mergeCell ref="F1:K1"/>
    <mergeCell ref="A1:A3"/>
    <mergeCell ref="B1:B3"/>
    <mergeCell ref="C1:C3"/>
    <mergeCell ref="E1:E3"/>
    <mergeCell ref="D1:D3"/>
  </mergeCells>
  <conditionalFormatting sqref="N4:N533">
    <cfRule type="expression" dxfId="57" priority="236">
      <formula>$N4&lt;10%</formula>
    </cfRule>
  </conditionalFormatting>
  <conditionalFormatting sqref="N4:N533">
    <cfRule type="expression" dxfId="56" priority="235">
      <formula>$N4&gt;79.5%</formula>
    </cfRule>
  </conditionalFormatting>
  <conditionalFormatting sqref="D133:D139">
    <cfRule type="duplicateValues" dxfId="55" priority="39"/>
  </conditionalFormatting>
  <conditionalFormatting sqref="D147:D149">
    <cfRule type="duplicateValues" dxfId="54" priority="37"/>
  </conditionalFormatting>
  <conditionalFormatting sqref="D147:D149">
    <cfRule type="duplicateValues" dxfId="53" priority="38"/>
  </conditionalFormatting>
  <conditionalFormatting sqref="E147:E149">
    <cfRule type="duplicateValues" dxfId="52" priority="36"/>
  </conditionalFormatting>
  <conditionalFormatting sqref="D161:D166">
    <cfRule type="duplicateValues" dxfId="51" priority="34"/>
  </conditionalFormatting>
  <conditionalFormatting sqref="D161:D166">
    <cfRule type="duplicateValues" dxfId="50" priority="35"/>
  </conditionalFormatting>
  <conditionalFormatting sqref="E161:E166">
    <cfRule type="duplicateValues" dxfId="49" priority="33"/>
  </conditionalFormatting>
  <conditionalFormatting sqref="D254:D257">
    <cfRule type="duplicateValues" dxfId="48" priority="19"/>
    <cfRule type="duplicateValues" dxfId="47" priority="20"/>
  </conditionalFormatting>
  <conditionalFormatting sqref="D262:D263">
    <cfRule type="duplicateValues" dxfId="46" priority="17"/>
    <cfRule type="duplicateValues" dxfId="45" priority="18"/>
  </conditionalFormatting>
  <conditionalFormatting sqref="D218:D225">
    <cfRule type="duplicateValues" dxfId="44" priority="14"/>
    <cfRule type="duplicateValues" dxfId="43" priority="15"/>
  </conditionalFormatting>
  <conditionalFormatting sqref="D218:D225">
    <cfRule type="duplicateValues" dxfId="42" priority="16"/>
  </conditionalFormatting>
  <conditionalFormatting sqref="D253">
    <cfRule type="duplicateValues" dxfId="41" priority="21"/>
    <cfRule type="duplicateValues" dxfId="40" priority="22"/>
  </conditionalFormatting>
  <conditionalFormatting sqref="D258:D261">
    <cfRule type="duplicateValues" dxfId="39" priority="23"/>
    <cfRule type="duplicateValues" dxfId="38" priority="24"/>
  </conditionalFormatting>
  <conditionalFormatting sqref="D264:D278">
    <cfRule type="duplicateValues" dxfId="37" priority="25"/>
    <cfRule type="duplicateValues" dxfId="36" priority="26"/>
  </conditionalFormatting>
  <conditionalFormatting sqref="D226:D229">
    <cfRule type="duplicateValues" dxfId="35" priority="10"/>
    <cfRule type="duplicateValues" dxfId="34" priority="11"/>
  </conditionalFormatting>
  <conditionalFormatting sqref="D230:D234">
    <cfRule type="duplicateValues" dxfId="33" priority="12"/>
    <cfRule type="duplicateValues" dxfId="32" priority="13"/>
  </conditionalFormatting>
  <conditionalFormatting sqref="D248:D252">
    <cfRule type="duplicateValues" dxfId="31" priority="8"/>
    <cfRule type="duplicateValues" dxfId="30" priority="9"/>
  </conditionalFormatting>
  <conditionalFormatting sqref="D235:D237">
    <cfRule type="duplicateValues" dxfId="29" priority="6"/>
    <cfRule type="duplicateValues" dxfId="28" priority="7"/>
  </conditionalFormatting>
  <conditionalFormatting sqref="D238:D242">
    <cfRule type="duplicateValues" dxfId="27" priority="4"/>
    <cfRule type="duplicateValues" dxfId="26" priority="5"/>
  </conditionalFormatting>
  <conditionalFormatting sqref="D243:D247">
    <cfRule type="duplicateValues" dxfId="25" priority="2"/>
    <cfRule type="duplicateValues" dxfId="24" priority="3"/>
  </conditionalFormatting>
  <conditionalFormatting sqref="D262:E263">
    <cfRule type="duplicateValues" dxfId="23" priority="27"/>
  </conditionalFormatting>
  <conditionalFormatting sqref="E218:E225">
    <cfRule type="duplicateValues" dxfId="22" priority="28"/>
  </conditionalFormatting>
  <conditionalFormatting sqref="D253:E261">
    <cfRule type="duplicateValues" dxfId="21" priority="29"/>
  </conditionalFormatting>
  <conditionalFormatting sqref="D226:E234">
    <cfRule type="duplicateValues" dxfId="20" priority="30"/>
  </conditionalFormatting>
  <conditionalFormatting sqref="D248:E252">
    <cfRule type="duplicateValues" dxfId="19" priority="31"/>
  </conditionalFormatting>
  <conditionalFormatting sqref="D235:E247">
    <cfRule type="duplicateValues" dxfId="18" priority="32"/>
  </conditionalFormatting>
  <conditionalFormatting sqref="D294:D295">
    <cfRule type="duplicateValues" dxfId="17" priority="1"/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D546"/>
  <sheetViews>
    <sheetView topLeftCell="A525" workbookViewId="0">
      <selection activeCell="A2" sqref="A2:D546"/>
    </sheetView>
  </sheetViews>
  <sheetFormatPr defaultRowHeight="15"/>
  <cols>
    <col min="1" max="1" width="29.42578125" bestFit="1" customWidth="1"/>
    <col min="2" max="2" width="10.7109375" bestFit="1" customWidth="1"/>
    <col min="3" max="3" width="9.7109375" bestFit="1" customWidth="1"/>
    <col min="4" max="4" width="28.5703125" bestFit="1" customWidth="1"/>
  </cols>
  <sheetData>
    <row r="1" spans="1:4">
      <c r="A1" s="81" t="s">
        <v>1263</v>
      </c>
      <c r="B1" s="81" t="s">
        <v>0</v>
      </c>
      <c r="C1" s="81" t="s">
        <v>187</v>
      </c>
      <c r="D1" s="81" t="s">
        <v>188</v>
      </c>
    </row>
    <row r="2" spans="1:4">
      <c r="A2" s="82" t="s">
        <v>17</v>
      </c>
      <c r="B2" s="63" t="s">
        <v>3</v>
      </c>
      <c r="C2" s="63" t="s">
        <v>202</v>
      </c>
      <c r="D2" s="82" t="s">
        <v>429</v>
      </c>
    </row>
    <row r="3" spans="1:4">
      <c r="A3" s="82" t="s">
        <v>17</v>
      </c>
      <c r="B3" s="63" t="s">
        <v>3</v>
      </c>
      <c r="C3" s="63" t="s">
        <v>198</v>
      </c>
      <c r="D3" s="82" t="s">
        <v>992</v>
      </c>
    </row>
    <row r="4" spans="1:4">
      <c r="A4" s="82" t="s">
        <v>17</v>
      </c>
      <c r="B4" s="63" t="s">
        <v>3</v>
      </c>
      <c r="C4" s="63" t="s">
        <v>196</v>
      </c>
      <c r="D4" s="82" t="s">
        <v>993</v>
      </c>
    </row>
    <row r="5" spans="1:4">
      <c r="A5" s="82" t="s">
        <v>17</v>
      </c>
      <c r="B5" s="63" t="s">
        <v>3</v>
      </c>
      <c r="C5" s="63" t="s">
        <v>199</v>
      </c>
      <c r="D5" s="82" t="s">
        <v>1120</v>
      </c>
    </row>
    <row r="6" spans="1:4">
      <c r="A6" s="82" t="s">
        <v>17</v>
      </c>
      <c r="B6" s="63" t="s">
        <v>3</v>
      </c>
      <c r="C6" s="63" t="s">
        <v>201</v>
      </c>
      <c r="D6" s="82" t="s">
        <v>1121</v>
      </c>
    </row>
    <row r="7" spans="1:4">
      <c r="A7" s="82" t="s">
        <v>17</v>
      </c>
      <c r="B7" s="63" t="s">
        <v>3</v>
      </c>
      <c r="C7" s="63" t="s">
        <v>197</v>
      </c>
      <c r="D7" s="82" t="s">
        <v>994</v>
      </c>
    </row>
    <row r="8" spans="1:4">
      <c r="A8" s="82" t="s">
        <v>17</v>
      </c>
      <c r="B8" s="63" t="s">
        <v>3</v>
      </c>
      <c r="C8" s="63" t="s">
        <v>200</v>
      </c>
      <c r="D8" s="82" t="s">
        <v>1122</v>
      </c>
    </row>
    <row r="9" spans="1:4">
      <c r="A9" s="82" t="s">
        <v>2</v>
      </c>
      <c r="B9" s="63" t="s">
        <v>3</v>
      </c>
      <c r="C9" s="63" t="s">
        <v>204</v>
      </c>
      <c r="D9" s="82" t="s">
        <v>205</v>
      </c>
    </row>
    <row r="10" spans="1:4">
      <c r="A10" s="82" t="s">
        <v>2</v>
      </c>
      <c r="B10" s="63" t="s">
        <v>3</v>
      </c>
      <c r="C10" s="63" t="s">
        <v>203</v>
      </c>
      <c r="D10" s="82" t="s">
        <v>995</v>
      </c>
    </row>
    <row r="11" spans="1:4">
      <c r="A11" s="82" t="s">
        <v>2</v>
      </c>
      <c r="B11" s="63" t="s">
        <v>3</v>
      </c>
      <c r="C11" s="63" t="s">
        <v>206</v>
      </c>
      <c r="D11" s="82" t="s">
        <v>1128</v>
      </c>
    </row>
    <row r="12" spans="1:4">
      <c r="A12" s="82" t="s">
        <v>2</v>
      </c>
      <c r="B12" s="63" t="s">
        <v>3</v>
      </c>
      <c r="C12" s="63" t="s">
        <v>207</v>
      </c>
      <c r="D12" s="82" t="s">
        <v>1129</v>
      </c>
    </row>
    <row r="13" spans="1:4">
      <c r="A13" s="82" t="s">
        <v>18</v>
      </c>
      <c r="B13" s="63" t="s">
        <v>3</v>
      </c>
      <c r="C13" s="63" t="s">
        <v>208</v>
      </c>
      <c r="D13" s="82" t="s">
        <v>996</v>
      </c>
    </row>
    <row r="14" spans="1:4">
      <c r="A14" s="82" t="s">
        <v>18</v>
      </c>
      <c r="B14" s="63" t="s">
        <v>3</v>
      </c>
      <c r="C14" s="63" t="s">
        <v>209</v>
      </c>
      <c r="D14" s="82" t="s">
        <v>210</v>
      </c>
    </row>
    <row r="15" spans="1:4">
      <c r="A15" s="82" t="s">
        <v>4</v>
      </c>
      <c r="B15" s="63" t="s">
        <v>3</v>
      </c>
      <c r="C15" s="63" t="s">
        <v>212</v>
      </c>
      <c r="D15" s="82" t="s">
        <v>213</v>
      </c>
    </row>
    <row r="16" spans="1:4">
      <c r="A16" s="82" t="s">
        <v>4</v>
      </c>
      <c r="B16" s="63" t="s">
        <v>3</v>
      </c>
      <c r="C16" s="63" t="s">
        <v>218</v>
      </c>
      <c r="D16" s="82" t="s">
        <v>219</v>
      </c>
    </row>
    <row r="17" spans="1:4">
      <c r="A17" s="82" t="s">
        <v>4</v>
      </c>
      <c r="B17" s="63" t="s">
        <v>3</v>
      </c>
      <c r="C17" s="63" t="s">
        <v>216</v>
      </c>
      <c r="D17" s="83" t="s">
        <v>217</v>
      </c>
    </row>
    <row r="18" spans="1:4">
      <c r="A18" s="82" t="s">
        <v>4</v>
      </c>
      <c r="B18" s="63" t="s">
        <v>3</v>
      </c>
      <c r="C18" s="63" t="s">
        <v>214</v>
      </c>
      <c r="D18" s="82" t="s">
        <v>215</v>
      </c>
    </row>
    <row r="19" spans="1:4">
      <c r="A19" s="82" t="s">
        <v>4</v>
      </c>
      <c r="B19" s="63" t="s">
        <v>3</v>
      </c>
      <c r="C19" s="63" t="s">
        <v>211</v>
      </c>
      <c r="D19" s="82" t="s">
        <v>997</v>
      </c>
    </row>
    <row r="20" spans="1:4">
      <c r="A20" s="82" t="s">
        <v>4</v>
      </c>
      <c r="B20" s="63" t="s">
        <v>3</v>
      </c>
      <c r="C20" s="63" t="s">
        <v>220</v>
      </c>
      <c r="D20" s="82" t="s">
        <v>221</v>
      </c>
    </row>
    <row r="21" spans="1:4">
      <c r="A21" s="82" t="s">
        <v>1233</v>
      </c>
      <c r="B21" s="63" t="s">
        <v>3</v>
      </c>
      <c r="C21" s="63" t="s">
        <v>224</v>
      </c>
      <c r="D21" s="82" t="s">
        <v>225</v>
      </c>
    </row>
    <row r="22" spans="1:4">
      <c r="A22" s="82" t="s">
        <v>1233</v>
      </c>
      <c r="B22" s="63" t="s">
        <v>3</v>
      </c>
      <c r="C22" s="63" t="s">
        <v>222</v>
      </c>
      <c r="D22" s="82" t="s">
        <v>223</v>
      </c>
    </row>
    <row r="23" spans="1:4">
      <c r="A23" s="82" t="s">
        <v>1233</v>
      </c>
      <c r="B23" s="63" t="s">
        <v>3</v>
      </c>
      <c r="C23" s="63" t="s">
        <v>226</v>
      </c>
      <c r="D23" s="82" t="s">
        <v>227</v>
      </c>
    </row>
    <row r="24" spans="1:4">
      <c r="A24" s="82" t="s">
        <v>1233</v>
      </c>
      <c r="B24" s="63" t="s">
        <v>3</v>
      </c>
      <c r="C24" s="63" t="s">
        <v>228</v>
      </c>
      <c r="D24" s="82" t="s">
        <v>229</v>
      </c>
    </row>
    <row r="25" spans="1:4">
      <c r="A25" s="82" t="s">
        <v>6</v>
      </c>
      <c r="B25" s="63" t="s">
        <v>3</v>
      </c>
      <c r="C25" s="63" t="s">
        <v>230</v>
      </c>
      <c r="D25" s="82" t="s">
        <v>231</v>
      </c>
    </row>
    <row r="26" spans="1:4">
      <c r="A26" s="82" t="s">
        <v>6</v>
      </c>
      <c r="B26" s="63" t="s">
        <v>3</v>
      </c>
      <c r="C26" s="63" t="s">
        <v>232</v>
      </c>
      <c r="D26" s="82" t="s">
        <v>998</v>
      </c>
    </row>
    <row r="27" spans="1:4">
      <c r="A27" s="82" t="s">
        <v>1261</v>
      </c>
      <c r="B27" s="63" t="s">
        <v>3</v>
      </c>
      <c r="C27" s="59" t="s">
        <v>233</v>
      </c>
      <c r="D27" s="84" t="s">
        <v>999</v>
      </c>
    </row>
    <row r="28" spans="1:4">
      <c r="A28" s="82" t="s">
        <v>1261</v>
      </c>
      <c r="B28" s="63" t="s">
        <v>3</v>
      </c>
      <c r="C28" s="59" t="s">
        <v>234</v>
      </c>
      <c r="D28" s="84" t="s">
        <v>1000</v>
      </c>
    </row>
    <row r="29" spans="1:4">
      <c r="A29" s="82" t="s">
        <v>1261</v>
      </c>
      <c r="B29" s="63" t="s">
        <v>3</v>
      </c>
      <c r="C29" s="59" t="s">
        <v>235</v>
      </c>
      <c r="D29" s="84" t="s">
        <v>1123</v>
      </c>
    </row>
    <row r="30" spans="1:4">
      <c r="A30" s="82" t="s">
        <v>16</v>
      </c>
      <c r="B30" s="63" t="s">
        <v>3</v>
      </c>
      <c r="C30" s="59" t="s">
        <v>240</v>
      </c>
      <c r="D30" s="84" t="s">
        <v>1126</v>
      </c>
    </row>
    <row r="31" spans="1:4">
      <c r="A31" s="82" t="s">
        <v>16</v>
      </c>
      <c r="B31" s="63" t="s">
        <v>3</v>
      </c>
      <c r="C31" s="59" t="s">
        <v>238</v>
      </c>
      <c r="D31" s="84" t="s">
        <v>239</v>
      </c>
    </row>
    <row r="32" spans="1:4">
      <c r="A32" s="82" t="s">
        <v>16</v>
      </c>
      <c r="B32" s="63" t="s">
        <v>3</v>
      </c>
      <c r="C32" s="59" t="s">
        <v>236</v>
      </c>
      <c r="D32" s="84" t="s">
        <v>237</v>
      </c>
    </row>
    <row r="33" spans="1:4">
      <c r="A33" s="82" t="s">
        <v>16</v>
      </c>
      <c r="B33" s="63" t="s">
        <v>3</v>
      </c>
      <c r="C33" s="59" t="s">
        <v>241</v>
      </c>
      <c r="D33" s="85" t="s">
        <v>1264</v>
      </c>
    </row>
    <row r="34" spans="1:4">
      <c r="A34" s="82" t="s">
        <v>7</v>
      </c>
      <c r="B34" s="63" t="s">
        <v>3</v>
      </c>
      <c r="C34" s="59" t="s">
        <v>248</v>
      </c>
      <c r="D34" s="84" t="s">
        <v>249</v>
      </c>
    </row>
    <row r="35" spans="1:4">
      <c r="A35" s="82" t="s">
        <v>7</v>
      </c>
      <c r="B35" s="63" t="s">
        <v>3</v>
      </c>
      <c r="C35" s="59" t="s">
        <v>246</v>
      </c>
      <c r="D35" s="84" t="s">
        <v>247</v>
      </c>
    </row>
    <row r="36" spans="1:4">
      <c r="A36" s="82" t="s">
        <v>7</v>
      </c>
      <c r="B36" s="63" t="s">
        <v>3</v>
      </c>
      <c r="C36" s="59" t="s">
        <v>244</v>
      </c>
      <c r="D36" s="84" t="s">
        <v>245</v>
      </c>
    </row>
    <row r="37" spans="1:4">
      <c r="A37" s="82" t="s">
        <v>7</v>
      </c>
      <c r="B37" s="63" t="s">
        <v>3</v>
      </c>
      <c r="C37" s="59" t="s">
        <v>242</v>
      </c>
      <c r="D37" s="84" t="s">
        <v>243</v>
      </c>
    </row>
    <row r="38" spans="1:4">
      <c r="A38" s="82" t="s">
        <v>9</v>
      </c>
      <c r="B38" s="63" t="s">
        <v>3</v>
      </c>
      <c r="C38" s="63" t="s">
        <v>250</v>
      </c>
      <c r="D38" s="2" t="s">
        <v>1124</v>
      </c>
    </row>
    <row r="39" spans="1:4">
      <c r="A39" s="82" t="s">
        <v>9</v>
      </c>
      <c r="B39" s="63" t="s">
        <v>3</v>
      </c>
      <c r="C39" s="63" t="s">
        <v>251</v>
      </c>
      <c r="D39" s="2" t="s">
        <v>1125</v>
      </c>
    </row>
    <row r="40" spans="1:4">
      <c r="A40" s="82" t="s">
        <v>10</v>
      </c>
      <c r="B40" s="63" t="s">
        <v>3</v>
      </c>
      <c r="C40" s="63" t="s">
        <v>252</v>
      </c>
      <c r="D40" s="2" t="s">
        <v>253</v>
      </c>
    </row>
    <row r="41" spans="1:4">
      <c r="A41" s="82" t="s">
        <v>10</v>
      </c>
      <c r="B41" s="63" t="s">
        <v>3</v>
      </c>
      <c r="C41" s="63" t="s">
        <v>255</v>
      </c>
      <c r="D41" s="2" t="s">
        <v>1127</v>
      </c>
    </row>
    <row r="42" spans="1:4">
      <c r="A42" s="82" t="s">
        <v>10</v>
      </c>
      <c r="B42" s="63" t="s">
        <v>3</v>
      </c>
      <c r="C42" s="63" t="s">
        <v>254</v>
      </c>
      <c r="D42" s="2" t="s">
        <v>1265</v>
      </c>
    </row>
    <row r="43" spans="1:4">
      <c r="A43" s="82" t="s">
        <v>1132</v>
      </c>
      <c r="B43" s="63" t="s">
        <v>3</v>
      </c>
      <c r="C43" s="63" t="s">
        <v>256</v>
      </c>
      <c r="D43" s="2" t="s">
        <v>1133</v>
      </c>
    </row>
    <row r="44" spans="1:4">
      <c r="A44" s="82" t="s">
        <v>1132</v>
      </c>
      <c r="B44" s="63" t="s">
        <v>3</v>
      </c>
      <c r="C44" s="63" t="s">
        <v>257</v>
      </c>
      <c r="D44" s="2" t="s">
        <v>1266</v>
      </c>
    </row>
    <row r="45" spans="1:4">
      <c r="A45" s="82" t="s">
        <v>12</v>
      </c>
      <c r="B45" s="63" t="s">
        <v>3</v>
      </c>
      <c r="C45" s="63" t="s">
        <v>258</v>
      </c>
      <c r="D45" s="82" t="s">
        <v>1001</v>
      </c>
    </row>
    <row r="46" spans="1:4">
      <c r="A46" s="82" t="s">
        <v>12</v>
      </c>
      <c r="B46" s="63" t="s">
        <v>3</v>
      </c>
      <c r="C46" s="63" t="s">
        <v>259</v>
      </c>
      <c r="D46" s="82" t="s">
        <v>1099</v>
      </c>
    </row>
    <row r="47" spans="1:4">
      <c r="A47" s="82" t="s">
        <v>12</v>
      </c>
      <c r="B47" s="63" t="s">
        <v>3</v>
      </c>
      <c r="C47" s="63" t="s">
        <v>260</v>
      </c>
      <c r="D47" s="82" t="s">
        <v>1002</v>
      </c>
    </row>
    <row r="48" spans="1:4">
      <c r="A48" s="82" t="s">
        <v>12</v>
      </c>
      <c r="B48" s="63" t="s">
        <v>3</v>
      </c>
      <c r="C48" s="63" t="s">
        <v>261</v>
      </c>
      <c r="D48" s="82" t="s">
        <v>1003</v>
      </c>
    </row>
    <row r="49" spans="1:4">
      <c r="A49" s="82" t="s">
        <v>12</v>
      </c>
      <c r="B49" s="63" t="s">
        <v>3</v>
      </c>
      <c r="C49" s="63" t="s">
        <v>1130</v>
      </c>
      <c r="D49" s="82" t="s">
        <v>1131</v>
      </c>
    </row>
    <row r="50" spans="1:4">
      <c r="A50" s="82" t="s">
        <v>14</v>
      </c>
      <c r="B50" s="63" t="s">
        <v>3</v>
      </c>
      <c r="C50" s="63" t="s">
        <v>262</v>
      </c>
      <c r="D50" s="82" t="s">
        <v>1100</v>
      </c>
    </row>
    <row r="51" spans="1:4">
      <c r="A51" s="82" t="s">
        <v>14</v>
      </c>
      <c r="B51" s="63" t="s">
        <v>3</v>
      </c>
      <c r="C51" s="63" t="s">
        <v>263</v>
      </c>
      <c r="D51" s="82" t="s">
        <v>1004</v>
      </c>
    </row>
    <row r="52" spans="1:4">
      <c r="A52" s="82" t="s">
        <v>14</v>
      </c>
      <c r="B52" s="63" t="s">
        <v>3</v>
      </c>
      <c r="C52" s="63" t="s">
        <v>265</v>
      </c>
      <c r="D52" s="82" t="s">
        <v>266</v>
      </c>
    </row>
    <row r="53" spans="1:4">
      <c r="A53" s="82" t="s">
        <v>14</v>
      </c>
      <c r="B53" s="63" t="s">
        <v>3</v>
      </c>
      <c r="C53" s="63" t="s">
        <v>264</v>
      </c>
      <c r="D53" s="82" t="s">
        <v>1005</v>
      </c>
    </row>
    <row r="54" spans="1:4">
      <c r="A54" s="86" t="s">
        <v>152</v>
      </c>
      <c r="B54" s="86" t="s">
        <v>173</v>
      </c>
      <c r="C54" s="86" t="s">
        <v>350</v>
      </c>
      <c r="D54" s="86" t="s">
        <v>351</v>
      </c>
    </row>
    <row r="55" spans="1:4">
      <c r="A55" s="87" t="s">
        <v>152</v>
      </c>
      <c r="B55" s="87" t="s">
        <v>173</v>
      </c>
      <c r="C55" s="87" t="s">
        <v>354</v>
      </c>
      <c r="D55" s="87" t="s">
        <v>1163</v>
      </c>
    </row>
    <row r="56" spans="1:4">
      <c r="A56" s="87" t="s">
        <v>152</v>
      </c>
      <c r="B56" s="87" t="s">
        <v>173</v>
      </c>
      <c r="C56" s="87" t="s">
        <v>352</v>
      </c>
      <c r="D56" s="87" t="s">
        <v>353</v>
      </c>
    </row>
    <row r="57" spans="1:4">
      <c r="A57" s="87" t="s">
        <v>153</v>
      </c>
      <c r="B57" s="87" t="s">
        <v>173</v>
      </c>
      <c r="C57" s="87" t="s">
        <v>355</v>
      </c>
      <c r="D57" s="87" t="s">
        <v>356</v>
      </c>
    </row>
    <row r="58" spans="1:4">
      <c r="A58" s="87" t="s">
        <v>153</v>
      </c>
      <c r="B58" s="87" t="s">
        <v>173</v>
      </c>
      <c r="C58" s="87" t="s">
        <v>357</v>
      </c>
      <c r="D58" s="87" t="s">
        <v>358</v>
      </c>
    </row>
    <row r="59" spans="1:4">
      <c r="A59" s="87" t="s">
        <v>153</v>
      </c>
      <c r="B59" s="87" t="s">
        <v>173</v>
      </c>
      <c r="C59" s="87" t="s">
        <v>359</v>
      </c>
      <c r="D59" s="87" t="s">
        <v>360</v>
      </c>
    </row>
    <row r="60" spans="1:4">
      <c r="A60" s="87" t="s">
        <v>154</v>
      </c>
      <c r="B60" s="87" t="s">
        <v>173</v>
      </c>
      <c r="C60" s="87" t="s">
        <v>361</v>
      </c>
      <c r="D60" s="87" t="s">
        <v>1267</v>
      </c>
    </row>
    <row r="61" spans="1:4">
      <c r="A61" s="87" t="s">
        <v>154</v>
      </c>
      <c r="B61" s="87" t="s">
        <v>173</v>
      </c>
      <c r="C61" s="87" t="s">
        <v>363</v>
      </c>
      <c r="D61" s="87" t="s">
        <v>365</v>
      </c>
    </row>
    <row r="62" spans="1:4">
      <c r="A62" s="87" t="s">
        <v>154</v>
      </c>
      <c r="B62" s="87" t="s">
        <v>173</v>
      </c>
      <c r="C62" s="87" t="s">
        <v>364</v>
      </c>
      <c r="D62" s="87" t="s">
        <v>1268</v>
      </c>
    </row>
    <row r="63" spans="1:4">
      <c r="A63" s="87" t="s">
        <v>142</v>
      </c>
      <c r="B63" s="87" t="s">
        <v>173</v>
      </c>
      <c r="C63" s="88" t="s">
        <v>300</v>
      </c>
      <c r="D63" s="89" t="s">
        <v>301</v>
      </c>
    </row>
    <row r="64" spans="1:4">
      <c r="A64" s="87" t="s">
        <v>142</v>
      </c>
      <c r="B64" s="87" t="s">
        <v>173</v>
      </c>
      <c r="C64" s="88" t="s">
        <v>302</v>
      </c>
      <c r="D64" s="89" t="s">
        <v>303</v>
      </c>
    </row>
    <row r="65" spans="1:4">
      <c r="A65" s="87" t="s">
        <v>142</v>
      </c>
      <c r="B65" s="87" t="s">
        <v>173</v>
      </c>
      <c r="C65" s="88" t="s">
        <v>304</v>
      </c>
      <c r="D65" s="89" t="s">
        <v>305</v>
      </c>
    </row>
    <row r="66" spans="1:4">
      <c r="A66" s="87" t="s">
        <v>142</v>
      </c>
      <c r="B66" s="87" t="s">
        <v>173</v>
      </c>
      <c r="C66" s="88" t="s">
        <v>298</v>
      </c>
      <c r="D66" s="89" t="s">
        <v>299</v>
      </c>
    </row>
    <row r="67" spans="1:4">
      <c r="A67" s="87" t="s">
        <v>143</v>
      </c>
      <c r="B67" s="87" t="s">
        <v>173</v>
      </c>
      <c r="C67" s="88" t="s">
        <v>310</v>
      </c>
      <c r="D67" s="89" t="s">
        <v>311</v>
      </c>
    </row>
    <row r="68" spans="1:4">
      <c r="A68" s="87" t="s">
        <v>143</v>
      </c>
      <c r="B68" s="87" t="s">
        <v>173</v>
      </c>
      <c r="C68" s="88" t="s">
        <v>312</v>
      </c>
      <c r="D68" s="89" t="s">
        <v>313</v>
      </c>
    </row>
    <row r="69" spans="1:4">
      <c r="A69" s="87" t="s">
        <v>143</v>
      </c>
      <c r="B69" s="87" t="s">
        <v>173</v>
      </c>
      <c r="C69" s="88" t="s">
        <v>306</v>
      </c>
      <c r="D69" s="89" t="s">
        <v>1006</v>
      </c>
    </row>
    <row r="70" spans="1:4">
      <c r="A70" s="87" t="s">
        <v>143</v>
      </c>
      <c r="B70" s="87" t="s">
        <v>173</v>
      </c>
      <c r="C70" s="88" t="s">
        <v>308</v>
      </c>
      <c r="D70" s="89" t="s">
        <v>309</v>
      </c>
    </row>
    <row r="71" spans="1:4">
      <c r="A71" s="87" t="s">
        <v>143</v>
      </c>
      <c r="B71" s="87" t="s">
        <v>173</v>
      </c>
      <c r="C71" s="88" t="s">
        <v>307</v>
      </c>
      <c r="D71" t="s">
        <v>1164</v>
      </c>
    </row>
    <row r="72" spans="1:4">
      <c r="A72" s="87" t="s">
        <v>155</v>
      </c>
      <c r="B72" s="87" t="s">
        <v>173</v>
      </c>
      <c r="C72" s="88" t="s">
        <v>314</v>
      </c>
      <c r="D72" s="89" t="s">
        <v>315</v>
      </c>
    </row>
    <row r="73" spans="1:4">
      <c r="A73" s="87" t="s">
        <v>155</v>
      </c>
      <c r="B73" s="87" t="s">
        <v>173</v>
      </c>
      <c r="C73" s="88" t="s">
        <v>318</v>
      </c>
      <c r="D73" s="89" t="s">
        <v>319</v>
      </c>
    </row>
    <row r="74" spans="1:4">
      <c r="A74" s="87" t="s">
        <v>155</v>
      </c>
      <c r="B74" s="87" t="s">
        <v>173</v>
      </c>
      <c r="C74" s="88" t="s">
        <v>316</v>
      </c>
      <c r="D74" s="87" t="s">
        <v>317</v>
      </c>
    </row>
    <row r="75" spans="1:4">
      <c r="A75" s="90" t="s">
        <v>156</v>
      </c>
      <c r="B75" s="90" t="s">
        <v>173</v>
      </c>
      <c r="C75" s="90" t="s">
        <v>271</v>
      </c>
      <c r="D75" s="90" t="s">
        <v>272</v>
      </c>
    </row>
    <row r="76" spans="1:4">
      <c r="A76" s="90" t="s">
        <v>156</v>
      </c>
      <c r="B76" s="90" t="s">
        <v>173</v>
      </c>
      <c r="C76" s="90" t="s">
        <v>274</v>
      </c>
      <c r="D76" s="90" t="s">
        <v>275</v>
      </c>
    </row>
    <row r="77" spans="1:4">
      <c r="A77" s="90" t="s">
        <v>156</v>
      </c>
      <c r="B77" s="90" t="s">
        <v>173</v>
      </c>
      <c r="C77" s="90" t="s">
        <v>276</v>
      </c>
      <c r="D77" s="90" t="s">
        <v>1017</v>
      </c>
    </row>
    <row r="78" spans="1:4">
      <c r="A78" s="90" t="s">
        <v>156</v>
      </c>
      <c r="B78" s="90" t="s">
        <v>173</v>
      </c>
      <c r="C78" s="90" t="s">
        <v>273</v>
      </c>
      <c r="D78" s="90" t="s">
        <v>1018</v>
      </c>
    </row>
    <row r="79" spans="1:4">
      <c r="A79" s="90" t="s">
        <v>1234</v>
      </c>
      <c r="B79" s="90" t="s">
        <v>173</v>
      </c>
      <c r="C79" s="91" t="s">
        <v>278</v>
      </c>
      <c r="D79" s="91" t="s">
        <v>1014</v>
      </c>
    </row>
    <row r="80" spans="1:4">
      <c r="A80" s="90" t="s">
        <v>1234</v>
      </c>
      <c r="B80" s="90" t="s">
        <v>173</v>
      </c>
      <c r="C80" s="90" t="s">
        <v>279</v>
      </c>
      <c r="D80" s="90" t="s">
        <v>1015</v>
      </c>
    </row>
    <row r="81" spans="1:4">
      <c r="A81" s="90" t="s">
        <v>1234</v>
      </c>
      <c r="B81" s="90" t="s">
        <v>173</v>
      </c>
      <c r="C81" s="90" t="s">
        <v>277</v>
      </c>
      <c r="D81" s="90" t="s">
        <v>1016</v>
      </c>
    </row>
    <row r="82" spans="1:4">
      <c r="A82" s="90" t="s">
        <v>158</v>
      </c>
      <c r="B82" s="2" t="s">
        <v>173</v>
      </c>
      <c r="C82" s="92" t="s">
        <v>288</v>
      </c>
      <c r="D82" s="92" t="s">
        <v>1165</v>
      </c>
    </row>
    <row r="83" spans="1:4">
      <c r="A83" s="90" t="s">
        <v>158</v>
      </c>
      <c r="B83" s="2" t="s">
        <v>173</v>
      </c>
      <c r="C83" s="92" t="s">
        <v>289</v>
      </c>
      <c r="D83" s="92" t="s">
        <v>290</v>
      </c>
    </row>
    <row r="84" spans="1:4">
      <c r="A84" s="90" t="s">
        <v>158</v>
      </c>
      <c r="B84" s="2" t="s">
        <v>173</v>
      </c>
      <c r="C84" s="92" t="s">
        <v>291</v>
      </c>
      <c r="D84" s="92" t="s">
        <v>292</v>
      </c>
    </row>
    <row r="85" spans="1:4">
      <c r="A85" s="90" t="s">
        <v>157</v>
      </c>
      <c r="B85" s="2" t="s">
        <v>173</v>
      </c>
      <c r="C85" s="92" t="s">
        <v>295</v>
      </c>
      <c r="D85" s="92" t="s">
        <v>1166</v>
      </c>
    </row>
    <row r="86" spans="1:4">
      <c r="A86" s="90" t="s">
        <v>157</v>
      </c>
      <c r="B86" s="2" t="s">
        <v>173</v>
      </c>
      <c r="C86" s="92" t="s">
        <v>293</v>
      </c>
      <c r="D86" s="92" t="s">
        <v>294</v>
      </c>
    </row>
    <row r="87" spans="1:4">
      <c r="A87" s="90" t="s">
        <v>157</v>
      </c>
      <c r="B87" s="2" t="s">
        <v>173</v>
      </c>
      <c r="C87" s="92" t="s">
        <v>296</v>
      </c>
      <c r="D87" s="92" t="s">
        <v>297</v>
      </c>
    </row>
    <row r="88" spans="1:4">
      <c r="A88" s="2" t="s">
        <v>146</v>
      </c>
      <c r="B88" s="2" t="s">
        <v>173</v>
      </c>
      <c r="C88" s="2" t="s">
        <v>334</v>
      </c>
      <c r="D88" s="2" t="s">
        <v>1019</v>
      </c>
    </row>
    <row r="89" spans="1:4">
      <c r="A89" s="2" t="s">
        <v>146</v>
      </c>
      <c r="B89" s="2" t="s">
        <v>173</v>
      </c>
      <c r="C89" s="2" t="s">
        <v>335</v>
      </c>
      <c r="D89" s="2" t="s">
        <v>336</v>
      </c>
    </row>
    <row r="90" spans="1:4">
      <c r="A90" s="2" t="s">
        <v>147</v>
      </c>
      <c r="B90" s="2" t="s">
        <v>173</v>
      </c>
      <c r="C90" s="2" t="s">
        <v>339</v>
      </c>
      <c r="D90" s="2" t="s">
        <v>340</v>
      </c>
    </row>
    <row r="91" spans="1:4">
      <c r="A91" s="2" t="s">
        <v>147</v>
      </c>
      <c r="B91" s="2" t="s">
        <v>173</v>
      </c>
      <c r="C91" s="2" t="s">
        <v>341</v>
      </c>
      <c r="D91" s="2" t="s">
        <v>342</v>
      </c>
    </row>
    <row r="92" spans="1:4">
      <c r="A92" s="2" t="s">
        <v>147</v>
      </c>
      <c r="B92" s="2" t="s">
        <v>173</v>
      </c>
      <c r="C92" s="2" t="s">
        <v>337</v>
      </c>
      <c r="D92" s="2" t="s">
        <v>338</v>
      </c>
    </row>
    <row r="93" spans="1:4">
      <c r="A93" s="2" t="s">
        <v>148</v>
      </c>
      <c r="B93" s="2" t="s">
        <v>173</v>
      </c>
      <c r="C93" s="2" t="s">
        <v>343</v>
      </c>
      <c r="D93" s="2" t="s">
        <v>344</v>
      </c>
    </row>
    <row r="94" spans="1:4">
      <c r="A94" s="2" t="s">
        <v>148</v>
      </c>
      <c r="B94" s="2" t="s">
        <v>173</v>
      </c>
      <c r="C94" s="2" t="s">
        <v>345</v>
      </c>
      <c r="D94" s="2" t="s">
        <v>1020</v>
      </c>
    </row>
    <row r="95" spans="1:4">
      <c r="A95" s="2" t="s">
        <v>148</v>
      </c>
      <c r="B95" s="2" t="s">
        <v>173</v>
      </c>
      <c r="C95" s="2" t="s">
        <v>346</v>
      </c>
      <c r="D95" s="2" t="s">
        <v>347</v>
      </c>
    </row>
    <row r="96" spans="1:4">
      <c r="A96" s="93" t="s">
        <v>159</v>
      </c>
      <c r="B96" s="92" t="s">
        <v>173</v>
      </c>
      <c r="C96" s="88" t="s">
        <v>286</v>
      </c>
      <c r="D96" s="88" t="s">
        <v>287</v>
      </c>
    </row>
    <row r="97" spans="1:4">
      <c r="A97" s="93" t="s">
        <v>159</v>
      </c>
      <c r="B97" s="92" t="s">
        <v>173</v>
      </c>
      <c r="C97" s="88" t="s">
        <v>284</v>
      </c>
      <c r="D97" s="88" t="s">
        <v>285</v>
      </c>
    </row>
    <row r="98" spans="1:4">
      <c r="A98" s="93" t="s">
        <v>159</v>
      </c>
      <c r="B98" s="92" t="s">
        <v>173</v>
      </c>
      <c r="C98" s="88" t="s">
        <v>282</v>
      </c>
      <c r="D98" s="88" t="s">
        <v>283</v>
      </c>
    </row>
    <row r="99" spans="1:4">
      <c r="A99" s="93" t="s">
        <v>159</v>
      </c>
      <c r="B99" s="92" t="s">
        <v>173</v>
      </c>
      <c r="C99" s="94" t="s">
        <v>1008</v>
      </c>
      <c r="D99" s="94" t="s">
        <v>1009</v>
      </c>
    </row>
    <row r="100" spans="1:4">
      <c r="A100" s="93" t="s">
        <v>159</v>
      </c>
      <c r="B100" s="92" t="s">
        <v>173</v>
      </c>
      <c r="C100" s="94" t="s">
        <v>281</v>
      </c>
      <c r="D100" s="94" t="s">
        <v>1134</v>
      </c>
    </row>
    <row r="101" spans="1:4">
      <c r="A101" s="93" t="s">
        <v>159</v>
      </c>
      <c r="B101" s="92" t="s">
        <v>173</v>
      </c>
      <c r="C101" s="94" t="s">
        <v>280</v>
      </c>
      <c r="D101" s="94" t="s">
        <v>1135</v>
      </c>
    </row>
    <row r="102" spans="1:4">
      <c r="A102" s="95" t="s">
        <v>145</v>
      </c>
      <c r="B102" s="92" t="s">
        <v>173</v>
      </c>
      <c r="C102" s="95" t="s">
        <v>323</v>
      </c>
      <c r="D102" s="95" t="s">
        <v>324</v>
      </c>
    </row>
    <row r="103" spans="1:4">
      <c r="A103" s="95" t="s">
        <v>145</v>
      </c>
      <c r="B103" s="92" t="s">
        <v>173</v>
      </c>
      <c r="C103" s="95" t="s">
        <v>329</v>
      </c>
      <c r="D103" s="95" t="s">
        <v>330</v>
      </c>
    </row>
    <row r="104" spans="1:4">
      <c r="A104" s="95" t="s">
        <v>145</v>
      </c>
      <c r="B104" s="92" t="s">
        <v>173</v>
      </c>
      <c r="C104" s="95" t="s">
        <v>333</v>
      </c>
      <c r="D104" s="95" t="s">
        <v>1167</v>
      </c>
    </row>
    <row r="105" spans="1:4">
      <c r="A105" s="95" t="s">
        <v>145</v>
      </c>
      <c r="B105" s="92" t="s">
        <v>173</v>
      </c>
      <c r="C105" s="95" t="s">
        <v>331</v>
      </c>
      <c r="D105" s="95" t="s">
        <v>332</v>
      </c>
    </row>
    <row r="106" spans="1:4">
      <c r="A106" s="95" t="s">
        <v>145</v>
      </c>
      <c r="B106" s="92" t="s">
        <v>173</v>
      </c>
      <c r="C106" s="95" t="s">
        <v>325</v>
      </c>
      <c r="D106" s="95" t="s">
        <v>326</v>
      </c>
    </row>
    <row r="107" spans="1:4">
      <c r="A107" s="95" t="s">
        <v>145</v>
      </c>
      <c r="B107" s="92" t="s">
        <v>173</v>
      </c>
      <c r="C107" s="95" t="s">
        <v>327</v>
      </c>
      <c r="D107" s="95" t="s">
        <v>328</v>
      </c>
    </row>
    <row r="108" spans="1:4">
      <c r="A108" s="95" t="s">
        <v>144</v>
      </c>
      <c r="B108" s="92" t="s">
        <v>173</v>
      </c>
      <c r="C108" s="95" t="s">
        <v>321</v>
      </c>
      <c r="D108" s="95" t="s">
        <v>322</v>
      </c>
    </row>
    <row r="109" spans="1:4">
      <c r="A109" s="95" t="s">
        <v>144</v>
      </c>
      <c r="B109" s="92" t="s">
        <v>173</v>
      </c>
      <c r="C109" s="95" t="s">
        <v>320</v>
      </c>
      <c r="D109" s="95" t="s">
        <v>1007</v>
      </c>
    </row>
    <row r="110" spans="1:4">
      <c r="A110" s="90" t="s">
        <v>149</v>
      </c>
      <c r="B110" s="2" t="s">
        <v>173</v>
      </c>
      <c r="C110" s="90" t="s">
        <v>1079</v>
      </c>
      <c r="D110" s="90" t="s">
        <v>349</v>
      </c>
    </row>
    <row r="111" spans="1:4">
      <c r="A111" s="90" t="s">
        <v>149</v>
      </c>
      <c r="B111" s="2" t="s">
        <v>173</v>
      </c>
      <c r="C111" s="90" t="s">
        <v>1080</v>
      </c>
      <c r="D111" s="90" t="s">
        <v>1022</v>
      </c>
    </row>
    <row r="112" spans="1:4">
      <c r="A112" s="90" t="s">
        <v>1082</v>
      </c>
      <c r="B112" s="2" t="s">
        <v>173</v>
      </c>
      <c r="C112" s="95" t="s">
        <v>1269</v>
      </c>
      <c r="D112" s="94" t="s">
        <v>1270</v>
      </c>
    </row>
    <row r="113" spans="1:4">
      <c r="A113" s="90" t="s">
        <v>1082</v>
      </c>
      <c r="B113" s="2" t="s">
        <v>173</v>
      </c>
      <c r="C113" s="95" t="s">
        <v>1271</v>
      </c>
      <c r="D113" s="94" t="s">
        <v>1272</v>
      </c>
    </row>
    <row r="114" spans="1:4">
      <c r="A114" s="96" t="s">
        <v>150</v>
      </c>
      <c r="B114" s="29" t="s">
        <v>173</v>
      </c>
      <c r="C114" s="97" t="s">
        <v>1273</v>
      </c>
      <c r="D114" s="98" t="s">
        <v>1274</v>
      </c>
    </row>
    <row r="115" spans="1:4">
      <c r="A115" s="96" t="s">
        <v>150</v>
      </c>
      <c r="B115" s="29" t="s">
        <v>173</v>
      </c>
      <c r="C115" s="97" t="s">
        <v>1275</v>
      </c>
      <c r="D115" s="98" t="s">
        <v>1168</v>
      </c>
    </row>
    <row r="116" spans="1:4">
      <c r="A116" s="96" t="s">
        <v>150</v>
      </c>
      <c r="B116" s="29" t="s">
        <v>173</v>
      </c>
      <c r="C116" s="97" t="s">
        <v>1276</v>
      </c>
      <c r="D116" s="97" t="s">
        <v>1021</v>
      </c>
    </row>
    <row r="117" spans="1:4">
      <c r="A117" s="90" t="s">
        <v>151</v>
      </c>
      <c r="B117" s="2" t="s">
        <v>173</v>
      </c>
      <c r="C117" s="99" t="s">
        <v>1277</v>
      </c>
      <c r="D117" s="100" t="s">
        <v>1023</v>
      </c>
    </row>
    <row r="118" spans="1:4">
      <c r="A118" s="90" t="s">
        <v>151</v>
      </c>
      <c r="B118" s="2" t="s">
        <v>173</v>
      </c>
      <c r="C118" s="99" t="s">
        <v>1278</v>
      </c>
      <c r="D118" s="99" t="s">
        <v>1024</v>
      </c>
    </row>
    <row r="119" spans="1:4">
      <c r="A119" s="90" t="s">
        <v>151</v>
      </c>
      <c r="B119" s="2" t="s">
        <v>173</v>
      </c>
      <c r="C119" s="99" t="s">
        <v>1279</v>
      </c>
      <c r="D119" s="99" t="s">
        <v>1025</v>
      </c>
    </row>
    <row r="120" spans="1:4">
      <c r="A120" s="1" t="s">
        <v>1136</v>
      </c>
      <c r="B120" s="1" t="s">
        <v>26</v>
      </c>
      <c r="C120" s="1" t="s">
        <v>379</v>
      </c>
      <c r="D120" s="1" t="s">
        <v>380</v>
      </c>
    </row>
    <row r="121" spans="1:4">
      <c r="A121" s="1" t="s">
        <v>1136</v>
      </c>
      <c r="B121" s="1" t="s">
        <v>26</v>
      </c>
      <c r="C121" s="1" t="s">
        <v>1200</v>
      </c>
      <c r="D121" s="1" t="s">
        <v>1101</v>
      </c>
    </row>
    <row r="122" spans="1:4">
      <c r="A122" s="1" t="s">
        <v>1136</v>
      </c>
      <c r="B122" s="1" t="s">
        <v>26</v>
      </c>
      <c r="C122" s="1" t="s">
        <v>378</v>
      </c>
      <c r="D122" s="1" t="s">
        <v>1280</v>
      </c>
    </row>
    <row r="123" spans="1:4">
      <c r="A123" s="1" t="s">
        <v>1136</v>
      </c>
      <c r="B123" s="1" t="s">
        <v>26</v>
      </c>
      <c r="C123" s="1" t="s">
        <v>381</v>
      </c>
      <c r="D123" s="1" t="s">
        <v>1281</v>
      </c>
    </row>
    <row r="124" spans="1:4">
      <c r="A124" s="1" t="s">
        <v>1102</v>
      </c>
      <c r="B124" s="1" t="s">
        <v>26</v>
      </c>
      <c r="C124" s="1" t="s">
        <v>382</v>
      </c>
      <c r="D124" s="1" t="s">
        <v>383</v>
      </c>
    </row>
    <row r="125" spans="1:4">
      <c r="A125" s="1" t="s">
        <v>1102</v>
      </c>
      <c r="B125" s="1" t="s">
        <v>26</v>
      </c>
      <c r="C125" s="1" t="s">
        <v>387</v>
      </c>
      <c r="D125" s="1" t="s">
        <v>388</v>
      </c>
    </row>
    <row r="126" spans="1:4">
      <c r="A126" s="1" t="s">
        <v>1102</v>
      </c>
      <c r="B126" s="1" t="s">
        <v>26</v>
      </c>
      <c r="C126" s="1" t="s">
        <v>389</v>
      </c>
      <c r="D126" s="1" t="s">
        <v>513</v>
      </c>
    </row>
    <row r="127" spans="1:4">
      <c r="A127" s="1" t="s">
        <v>1102</v>
      </c>
      <c r="B127" s="1" t="s">
        <v>26</v>
      </c>
      <c r="C127" s="1" t="s">
        <v>386</v>
      </c>
      <c r="D127" s="1" t="s">
        <v>1026</v>
      </c>
    </row>
    <row r="128" spans="1:4">
      <c r="A128" s="1" t="s">
        <v>1102</v>
      </c>
      <c r="B128" s="1" t="s">
        <v>26</v>
      </c>
      <c r="C128" s="1" t="s">
        <v>384</v>
      </c>
      <c r="D128" s="1" t="s">
        <v>385</v>
      </c>
    </row>
    <row r="129" spans="1:4">
      <c r="A129" s="1" t="s">
        <v>32</v>
      </c>
      <c r="B129" s="1" t="s">
        <v>26</v>
      </c>
      <c r="C129" s="1" t="s">
        <v>408</v>
      </c>
      <c r="D129" s="1" t="s">
        <v>1083</v>
      </c>
    </row>
    <row r="130" spans="1:4">
      <c r="A130" s="1" t="s">
        <v>32</v>
      </c>
      <c r="B130" s="1" t="s">
        <v>26</v>
      </c>
      <c r="C130" s="1" t="s">
        <v>406</v>
      </c>
      <c r="D130" s="1" t="s">
        <v>1085</v>
      </c>
    </row>
    <row r="131" spans="1:4">
      <c r="A131" s="1" t="s">
        <v>32</v>
      </c>
      <c r="B131" s="1" t="s">
        <v>26</v>
      </c>
      <c r="C131" s="1" t="s">
        <v>410</v>
      </c>
      <c r="D131" s="1" t="s">
        <v>1084</v>
      </c>
    </row>
    <row r="132" spans="1:4">
      <c r="A132" s="1" t="s">
        <v>32</v>
      </c>
      <c r="B132" s="1" t="s">
        <v>26</v>
      </c>
      <c r="C132" s="1" t="s">
        <v>404</v>
      </c>
      <c r="D132" s="1" t="s">
        <v>405</v>
      </c>
    </row>
    <row r="133" spans="1:4">
      <c r="A133" s="1" t="s">
        <v>32</v>
      </c>
      <c r="B133" s="1" t="s">
        <v>26</v>
      </c>
      <c r="C133" s="1" t="s">
        <v>409</v>
      </c>
      <c r="D133" s="1" t="s">
        <v>1282</v>
      </c>
    </row>
    <row r="134" spans="1:4">
      <c r="A134" s="1" t="s">
        <v>32</v>
      </c>
      <c r="B134" s="1" t="s">
        <v>26</v>
      </c>
      <c r="C134" s="1" t="s">
        <v>403</v>
      </c>
      <c r="D134" s="1" t="s">
        <v>1103</v>
      </c>
    </row>
    <row r="135" spans="1:4">
      <c r="A135" s="1" t="s">
        <v>32</v>
      </c>
      <c r="B135" s="1" t="s">
        <v>26</v>
      </c>
      <c r="C135" s="1" t="s">
        <v>413</v>
      </c>
      <c r="D135" s="1" t="s">
        <v>1104</v>
      </c>
    </row>
    <row r="136" spans="1:4">
      <c r="A136" s="1" t="s">
        <v>32</v>
      </c>
      <c r="B136" s="1" t="s">
        <v>26</v>
      </c>
      <c r="C136" s="1" t="s">
        <v>412</v>
      </c>
      <c r="D136" s="1" t="s">
        <v>1283</v>
      </c>
    </row>
    <row r="137" spans="1:4">
      <c r="A137" s="1" t="s">
        <v>32</v>
      </c>
      <c r="B137" s="1" t="s">
        <v>26</v>
      </c>
      <c r="C137" s="1" t="s">
        <v>411</v>
      </c>
      <c r="D137" s="1" t="s">
        <v>1086</v>
      </c>
    </row>
    <row r="138" spans="1:4">
      <c r="A138" s="1" t="s">
        <v>32</v>
      </c>
      <c r="B138" s="1" t="s">
        <v>26</v>
      </c>
      <c r="C138" s="1" t="s">
        <v>407</v>
      </c>
      <c r="D138" s="1" t="s">
        <v>1087</v>
      </c>
    </row>
    <row r="139" spans="1:4">
      <c r="A139" s="1" t="s">
        <v>25</v>
      </c>
      <c r="B139" s="1" t="s">
        <v>26</v>
      </c>
      <c r="C139" s="1" t="s">
        <v>367</v>
      </c>
      <c r="D139" s="1" t="s">
        <v>1028</v>
      </c>
    </row>
    <row r="140" spans="1:4">
      <c r="A140" s="1" t="s">
        <v>25</v>
      </c>
      <c r="B140" s="1" t="s">
        <v>26</v>
      </c>
      <c r="C140" s="1" t="s">
        <v>366</v>
      </c>
      <c r="D140" s="1" t="s">
        <v>1138</v>
      </c>
    </row>
    <row r="141" spans="1:4">
      <c r="A141" s="1" t="s">
        <v>25</v>
      </c>
      <c r="B141" s="1" t="s">
        <v>26</v>
      </c>
      <c r="C141" s="1" t="s">
        <v>368</v>
      </c>
      <c r="D141" s="1" t="s">
        <v>1139</v>
      </c>
    </row>
    <row r="142" spans="1:4">
      <c r="A142" s="1" t="s">
        <v>25</v>
      </c>
      <c r="B142" s="1" t="s">
        <v>26</v>
      </c>
      <c r="C142" s="1" t="s">
        <v>369</v>
      </c>
      <c r="D142" s="1" t="s">
        <v>1140</v>
      </c>
    </row>
    <row r="143" spans="1:4">
      <c r="A143" s="1" t="s">
        <v>1203</v>
      </c>
      <c r="B143" s="1" t="s">
        <v>26</v>
      </c>
      <c r="C143" s="1" t="s">
        <v>432</v>
      </c>
      <c r="D143" s="1" t="s">
        <v>1284</v>
      </c>
    </row>
    <row r="144" spans="1:4">
      <c r="A144" s="1" t="s">
        <v>1203</v>
      </c>
      <c r="B144" s="1" t="s">
        <v>26</v>
      </c>
      <c r="C144" s="1" t="s">
        <v>438</v>
      </c>
      <c r="D144" s="1" t="s">
        <v>439</v>
      </c>
    </row>
    <row r="145" spans="1:4">
      <c r="A145" s="1" t="s">
        <v>1203</v>
      </c>
      <c r="B145" s="1" t="s">
        <v>26</v>
      </c>
      <c r="C145" s="1" t="s">
        <v>442</v>
      </c>
      <c r="D145" s="1" t="s">
        <v>1137</v>
      </c>
    </row>
    <row r="146" spans="1:4">
      <c r="A146" s="1" t="s">
        <v>1203</v>
      </c>
      <c r="B146" s="1" t="s">
        <v>26</v>
      </c>
      <c r="C146" s="1" t="s">
        <v>433</v>
      </c>
      <c r="D146" s="1" t="s">
        <v>1027</v>
      </c>
    </row>
    <row r="147" spans="1:4">
      <c r="A147" s="1" t="s">
        <v>1203</v>
      </c>
      <c r="B147" s="1" t="s">
        <v>26</v>
      </c>
      <c r="C147" s="1" t="s">
        <v>436</v>
      </c>
      <c r="D147" s="1" t="s">
        <v>437</v>
      </c>
    </row>
    <row r="148" spans="1:4">
      <c r="A148" s="1" t="s">
        <v>1203</v>
      </c>
      <c r="B148" s="1" t="s">
        <v>26</v>
      </c>
      <c r="C148" s="1" t="s">
        <v>440</v>
      </c>
      <c r="D148" s="1" t="s">
        <v>441</v>
      </c>
    </row>
    <row r="149" spans="1:4">
      <c r="A149" s="1" t="s">
        <v>1203</v>
      </c>
      <c r="B149" s="1" t="s">
        <v>26</v>
      </c>
      <c r="C149" s="1" t="s">
        <v>434</v>
      </c>
      <c r="D149" s="1" t="s">
        <v>435</v>
      </c>
    </row>
    <row r="150" spans="1:4">
      <c r="A150" s="1" t="s">
        <v>39</v>
      </c>
      <c r="B150" s="1" t="s">
        <v>26</v>
      </c>
      <c r="C150" s="1" t="s">
        <v>374</v>
      </c>
      <c r="D150" s="1" t="s">
        <v>375</v>
      </c>
    </row>
    <row r="151" spans="1:4">
      <c r="A151" s="1" t="s">
        <v>39</v>
      </c>
      <c r="B151" s="1" t="s">
        <v>26</v>
      </c>
      <c r="C151" s="1" t="s">
        <v>370</v>
      </c>
      <c r="D151" s="1" t="s">
        <v>371</v>
      </c>
    </row>
    <row r="152" spans="1:4">
      <c r="A152" s="1" t="s">
        <v>39</v>
      </c>
      <c r="B152" s="1" t="s">
        <v>26</v>
      </c>
      <c r="C152" s="1" t="s">
        <v>376</v>
      </c>
      <c r="D152" s="1" t="s">
        <v>377</v>
      </c>
    </row>
    <row r="153" spans="1:4">
      <c r="A153" s="1" t="s">
        <v>39</v>
      </c>
      <c r="B153" s="1" t="s">
        <v>26</v>
      </c>
      <c r="C153" s="1" t="s">
        <v>372</v>
      </c>
      <c r="D153" s="1" t="s">
        <v>373</v>
      </c>
    </row>
    <row r="154" spans="1:4">
      <c r="A154" s="1" t="s">
        <v>30</v>
      </c>
      <c r="B154" s="1" t="s">
        <v>26</v>
      </c>
      <c r="C154" s="1" t="s">
        <v>395</v>
      </c>
      <c r="D154" s="1" t="s">
        <v>348</v>
      </c>
    </row>
    <row r="155" spans="1:4">
      <c r="A155" s="1" t="s">
        <v>30</v>
      </c>
      <c r="B155" s="1" t="s">
        <v>26</v>
      </c>
      <c r="C155" s="1" t="s">
        <v>396</v>
      </c>
      <c r="D155" s="1" t="s">
        <v>397</v>
      </c>
    </row>
    <row r="156" spans="1:4">
      <c r="A156" s="1" t="s">
        <v>30</v>
      </c>
      <c r="B156" s="1" t="s">
        <v>26</v>
      </c>
      <c r="C156" s="1" t="s">
        <v>399</v>
      </c>
      <c r="D156" s="1" t="s">
        <v>400</v>
      </c>
    </row>
    <row r="157" spans="1:4">
      <c r="A157" s="1" t="s">
        <v>30</v>
      </c>
      <c r="B157" s="1" t="s">
        <v>26</v>
      </c>
      <c r="C157" s="1" t="s">
        <v>398</v>
      </c>
      <c r="D157" s="1" t="s">
        <v>362</v>
      </c>
    </row>
    <row r="158" spans="1:4">
      <c r="A158" s="1" t="s">
        <v>30</v>
      </c>
      <c r="B158" s="1" t="s">
        <v>26</v>
      </c>
      <c r="C158" s="1" t="s">
        <v>390</v>
      </c>
      <c r="D158" s="1" t="s">
        <v>391</v>
      </c>
    </row>
    <row r="159" spans="1:4">
      <c r="A159" s="1" t="s">
        <v>30</v>
      </c>
      <c r="B159" s="1" t="s">
        <v>26</v>
      </c>
      <c r="C159" s="1" t="s">
        <v>394</v>
      </c>
      <c r="D159" s="1" t="s">
        <v>1235</v>
      </c>
    </row>
    <row r="160" spans="1:4">
      <c r="A160" s="1" t="s">
        <v>30</v>
      </c>
      <c r="B160" s="1" t="s">
        <v>26</v>
      </c>
      <c r="C160" s="1" t="s">
        <v>401</v>
      </c>
      <c r="D160" s="1" t="s">
        <v>402</v>
      </c>
    </row>
    <row r="161" spans="1:4">
      <c r="A161" s="1" t="s">
        <v>30</v>
      </c>
      <c r="B161" s="1" t="s">
        <v>26</v>
      </c>
      <c r="C161" s="1" t="s">
        <v>392</v>
      </c>
      <c r="D161" s="1" t="s">
        <v>393</v>
      </c>
    </row>
    <row r="162" spans="1:4">
      <c r="A162" s="1" t="s">
        <v>34</v>
      </c>
      <c r="B162" s="1" t="s">
        <v>26</v>
      </c>
      <c r="C162" s="1" t="s">
        <v>422</v>
      </c>
      <c r="D162" s="1" t="s">
        <v>423</v>
      </c>
    </row>
    <row r="163" spans="1:4">
      <c r="A163" s="1" t="s">
        <v>34</v>
      </c>
      <c r="B163" s="1" t="s">
        <v>26</v>
      </c>
      <c r="C163" s="1" t="s">
        <v>424</v>
      </c>
      <c r="D163" s="1" t="s">
        <v>425</v>
      </c>
    </row>
    <row r="164" spans="1:4">
      <c r="A164" s="1" t="s">
        <v>34</v>
      </c>
      <c r="B164" s="1" t="s">
        <v>26</v>
      </c>
      <c r="C164" s="1" t="s">
        <v>430</v>
      </c>
      <c r="D164" s="1" t="s">
        <v>431</v>
      </c>
    </row>
    <row r="165" spans="1:4">
      <c r="A165" s="1" t="s">
        <v>34</v>
      </c>
      <c r="B165" s="1" t="s">
        <v>26</v>
      </c>
      <c r="C165" s="1" t="s">
        <v>420</v>
      </c>
      <c r="D165" s="1" t="s">
        <v>421</v>
      </c>
    </row>
    <row r="166" spans="1:4">
      <c r="A166" s="1" t="s">
        <v>34</v>
      </c>
      <c r="B166" s="1" t="s">
        <v>26</v>
      </c>
      <c r="C166" s="1" t="s">
        <v>428</v>
      </c>
      <c r="D166" s="1" t="s">
        <v>429</v>
      </c>
    </row>
    <row r="167" spans="1:4">
      <c r="A167" s="1" t="s">
        <v>34</v>
      </c>
      <c r="B167" s="1" t="s">
        <v>26</v>
      </c>
      <c r="C167" s="1" t="s">
        <v>426</v>
      </c>
      <c r="D167" s="1" t="s">
        <v>427</v>
      </c>
    </row>
    <row r="168" spans="1:4">
      <c r="A168" s="1" t="s">
        <v>38</v>
      </c>
      <c r="B168" s="1" t="s">
        <v>26</v>
      </c>
      <c r="C168" s="1" t="s">
        <v>418</v>
      </c>
      <c r="D168" s="1" t="s">
        <v>419</v>
      </c>
    </row>
    <row r="169" spans="1:4">
      <c r="A169" s="1" t="s">
        <v>38</v>
      </c>
      <c r="B169" s="1" t="s">
        <v>26</v>
      </c>
      <c r="C169" s="1" t="s">
        <v>416</v>
      </c>
      <c r="D169" s="1" t="s">
        <v>417</v>
      </c>
    </row>
    <row r="170" spans="1:4">
      <c r="A170" s="1" t="s">
        <v>38</v>
      </c>
      <c r="B170" s="1" t="s">
        <v>26</v>
      </c>
      <c r="C170" s="1" t="s">
        <v>414</v>
      </c>
      <c r="D170" s="1" t="s">
        <v>415</v>
      </c>
    </row>
    <row r="171" spans="1:4">
      <c r="A171" s="101" t="s">
        <v>1236</v>
      </c>
      <c r="B171" s="101" t="s">
        <v>41</v>
      </c>
      <c r="C171" s="101" t="s">
        <v>516</v>
      </c>
      <c r="D171" s="101" t="s">
        <v>517</v>
      </c>
    </row>
    <row r="172" spans="1:4">
      <c r="A172" s="101" t="s">
        <v>1236</v>
      </c>
      <c r="B172" s="101" t="s">
        <v>41</v>
      </c>
      <c r="C172" s="101" t="s">
        <v>515</v>
      </c>
      <c r="D172" s="101" t="s">
        <v>1039</v>
      </c>
    </row>
    <row r="173" spans="1:4">
      <c r="A173" s="101" t="s">
        <v>1236</v>
      </c>
      <c r="B173" s="101" t="s">
        <v>41</v>
      </c>
      <c r="C173" s="101" t="s">
        <v>512</v>
      </c>
      <c r="D173" s="101" t="s">
        <v>358</v>
      </c>
    </row>
    <row r="174" spans="1:4">
      <c r="A174" s="101" t="s">
        <v>1236</v>
      </c>
      <c r="B174" s="101" t="s">
        <v>41</v>
      </c>
      <c r="C174" s="101" t="s">
        <v>514</v>
      </c>
      <c r="D174" s="101" t="s">
        <v>348</v>
      </c>
    </row>
    <row r="175" spans="1:4">
      <c r="A175" s="101" t="s">
        <v>1236</v>
      </c>
      <c r="B175" s="101" t="s">
        <v>41</v>
      </c>
      <c r="C175" s="101" t="s">
        <v>518</v>
      </c>
      <c r="D175" s="101" t="s">
        <v>1040</v>
      </c>
    </row>
    <row r="176" spans="1:4">
      <c r="A176" s="101" t="s">
        <v>55</v>
      </c>
      <c r="B176" s="101" t="s">
        <v>41</v>
      </c>
      <c r="C176" s="101" t="s">
        <v>502</v>
      </c>
      <c r="D176" s="101" t="s">
        <v>503</v>
      </c>
    </row>
    <row r="177" spans="1:4">
      <c r="A177" s="101" t="s">
        <v>55</v>
      </c>
      <c r="B177" s="101" t="s">
        <v>41</v>
      </c>
      <c r="C177" s="101" t="s">
        <v>504</v>
      </c>
      <c r="D177" s="101" t="s">
        <v>505</v>
      </c>
    </row>
    <row r="178" spans="1:4">
      <c r="A178" s="101" t="s">
        <v>55</v>
      </c>
      <c r="B178" s="101" t="s">
        <v>41</v>
      </c>
      <c r="C178" s="101" t="s">
        <v>498</v>
      </c>
      <c r="D178" s="101" t="s">
        <v>499</v>
      </c>
    </row>
    <row r="179" spans="1:4">
      <c r="A179" s="101" t="s">
        <v>55</v>
      </c>
      <c r="B179" s="101" t="s">
        <v>41</v>
      </c>
      <c r="C179" s="101" t="s">
        <v>500</v>
      </c>
      <c r="D179" s="101" t="s">
        <v>501</v>
      </c>
    </row>
    <row r="180" spans="1:4">
      <c r="A180" s="101" t="s">
        <v>55</v>
      </c>
      <c r="B180" s="101" t="s">
        <v>41</v>
      </c>
      <c r="C180" s="101" t="s">
        <v>508</v>
      </c>
      <c r="D180" s="101" t="s">
        <v>509</v>
      </c>
    </row>
    <row r="181" spans="1:4">
      <c r="A181" s="101" t="s">
        <v>55</v>
      </c>
      <c r="B181" s="101" t="s">
        <v>41</v>
      </c>
      <c r="C181" s="101" t="s">
        <v>506</v>
      </c>
      <c r="D181" s="101" t="s">
        <v>507</v>
      </c>
    </row>
    <row r="182" spans="1:4">
      <c r="A182" s="101" t="s">
        <v>59</v>
      </c>
      <c r="B182" s="101" t="s">
        <v>41</v>
      </c>
      <c r="C182" s="101" t="s">
        <v>443</v>
      </c>
      <c r="D182" s="101" t="s">
        <v>1141</v>
      </c>
    </row>
    <row r="183" spans="1:4">
      <c r="A183" s="101" t="s">
        <v>59</v>
      </c>
      <c r="B183" s="101" t="s">
        <v>41</v>
      </c>
      <c r="C183" s="101" t="s">
        <v>446</v>
      </c>
      <c r="D183" s="101" t="s">
        <v>1142</v>
      </c>
    </row>
    <row r="184" spans="1:4">
      <c r="A184" s="101" t="s">
        <v>59</v>
      </c>
      <c r="B184" s="101" t="s">
        <v>41</v>
      </c>
      <c r="C184" s="101" t="s">
        <v>445</v>
      </c>
      <c r="D184" s="101" t="s">
        <v>1143</v>
      </c>
    </row>
    <row r="185" spans="1:4">
      <c r="A185" s="101" t="s">
        <v>59</v>
      </c>
      <c r="B185" s="101" t="s">
        <v>41</v>
      </c>
      <c r="C185" s="101" t="s">
        <v>444</v>
      </c>
      <c r="D185" s="101" t="s">
        <v>1144</v>
      </c>
    </row>
    <row r="186" spans="1:4">
      <c r="A186" s="101" t="s">
        <v>40</v>
      </c>
      <c r="B186" s="101" t="s">
        <v>41</v>
      </c>
      <c r="C186" s="101" t="s">
        <v>451</v>
      </c>
      <c r="D186" s="101" t="s">
        <v>1145</v>
      </c>
    </row>
    <row r="187" spans="1:4">
      <c r="A187" s="101" t="s">
        <v>40</v>
      </c>
      <c r="B187" s="101" t="s">
        <v>41</v>
      </c>
      <c r="C187" s="101" t="s">
        <v>455</v>
      </c>
      <c r="D187" s="101" t="s">
        <v>1029</v>
      </c>
    </row>
    <row r="188" spans="1:4">
      <c r="A188" s="101" t="s">
        <v>40</v>
      </c>
      <c r="B188" s="101" t="s">
        <v>41</v>
      </c>
      <c r="C188" s="101" t="s">
        <v>452</v>
      </c>
      <c r="D188" s="101" t="s">
        <v>453</v>
      </c>
    </row>
    <row r="189" spans="1:4">
      <c r="A189" s="101" t="s">
        <v>40</v>
      </c>
      <c r="B189" s="101" t="s">
        <v>41</v>
      </c>
      <c r="C189" s="101" t="s">
        <v>454</v>
      </c>
      <c r="D189" s="101" t="s">
        <v>1030</v>
      </c>
    </row>
    <row r="190" spans="1:4">
      <c r="A190" s="101" t="s">
        <v>40</v>
      </c>
      <c r="B190" s="101" t="s">
        <v>41</v>
      </c>
      <c r="C190" s="101" t="s">
        <v>449</v>
      </c>
      <c r="D190" s="101" t="s">
        <v>1031</v>
      </c>
    </row>
    <row r="191" spans="1:4">
      <c r="A191" s="101" t="s">
        <v>40</v>
      </c>
      <c r="B191" s="101" t="s">
        <v>41</v>
      </c>
      <c r="C191" s="101" t="s">
        <v>450</v>
      </c>
      <c r="D191" s="101" t="s">
        <v>1146</v>
      </c>
    </row>
    <row r="192" spans="1:4">
      <c r="A192" s="101" t="s">
        <v>40</v>
      </c>
      <c r="B192" s="101" t="s">
        <v>41</v>
      </c>
      <c r="C192" s="101" t="s">
        <v>447</v>
      </c>
      <c r="D192" s="101" t="s">
        <v>448</v>
      </c>
    </row>
    <row r="193" spans="1:4">
      <c r="A193" s="101" t="s">
        <v>43</v>
      </c>
      <c r="B193" s="101" t="s">
        <v>41</v>
      </c>
      <c r="C193" s="101" t="s">
        <v>460</v>
      </c>
      <c r="D193" s="101" t="s">
        <v>1105</v>
      </c>
    </row>
    <row r="194" spans="1:4">
      <c r="A194" s="101" t="s">
        <v>43</v>
      </c>
      <c r="B194" s="101" t="s">
        <v>41</v>
      </c>
      <c r="C194" s="101" t="s">
        <v>456</v>
      </c>
      <c r="D194" s="101" t="s">
        <v>457</v>
      </c>
    </row>
    <row r="195" spans="1:4">
      <c r="A195" s="101" t="s">
        <v>43</v>
      </c>
      <c r="B195" s="101" t="s">
        <v>41</v>
      </c>
      <c r="C195" s="101" t="s">
        <v>458</v>
      </c>
      <c r="D195" s="101" t="s">
        <v>459</v>
      </c>
    </row>
    <row r="196" spans="1:4">
      <c r="A196" s="101" t="s">
        <v>57</v>
      </c>
      <c r="B196" s="101" t="s">
        <v>41</v>
      </c>
      <c r="C196" s="101" t="s">
        <v>511</v>
      </c>
      <c r="D196" s="101" t="s">
        <v>1285</v>
      </c>
    </row>
    <row r="197" spans="1:4">
      <c r="A197" s="101" t="s">
        <v>57</v>
      </c>
      <c r="B197" s="101" t="s">
        <v>41</v>
      </c>
      <c r="C197" s="101" t="s">
        <v>510</v>
      </c>
      <c r="D197" s="101" t="s">
        <v>1041</v>
      </c>
    </row>
    <row r="198" spans="1:4">
      <c r="A198" s="101" t="s">
        <v>53</v>
      </c>
      <c r="B198" s="101" t="s">
        <v>41</v>
      </c>
      <c r="C198" s="101" t="s">
        <v>492</v>
      </c>
      <c r="D198" s="101" t="s">
        <v>493</v>
      </c>
    </row>
    <row r="199" spans="1:4">
      <c r="A199" s="101" t="s">
        <v>53</v>
      </c>
      <c r="B199" s="101" t="s">
        <v>41</v>
      </c>
      <c r="C199" s="101" t="s">
        <v>491</v>
      </c>
      <c r="D199" s="101" t="s">
        <v>1034</v>
      </c>
    </row>
    <row r="200" spans="1:4">
      <c r="A200" s="101" t="s">
        <v>53</v>
      </c>
      <c r="B200" s="101" t="s">
        <v>41</v>
      </c>
      <c r="C200" s="101" t="s">
        <v>489</v>
      </c>
      <c r="D200" s="101" t="s">
        <v>1035</v>
      </c>
    </row>
    <row r="201" spans="1:4">
      <c r="A201" s="101" t="s">
        <v>53</v>
      </c>
      <c r="B201" s="101" t="s">
        <v>41</v>
      </c>
      <c r="C201" s="101" t="s">
        <v>490</v>
      </c>
      <c r="D201" s="101" t="s">
        <v>1036</v>
      </c>
    </row>
    <row r="202" spans="1:4">
      <c r="A202" s="101" t="s">
        <v>179</v>
      </c>
      <c r="B202" s="101" t="s">
        <v>41</v>
      </c>
      <c r="C202" s="101" t="s">
        <v>495</v>
      </c>
      <c r="D202" s="101" t="s">
        <v>1037</v>
      </c>
    </row>
    <row r="203" spans="1:4">
      <c r="A203" s="101" t="s">
        <v>179</v>
      </c>
      <c r="B203" s="101" t="s">
        <v>41</v>
      </c>
      <c r="C203" s="101" t="s">
        <v>494</v>
      </c>
      <c r="D203" s="101" t="s">
        <v>1239</v>
      </c>
    </row>
    <row r="204" spans="1:4">
      <c r="A204" s="101" t="s">
        <v>179</v>
      </c>
      <c r="B204" s="101" t="s">
        <v>41</v>
      </c>
      <c r="C204" s="101" t="s">
        <v>496</v>
      </c>
      <c r="D204" s="101" t="s">
        <v>1038</v>
      </c>
    </row>
    <row r="205" spans="1:4">
      <c r="A205" s="101" t="s">
        <v>179</v>
      </c>
      <c r="B205" s="101" t="s">
        <v>41</v>
      </c>
      <c r="C205" s="101" t="s">
        <v>497</v>
      </c>
      <c r="D205" s="101" t="s">
        <v>1091</v>
      </c>
    </row>
    <row r="206" spans="1:4">
      <c r="A206" s="101" t="s">
        <v>50</v>
      </c>
      <c r="B206" s="101" t="s">
        <v>41</v>
      </c>
      <c r="C206" s="101" t="s">
        <v>475</v>
      </c>
      <c r="D206" s="101" t="s">
        <v>1170</v>
      </c>
    </row>
    <row r="207" spans="1:4">
      <c r="A207" s="101" t="s">
        <v>50</v>
      </c>
      <c r="B207" s="101" t="s">
        <v>41</v>
      </c>
      <c r="C207" s="101" t="s">
        <v>477</v>
      </c>
      <c r="D207" s="101" t="s">
        <v>1169</v>
      </c>
    </row>
    <row r="208" spans="1:4">
      <c r="A208" s="101" t="s">
        <v>50</v>
      </c>
      <c r="B208" s="101" t="s">
        <v>41</v>
      </c>
      <c r="C208" s="101" t="s">
        <v>474</v>
      </c>
      <c r="D208" s="101" t="s">
        <v>478</v>
      </c>
    </row>
    <row r="209" spans="1:4">
      <c r="A209" s="101" t="s">
        <v>50</v>
      </c>
      <c r="B209" s="101" t="s">
        <v>41</v>
      </c>
      <c r="C209" s="101" t="s">
        <v>1201</v>
      </c>
      <c r="D209" s="101" t="s">
        <v>476</v>
      </c>
    </row>
    <row r="210" spans="1:4">
      <c r="A210" s="101" t="s">
        <v>50</v>
      </c>
      <c r="B210" s="101" t="s">
        <v>41</v>
      </c>
      <c r="C210" s="101" t="s">
        <v>1202</v>
      </c>
      <c r="D210" s="101" t="s">
        <v>1286</v>
      </c>
    </row>
    <row r="211" spans="1:4">
      <c r="A211" s="101" t="s">
        <v>45</v>
      </c>
      <c r="B211" s="101" t="s">
        <v>41</v>
      </c>
      <c r="C211" s="101" t="s">
        <v>464</v>
      </c>
      <c r="D211" s="101" t="s">
        <v>465</v>
      </c>
    </row>
    <row r="212" spans="1:4">
      <c r="A212" s="101" t="s">
        <v>45</v>
      </c>
      <c r="B212" s="101" t="s">
        <v>41</v>
      </c>
      <c r="C212" s="101" t="s">
        <v>463</v>
      </c>
      <c r="D212" s="101" t="s">
        <v>1237</v>
      </c>
    </row>
    <row r="213" spans="1:4">
      <c r="A213" s="101" t="s">
        <v>45</v>
      </c>
      <c r="B213" s="101" t="s">
        <v>41</v>
      </c>
      <c r="C213" s="101" t="s">
        <v>461</v>
      </c>
      <c r="D213" s="101" t="s">
        <v>462</v>
      </c>
    </row>
    <row r="214" spans="1:4">
      <c r="A214" s="101" t="s">
        <v>1238</v>
      </c>
      <c r="B214" s="101" t="s">
        <v>41</v>
      </c>
      <c r="C214" s="101" t="s">
        <v>470</v>
      </c>
      <c r="D214" s="101" t="s">
        <v>471</v>
      </c>
    </row>
    <row r="215" spans="1:4">
      <c r="A215" s="101" t="s">
        <v>1238</v>
      </c>
      <c r="B215" s="101" t="s">
        <v>41</v>
      </c>
      <c r="C215" s="101" t="s">
        <v>466</v>
      </c>
      <c r="D215" s="101" t="s">
        <v>1032</v>
      </c>
    </row>
    <row r="216" spans="1:4">
      <c r="A216" s="101" t="s">
        <v>1238</v>
      </c>
      <c r="B216" s="101" t="s">
        <v>41</v>
      </c>
      <c r="C216" s="101" t="s">
        <v>469</v>
      </c>
      <c r="D216" s="101" t="s">
        <v>1033</v>
      </c>
    </row>
    <row r="217" spans="1:4">
      <c r="A217" s="101" t="s">
        <v>1238</v>
      </c>
      <c r="B217" s="101" t="s">
        <v>41</v>
      </c>
      <c r="C217" s="101" t="s">
        <v>467</v>
      </c>
      <c r="D217" s="101" t="s">
        <v>468</v>
      </c>
    </row>
    <row r="218" spans="1:4">
      <c r="A218" s="101" t="s">
        <v>1238</v>
      </c>
      <c r="B218" s="101" t="s">
        <v>41</v>
      </c>
      <c r="C218" s="101" t="s">
        <v>472</v>
      </c>
      <c r="D218" s="101" t="s">
        <v>473</v>
      </c>
    </row>
    <row r="219" spans="1:4">
      <c r="A219" s="101" t="s">
        <v>48</v>
      </c>
      <c r="B219" s="101" t="s">
        <v>41</v>
      </c>
      <c r="C219" s="101" t="s">
        <v>479</v>
      </c>
      <c r="D219" s="101" t="s">
        <v>480</v>
      </c>
    </row>
    <row r="220" spans="1:4">
      <c r="A220" s="101" t="s">
        <v>48</v>
      </c>
      <c r="B220" s="101" t="s">
        <v>41</v>
      </c>
      <c r="C220" s="101" t="s">
        <v>481</v>
      </c>
      <c r="D220" s="101" t="s">
        <v>796</v>
      </c>
    </row>
    <row r="221" spans="1:4">
      <c r="A221" s="101" t="s">
        <v>52</v>
      </c>
      <c r="B221" s="101" t="s">
        <v>41</v>
      </c>
      <c r="C221" s="101" t="s">
        <v>485</v>
      </c>
      <c r="D221" s="101" t="s">
        <v>358</v>
      </c>
    </row>
    <row r="222" spans="1:4">
      <c r="A222" s="101" t="s">
        <v>52</v>
      </c>
      <c r="B222" s="101" t="s">
        <v>41</v>
      </c>
      <c r="C222" s="101" t="s">
        <v>483</v>
      </c>
      <c r="D222" s="101" t="s">
        <v>484</v>
      </c>
    </row>
    <row r="223" spans="1:4">
      <c r="A223" s="101" t="s">
        <v>52</v>
      </c>
      <c r="B223" s="101" t="s">
        <v>41</v>
      </c>
      <c r="C223" s="101" t="s">
        <v>486</v>
      </c>
      <c r="D223" s="101" t="s">
        <v>1042</v>
      </c>
    </row>
    <row r="224" spans="1:4">
      <c r="A224" s="101" t="s">
        <v>52</v>
      </c>
      <c r="B224" s="101" t="s">
        <v>41</v>
      </c>
      <c r="C224" s="101" t="s">
        <v>487</v>
      </c>
      <c r="D224" s="101" t="s">
        <v>488</v>
      </c>
    </row>
    <row r="225" spans="1:4">
      <c r="A225" s="101" t="s">
        <v>52</v>
      </c>
      <c r="B225" s="101" t="s">
        <v>41</v>
      </c>
      <c r="C225" s="101" t="s">
        <v>482</v>
      </c>
      <c r="D225" s="101" t="s">
        <v>1043</v>
      </c>
    </row>
    <row r="226" spans="1:4">
      <c r="A226" s="59" t="s">
        <v>1044</v>
      </c>
      <c r="B226" s="59" t="s">
        <v>172</v>
      </c>
      <c r="C226" s="59" t="s">
        <v>572</v>
      </c>
      <c r="D226" s="102" t="s">
        <v>1241</v>
      </c>
    </row>
    <row r="227" spans="1:4">
      <c r="A227" s="59" t="s">
        <v>1044</v>
      </c>
      <c r="B227" s="59" t="s">
        <v>172</v>
      </c>
      <c r="C227" s="59" t="s">
        <v>571</v>
      </c>
      <c r="D227" s="103" t="s">
        <v>1045</v>
      </c>
    </row>
    <row r="228" spans="1:4">
      <c r="A228" s="59" t="s">
        <v>1044</v>
      </c>
      <c r="B228" s="59" t="s">
        <v>172</v>
      </c>
      <c r="C228" s="59" t="s">
        <v>579</v>
      </c>
      <c r="D228" s="103" t="s">
        <v>1091</v>
      </c>
    </row>
    <row r="229" spans="1:4">
      <c r="A229" s="59" t="s">
        <v>1044</v>
      </c>
      <c r="B229" s="59" t="s">
        <v>172</v>
      </c>
      <c r="C229" s="59" t="s">
        <v>580</v>
      </c>
      <c r="D229" s="103" t="s">
        <v>1150</v>
      </c>
    </row>
    <row r="230" spans="1:4">
      <c r="A230" s="59" t="s">
        <v>1044</v>
      </c>
      <c r="B230" s="59" t="s">
        <v>172</v>
      </c>
      <c r="C230" s="59" t="s">
        <v>575</v>
      </c>
      <c r="D230" s="103" t="s">
        <v>576</v>
      </c>
    </row>
    <row r="231" spans="1:4">
      <c r="A231" s="59" t="s">
        <v>1044</v>
      </c>
      <c r="B231" s="59" t="s">
        <v>172</v>
      </c>
      <c r="C231" s="59" t="s">
        <v>581</v>
      </c>
      <c r="D231" s="103" t="s">
        <v>1151</v>
      </c>
    </row>
    <row r="232" spans="1:4">
      <c r="A232" s="59" t="s">
        <v>1044</v>
      </c>
      <c r="B232" s="59" t="s">
        <v>172</v>
      </c>
      <c r="C232" s="59" t="s">
        <v>577</v>
      </c>
      <c r="D232" s="103" t="s">
        <v>578</v>
      </c>
    </row>
    <row r="233" spans="1:4">
      <c r="A233" s="59" t="s">
        <v>1044</v>
      </c>
      <c r="B233" s="59" t="s">
        <v>172</v>
      </c>
      <c r="C233" s="59" t="s">
        <v>573</v>
      </c>
      <c r="D233" s="103" t="s">
        <v>574</v>
      </c>
    </row>
    <row r="234" spans="1:4">
      <c r="A234" s="59" t="s">
        <v>169</v>
      </c>
      <c r="B234" s="59" t="s">
        <v>172</v>
      </c>
      <c r="C234" s="59" t="s">
        <v>593</v>
      </c>
      <c r="D234" s="103" t="s">
        <v>594</v>
      </c>
    </row>
    <row r="235" spans="1:4">
      <c r="A235" s="59" t="s">
        <v>169</v>
      </c>
      <c r="B235" s="59" t="s">
        <v>172</v>
      </c>
      <c r="C235" s="59" t="s">
        <v>597</v>
      </c>
      <c r="D235" s="103" t="s">
        <v>1204</v>
      </c>
    </row>
    <row r="236" spans="1:4">
      <c r="A236" s="59" t="s">
        <v>169</v>
      </c>
      <c r="B236" s="59" t="s">
        <v>172</v>
      </c>
      <c r="C236" s="59" t="s">
        <v>591</v>
      </c>
      <c r="D236" s="103" t="s">
        <v>592</v>
      </c>
    </row>
    <row r="237" spans="1:4">
      <c r="A237" s="59" t="s">
        <v>169</v>
      </c>
      <c r="B237" s="59" t="s">
        <v>172</v>
      </c>
      <c r="C237" s="59" t="s">
        <v>595</v>
      </c>
      <c r="D237" s="103" t="s">
        <v>596</v>
      </c>
    </row>
    <row r="238" spans="1:4">
      <c r="A238" s="59" t="s">
        <v>169</v>
      </c>
      <c r="B238" s="59" t="s">
        <v>172</v>
      </c>
      <c r="C238" s="59" t="s">
        <v>590</v>
      </c>
      <c r="D238" s="103" t="s">
        <v>373</v>
      </c>
    </row>
    <row r="239" spans="1:4">
      <c r="A239" s="59" t="s">
        <v>170</v>
      </c>
      <c r="B239" s="59" t="s">
        <v>172</v>
      </c>
      <c r="C239" s="59" t="s">
        <v>604</v>
      </c>
      <c r="D239" s="103" t="s">
        <v>605</v>
      </c>
    </row>
    <row r="240" spans="1:4">
      <c r="A240" s="59" t="s">
        <v>170</v>
      </c>
      <c r="B240" s="59" t="s">
        <v>172</v>
      </c>
      <c r="C240" s="59" t="s">
        <v>602</v>
      </c>
      <c r="D240" s="103" t="s">
        <v>603</v>
      </c>
    </row>
    <row r="241" spans="1:4">
      <c r="A241" s="59" t="s">
        <v>170</v>
      </c>
      <c r="B241" s="59" t="s">
        <v>172</v>
      </c>
      <c r="C241" s="59" t="s">
        <v>600</v>
      </c>
      <c r="D241" s="103" t="s">
        <v>601</v>
      </c>
    </row>
    <row r="242" spans="1:4">
      <c r="A242" s="59" t="s">
        <v>170</v>
      </c>
      <c r="B242" s="59" t="s">
        <v>172</v>
      </c>
      <c r="C242" s="59" t="s">
        <v>606</v>
      </c>
      <c r="D242" s="103" t="s">
        <v>607</v>
      </c>
    </row>
    <row r="243" spans="1:4">
      <c r="A243" s="59" t="s">
        <v>170</v>
      </c>
      <c r="B243" s="59" t="s">
        <v>172</v>
      </c>
      <c r="C243" s="59" t="s">
        <v>608</v>
      </c>
      <c r="D243" s="103" t="s">
        <v>1205</v>
      </c>
    </row>
    <row r="244" spans="1:4">
      <c r="A244" s="59" t="s">
        <v>170</v>
      </c>
      <c r="B244" s="59" t="s">
        <v>172</v>
      </c>
      <c r="C244" s="59" t="s">
        <v>598</v>
      </c>
      <c r="D244" s="103" t="s">
        <v>599</v>
      </c>
    </row>
    <row r="245" spans="1:4">
      <c r="A245" s="105" t="s">
        <v>166</v>
      </c>
      <c r="B245" s="105" t="s">
        <v>172</v>
      </c>
      <c r="C245" s="105" t="s">
        <v>519</v>
      </c>
      <c r="D245" s="106" t="s">
        <v>520</v>
      </c>
    </row>
    <row r="246" spans="1:4">
      <c r="A246" s="105" t="s">
        <v>166</v>
      </c>
      <c r="B246" s="105" t="s">
        <v>172</v>
      </c>
      <c r="C246" s="105" t="s">
        <v>522</v>
      </c>
      <c r="D246" s="106" t="s">
        <v>523</v>
      </c>
    </row>
    <row r="247" spans="1:4">
      <c r="A247" s="105" t="s">
        <v>166</v>
      </c>
      <c r="B247" s="105" t="s">
        <v>172</v>
      </c>
      <c r="C247" s="105" t="s">
        <v>521</v>
      </c>
      <c r="D247" s="106" t="s">
        <v>1242</v>
      </c>
    </row>
    <row r="248" spans="1:4">
      <c r="A248" s="105" t="s">
        <v>168</v>
      </c>
      <c r="B248" s="105" t="s">
        <v>172</v>
      </c>
      <c r="C248" s="105" t="s">
        <v>525</v>
      </c>
      <c r="D248" s="106" t="s">
        <v>526</v>
      </c>
    </row>
    <row r="249" spans="1:4">
      <c r="A249" s="104" t="s">
        <v>168</v>
      </c>
      <c r="B249" s="105" t="s">
        <v>172</v>
      </c>
      <c r="C249" s="105" t="s">
        <v>528</v>
      </c>
      <c r="D249" s="106" t="s">
        <v>529</v>
      </c>
    </row>
    <row r="250" spans="1:4">
      <c r="A250" s="104" t="s">
        <v>168</v>
      </c>
      <c r="B250" s="105" t="s">
        <v>172</v>
      </c>
      <c r="C250" s="105" t="s">
        <v>530</v>
      </c>
      <c r="D250" s="106" t="s">
        <v>468</v>
      </c>
    </row>
    <row r="251" spans="1:4">
      <c r="A251" s="104" t="s">
        <v>168</v>
      </c>
      <c r="B251" s="105" t="s">
        <v>172</v>
      </c>
      <c r="C251" s="105" t="s">
        <v>527</v>
      </c>
      <c r="D251" s="106" t="s">
        <v>1148</v>
      </c>
    </row>
    <row r="252" spans="1:4">
      <c r="A252" s="104" t="s">
        <v>168</v>
      </c>
      <c r="B252" s="105" t="s">
        <v>172</v>
      </c>
      <c r="C252" s="105" t="s">
        <v>524</v>
      </c>
      <c r="D252" s="106" t="s">
        <v>1149</v>
      </c>
    </row>
    <row r="253" spans="1:4">
      <c r="A253" s="127" t="s">
        <v>167</v>
      </c>
      <c r="B253" s="59" t="s">
        <v>172</v>
      </c>
      <c r="C253" s="10" t="s">
        <v>586</v>
      </c>
      <c r="D253" s="58" t="s">
        <v>587</v>
      </c>
    </row>
    <row r="254" spans="1:4">
      <c r="A254" s="127" t="s">
        <v>167</v>
      </c>
      <c r="B254" s="59" t="s">
        <v>172</v>
      </c>
      <c r="C254" s="10" t="s">
        <v>588</v>
      </c>
      <c r="D254" s="58" t="s">
        <v>589</v>
      </c>
    </row>
    <row r="255" spans="1:4">
      <c r="A255" s="127" t="s">
        <v>167</v>
      </c>
      <c r="B255" s="59" t="s">
        <v>172</v>
      </c>
      <c r="C255" s="10" t="s">
        <v>583</v>
      </c>
      <c r="D255" s="58" t="s">
        <v>584</v>
      </c>
    </row>
    <row r="256" spans="1:4">
      <c r="A256" s="127" t="s">
        <v>167</v>
      </c>
      <c r="B256" s="10" t="s">
        <v>172</v>
      </c>
      <c r="C256" s="10" t="s">
        <v>582</v>
      </c>
      <c r="D256" s="58" t="s">
        <v>1172</v>
      </c>
    </row>
    <row r="257" spans="1:4">
      <c r="A257" s="10" t="s">
        <v>167</v>
      </c>
      <c r="B257" s="10" t="s">
        <v>172</v>
      </c>
      <c r="C257" s="10" t="s">
        <v>585</v>
      </c>
      <c r="D257" s="58" t="s">
        <v>1173</v>
      </c>
    </row>
    <row r="258" spans="1:4">
      <c r="A258" s="105" t="s">
        <v>165</v>
      </c>
      <c r="B258" s="105" t="s">
        <v>172</v>
      </c>
      <c r="C258" s="105" t="s">
        <v>613</v>
      </c>
      <c r="D258" s="106" t="s">
        <v>614</v>
      </c>
    </row>
    <row r="259" spans="1:4">
      <c r="A259" s="105" t="s">
        <v>165</v>
      </c>
      <c r="B259" s="105" t="s">
        <v>172</v>
      </c>
      <c r="C259" s="105" t="s">
        <v>617</v>
      </c>
      <c r="D259" s="106" t="s">
        <v>618</v>
      </c>
    </row>
    <row r="260" spans="1:4">
      <c r="A260" s="105" t="s">
        <v>165</v>
      </c>
      <c r="B260" s="105" t="s">
        <v>172</v>
      </c>
      <c r="C260" s="105" t="s">
        <v>615</v>
      </c>
      <c r="D260" s="106" t="s">
        <v>616</v>
      </c>
    </row>
    <row r="261" spans="1:4">
      <c r="A261" s="105" t="s">
        <v>165</v>
      </c>
      <c r="B261" s="105" t="s">
        <v>172</v>
      </c>
      <c r="C261" s="105" t="s">
        <v>611</v>
      </c>
      <c r="D261" s="106" t="s">
        <v>612</v>
      </c>
    </row>
    <row r="262" spans="1:4">
      <c r="A262" s="105" t="s">
        <v>165</v>
      </c>
      <c r="B262" s="105" t="s">
        <v>172</v>
      </c>
      <c r="C262" s="105" t="s">
        <v>609</v>
      </c>
      <c r="D262" s="106" t="s">
        <v>1046</v>
      </c>
    </row>
    <row r="263" spans="1:4">
      <c r="A263" s="105" t="s">
        <v>165</v>
      </c>
      <c r="B263" s="105" t="s">
        <v>172</v>
      </c>
      <c r="C263" s="105" t="s">
        <v>1047</v>
      </c>
      <c r="D263" s="106" t="s">
        <v>1152</v>
      </c>
    </row>
    <row r="264" spans="1:4">
      <c r="A264" s="105" t="s">
        <v>165</v>
      </c>
      <c r="B264" s="105" t="s">
        <v>172</v>
      </c>
      <c r="C264" s="105" t="s">
        <v>610</v>
      </c>
      <c r="D264" s="106" t="s">
        <v>1243</v>
      </c>
    </row>
    <row r="265" spans="1:4">
      <c r="A265" s="105" t="s">
        <v>165</v>
      </c>
      <c r="B265" s="105" t="s">
        <v>172</v>
      </c>
      <c r="C265" s="105" t="s">
        <v>619</v>
      </c>
      <c r="D265" s="106" t="s">
        <v>1106</v>
      </c>
    </row>
    <row r="266" spans="1:4">
      <c r="A266" s="59" t="s">
        <v>1240</v>
      </c>
      <c r="B266" s="59" t="s">
        <v>172</v>
      </c>
      <c r="C266" s="59" t="s">
        <v>565</v>
      </c>
      <c r="D266" s="103" t="s">
        <v>566</v>
      </c>
    </row>
    <row r="267" spans="1:4">
      <c r="A267" s="59" t="s">
        <v>1240</v>
      </c>
      <c r="B267" s="59" t="s">
        <v>172</v>
      </c>
      <c r="C267" s="59" t="s">
        <v>569</v>
      </c>
      <c r="D267" s="103" t="s">
        <v>570</v>
      </c>
    </row>
    <row r="268" spans="1:4">
      <c r="A268" s="59" t="s">
        <v>1240</v>
      </c>
      <c r="B268" s="59" t="s">
        <v>172</v>
      </c>
      <c r="C268" s="59" t="s">
        <v>567</v>
      </c>
      <c r="D268" s="103" t="s">
        <v>568</v>
      </c>
    </row>
    <row r="269" spans="1:4">
      <c r="A269" s="59" t="s">
        <v>1240</v>
      </c>
      <c r="B269" s="59" t="s">
        <v>172</v>
      </c>
      <c r="C269" s="59" t="s">
        <v>563</v>
      </c>
      <c r="D269" s="103" t="s">
        <v>564</v>
      </c>
    </row>
    <row r="270" spans="1:4">
      <c r="A270" s="59" t="s">
        <v>162</v>
      </c>
      <c r="B270" s="59" t="s">
        <v>172</v>
      </c>
      <c r="C270" s="59" t="s">
        <v>555</v>
      </c>
      <c r="D270" s="103" t="s">
        <v>556</v>
      </c>
    </row>
    <row r="271" spans="1:4">
      <c r="A271" s="59" t="s">
        <v>162</v>
      </c>
      <c r="B271" s="59" t="s">
        <v>172</v>
      </c>
      <c r="C271" s="59" t="s">
        <v>553</v>
      </c>
      <c r="D271" s="103" t="s">
        <v>554</v>
      </c>
    </row>
    <row r="272" spans="1:4">
      <c r="A272" s="59" t="s">
        <v>162</v>
      </c>
      <c r="B272" s="59" t="s">
        <v>172</v>
      </c>
      <c r="C272" s="59" t="s">
        <v>551</v>
      </c>
      <c r="D272" s="103" t="s">
        <v>552</v>
      </c>
    </row>
    <row r="273" spans="1:4">
      <c r="A273" s="59" t="s">
        <v>162</v>
      </c>
      <c r="B273" s="59" t="s">
        <v>172</v>
      </c>
      <c r="C273" s="59" t="s">
        <v>561</v>
      </c>
      <c r="D273" s="103" t="s">
        <v>562</v>
      </c>
    </row>
    <row r="274" spans="1:4">
      <c r="A274" s="59" t="s">
        <v>162</v>
      </c>
      <c r="B274" s="59" t="s">
        <v>172</v>
      </c>
      <c r="C274" s="59" t="s">
        <v>557</v>
      </c>
      <c r="D274" s="103" t="s">
        <v>558</v>
      </c>
    </row>
    <row r="275" spans="1:4">
      <c r="A275" s="59" t="s">
        <v>162</v>
      </c>
      <c r="B275" s="59" t="s">
        <v>172</v>
      </c>
      <c r="C275" s="59" t="s">
        <v>559</v>
      </c>
      <c r="D275" s="103" t="s">
        <v>560</v>
      </c>
    </row>
    <row r="276" spans="1:4">
      <c r="A276" s="59" t="s">
        <v>160</v>
      </c>
      <c r="B276" s="59" t="s">
        <v>172</v>
      </c>
      <c r="C276" s="59" t="s">
        <v>532</v>
      </c>
      <c r="D276" s="103" t="s">
        <v>533</v>
      </c>
    </row>
    <row r="277" spans="1:4">
      <c r="A277" s="59" t="s">
        <v>160</v>
      </c>
      <c r="B277" s="59" t="s">
        <v>172</v>
      </c>
      <c r="C277" s="59" t="s">
        <v>531</v>
      </c>
      <c r="D277" s="103" t="s">
        <v>1037</v>
      </c>
    </row>
    <row r="278" spans="1:4">
      <c r="A278" s="59" t="s">
        <v>161</v>
      </c>
      <c r="B278" s="59" t="s">
        <v>172</v>
      </c>
      <c r="C278" s="59" t="s">
        <v>542</v>
      </c>
      <c r="D278" s="103" t="s">
        <v>543</v>
      </c>
    </row>
    <row r="279" spans="1:4">
      <c r="A279" s="59" t="s">
        <v>161</v>
      </c>
      <c r="B279" s="59" t="s">
        <v>172</v>
      </c>
      <c r="C279" s="59" t="s">
        <v>548</v>
      </c>
      <c r="D279" s="103" t="s">
        <v>1147</v>
      </c>
    </row>
    <row r="280" spans="1:4">
      <c r="A280" s="59" t="s">
        <v>161</v>
      </c>
      <c r="B280" s="59" t="s">
        <v>172</v>
      </c>
      <c r="C280" s="59" t="s">
        <v>549</v>
      </c>
      <c r="D280" s="103" t="s">
        <v>550</v>
      </c>
    </row>
    <row r="281" spans="1:4">
      <c r="A281" s="59" t="s">
        <v>161</v>
      </c>
      <c r="B281" s="59" t="s">
        <v>172</v>
      </c>
      <c r="C281" s="59" t="s">
        <v>540</v>
      </c>
      <c r="D281" s="103" t="s">
        <v>541</v>
      </c>
    </row>
    <row r="282" spans="1:4">
      <c r="A282" s="59" t="s">
        <v>161</v>
      </c>
      <c r="B282" s="59" t="s">
        <v>172</v>
      </c>
      <c r="C282" s="59" t="s">
        <v>536</v>
      </c>
      <c r="D282" s="103" t="s">
        <v>537</v>
      </c>
    </row>
    <row r="283" spans="1:4">
      <c r="A283" s="59" t="s">
        <v>161</v>
      </c>
      <c r="B283" s="59" t="s">
        <v>172</v>
      </c>
      <c r="C283" s="59" t="s">
        <v>546</v>
      </c>
      <c r="D283" s="103" t="s">
        <v>547</v>
      </c>
    </row>
    <row r="284" spans="1:4">
      <c r="A284" s="59" t="s">
        <v>161</v>
      </c>
      <c r="B284" s="59" t="s">
        <v>172</v>
      </c>
      <c r="C284" s="59" t="s">
        <v>534</v>
      </c>
      <c r="D284" s="103" t="s">
        <v>535</v>
      </c>
    </row>
    <row r="285" spans="1:4">
      <c r="A285" s="59" t="s">
        <v>161</v>
      </c>
      <c r="B285" s="59" t="s">
        <v>172</v>
      </c>
      <c r="C285" s="59" t="s">
        <v>544</v>
      </c>
      <c r="D285" s="103" t="s">
        <v>1287</v>
      </c>
    </row>
    <row r="286" spans="1:4">
      <c r="A286" s="59" t="s">
        <v>161</v>
      </c>
      <c r="B286" s="59" t="s">
        <v>172</v>
      </c>
      <c r="C286" s="59" t="s">
        <v>545</v>
      </c>
      <c r="D286" s="103" t="s">
        <v>1171</v>
      </c>
    </row>
    <row r="287" spans="1:4">
      <c r="A287" s="10" t="s">
        <v>161</v>
      </c>
      <c r="B287" s="10" t="s">
        <v>172</v>
      </c>
      <c r="C287" s="10" t="s">
        <v>538</v>
      </c>
      <c r="D287" s="107" t="s">
        <v>539</v>
      </c>
    </row>
    <row r="288" spans="1:4">
      <c r="A288" s="65" t="s">
        <v>633</v>
      </c>
      <c r="B288" s="65" t="s">
        <v>66</v>
      </c>
      <c r="C288" s="64" t="s">
        <v>635</v>
      </c>
      <c r="D288" s="64" t="s">
        <v>636</v>
      </c>
    </row>
    <row r="289" spans="1:4">
      <c r="A289" s="65" t="s">
        <v>633</v>
      </c>
      <c r="B289" s="65" t="s">
        <v>66</v>
      </c>
      <c r="C289" s="64" t="s">
        <v>634</v>
      </c>
      <c r="D289" s="64" t="s">
        <v>1288</v>
      </c>
    </row>
    <row r="290" spans="1:4">
      <c r="A290" s="64" t="s">
        <v>72</v>
      </c>
      <c r="B290" s="66" t="s">
        <v>66</v>
      </c>
      <c r="C290" s="66" t="s">
        <v>654</v>
      </c>
      <c r="D290" s="66" t="s">
        <v>1289</v>
      </c>
    </row>
    <row r="291" spans="1:4" ht="15.75">
      <c r="A291" s="64" t="s">
        <v>72</v>
      </c>
      <c r="B291" s="66" t="s">
        <v>66</v>
      </c>
      <c r="C291" s="67" t="s">
        <v>651</v>
      </c>
      <c r="D291" s="68" t="s">
        <v>652</v>
      </c>
    </row>
    <row r="292" spans="1:4">
      <c r="A292" s="64" t="s">
        <v>72</v>
      </c>
      <c r="B292" s="66" t="s">
        <v>66</v>
      </c>
      <c r="C292" s="66" t="s">
        <v>641</v>
      </c>
      <c r="D292" s="62" t="s">
        <v>1174</v>
      </c>
    </row>
    <row r="293" spans="1:4">
      <c r="A293" s="64" t="s">
        <v>72</v>
      </c>
      <c r="B293" s="66" t="s">
        <v>66</v>
      </c>
      <c r="C293" s="66" t="s">
        <v>658</v>
      </c>
      <c r="D293" s="66" t="s">
        <v>659</v>
      </c>
    </row>
    <row r="294" spans="1:4">
      <c r="A294" s="64" t="s">
        <v>72</v>
      </c>
      <c r="B294" s="66" t="s">
        <v>66</v>
      </c>
      <c r="C294" s="66" t="s">
        <v>648</v>
      </c>
      <c r="D294" s="66" t="s">
        <v>649</v>
      </c>
    </row>
    <row r="295" spans="1:4">
      <c r="A295" s="64" t="s">
        <v>72</v>
      </c>
      <c r="B295" s="66" t="s">
        <v>66</v>
      </c>
      <c r="C295" s="66" t="s">
        <v>656</v>
      </c>
      <c r="D295" s="66" t="s">
        <v>657</v>
      </c>
    </row>
    <row r="296" spans="1:4">
      <c r="A296" s="64" t="s">
        <v>72</v>
      </c>
      <c r="B296" s="66" t="s">
        <v>66</v>
      </c>
      <c r="C296" s="66" t="s">
        <v>639</v>
      </c>
      <c r="D296" s="66" t="s">
        <v>640</v>
      </c>
    </row>
    <row r="297" spans="1:4">
      <c r="A297" s="64" t="s">
        <v>72</v>
      </c>
      <c r="B297" s="66" t="s">
        <v>66</v>
      </c>
      <c r="C297" s="66" t="s">
        <v>655</v>
      </c>
      <c r="D297" s="66" t="s">
        <v>1290</v>
      </c>
    </row>
    <row r="298" spans="1:4">
      <c r="A298" s="64" t="s">
        <v>72</v>
      </c>
      <c r="B298" s="66" t="s">
        <v>66</v>
      </c>
      <c r="C298" s="66" t="s">
        <v>653</v>
      </c>
      <c r="D298" s="66" t="s">
        <v>1291</v>
      </c>
    </row>
    <row r="299" spans="1:4">
      <c r="A299" s="64" t="s">
        <v>72</v>
      </c>
      <c r="B299" s="66" t="s">
        <v>66</v>
      </c>
      <c r="C299" s="66" t="s">
        <v>642</v>
      </c>
      <c r="D299" s="66" t="s">
        <v>643</v>
      </c>
    </row>
    <row r="300" spans="1:4">
      <c r="A300" s="64" t="s">
        <v>72</v>
      </c>
      <c r="B300" s="66" t="s">
        <v>66</v>
      </c>
      <c r="C300" s="66" t="s">
        <v>650</v>
      </c>
      <c r="D300" s="66" t="s">
        <v>1292</v>
      </c>
    </row>
    <row r="301" spans="1:4">
      <c r="A301" s="64" t="s">
        <v>72</v>
      </c>
      <c r="B301" s="66" t="s">
        <v>66</v>
      </c>
      <c r="C301" s="66" t="s">
        <v>646</v>
      </c>
      <c r="D301" s="66" t="s">
        <v>647</v>
      </c>
    </row>
    <row r="302" spans="1:4">
      <c r="A302" s="64" t="s">
        <v>72</v>
      </c>
      <c r="B302" s="66" t="s">
        <v>66</v>
      </c>
      <c r="C302" s="64" t="s">
        <v>637</v>
      </c>
      <c r="D302" s="64" t="s">
        <v>638</v>
      </c>
    </row>
    <row r="303" spans="1:4">
      <c r="A303" s="64" t="s">
        <v>72</v>
      </c>
      <c r="B303" s="64" t="s">
        <v>66</v>
      </c>
      <c r="C303" s="64" t="s">
        <v>644</v>
      </c>
      <c r="D303" s="64" t="s">
        <v>645</v>
      </c>
    </row>
    <row r="304" spans="1:4">
      <c r="A304" s="84" t="s">
        <v>69</v>
      </c>
      <c r="B304" s="82" t="s">
        <v>66</v>
      </c>
      <c r="C304" s="59" t="s">
        <v>632</v>
      </c>
      <c r="D304" s="59" t="s">
        <v>1153</v>
      </c>
    </row>
    <row r="305" spans="1:4">
      <c r="A305" s="84" t="s">
        <v>69</v>
      </c>
      <c r="B305" s="82" t="s">
        <v>66</v>
      </c>
      <c r="C305" s="59" t="s">
        <v>630</v>
      </c>
      <c r="D305" s="59" t="s">
        <v>631</v>
      </c>
    </row>
    <row r="306" spans="1:4">
      <c r="A306" s="106" t="s">
        <v>65</v>
      </c>
      <c r="B306" s="82" t="s">
        <v>66</v>
      </c>
      <c r="C306" s="59" t="s">
        <v>620</v>
      </c>
      <c r="D306" s="59" t="s">
        <v>1048</v>
      </c>
    </row>
    <row r="307" spans="1:4">
      <c r="A307" s="106" t="s">
        <v>65</v>
      </c>
      <c r="B307" s="82" t="s">
        <v>66</v>
      </c>
      <c r="C307" s="59" t="s">
        <v>622</v>
      </c>
      <c r="D307" s="59" t="s">
        <v>1049</v>
      </c>
    </row>
    <row r="308" spans="1:4">
      <c r="A308" s="106" t="s">
        <v>65</v>
      </c>
      <c r="B308" s="82" t="s">
        <v>66</v>
      </c>
      <c r="C308" s="59" t="s">
        <v>623</v>
      </c>
      <c r="D308" s="59" t="s">
        <v>1050</v>
      </c>
    </row>
    <row r="309" spans="1:4">
      <c r="A309" s="84" t="s">
        <v>73</v>
      </c>
      <c r="B309" s="82" t="s">
        <v>66</v>
      </c>
      <c r="C309" s="59" t="s">
        <v>627</v>
      </c>
      <c r="D309" s="59" t="s">
        <v>1154</v>
      </c>
    </row>
    <row r="310" spans="1:4">
      <c r="A310" s="84" t="s">
        <v>73</v>
      </c>
      <c r="B310" s="82" t="s">
        <v>66</v>
      </c>
      <c r="C310" s="59" t="s">
        <v>628</v>
      </c>
      <c r="D310" s="59" t="s">
        <v>629</v>
      </c>
    </row>
    <row r="311" spans="1:4">
      <c r="A311" s="84" t="s">
        <v>73</v>
      </c>
      <c r="B311" s="82" t="s">
        <v>66</v>
      </c>
      <c r="C311" s="59" t="s">
        <v>624</v>
      </c>
      <c r="D311" s="59" t="s">
        <v>625</v>
      </c>
    </row>
    <row r="312" spans="1:4">
      <c r="A312" s="84" t="s">
        <v>73</v>
      </c>
      <c r="B312" s="82" t="s">
        <v>66</v>
      </c>
      <c r="C312" s="59" t="s">
        <v>626</v>
      </c>
      <c r="D312" s="59" t="s">
        <v>1051</v>
      </c>
    </row>
    <row r="313" spans="1:4">
      <c r="A313" s="2" t="s">
        <v>74</v>
      </c>
      <c r="B313" s="2" t="s">
        <v>66</v>
      </c>
      <c r="C313" s="2" t="s">
        <v>679</v>
      </c>
      <c r="D313" s="2" t="s">
        <v>680</v>
      </c>
    </row>
    <row r="314" spans="1:4">
      <c r="A314" s="2" t="s">
        <v>74</v>
      </c>
      <c r="B314" s="2" t="s">
        <v>66</v>
      </c>
      <c r="C314" s="2" t="s">
        <v>668</v>
      </c>
      <c r="D314" s="2" t="s">
        <v>669</v>
      </c>
    </row>
    <row r="315" spans="1:4">
      <c r="A315" s="2" t="s">
        <v>74</v>
      </c>
      <c r="B315" s="2" t="s">
        <v>66</v>
      </c>
      <c r="C315" s="2" t="s">
        <v>672</v>
      </c>
      <c r="D315" s="2" t="s">
        <v>673</v>
      </c>
    </row>
    <row r="316" spans="1:4">
      <c r="A316" s="2" t="s">
        <v>74</v>
      </c>
      <c r="B316" s="2" t="s">
        <v>66</v>
      </c>
      <c r="C316" s="2" t="s">
        <v>677</v>
      </c>
      <c r="D316" s="2" t="s">
        <v>377</v>
      </c>
    </row>
    <row r="317" spans="1:4">
      <c r="A317" s="2" t="s">
        <v>74</v>
      </c>
      <c r="B317" s="2" t="s">
        <v>66</v>
      </c>
      <c r="C317" s="2" t="s">
        <v>678</v>
      </c>
      <c r="D317" s="2" t="s">
        <v>1293</v>
      </c>
    </row>
    <row r="318" spans="1:4">
      <c r="A318" s="2" t="s">
        <v>74</v>
      </c>
      <c r="B318" s="2" t="s">
        <v>66</v>
      </c>
      <c r="C318" s="2" t="s">
        <v>670</v>
      </c>
      <c r="D318" s="2" t="s">
        <v>671</v>
      </c>
    </row>
    <row r="319" spans="1:4">
      <c r="A319" s="2" t="s">
        <v>74</v>
      </c>
      <c r="B319" s="2" t="s">
        <v>66</v>
      </c>
      <c r="C319" s="2" t="s">
        <v>675</v>
      </c>
      <c r="D319" s="2" t="s">
        <v>676</v>
      </c>
    </row>
    <row r="320" spans="1:4">
      <c r="A320" s="2" t="s">
        <v>74</v>
      </c>
      <c r="B320" s="2" t="s">
        <v>66</v>
      </c>
      <c r="C320" s="2" t="s">
        <v>674</v>
      </c>
      <c r="D320" s="2" t="s">
        <v>1088</v>
      </c>
    </row>
    <row r="321" spans="1:4">
      <c r="A321" s="2" t="s">
        <v>76</v>
      </c>
      <c r="B321" s="2" t="s">
        <v>66</v>
      </c>
      <c r="C321" s="2" t="s">
        <v>683</v>
      </c>
      <c r="D321" s="2" t="s">
        <v>1294</v>
      </c>
    </row>
    <row r="322" spans="1:4">
      <c r="A322" s="2" t="s">
        <v>76</v>
      </c>
      <c r="B322" s="2" t="s">
        <v>66</v>
      </c>
      <c r="C322" s="2" t="s">
        <v>681</v>
      </c>
      <c r="D322" s="2" t="s">
        <v>682</v>
      </c>
    </row>
    <row r="323" spans="1:4">
      <c r="A323" s="2" t="s">
        <v>76</v>
      </c>
      <c r="B323" s="2" t="s">
        <v>66</v>
      </c>
      <c r="C323" s="2" t="s">
        <v>1107</v>
      </c>
      <c r="D323" s="2" t="s">
        <v>1108</v>
      </c>
    </row>
    <row r="324" spans="1:4">
      <c r="A324" s="2" t="s">
        <v>79</v>
      </c>
      <c r="B324" s="2" t="s">
        <v>66</v>
      </c>
      <c r="C324" s="2" t="s">
        <v>664</v>
      </c>
      <c r="D324" s="2" t="s">
        <v>665</v>
      </c>
    </row>
    <row r="325" spans="1:4">
      <c r="A325" s="2" t="s">
        <v>79</v>
      </c>
      <c r="B325" s="2" t="s">
        <v>66</v>
      </c>
      <c r="C325" s="2" t="s">
        <v>663</v>
      </c>
      <c r="D325" s="2" t="s">
        <v>667</v>
      </c>
    </row>
    <row r="326" spans="1:4">
      <c r="A326" s="2" t="s">
        <v>79</v>
      </c>
      <c r="B326" s="2" t="s">
        <v>66</v>
      </c>
      <c r="C326" s="2" t="s">
        <v>660</v>
      </c>
      <c r="D326" s="2" t="s">
        <v>1052</v>
      </c>
    </row>
    <row r="327" spans="1:4">
      <c r="A327" s="2" t="s">
        <v>79</v>
      </c>
      <c r="B327" s="2" t="s">
        <v>66</v>
      </c>
      <c r="C327" s="2" t="s">
        <v>661</v>
      </c>
      <c r="D327" s="2" t="s">
        <v>662</v>
      </c>
    </row>
    <row r="328" spans="1:4">
      <c r="A328" s="2" t="s">
        <v>79</v>
      </c>
      <c r="B328" s="2" t="s">
        <v>66</v>
      </c>
      <c r="C328" s="2" t="s">
        <v>666</v>
      </c>
      <c r="D328" s="2" t="s">
        <v>667</v>
      </c>
    </row>
    <row r="329" spans="1:4">
      <c r="A329" s="110" t="s">
        <v>85</v>
      </c>
      <c r="B329" s="111" t="s">
        <v>66</v>
      </c>
      <c r="C329" s="110" t="s">
        <v>711</v>
      </c>
      <c r="D329" s="110" t="s">
        <v>712</v>
      </c>
    </row>
    <row r="330" spans="1:4">
      <c r="A330" s="110" t="s">
        <v>85</v>
      </c>
      <c r="B330" s="111" t="s">
        <v>66</v>
      </c>
      <c r="C330" s="110" t="s">
        <v>715</v>
      </c>
      <c r="D330" s="110" t="s">
        <v>1109</v>
      </c>
    </row>
    <row r="331" spans="1:4">
      <c r="A331" s="110" t="s">
        <v>85</v>
      </c>
      <c r="B331" s="111" t="s">
        <v>66</v>
      </c>
      <c r="C331" s="110" t="s">
        <v>714</v>
      </c>
      <c r="D331" s="110" t="s">
        <v>1091</v>
      </c>
    </row>
    <row r="332" spans="1:4">
      <c r="A332" s="110" t="s">
        <v>85</v>
      </c>
      <c r="B332" s="111" t="s">
        <v>66</v>
      </c>
      <c r="C332" s="110" t="s">
        <v>713</v>
      </c>
      <c r="D332" s="110" t="s">
        <v>1090</v>
      </c>
    </row>
    <row r="333" spans="1:4">
      <c r="A333" s="108" t="s">
        <v>85</v>
      </c>
      <c r="B333" s="109" t="s">
        <v>66</v>
      </c>
      <c r="C333" s="108" t="s">
        <v>716</v>
      </c>
      <c r="D333" s="108" t="s">
        <v>1092</v>
      </c>
    </row>
    <row r="334" spans="1:4">
      <c r="A334" s="110" t="s">
        <v>80</v>
      </c>
      <c r="B334" s="111" t="s">
        <v>66</v>
      </c>
      <c r="C334" s="110" t="s">
        <v>717</v>
      </c>
      <c r="D334" s="110" t="s">
        <v>1089</v>
      </c>
    </row>
    <row r="335" spans="1:4">
      <c r="A335" s="110" t="s">
        <v>80</v>
      </c>
      <c r="B335" s="111" t="s">
        <v>66</v>
      </c>
      <c r="C335" s="110" t="s">
        <v>718</v>
      </c>
      <c r="D335" s="110" t="s">
        <v>719</v>
      </c>
    </row>
    <row r="336" spans="1:4">
      <c r="A336" s="110" t="s">
        <v>80</v>
      </c>
      <c r="B336" s="111" t="s">
        <v>66</v>
      </c>
      <c r="C336" s="110" t="s">
        <v>720</v>
      </c>
      <c r="D336" s="110" t="s">
        <v>721</v>
      </c>
    </row>
    <row r="337" spans="1:4">
      <c r="A337" s="110" t="s">
        <v>80</v>
      </c>
      <c r="B337" s="111" t="s">
        <v>66</v>
      </c>
      <c r="C337" s="110" t="s">
        <v>722</v>
      </c>
      <c r="D337" s="110" t="s">
        <v>723</v>
      </c>
    </row>
    <row r="338" spans="1:4">
      <c r="A338" s="110" t="s">
        <v>84</v>
      </c>
      <c r="B338" s="111" t="s">
        <v>66</v>
      </c>
      <c r="C338" s="110" t="s">
        <v>703</v>
      </c>
      <c r="D338" s="110" t="s">
        <v>704</v>
      </c>
    </row>
    <row r="339" spans="1:4">
      <c r="A339" s="110" t="s">
        <v>84</v>
      </c>
      <c r="B339" s="111" t="s">
        <v>66</v>
      </c>
      <c r="C339" s="110" t="s">
        <v>705</v>
      </c>
      <c r="D339" s="110" t="s">
        <v>706</v>
      </c>
    </row>
    <row r="340" spans="1:4">
      <c r="A340" s="110" t="s">
        <v>84</v>
      </c>
      <c r="B340" s="111" t="s">
        <v>66</v>
      </c>
      <c r="C340" s="110" t="s">
        <v>707</v>
      </c>
      <c r="D340" s="110" t="s">
        <v>1175</v>
      </c>
    </row>
    <row r="341" spans="1:4">
      <c r="A341" s="112" t="s">
        <v>84</v>
      </c>
      <c r="B341" s="113" t="s">
        <v>66</v>
      </c>
      <c r="C341" s="112" t="s">
        <v>701</v>
      </c>
      <c r="D341" s="112" t="s">
        <v>1054</v>
      </c>
    </row>
    <row r="342" spans="1:4">
      <c r="A342" s="108" t="s">
        <v>84</v>
      </c>
      <c r="B342" s="109" t="s">
        <v>66</v>
      </c>
      <c r="C342" s="108" t="s">
        <v>702</v>
      </c>
      <c r="D342" s="108" t="s">
        <v>1055</v>
      </c>
    </row>
    <row r="343" spans="1:4">
      <c r="A343" s="110" t="s">
        <v>84</v>
      </c>
      <c r="B343" s="111" t="s">
        <v>66</v>
      </c>
      <c r="C343" s="110" t="s">
        <v>708</v>
      </c>
      <c r="D343" s="110" t="s">
        <v>1056</v>
      </c>
    </row>
    <row r="344" spans="1:4">
      <c r="A344" s="110" t="s">
        <v>68</v>
      </c>
      <c r="B344" s="111" t="s">
        <v>66</v>
      </c>
      <c r="C344" s="110" t="s">
        <v>710</v>
      </c>
      <c r="D344" s="110" t="s">
        <v>1176</v>
      </c>
    </row>
    <row r="345" spans="1:4">
      <c r="A345" s="110" t="s">
        <v>68</v>
      </c>
      <c r="B345" s="111" t="s">
        <v>66</v>
      </c>
      <c r="C345" s="110" t="s">
        <v>709</v>
      </c>
      <c r="D345" s="110" t="s">
        <v>1053</v>
      </c>
    </row>
    <row r="346" spans="1:4">
      <c r="A346" s="117" t="s">
        <v>83</v>
      </c>
      <c r="B346" s="117" t="s">
        <v>66</v>
      </c>
      <c r="C346" s="117" t="s">
        <v>730</v>
      </c>
      <c r="D346" s="117" t="s">
        <v>476</v>
      </c>
    </row>
    <row r="347" spans="1:4">
      <c r="A347" s="117" t="s">
        <v>83</v>
      </c>
      <c r="B347" s="117" t="s">
        <v>66</v>
      </c>
      <c r="C347" s="117" t="s">
        <v>727</v>
      </c>
      <c r="D347" s="117" t="s">
        <v>1057</v>
      </c>
    </row>
    <row r="348" spans="1:4">
      <c r="A348" s="117" t="s">
        <v>83</v>
      </c>
      <c r="B348" s="117" t="s">
        <v>66</v>
      </c>
      <c r="C348" s="117" t="s">
        <v>728</v>
      </c>
      <c r="D348" s="117" t="s">
        <v>729</v>
      </c>
    </row>
    <row r="349" spans="1:4">
      <c r="A349" s="117" t="s">
        <v>83</v>
      </c>
      <c r="B349" s="117" t="s">
        <v>66</v>
      </c>
      <c r="C349" s="117" t="s">
        <v>726</v>
      </c>
      <c r="D349" s="117" t="s">
        <v>1206</v>
      </c>
    </row>
    <row r="350" spans="1:4">
      <c r="A350" s="114" t="s">
        <v>1244</v>
      </c>
      <c r="B350" s="115" t="s">
        <v>66</v>
      </c>
      <c r="C350" s="115" t="s">
        <v>725</v>
      </c>
      <c r="D350" s="115" t="s">
        <v>1207</v>
      </c>
    </row>
    <row r="351" spans="1:4">
      <c r="A351" s="116" t="s">
        <v>1244</v>
      </c>
      <c r="B351" s="117" t="s">
        <v>66</v>
      </c>
      <c r="C351" s="117" t="s">
        <v>724</v>
      </c>
      <c r="D351" s="117" t="s">
        <v>948</v>
      </c>
    </row>
    <row r="352" spans="1:4">
      <c r="A352" s="129" t="s">
        <v>88</v>
      </c>
      <c r="B352" s="60" t="s">
        <v>66</v>
      </c>
      <c r="C352" s="69" t="s">
        <v>747</v>
      </c>
      <c r="D352" s="137" t="s">
        <v>1177</v>
      </c>
    </row>
    <row r="353" spans="1:4">
      <c r="A353" s="130" t="s">
        <v>88</v>
      </c>
      <c r="B353" s="60" t="s">
        <v>66</v>
      </c>
      <c r="C353" s="69" t="s">
        <v>1178</v>
      </c>
      <c r="D353" s="69" t="s">
        <v>1179</v>
      </c>
    </row>
    <row r="354" spans="1:4">
      <c r="A354" s="129" t="s">
        <v>88</v>
      </c>
      <c r="B354" s="60" t="s">
        <v>66</v>
      </c>
      <c r="C354" s="69" t="s">
        <v>734</v>
      </c>
      <c r="D354" s="69" t="s">
        <v>1180</v>
      </c>
    </row>
    <row r="355" spans="1:4">
      <c r="A355" s="128" t="s">
        <v>88</v>
      </c>
      <c r="B355" s="133" t="s">
        <v>66</v>
      </c>
      <c r="C355" s="132" t="s">
        <v>748</v>
      </c>
      <c r="D355" s="132" t="s">
        <v>1181</v>
      </c>
    </row>
    <row r="356" spans="1:4">
      <c r="A356" s="61" t="s">
        <v>88</v>
      </c>
      <c r="B356" s="60" t="s">
        <v>66</v>
      </c>
      <c r="C356" s="69" t="s">
        <v>743</v>
      </c>
      <c r="D356" s="69" t="s">
        <v>744</v>
      </c>
    </row>
    <row r="357" spans="1:4">
      <c r="A357" s="61" t="s">
        <v>88</v>
      </c>
      <c r="B357" s="60" t="s">
        <v>66</v>
      </c>
      <c r="C357" s="69" t="s">
        <v>735</v>
      </c>
      <c r="D357" s="69" t="s">
        <v>736</v>
      </c>
    </row>
    <row r="358" spans="1:4">
      <c r="A358" s="61" t="s">
        <v>88</v>
      </c>
      <c r="B358" s="60" t="s">
        <v>66</v>
      </c>
      <c r="C358" s="69" t="s">
        <v>746</v>
      </c>
      <c r="D358" s="69" t="s">
        <v>1182</v>
      </c>
    </row>
    <row r="359" spans="1:4">
      <c r="A359" s="61" t="s">
        <v>88</v>
      </c>
      <c r="B359" s="60" t="s">
        <v>66</v>
      </c>
      <c r="C359" s="69" t="s">
        <v>737</v>
      </c>
      <c r="D359" s="69" t="s">
        <v>738</v>
      </c>
    </row>
    <row r="360" spans="1:4">
      <c r="A360" s="61" t="s">
        <v>88</v>
      </c>
      <c r="B360" s="60" t="s">
        <v>66</v>
      </c>
      <c r="C360" s="69" t="s">
        <v>745</v>
      </c>
      <c r="D360" s="69" t="s">
        <v>1183</v>
      </c>
    </row>
    <row r="361" spans="1:4">
      <c r="A361" s="60" t="s">
        <v>88</v>
      </c>
      <c r="B361" s="60" t="s">
        <v>66</v>
      </c>
      <c r="C361" s="63" t="s">
        <v>740</v>
      </c>
      <c r="D361" s="63" t="s">
        <v>1184</v>
      </c>
    </row>
    <row r="362" spans="1:4">
      <c r="A362" s="61" t="s">
        <v>88</v>
      </c>
      <c r="B362" s="60" t="s">
        <v>66</v>
      </c>
      <c r="C362" s="69" t="s">
        <v>742</v>
      </c>
      <c r="D362" s="69" t="s">
        <v>1185</v>
      </c>
    </row>
    <row r="363" spans="1:4">
      <c r="A363" s="61" t="s">
        <v>88</v>
      </c>
      <c r="B363" s="60" t="s">
        <v>66</v>
      </c>
      <c r="C363" s="69" t="s">
        <v>1186</v>
      </c>
      <c r="D363" s="69" t="s">
        <v>1187</v>
      </c>
    </row>
    <row r="364" spans="1:4">
      <c r="A364" s="61" t="s">
        <v>88</v>
      </c>
      <c r="B364" s="60" t="s">
        <v>66</v>
      </c>
      <c r="C364" s="69" t="s">
        <v>739</v>
      </c>
      <c r="D364" s="69" t="s">
        <v>1245</v>
      </c>
    </row>
    <row r="365" spans="1:4">
      <c r="A365" s="61" t="s">
        <v>88</v>
      </c>
      <c r="B365" s="60" t="s">
        <v>66</v>
      </c>
      <c r="C365" s="69" t="s">
        <v>741</v>
      </c>
      <c r="D365" s="69" t="s">
        <v>1188</v>
      </c>
    </row>
    <row r="366" spans="1:4">
      <c r="A366" s="61" t="s">
        <v>86</v>
      </c>
      <c r="B366" s="60" t="s">
        <v>66</v>
      </c>
      <c r="C366" s="69" t="s">
        <v>733</v>
      </c>
      <c r="D366" s="69" t="s">
        <v>1189</v>
      </c>
    </row>
    <row r="367" spans="1:4">
      <c r="A367" s="61" t="s">
        <v>86</v>
      </c>
      <c r="B367" s="60" t="s">
        <v>66</v>
      </c>
      <c r="C367" s="69" t="s">
        <v>731</v>
      </c>
      <c r="D367" s="69" t="s">
        <v>732</v>
      </c>
    </row>
    <row r="368" spans="1:4">
      <c r="A368" s="69" t="s">
        <v>78</v>
      </c>
      <c r="B368" s="69" t="s">
        <v>66</v>
      </c>
      <c r="C368" s="69" t="s">
        <v>696</v>
      </c>
      <c r="D368" s="69" t="s">
        <v>697</v>
      </c>
    </row>
    <row r="369" spans="1:4">
      <c r="A369" s="69" t="s">
        <v>78</v>
      </c>
      <c r="B369" s="69" t="s">
        <v>66</v>
      </c>
      <c r="C369" s="69" t="s">
        <v>694</v>
      </c>
      <c r="D369" s="69" t="s">
        <v>695</v>
      </c>
    </row>
    <row r="370" spans="1:4">
      <c r="A370" s="69" t="s">
        <v>78</v>
      </c>
      <c r="B370" s="69" t="s">
        <v>66</v>
      </c>
      <c r="C370" s="69" t="s">
        <v>690</v>
      </c>
      <c r="D370" s="69" t="s">
        <v>691</v>
      </c>
    </row>
    <row r="371" spans="1:4">
      <c r="A371" s="69" t="s">
        <v>78</v>
      </c>
      <c r="B371" s="69" t="s">
        <v>66</v>
      </c>
      <c r="C371" s="69" t="s">
        <v>688</v>
      </c>
      <c r="D371" s="69" t="s">
        <v>689</v>
      </c>
    </row>
    <row r="372" spans="1:4">
      <c r="A372" s="69" t="s">
        <v>78</v>
      </c>
      <c r="B372" s="69" t="s">
        <v>66</v>
      </c>
      <c r="C372" s="69" t="s">
        <v>692</v>
      </c>
      <c r="D372" s="69" t="s">
        <v>693</v>
      </c>
    </row>
    <row r="373" spans="1:4">
      <c r="A373" s="69" t="s">
        <v>78</v>
      </c>
      <c r="B373" s="69" t="s">
        <v>66</v>
      </c>
      <c r="C373" s="69" t="s">
        <v>698</v>
      </c>
      <c r="D373" s="69" t="s">
        <v>699</v>
      </c>
    </row>
    <row r="374" spans="1:4">
      <c r="A374" s="69" t="s">
        <v>78</v>
      </c>
      <c r="B374" s="69" t="s">
        <v>66</v>
      </c>
      <c r="C374" s="69" t="s">
        <v>700</v>
      </c>
      <c r="D374" s="69" t="s">
        <v>253</v>
      </c>
    </row>
    <row r="375" spans="1:4">
      <c r="A375" s="118" t="s">
        <v>89</v>
      </c>
      <c r="B375" s="118" t="s">
        <v>90</v>
      </c>
      <c r="C375" s="119" t="s">
        <v>776</v>
      </c>
      <c r="D375" s="119" t="s">
        <v>1295</v>
      </c>
    </row>
    <row r="376" spans="1:4">
      <c r="A376" s="118" t="s">
        <v>89</v>
      </c>
      <c r="B376" s="118" t="s">
        <v>90</v>
      </c>
      <c r="C376" s="119" t="s">
        <v>770</v>
      </c>
      <c r="D376" s="119" t="s">
        <v>1058</v>
      </c>
    </row>
    <row r="377" spans="1:4">
      <c r="A377" s="118" t="s">
        <v>89</v>
      </c>
      <c r="B377" s="118" t="s">
        <v>90</v>
      </c>
      <c r="C377" s="119" t="s">
        <v>778</v>
      </c>
      <c r="D377" s="119" t="s">
        <v>779</v>
      </c>
    </row>
    <row r="378" spans="1:4">
      <c r="A378" s="118" t="s">
        <v>89</v>
      </c>
      <c r="B378" s="118" t="s">
        <v>90</v>
      </c>
      <c r="C378" s="119" t="s">
        <v>774</v>
      </c>
      <c r="D378" s="119" t="s">
        <v>775</v>
      </c>
    </row>
    <row r="379" spans="1:4">
      <c r="A379" s="118" t="s">
        <v>89</v>
      </c>
      <c r="B379" s="118" t="s">
        <v>90</v>
      </c>
      <c r="C379" s="119" t="s">
        <v>771</v>
      </c>
      <c r="D379" s="119" t="s">
        <v>772</v>
      </c>
    </row>
    <row r="380" spans="1:4">
      <c r="A380" s="118" t="s">
        <v>89</v>
      </c>
      <c r="B380" s="118" t="s">
        <v>90</v>
      </c>
      <c r="C380" s="119" t="s">
        <v>780</v>
      </c>
      <c r="D380" s="119" t="s">
        <v>1208</v>
      </c>
    </row>
    <row r="381" spans="1:4">
      <c r="A381" s="118" t="s">
        <v>89</v>
      </c>
      <c r="B381" s="118" t="s">
        <v>90</v>
      </c>
      <c r="C381" s="119" t="s">
        <v>777</v>
      </c>
      <c r="D381" s="119" t="s">
        <v>1296</v>
      </c>
    </row>
    <row r="382" spans="1:4">
      <c r="A382" s="118" t="s">
        <v>89</v>
      </c>
      <c r="B382" s="118" t="s">
        <v>90</v>
      </c>
      <c r="C382" s="119" t="s">
        <v>773</v>
      </c>
      <c r="D382" s="119" t="s">
        <v>537</v>
      </c>
    </row>
    <row r="383" spans="1:4">
      <c r="A383" s="118" t="s">
        <v>92</v>
      </c>
      <c r="B383" s="118" t="s">
        <v>90</v>
      </c>
      <c r="C383" s="119" t="s">
        <v>781</v>
      </c>
      <c r="D383" s="119" t="s">
        <v>782</v>
      </c>
    </row>
    <row r="384" spans="1:4">
      <c r="A384" s="118" t="s">
        <v>92</v>
      </c>
      <c r="B384" s="118" t="s">
        <v>90</v>
      </c>
      <c r="C384" s="119" t="s">
        <v>783</v>
      </c>
      <c r="D384" s="119" t="s">
        <v>353</v>
      </c>
    </row>
    <row r="385" spans="1:4">
      <c r="A385" s="118" t="s">
        <v>92</v>
      </c>
      <c r="B385" s="118" t="s">
        <v>90</v>
      </c>
      <c r="C385" s="119" t="s">
        <v>786</v>
      </c>
      <c r="D385" s="119" t="s">
        <v>787</v>
      </c>
    </row>
    <row r="386" spans="1:4">
      <c r="A386" s="118" t="s">
        <v>92</v>
      </c>
      <c r="B386" s="118" t="s">
        <v>90</v>
      </c>
      <c r="C386" s="119" t="s">
        <v>784</v>
      </c>
      <c r="D386" s="119" t="s">
        <v>785</v>
      </c>
    </row>
    <row r="387" spans="1:4">
      <c r="A387" s="118" t="s">
        <v>93</v>
      </c>
      <c r="B387" s="118" t="s">
        <v>90</v>
      </c>
      <c r="C387" s="119" t="s">
        <v>788</v>
      </c>
      <c r="D387" s="119" t="s">
        <v>789</v>
      </c>
    </row>
    <row r="388" spans="1:4">
      <c r="A388" s="118" t="s">
        <v>93</v>
      </c>
      <c r="B388" s="118" t="s">
        <v>90</v>
      </c>
      <c r="C388" s="119" t="s">
        <v>790</v>
      </c>
      <c r="D388" s="119" t="s">
        <v>1209</v>
      </c>
    </row>
    <row r="389" spans="1:4">
      <c r="A389" s="118" t="s">
        <v>93</v>
      </c>
      <c r="B389" s="118" t="s">
        <v>90</v>
      </c>
      <c r="C389" s="119" t="s">
        <v>792</v>
      </c>
      <c r="D389" s="119" t="s">
        <v>1210</v>
      </c>
    </row>
    <row r="390" spans="1:4">
      <c r="A390" s="118" t="s">
        <v>93</v>
      </c>
      <c r="B390" s="118" t="s">
        <v>90</v>
      </c>
      <c r="C390" s="119" t="s">
        <v>791</v>
      </c>
      <c r="D390" s="119" t="s">
        <v>1211</v>
      </c>
    </row>
    <row r="391" spans="1:4">
      <c r="A391" s="118" t="s">
        <v>94</v>
      </c>
      <c r="B391" s="118" t="s">
        <v>90</v>
      </c>
      <c r="C391" s="119" t="s">
        <v>793</v>
      </c>
      <c r="D391" s="119" t="s">
        <v>794</v>
      </c>
    </row>
    <row r="392" spans="1:4">
      <c r="A392" s="118" t="s">
        <v>94</v>
      </c>
      <c r="B392" s="118" t="s">
        <v>90</v>
      </c>
      <c r="C392" s="119" t="s">
        <v>795</v>
      </c>
      <c r="D392" s="119" t="s">
        <v>796</v>
      </c>
    </row>
    <row r="393" spans="1:4">
      <c r="A393" s="118" t="s">
        <v>94</v>
      </c>
      <c r="B393" s="118" t="s">
        <v>90</v>
      </c>
      <c r="C393" s="119" t="s">
        <v>797</v>
      </c>
      <c r="D393" s="119" t="s">
        <v>798</v>
      </c>
    </row>
    <row r="394" spans="1:4">
      <c r="A394" s="119" t="s">
        <v>95</v>
      </c>
      <c r="B394" s="119" t="s">
        <v>90</v>
      </c>
      <c r="C394" s="119" t="s">
        <v>803</v>
      </c>
      <c r="D394" s="119" t="s">
        <v>1212</v>
      </c>
    </row>
    <row r="395" spans="1:4">
      <c r="A395" s="119" t="s">
        <v>95</v>
      </c>
      <c r="B395" s="119" t="s">
        <v>90</v>
      </c>
      <c r="C395" s="119" t="s">
        <v>805</v>
      </c>
      <c r="D395" s="119" t="s">
        <v>806</v>
      </c>
    </row>
    <row r="396" spans="1:4">
      <c r="A396" s="119" t="s">
        <v>95</v>
      </c>
      <c r="B396" s="119" t="s">
        <v>90</v>
      </c>
      <c r="C396" s="119" t="s">
        <v>808</v>
      </c>
      <c r="D396" s="119" t="s">
        <v>1089</v>
      </c>
    </row>
    <row r="397" spans="1:4">
      <c r="A397" s="119" t="s">
        <v>95</v>
      </c>
      <c r="B397" s="119" t="s">
        <v>90</v>
      </c>
      <c r="C397" s="119" t="s">
        <v>807</v>
      </c>
      <c r="D397" s="119" t="s">
        <v>1213</v>
      </c>
    </row>
    <row r="398" spans="1:4">
      <c r="A398" s="119" t="s">
        <v>95</v>
      </c>
      <c r="B398" s="119" t="s">
        <v>90</v>
      </c>
      <c r="C398" s="119" t="s">
        <v>804</v>
      </c>
      <c r="D398" s="119" t="s">
        <v>1214</v>
      </c>
    </row>
    <row r="399" spans="1:4">
      <c r="A399" s="119" t="s">
        <v>97</v>
      </c>
      <c r="B399" s="119" t="s">
        <v>90</v>
      </c>
      <c r="C399" s="119" t="s">
        <v>802</v>
      </c>
      <c r="D399" s="119" t="s">
        <v>1215</v>
      </c>
    </row>
    <row r="400" spans="1:4">
      <c r="A400" s="119" t="s">
        <v>97</v>
      </c>
      <c r="B400" s="119" t="s">
        <v>90</v>
      </c>
      <c r="C400" s="119" t="s">
        <v>799</v>
      </c>
      <c r="D400" s="119" t="s">
        <v>1216</v>
      </c>
    </row>
    <row r="401" spans="1:4">
      <c r="A401" s="119" t="s">
        <v>97</v>
      </c>
      <c r="B401" s="119" t="s">
        <v>90</v>
      </c>
      <c r="C401" s="119" t="s">
        <v>801</v>
      </c>
      <c r="D401" s="119" t="s">
        <v>1217</v>
      </c>
    </row>
    <row r="402" spans="1:4">
      <c r="A402" s="119" t="s">
        <v>97</v>
      </c>
      <c r="B402" s="119" t="s">
        <v>90</v>
      </c>
      <c r="C402" s="119" t="s">
        <v>800</v>
      </c>
      <c r="D402" s="119" t="s">
        <v>324</v>
      </c>
    </row>
    <row r="403" spans="1:4">
      <c r="A403" s="118" t="s">
        <v>98</v>
      </c>
      <c r="B403" s="118" t="s">
        <v>90</v>
      </c>
      <c r="C403" s="119" t="s">
        <v>809</v>
      </c>
      <c r="D403" s="119" t="s">
        <v>1246</v>
      </c>
    </row>
    <row r="404" spans="1:4">
      <c r="A404" s="118" t="s">
        <v>98</v>
      </c>
      <c r="B404" s="118" t="s">
        <v>90</v>
      </c>
      <c r="C404" s="119" t="s">
        <v>816</v>
      </c>
      <c r="D404" s="119" t="s">
        <v>1247</v>
      </c>
    </row>
    <row r="405" spans="1:4">
      <c r="A405" s="118" t="s">
        <v>98</v>
      </c>
      <c r="B405" s="118" t="s">
        <v>90</v>
      </c>
      <c r="C405" s="119" t="s">
        <v>814</v>
      </c>
      <c r="D405" s="119" t="s">
        <v>815</v>
      </c>
    </row>
    <row r="406" spans="1:4">
      <c r="A406" s="118" t="s">
        <v>98</v>
      </c>
      <c r="B406" s="118" t="s">
        <v>90</v>
      </c>
      <c r="C406" s="119" t="s">
        <v>812</v>
      </c>
      <c r="D406" s="119" t="s">
        <v>1248</v>
      </c>
    </row>
    <row r="407" spans="1:4">
      <c r="A407" s="118" t="s">
        <v>98</v>
      </c>
      <c r="B407" s="118" t="s">
        <v>90</v>
      </c>
      <c r="C407" s="119" t="s">
        <v>813</v>
      </c>
      <c r="D407" s="119" t="s">
        <v>1249</v>
      </c>
    </row>
    <row r="408" spans="1:4">
      <c r="A408" s="118" t="s">
        <v>98</v>
      </c>
      <c r="B408" s="118" t="s">
        <v>90</v>
      </c>
      <c r="C408" s="119" t="s">
        <v>810</v>
      </c>
      <c r="D408" s="119" t="s">
        <v>811</v>
      </c>
    </row>
    <row r="409" spans="1:4">
      <c r="A409" s="118" t="s">
        <v>99</v>
      </c>
      <c r="B409" s="118" t="s">
        <v>90</v>
      </c>
      <c r="C409" s="119" t="s">
        <v>821</v>
      </c>
      <c r="D409" s="119" t="s">
        <v>326</v>
      </c>
    </row>
    <row r="410" spans="1:4">
      <c r="A410" s="118" t="s">
        <v>99</v>
      </c>
      <c r="B410" s="118" t="s">
        <v>90</v>
      </c>
      <c r="C410" s="119" t="s">
        <v>822</v>
      </c>
      <c r="D410" s="119" t="s">
        <v>1218</v>
      </c>
    </row>
    <row r="411" spans="1:4">
      <c r="A411" s="118" t="s">
        <v>99</v>
      </c>
      <c r="B411" s="118" t="s">
        <v>90</v>
      </c>
      <c r="C411" s="119" t="s">
        <v>817</v>
      </c>
      <c r="D411" s="119" t="s">
        <v>818</v>
      </c>
    </row>
    <row r="412" spans="1:4">
      <c r="A412" s="118" t="s">
        <v>99</v>
      </c>
      <c r="B412" s="118" t="s">
        <v>90</v>
      </c>
      <c r="C412" s="119" t="s">
        <v>824</v>
      </c>
      <c r="D412" s="119" t="s">
        <v>825</v>
      </c>
    </row>
    <row r="413" spans="1:4">
      <c r="A413" s="118" t="s">
        <v>99</v>
      </c>
      <c r="B413" s="118" t="s">
        <v>90</v>
      </c>
      <c r="C413" s="119" t="s">
        <v>819</v>
      </c>
      <c r="D413" s="119" t="s">
        <v>820</v>
      </c>
    </row>
    <row r="414" spans="1:4">
      <c r="A414" s="118" t="s">
        <v>99</v>
      </c>
      <c r="B414" s="118" t="s">
        <v>90</v>
      </c>
      <c r="C414" s="119" t="s">
        <v>823</v>
      </c>
      <c r="D414" s="119" t="s">
        <v>537</v>
      </c>
    </row>
    <row r="415" spans="1:4">
      <c r="A415" s="118" t="s">
        <v>100</v>
      </c>
      <c r="B415" s="118" t="s">
        <v>90</v>
      </c>
      <c r="C415" s="119" t="s">
        <v>827</v>
      </c>
      <c r="D415" s="119" t="s">
        <v>1089</v>
      </c>
    </row>
    <row r="416" spans="1:4">
      <c r="A416" s="118" t="s">
        <v>100</v>
      </c>
      <c r="B416" s="118" t="s">
        <v>90</v>
      </c>
      <c r="C416" s="119" t="s">
        <v>826</v>
      </c>
      <c r="D416" s="119" t="s">
        <v>1250</v>
      </c>
    </row>
    <row r="417" spans="1:4">
      <c r="A417" s="118" t="s">
        <v>100</v>
      </c>
      <c r="B417" s="118" t="s">
        <v>90</v>
      </c>
      <c r="C417" s="119" t="s">
        <v>828</v>
      </c>
      <c r="D417" s="119" t="s">
        <v>1251</v>
      </c>
    </row>
    <row r="418" spans="1:4">
      <c r="A418" s="118" t="s">
        <v>101</v>
      </c>
      <c r="B418" s="118" t="s">
        <v>90</v>
      </c>
      <c r="C418" s="119" t="s">
        <v>829</v>
      </c>
      <c r="D418" s="119" t="s">
        <v>1219</v>
      </c>
    </row>
    <row r="419" spans="1:4">
      <c r="A419" s="118" t="s">
        <v>101</v>
      </c>
      <c r="B419" s="118" t="s">
        <v>90</v>
      </c>
      <c r="C419" s="119" t="s">
        <v>832</v>
      </c>
      <c r="D419" s="119" t="s">
        <v>1220</v>
      </c>
    </row>
    <row r="420" spans="1:4">
      <c r="A420" s="118" t="s">
        <v>101</v>
      </c>
      <c r="B420" s="118" t="s">
        <v>90</v>
      </c>
      <c r="C420" s="119" t="s">
        <v>830</v>
      </c>
      <c r="D420" s="119" t="s">
        <v>1221</v>
      </c>
    </row>
    <row r="421" spans="1:4">
      <c r="A421" s="118" t="s">
        <v>101</v>
      </c>
      <c r="B421" s="118" t="s">
        <v>90</v>
      </c>
      <c r="C421" s="119" t="s">
        <v>831</v>
      </c>
      <c r="D421" s="119" t="s">
        <v>1222</v>
      </c>
    </row>
    <row r="422" spans="1:4">
      <c r="A422" s="118" t="s">
        <v>103</v>
      </c>
      <c r="B422" s="118" t="s">
        <v>90</v>
      </c>
      <c r="C422" s="119" t="s">
        <v>835</v>
      </c>
      <c r="D422" s="119" t="s">
        <v>836</v>
      </c>
    </row>
    <row r="423" spans="1:4">
      <c r="A423" s="118" t="s">
        <v>103</v>
      </c>
      <c r="B423" s="118" t="s">
        <v>90</v>
      </c>
      <c r="C423" s="119" t="s">
        <v>837</v>
      </c>
      <c r="D423" s="119" t="s">
        <v>1223</v>
      </c>
    </row>
    <row r="424" spans="1:4">
      <c r="A424" s="118" t="s">
        <v>103</v>
      </c>
      <c r="B424" s="118" t="s">
        <v>90</v>
      </c>
      <c r="C424" s="119" t="s">
        <v>1160</v>
      </c>
      <c r="D424" s="119" t="s">
        <v>838</v>
      </c>
    </row>
    <row r="425" spans="1:4">
      <c r="A425" s="118" t="s">
        <v>103</v>
      </c>
      <c r="B425" s="118" t="s">
        <v>90</v>
      </c>
      <c r="C425" s="119" t="s">
        <v>833</v>
      </c>
      <c r="D425" s="119" t="s">
        <v>834</v>
      </c>
    </row>
    <row r="426" spans="1:4">
      <c r="A426" s="72" t="s">
        <v>104</v>
      </c>
      <c r="B426" s="72" t="s">
        <v>90</v>
      </c>
      <c r="C426" s="70" t="s">
        <v>756</v>
      </c>
      <c r="D426" s="70" t="s">
        <v>757</v>
      </c>
    </row>
    <row r="427" spans="1:4">
      <c r="A427" s="72" t="s">
        <v>104</v>
      </c>
      <c r="B427" s="72" t="s">
        <v>90</v>
      </c>
      <c r="C427" s="70" t="s">
        <v>758</v>
      </c>
      <c r="D427" s="70" t="s">
        <v>759</v>
      </c>
    </row>
    <row r="428" spans="1:4">
      <c r="A428" s="70" t="s">
        <v>104</v>
      </c>
      <c r="B428" s="70" t="s">
        <v>90</v>
      </c>
      <c r="C428" s="70" t="s">
        <v>761</v>
      </c>
      <c r="D428" s="70" t="s">
        <v>762</v>
      </c>
    </row>
    <row r="429" spans="1:4">
      <c r="A429" s="70" t="s">
        <v>104</v>
      </c>
      <c r="B429" s="70" t="s">
        <v>90</v>
      </c>
      <c r="C429" s="70" t="s">
        <v>763</v>
      </c>
      <c r="D429" s="70" t="s">
        <v>764</v>
      </c>
    </row>
    <row r="430" spans="1:4">
      <c r="A430" s="70" t="s">
        <v>104</v>
      </c>
      <c r="B430" s="70" t="s">
        <v>90</v>
      </c>
      <c r="C430" s="70" t="s">
        <v>760</v>
      </c>
      <c r="D430" s="70" t="s">
        <v>1252</v>
      </c>
    </row>
    <row r="431" spans="1:4">
      <c r="A431" s="70" t="s">
        <v>106</v>
      </c>
      <c r="B431" s="70" t="s">
        <v>90</v>
      </c>
      <c r="C431" s="70" t="s">
        <v>769</v>
      </c>
      <c r="D431" s="70" t="s">
        <v>766</v>
      </c>
    </row>
    <row r="432" spans="1:4">
      <c r="A432" s="70" t="s">
        <v>106</v>
      </c>
      <c r="B432" s="70" t="s">
        <v>90</v>
      </c>
      <c r="C432" s="70" t="s">
        <v>767</v>
      </c>
      <c r="D432" s="70" t="s">
        <v>768</v>
      </c>
    </row>
    <row r="433" spans="1:4">
      <c r="A433" s="72" t="s">
        <v>106</v>
      </c>
      <c r="B433" s="72" t="s">
        <v>90</v>
      </c>
      <c r="C433" s="70" t="s">
        <v>765</v>
      </c>
      <c r="D433" s="70" t="s">
        <v>1155</v>
      </c>
    </row>
    <row r="434" spans="1:4">
      <c r="A434" s="72" t="s">
        <v>1059</v>
      </c>
      <c r="B434" s="72" t="s">
        <v>90</v>
      </c>
      <c r="C434" s="70" t="s">
        <v>749</v>
      </c>
      <c r="D434" s="70" t="s">
        <v>750</v>
      </c>
    </row>
    <row r="435" spans="1:4">
      <c r="A435" s="72" t="s">
        <v>1059</v>
      </c>
      <c r="B435" s="72" t="s">
        <v>90</v>
      </c>
      <c r="C435" s="70" t="s">
        <v>753</v>
      </c>
      <c r="D435" s="70" t="s">
        <v>1253</v>
      </c>
    </row>
    <row r="436" spans="1:4">
      <c r="A436" s="72" t="s">
        <v>1059</v>
      </c>
      <c r="B436" s="72" t="s">
        <v>90</v>
      </c>
      <c r="C436" s="70" t="s">
        <v>754</v>
      </c>
      <c r="D436" s="70" t="s">
        <v>755</v>
      </c>
    </row>
    <row r="437" spans="1:4">
      <c r="A437" s="72" t="s">
        <v>1059</v>
      </c>
      <c r="B437" s="72" t="s">
        <v>90</v>
      </c>
      <c r="C437" s="70" t="s">
        <v>751</v>
      </c>
      <c r="D437" s="71" t="s">
        <v>752</v>
      </c>
    </row>
    <row r="438" spans="1:4">
      <c r="A438" s="120" t="s">
        <v>1254</v>
      </c>
      <c r="B438" s="121" t="s">
        <v>108</v>
      </c>
      <c r="C438" s="74" t="s">
        <v>841</v>
      </c>
      <c r="D438" s="75" t="s">
        <v>1156</v>
      </c>
    </row>
    <row r="439" spans="1:4">
      <c r="A439" s="131" t="s">
        <v>1254</v>
      </c>
      <c r="B439" s="125" t="s">
        <v>108</v>
      </c>
      <c r="C439" s="135" t="s">
        <v>843</v>
      </c>
      <c r="D439" s="138" t="s">
        <v>1297</v>
      </c>
    </row>
    <row r="440" spans="1:4">
      <c r="A440" s="122" t="s">
        <v>1254</v>
      </c>
      <c r="B440" s="121" t="s">
        <v>108</v>
      </c>
      <c r="C440" s="75" t="s">
        <v>840</v>
      </c>
      <c r="D440" s="75" t="s">
        <v>1060</v>
      </c>
    </row>
    <row r="441" spans="1:4">
      <c r="A441" s="122" t="s">
        <v>1254</v>
      </c>
      <c r="B441" s="121" t="s">
        <v>108</v>
      </c>
      <c r="C441" s="74" t="s">
        <v>839</v>
      </c>
      <c r="D441" s="74" t="s">
        <v>1061</v>
      </c>
    </row>
    <row r="442" spans="1:4">
      <c r="A442" s="122" t="s">
        <v>122</v>
      </c>
      <c r="B442" s="121" t="s">
        <v>108</v>
      </c>
      <c r="C442" s="73" t="s">
        <v>852</v>
      </c>
      <c r="D442" s="73" t="s">
        <v>1062</v>
      </c>
    </row>
    <row r="443" spans="1:4">
      <c r="A443" s="122" t="s">
        <v>122</v>
      </c>
      <c r="B443" s="121" t="s">
        <v>108</v>
      </c>
      <c r="C443" s="74" t="s">
        <v>848</v>
      </c>
      <c r="D443" s="76" t="s">
        <v>1157</v>
      </c>
    </row>
    <row r="444" spans="1:4">
      <c r="A444" s="122" t="s">
        <v>122</v>
      </c>
      <c r="B444" s="121" t="s">
        <v>108</v>
      </c>
      <c r="C444" s="74" t="s">
        <v>849</v>
      </c>
      <c r="D444" s="74" t="s">
        <v>850</v>
      </c>
    </row>
    <row r="445" spans="1:4">
      <c r="A445" s="122" t="s">
        <v>122</v>
      </c>
      <c r="B445" s="121" t="s">
        <v>108</v>
      </c>
      <c r="C445" s="73" t="s">
        <v>851</v>
      </c>
      <c r="D445" s="73" t="s">
        <v>1063</v>
      </c>
    </row>
    <row r="446" spans="1:4">
      <c r="A446" s="122" t="s">
        <v>122</v>
      </c>
      <c r="B446" s="121" t="s">
        <v>108</v>
      </c>
      <c r="C446" s="74" t="s">
        <v>846</v>
      </c>
      <c r="D446" s="76" t="s">
        <v>621</v>
      </c>
    </row>
    <row r="447" spans="1:4">
      <c r="A447" s="122" t="s">
        <v>122</v>
      </c>
      <c r="B447" s="121" t="s">
        <v>108</v>
      </c>
      <c r="C447" s="74" t="s">
        <v>844</v>
      </c>
      <c r="D447" s="76" t="s">
        <v>845</v>
      </c>
    </row>
    <row r="448" spans="1:4">
      <c r="A448" s="122" t="s">
        <v>122</v>
      </c>
      <c r="B448" s="121" t="s">
        <v>108</v>
      </c>
      <c r="C448" s="73" t="s">
        <v>847</v>
      </c>
      <c r="D448" s="73" t="s">
        <v>1064</v>
      </c>
    </row>
    <row r="449" spans="1:4">
      <c r="A449" s="121" t="s">
        <v>107</v>
      </c>
      <c r="B449" s="121" t="s">
        <v>108</v>
      </c>
      <c r="C449" s="77" t="s">
        <v>855</v>
      </c>
      <c r="D449" s="77" t="s">
        <v>1065</v>
      </c>
    </row>
    <row r="450" spans="1:4">
      <c r="A450" s="121" t="s">
        <v>107</v>
      </c>
      <c r="B450" s="121" t="s">
        <v>108</v>
      </c>
      <c r="C450" s="77" t="s">
        <v>853</v>
      </c>
      <c r="D450" s="77" t="s">
        <v>854</v>
      </c>
    </row>
    <row r="451" spans="1:4">
      <c r="A451" s="121" t="s">
        <v>107</v>
      </c>
      <c r="B451" s="121" t="s">
        <v>108</v>
      </c>
      <c r="C451" s="77" t="s">
        <v>856</v>
      </c>
      <c r="D451" s="77" t="s">
        <v>1066</v>
      </c>
    </row>
    <row r="452" spans="1:4">
      <c r="A452" s="121" t="s">
        <v>107</v>
      </c>
      <c r="B452" s="121" t="s">
        <v>108</v>
      </c>
      <c r="C452" s="77" t="s">
        <v>857</v>
      </c>
      <c r="D452" s="76" t="s">
        <v>1224</v>
      </c>
    </row>
    <row r="453" spans="1:4">
      <c r="A453" s="121" t="s">
        <v>1255</v>
      </c>
      <c r="B453" s="121" t="s">
        <v>108</v>
      </c>
      <c r="C453" s="77" t="s">
        <v>858</v>
      </c>
      <c r="D453" s="77" t="s">
        <v>1067</v>
      </c>
    </row>
    <row r="454" spans="1:4">
      <c r="A454" s="121" t="s">
        <v>1255</v>
      </c>
      <c r="B454" s="121" t="s">
        <v>108</v>
      </c>
      <c r="C454" s="77" t="s">
        <v>859</v>
      </c>
      <c r="D454" s="77" t="s">
        <v>1068</v>
      </c>
    </row>
    <row r="455" spans="1:4">
      <c r="A455" s="121" t="s">
        <v>1255</v>
      </c>
      <c r="B455" s="121" t="s">
        <v>108</v>
      </c>
      <c r="C455" s="77" t="s">
        <v>860</v>
      </c>
      <c r="D455" s="77" t="s">
        <v>1225</v>
      </c>
    </row>
    <row r="456" spans="1:4">
      <c r="A456" s="121" t="s">
        <v>109</v>
      </c>
      <c r="B456" s="121" t="s">
        <v>108</v>
      </c>
      <c r="C456" s="77" t="s">
        <v>894</v>
      </c>
      <c r="D456" s="77" t="s">
        <v>895</v>
      </c>
    </row>
    <row r="457" spans="1:4">
      <c r="A457" s="121" t="s">
        <v>109</v>
      </c>
      <c r="B457" s="121" t="s">
        <v>108</v>
      </c>
      <c r="C457" s="77" t="s">
        <v>896</v>
      </c>
      <c r="D457" s="77" t="s">
        <v>897</v>
      </c>
    </row>
    <row r="458" spans="1:4">
      <c r="A458" s="121" t="s">
        <v>109</v>
      </c>
      <c r="B458" s="121" t="s">
        <v>108</v>
      </c>
      <c r="C458" s="77" t="s">
        <v>899</v>
      </c>
      <c r="D458" s="77" t="s">
        <v>900</v>
      </c>
    </row>
    <row r="459" spans="1:4">
      <c r="A459" s="121" t="s">
        <v>109</v>
      </c>
      <c r="B459" s="121" t="s">
        <v>108</v>
      </c>
      <c r="C459" s="77" t="s">
        <v>898</v>
      </c>
      <c r="D459" s="77" t="s">
        <v>1069</v>
      </c>
    </row>
    <row r="460" spans="1:4">
      <c r="A460" s="121" t="s">
        <v>110</v>
      </c>
      <c r="B460" s="121" t="s">
        <v>108</v>
      </c>
      <c r="C460" s="77" t="s">
        <v>867</v>
      </c>
      <c r="D460" s="77" t="s">
        <v>868</v>
      </c>
    </row>
    <row r="461" spans="1:4">
      <c r="A461" s="121" t="s">
        <v>110</v>
      </c>
      <c r="B461" s="121" t="s">
        <v>108</v>
      </c>
      <c r="C461" s="77" t="s">
        <v>861</v>
      </c>
      <c r="D461" s="77" t="s">
        <v>862</v>
      </c>
    </row>
    <row r="462" spans="1:4">
      <c r="A462" s="121" t="s">
        <v>110</v>
      </c>
      <c r="B462" s="121" t="s">
        <v>108</v>
      </c>
      <c r="C462" s="77" t="s">
        <v>865</v>
      </c>
      <c r="D462" s="77" t="s">
        <v>866</v>
      </c>
    </row>
    <row r="463" spans="1:4">
      <c r="A463" s="121" t="s">
        <v>110</v>
      </c>
      <c r="B463" s="121" t="s">
        <v>108</v>
      </c>
      <c r="C463" s="77" t="s">
        <v>863</v>
      </c>
      <c r="D463" s="77" t="s">
        <v>864</v>
      </c>
    </row>
    <row r="464" spans="1:4">
      <c r="A464" s="121" t="s">
        <v>110</v>
      </c>
      <c r="B464" s="121" t="s">
        <v>108</v>
      </c>
      <c r="C464" s="77" t="s">
        <v>869</v>
      </c>
      <c r="D464" s="77" t="s">
        <v>870</v>
      </c>
    </row>
    <row r="465" spans="1:4">
      <c r="A465" s="121" t="s">
        <v>112</v>
      </c>
      <c r="B465" s="121" t="s">
        <v>108</v>
      </c>
      <c r="C465" s="77" t="s">
        <v>872</v>
      </c>
      <c r="D465" s="76" t="s">
        <v>873</v>
      </c>
    </row>
    <row r="466" spans="1:4">
      <c r="A466" s="121" t="s">
        <v>112</v>
      </c>
      <c r="B466" s="121" t="s">
        <v>108</v>
      </c>
      <c r="C466" s="77" t="s">
        <v>871</v>
      </c>
      <c r="D466" s="77" t="s">
        <v>1190</v>
      </c>
    </row>
    <row r="467" spans="1:4">
      <c r="A467" s="121" t="s">
        <v>112</v>
      </c>
      <c r="B467" s="121" t="s">
        <v>108</v>
      </c>
      <c r="C467" s="77" t="s">
        <v>874</v>
      </c>
      <c r="D467" s="77" t="s">
        <v>875</v>
      </c>
    </row>
    <row r="468" spans="1:4">
      <c r="A468" s="121" t="s">
        <v>112</v>
      </c>
      <c r="B468" s="121" t="s">
        <v>108</v>
      </c>
      <c r="C468" s="77" t="s">
        <v>876</v>
      </c>
      <c r="D468" s="77" t="s">
        <v>1191</v>
      </c>
    </row>
    <row r="469" spans="1:4">
      <c r="A469" s="121" t="s">
        <v>888</v>
      </c>
      <c r="B469" s="121" t="s">
        <v>108</v>
      </c>
      <c r="C469" s="77" t="s">
        <v>889</v>
      </c>
      <c r="D469" s="77" t="s">
        <v>890</v>
      </c>
    </row>
    <row r="470" spans="1:4">
      <c r="A470" s="121" t="s">
        <v>888</v>
      </c>
      <c r="B470" s="121" t="s">
        <v>108</v>
      </c>
      <c r="C470" s="77" t="s">
        <v>891</v>
      </c>
      <c r="D470" s="77" t="s">
        <v>1070</v>
      </c>
    </row>
    <row r="471" spans="1:4">
      <c r="A471" s="121" t="s">
        <v>888</v>
      </c>
      <c r="B471" s="121" t="s">
        <v>108</v>
      </c>
      <c r="C471" s="77" t="s">
        <v>892</v>
      </c>
      <c r="D471" s="77" t="s">
        <v>893</v>
      </c>
    </row>
    <row r="472" spans="1:4">
      <c r="A472" s="121" t="s">
        <v>114</v>
      </c>
      <c r="B472" s="121" t="s">
        <v>108</v>
      </c>
      <c r="C472" s="77" t="s">
        <v>878</v>
      </c>
      <c r="D472" s="77" t="s">
        <v>879</v>
      </c>
    </row>
    <row r="473" spans="1:4">
      <c r="A473" s="121" t="s">
        <v>114</v>
      </c>
      <c r="B473" s="121" t="s">
        <v>108</v>
      </c>
      <c r="C473" s="77" t="s">
        <v>877</v>
      </c>
      <c r="D473" s="77" t="s">
        <v>1071</v>
      </c>
    </row>
    <row r="474" spans="1:4">
      <c r="A474" s="121" t="s">
        <v>115</v>
      </c>
      <c r="B474" s="121" t="s">
        <v>108</v>
      </c>
      <c r="C474" s="77" t="s">
        <v>885</v>
      </c>
      <c r="D474" s="77" t="s">
        <v>886</v>
      </c>
    </row>
    <row r="475" spans="1:4">
      <c r="A475" s="121" t="s">
        <v>115</v>
      </c>
      <c r="B475" s="121" t="s">
        <v>108</v>
      </c>
      <c r="C475" s="77" t="s">
        <v>883</v>
      </c>
      <c r="D475" s="78" t="s">
        <v>884</v>
      </c>
    </row>
    <row r="476" spans="1:4">
      <c r="A476" s="121" t="s">
        <v>115</v>
      </c>
      <c r="B476" s="121" t="s">
        <v>108</v>
      </c>
      <c r="C476" s="77" t="s">
        <v>887</v>
      </c>
      <c r="D476" s="78" t="s">
        <v>1110</v>
      </c>
    </row>
    <row r="477" spans="1:4">
      <c r="A477" s="121" t="s">
        <v>115</v>
      </c>
      <c r="B477" s="121" t="s">
        <v>108</v>
      </c>
      <c r="C477" s="77" t="s">
        <v>882</v>
      </c>
      <c r="D477" s="77" t="s">
        <v>665</v>
      </c>
    </row>
    <row r="478" spans="1:4">
      <c r="A478" s="121" t="s">
        <v>115</v>
      </c>
      <c r="B478" s="121" t="s">
        <v>108</v>
      </c>
      <c r="C478" s="77" t="s">
        <v>880</v>
      </c>
      <c r="D478" s="77" t="s">
        <v>881</v>
      </c>
    </row>
    <row r="479" spans="1:4">
      <c r="A479" s="122" t="s">
        <v>119</v>
      </c>
      <c r="B479" s="121" t="s">
        <v>108</v>
      </c>
      <c r="C479" s="123" t="s">
        <v>910</v>
      </c>
      <c r="D479" s="75" t="s">
        <v>1111</v>
      </c>
    </row>
    <row r="480" spans="1:4">
      <c r="A480" s="122" t="s">
        <v>119</v>
      </c>
      <c r="B480" s="121" t="s">
        <v>108</v>
      </c>
      <c r="C480" s="123" t="s">
        <v>913</v>
      </c>
      <c r="D480" s="75" t="s">
        <v>1226</v>
      </c>
    </row>
    <row r="481" spans="1:4">
      <c r="A481" s="122" t="s">
        <v>119</v>
      </c>
      <c r="B481" s="121" t="s">
        <v>108</v>
      </c>
      <c r="C481" s="123" t="s">
        <v>912</v>
      </c>
      <c r="D481" s="75" t="s">
        <v>1158</v>
      </c>
    </row>
    <row r="482" spans="1:4">
      <c r="A482" s="122" t="s">
        <v>119</v>
      </c>
      <c r="B482" s="121" t="s">
        <v>108</v>
      </c>
      <c r="C482" s="123" t="s">
        <v>911</v>
      </c>
      <c r="D482" s="75" t="s">
        <v>1112</v>
      </c>
    </row>
    <row r="483" spans="1:4">
      <c r="A483" s="121" t="s">
        <v>116</v>
      </c>
      <c r="B483" s="121" t="s">
        <v>108</v>
      </c>
      <c r="C483" s="124" t="s">
        <v>903</v>
      </c>
      <c r="D483" s="79" t="s">
        <v>904</v>
      </c>
    </row>
    <row r="484" spans="1:4">
      <c r="A484" s="121" t="s">
        <v>116</v>
      </c>
      <c r="B484" s="121" t="s">
        <v>108</v>
      </c>
      <c r="C484" s="124" t="s">
        <v>907</v>
      </c>
      <c r="D484" s="79" t="s">
        <v>902</v>
      </c>
    </row>
    <row r="485" spans="1:4">
      <c r="A485" s="121" t="s">
        <v>116</v>
      </c>
      <c r="B485" s="121" t="s">
        <v>108</v>
      </c>
      <c r="C485" s="124" t="s">
        <v>909</v>
      </c>
      <c r="D485" s="79" t="s">
        <v>1072</v>
      </c>
    </row>
    <row r="486" spans="1:4">
      <c r="A486" s="121" t="s">
        <v>116</v>
      </c>
      <c r="B486" s="121" t="s">
        <v>108</v>
      </c>
      <c r="C486" s="124" t="s">
        <v>901</v>
      </c>
      <c r="D486" s="79" t="s">
        <v>908</v>
      </c>
    </row>
    <row r="487" spans="1:4">
      <c r="A487" s="121" t="s">
        <v>116</v>
      </c>
      <c r="B487" s="121" t="s">
        <v>108</v>
      </c>
      <c r="C487" s="124" t="s">
        <v>905</v>
      </c>
      <c r="D487" s="79" t="s">
        <v>906</v>
      </c>
    </row>
    <row r="488" spans="1:4">
      <c r="A488" s="90" t="s">
        <v>141</v>
      </c>
      <c r="B488" s="126" t="s">
        <v>124</v>
      </c>
      <c r="C488" s="90" t="s">
        <v>268</v>
      </c>
      <c r="D488" s="90" t="s">
        <v>1010</v>
      </c>
    </row>
    <row r="489" spans="1:4">
      <c r="A489" s="90" t="s">
        <v>141</v>
      </c>
      <c r="B489" s="126" t="s">
        <v>124</v>
      </c>
      <c r="C489" s="90" t="s">
        <v>270</v>
      </c>
      <c r="D489" s="90" t="s">
        <v>1011</v>
      </c>
    </row>
    <row r="490" spans="1:4">
      <c r="A490" s="90" t="s">
        <v>141</v>
      </c>
      <c r="B490" s="126" t="s">
        <v>124</v>
      </c>
      <c r="C490" s="90" t="s">
        <v>267</v>
      </c>
      <c r="D490" s="90" t="s">
        <v>1012</v>
      </c>
    </row>
    <row r="491" spans="1:4">
      <c r="A491" s="90" t="s">
        <v>141</v>
      </c>
      <c r="B491" s="126" t="s">
        <v>124</v>
      </c>
      <c r="C491" s="90" t="s">
        <v>269</v>
      </c>
      <c r="D491" s="90" t="s">
        <v>1013</v>
      </c>
    </row>
    <row r="492" spans="1:4">
      <c r="A492" s="69" t="s">
        <v>77</v>
      </c>
      <c r="B492" s="126" t="s">
        <v>124</v>
      </c>
      <c r="C492" s="63" t="s">
        <v>684</v>
      </c>
      <c r="D492" s="63" t="s">
        <v>685</v>
      </c>
    </row>
    <row r="493" spans="1:4">
      <c r="A493" s="132" t="s">
        <v>77</v>
      </c>
      <c r="B493" s="134" t="s">
        <v>124</v>
      </c>
      <c r="C493" s="136" t="s">
        <v>686</v>
      </c>
      <c r="D493" s="136" t="s">
        <v>687</v>
      </c>
    </row>
    <row r="494" spans="1:4">
      <c r="A494" s="126" t="s">
        <v>123</v>
      </c>
      <c r="B494" s="126" t="s">
        <v>124</v>
      </c>
      <c r="C494" s="126" t="s">
        <v>929</v>
      </c>
      <c r="D494" s="80" t="s">
        <v>1073</v>
      </c>
    </row>
    <row r="495" spans="1:4">
      <c r="A495" s="126" t="s">
        <v>123</v>
      </c>
      <c r="B495" s="126" t="s">
        <v>124</v>
      </c>
      <c r="C495" s="126" t="s">
        <v>934</v>
      </c>
      <c r="D495" s="80" t="s">
        <v>935</v>
      </c>
    </row>
    <row r="496" spans="1:4">
      <c r="A496" s="126" t="s">
        <v>123</v>
      </c>
      <c r="B496" s="126" t="s">
        <v>124</v>
      </c>
      <c r="C496" s="126" t="s">
        <v>932</v>
      </c>
      <c r="D496" s="80" t="s">
        <v>1113</v>
      </c>
    </row>
    <row r="497" spans="1:4">
      <c r="A497" s="126" t="s">
        <v>123</v>
      </c>
      <c r="B497" s="126" t="s">
        <v>124</v>
      </c>
      <c r="C497" s="126" t="s">
        <v>930</v>
      </c>
      <c r="D497" s="80" t="s">
        <v>931</v>
      </c>
    </row>
    <row r="498" spans="1:4">
      <c r="A498" s="126" t="s">
        <v>123</v>
      </c>
      <c r="B498" s="126" t="s">
        <v>124</v>
      </c>
      <c r="C498" s="126" t="s">
        <v>933</v>
      </c>
      <c r="D498" s="80" t="s">
        <v>499</v>
      </c>
    </row>
    <row r="499" spans="1:4">
      <c r="A499" s="126" t="s">
        <v>127</v>
      </c>
      <c r="B499" s="126" t="s">
        <v>124</v>
      </c>
      <c r="C499" s="126" t="s">
        <v>924</v>
      </c>
      <c r="D499" s="80" t="s">
        <v>1227</v>
      </c>
    </row>
    <row r="500" spans="1:4">
      <c r="A500" s="126" t="s">
        <v>127</v>
      </c>
      <c r="B500" s="126" t="s">
        <v>124</v>
      </c>
      <c r="C500" s="126" t="s">
        <v>922</v>
      </c>
      <c r="D500" s="80" t="s">
        <v>1228</v>
      </c>
    </row>
    <row r="501" spans="1:4">
      <c r="A501" s="126" t="s">
        <v>127</v>
      </c>
      <c r="B501" s="126" t="s">
        <v>124</v>
      </c>
      <c r="C501" s="126" t="s">
        <v>928</v>
      </c>
      <c r="D501" s="80" t="s">
        <v>1229</v>
      </c>
    </row>
    <row r="502" spans="1:4">
      <c r="A502" s="126" t="s">
        <v>127</v>
      </c>
      <c r="B502" s="126" t="s">
        <v>124</v>
      </c>
      <c r="C502" s="126" t="s">
        <v>1159</v>
      </c>
      <c r="D502" s="80" t="s">
        <v>1230</v>
      </c>
    </row>
    <row r="503" spans="1:4">
      <c r="A503" s="126" t="s">
        <v>127</v>
      </c>
      <c r="B503" s="126" t="s">
        <v>124</v>
      </c>
      <c r="C503" s="126" t="s">
        <v>923</v>
      </c>
      <c r="D503" s="80" t="s">
        <v>926</v>
      </c>
    </row>
    <row r="504" spans="1:4">
      <c r="A504" s="126" t="s">
        <v>127</v>
      </c>
      <c r="B504" s="126" t="s">
        <v>124</v>
      </c>
      <c r="C504" s="126" t="s">
        <v>927</v>
      </c>
      <c r="D504" s="80" t="s">
        <v>806</v>
      </c>
    </row>
    <row r="505" spans="1:4">
      <c r="A505" s="126" t="s">
        <v>127</v>
      </c>
      <c r="B505" s="126" t="s">
        <v>124</v>
      </c>
      <c r="C505" s="126" t="s">
        <v>925</v>
      </c>
      <c r="D505" s="80" t="s">
        <v>1074</v>
      </c>
    </row>
    <row r="506" spans="1:4">
      <c r="A506" s="126" t="s">
        <v>952</v>
      </c>
      <c r="B506" s="126" t="s">
        <v>124</v>
      </c>
      <c r="C506" s="126" t="s">
        <v>957</v>
      </c>
      <c r="D506" s="80" t="s">
        <v>958</v>
      </c>
    </row>
    <row r="507" spans="1:4">
      <c r="A507" s="126" t="s">
        <v>952</v>
      </c>
      <c r="B507" s="126" t="s">
        <v>124</v>
      </c>
      <c r="C507" s="126" t="s">
        <v>955</v>
      </c>
      <c r="D507" s="80" t="s">
        <v>956</v>
      </c>
    </row>
    <row r="508" spans="1:4">
      <c r="A508" s="126" t="s">
        <v>952</v>
      </c>
      <c r="B508" s="126" t="s">
        <v>124</v>
      </c>
      <c r="C508" s="126" t="s">
        <v>953</v>
      </c>
      <c r="D508" s="80" t="s">
        <v>954</v>
      </c>
    </row>
    <row r="509" spans="1:4">
      <c r="A509" s="126" t="s">
        <v>952</v>
      </c>
      <c r="B509" s="126" t="s">
        <v>124</v>
      </c>
      <c r="C509" s="126" t="s">
        <v>959</v>
      </c>
      <c r="D509" s="80" t="s">
        <v>960</v>
      </c>
    </row>
    <row r="510" spans="1:4">
      <c r="A510" s="126" t="s">
        <v>952</v>
      </c>
      <c r="B510" s="126" t="s">
        <v>124</v>
      </c>
      <c r="C510" s="126" t="s">
        <v>962</v>
      </c>
      <c r="D510" s="80" t="s">
        <v>1075</v>
      </c>
    </row>
    <row r="511" spans="1:4">
      <c r="A511" s="126" t="s">
        <v>952</v>
      </c>
      <c r="B511" s="126" t="s">
        <v>124</v>
      </c>
      <c r="C511" s="126" t="s">
        <v>961</v>
      </c>
      <c r="D511" s="80" t="s">
        <v>1076</v>
      </c>
    </row>
    <row r="512" spans="1:4">
      <c r="A512" s="126" t="s">
        <v>129</v>
      </c>
      <c r="B512" s="126" t="s">
        <v>124</v>
      </c>
      <c r="C512" s="126" t="s">
        <v>963</v>
      </c>
      <c r="D512" s="80" t="s">
        <v>1077</v>
      </c>
    </row>
    <row r="513" spans="1:4">
      <c r="A513" s="126" t="s">
        <v>129</v>
      </c>
      <c r="B513" s="126" t="s">
        <v>124</v>
      </c>
      <c r="C513" s="126" t="s">
        <v>968</v>
      </c>
      <c r="D513" s="80" t="s">
        <v>969</v>
      </c>
    </row>
    <row r="514" spans="1:4">
      <c r="A514" s="126" t="s">
        <v>129</v>
      </c>
      <c r="B514" s="126" t="s">
        <v>124</v>
      </c>
      <c r="C514" s="126" t="s">
        <v>966</v>
      </c>
      <c r="D514" s="80" t="s">
        <v>967</v>
      </c>
    </row>
    <row r="515" spans="1:4">
      <c r="A515" s="126" t="s">
        <v>129</v>
      </c>
      <c r="B515" s="126" t="s">
        <v>124</v>
      </c>
      <c r="C515" s="126" t="s">
        <v>964</v>
      </c>
      <c r="D515" s="80" t="s">
        <v>965</v>
      </c>
    </row>
    <row r="516" spans="1:4">
      <c r="A516" s="126" t="s">
        <v>130</v>
      </c>
      <c r="B516" s="126" t="s">
        <v>124</v>
      </c>
      <c r="C516" s="126" t="s">
        <v>918</v>
      </c>
      <c r="D516" s="80" t="s">
        <v>787</v>
      </c>
    </row>
    <row r="517" spans="1:4">
      <c r="A517" s="126" t="s">
        <v>130</v>
      </c>
      <c r="B517" s="126" t="s">
        <v>124</v>
      </c>
      <c r="C517" s="126" t="s">
        <v>920</v>
      </c>
      <c r="D517" s="80" t="s">
        <v>1114</v>
      </c>
    </row>
    <row r="518" spans="1:4">
      <c r="A518" s="126" t="s">
        <v>130</v>
      </c>
      <c r="B518" s="126" t="s">
        <v>124</v>
      </c>
      <c r="C518" s="126" t="s">
        <v>917</v>
      </c>
      <c r="D518" s="80" t="s">
        <v>1256</v>
      </c>
    </row>
    <row r="519" spans="1:4">
      <c r="A519" s="126" t="s">
        <v>130</v>
      </c>
      <c r="B519" s="126" t="s">
        <v>124</v>
      </c>
      <c r="C519" s="126" t="s">
        <v>919</v>
      </c>
      <c r="D519" s="80" t="s">
        <v>1257</v>
      </c>
    </row>
    <row r="520" spans="1:4">
      <c r="A520" s="126" t="s">
        <v>130</v>
      </c>
      <c r="B520" s="126" t="s">
        <v>124</v>
      </c>
      <c r="C520" s="126" t="s">
        <v>921</v>
      </c>
      <c r="D520" s="80" t="s">
        <v>1258</v>
      </c>
    </row>
    <row r="521" spans="1:4">
      <c r="A521" s="126" t="s">
        <v>126</v>
      </c>
      <c r="B521" s="126" t="s">
        <v>124</v>
      </c>
      <c r="C521" s="126" t="s">
        <v>916</v>
      </c>
      <c r="D521" s="80" t="s">
        <v>842</v>
      </c>
    </row>
    <row r="522" spans="1:4">
      <c r="A522" s="126" t="s">
        <v>126</v>
      </c>
      <c r="B522" s="126" t="s">
        <v>124</v>
      </c>
      <c r="C522" s="126" t="s">
        <v>914</v>
      </c>
      <c r="D522" s="80" t="s">
        <v>915</v>
      </c>
    </row>
    <row r="523" spans="1:4">
      <c r="A523" s="126" t="s">
        <v>136</v>
      </c>
      <c r="B523" s="126" t="s">
        <v>124</v>
      </c>
      <c r="C523" s="126" t="s">
        <v>979</v>
      </c>
      <c r="D523" s="80" t="s">
        <v>980</v>
      </c>
    </row>
    <row r="524" spans="1:4">
      <c r="A524" s="126" t="s">
        <v>136</v>
      </c>
      <c r="B524" s="126" t="s">
        <v>124</v>
      </c>
      <c r="C524" s="126" t="s">
        <v>985</v>
      </c>
      <c r="D524" s="80" t="s">
        <v>986</v>
      </c>
    </row>
    <row r="525" spans="1:4">
      <c r="A525" s="126" t="s">
        <v>136</v>
      </c>
      <c r="B525" s="126" t="s">
        <v>124</v>
      </c>
      <c r="C525" s="126" t="s">
        <v>990</v>
      </c>
      <c r="D525" s="80" t="s">
        <v>991</v>
      </c>
    </row>
    <row r="526" spans="1:4">
      <c r="A526" s="126" t="s">
        <v>136</v>
      </c>
      <c r="B526" s="126" t="s">
        <v>124</v>
      </c>
      <c r="C526" s="126" t="s">
        <v>982</v>
      </c>
      <c r="D526" s="80" t="s">
        <v>1231</v>
      </c>
    </row>
    <row r="527" spans="1:4">
      <c r="A527" s="126" t="s">
        <v>136</v>
      </c>
      <c r="B527" s="126" t="s">
        <v>124</v>
      </c>
      <c r="C527" s="126" t="s">
        <v>987</v>
      </c>
      <c r="D527" s="80" t="s">
        <v>988</v>
      </c>
    </row>
    <row r="528" spans="1:4">
      <c r="A528" s="126" t="s">
        <v>136</v>
      </c>
      <c r="B528" s="126" t="s">
        <v>124</v>
      </c>
      <c r="C528" s="126" t="s">
        <v>981</v>
      </c>
      <c r="D528" s="80" t="s">
        <v>1298</v>
      </c>
    </row>
    <row r="529" spans="1:4">
      <c r="A529" s="126" t="s">
        <v>136</v>
      </c>
      <c r="B529" s="126" t="s">
        <v>124</v>
      </c>
      <c r="C529" s="126" t="s">
        <v>989</v>
      </c>
      <c r="D529" s="80" t="s">
        <v>1232</v>
      </c>
    </row>
    <row r="530" spans="1:4">
      <c r="A530" s="126" t="s">
        <v>136</v>
      </c>
      <c r="B530" s="126" t="s">
        <v>124</v>
      </c>
      <c r="C530" s="126" t="s">
        <v>983</v>
      </c>
      <c r="D530" s="80" t="s">
        <v>984</v>
      </c>
    </row>
    <row r="531" spans="1:4">
      <c r="A531" s="126" t="s">
        <v>1259</v>
      </c>
      <c r="B531" s="126" t="s">
        <v>124</v>
      </c>
      <c r="C531" s="126" t="s">
        <v>975</v>
      </c>
      <c r="D531" s="80" t="s">
        <v>976</v>
      </c>
    </row>
    <row r="532" spans="1:4">
      <c r="A532" s="126" t="s">
        <v>1259</v>
      </c>
      <c r="B532" s="126" t="s">
        <v>124</v>
      </c>
      <c r="C532" s="126" t="s">
        <v>978</v>
      </c>
      <c r="D532" s="80" t="s">
        <v>1260</v>
      </c>
    </row>
    <row r="533" spans="1:4">
      <c r="A533" s="126" t="s">
        <v>1259</v>
      </c>
      <c r="B533" s="126" t="s">
        <v>124</v>
      </c>
      <c r="C533" s="126" t="s">
        <v>977</v>
      </c>
      <c r="D533" s="80" t="s">
        <v>1115</v>
      </c>
    </row>
    <row r="534" spans="1:4">
      <c r="A534" s="126" t="s">
        <v>135</v>
      </c>
      <c r="B534" s="126" t="s">
        <v>124</v>
      </c>
      <c r="C534" s="126" t="s">
        <v>973</v>
      </c>
      <c r="D534" s="80" t="s">
        <v>974</v>
      </c>
    </row>
    <row r="535" spans="1:4">
      <c r="A535" s="126" t="s">
        <v>135</v>
      </c>
      <c r="B535" s="126" t="s">
        <v>124</v>
      </c>
      <c r="C535" s="126" t="s">
        <v>970</v>
      </c>
      <c r="D535" s="80" t="s">
        <v>1116</v>
      </c>
    </row>
    <row r="536" spans="1:4">
      <c r="A536" s="126" t="s">
        <v>135</v>
      </c>
      <c r="B536" s="126" t="s">
        <v>124</v>
      </c>
      <c r="C536" s="126" t="s">
        <v>971</v>
      </c>
      <c r="D536" s="80" t="s">
        <v>972</v>
      </c>
    </row>
    <row r="537" spans="1:4">
      <c r="A537" s="126" t="s">
        <v>135</v>
      </c>
      <c r="B537" s="126" t="s">
        <v>124</v>
      </c>
      <c r="C537" s="126" t="s">
        <v>1161</v>
      </c>
      <c r="D537" s="80" t="s">
        <v>1299</v>
      </c>
    </row>
    <row r="538" spans="1:4">
      <c r="A538" s="126" t="s">
        <v>132</v>
      </c>
      <c r="B538" s="126" t="s">
        <v>124</v>
      </c>
      <c r="C538" s="126" t="s">
        <v>945</v>
      </c>
      <c r="D538" s="80" t="s">
        <v>946</v>
      </c>
    </row>
    <row r="539" spans="1:4">
      <c r="A539" s="126" t="s">
        <v>132</v>
      </c>
      <c r="B539" s="126" t="s">
        <v>124</v>
      </c>
      <c r="C539" s="126" t="s">
        <v>947</v>
      </c>
      <c r="D539" s="80" t="s">
        <v>948</v>
      </c>
    </row>
    <row r="540" spans="1:4">
      <c r="A540" s="126" t="s">
        <v>132</v>
      </c>
      <c r="B540" s="126" t="s">
        <v>124</v>
      </c>
      <c r="C540" s="126" t="s">
        <v>949</v>
      </c>
      <c r="D540" s="80" t="s">
        <v>950</v>
      </c>
    </row>
    <row r="541" spans="1:4">
      <c r="A541" s="126" t="s">
        <v>132</v>
      </c>
      <c r="B541" s="126" t="s">
        <v>124</v>
      </c>
      <c r="C541" s="126" t="s">
        <v>951</v>
      </c>
      <c r="D541" s="80" t="s">
        <v>1300</v>
      </c>
    </row>
    <row r="542" spans="1:4">
      <c r="A542" s="126" t="s">
        <v>134</v>
      </c>
      <c r="B542" s="126" t="s">
        <v>124</v>
      </c>
      <c r="C542" s="126" t="s">
        <v>940</v>
      </c>
      <c r="D542" s="80" t="s">
        <v>941</v>
      </c>
    </row>
    <row r="543" spans="1:4">
      <c r="A543" s="126" t="s">
        <v>134</v>
      </c>
      <c r="B543" s="126" t="s">
        <v>124</v>
      </c>
      <c r="C543" s="126" t="s">
        <v>938</v>
      </c>
      <c r="D543" s="80" t="s">
        <v>939</v>
      </c>
    </row>
    <row r="544" spans="1:4">
      <c r="A544" s="126" t="s">
        <v>134</v>
      </c>
      <c r="B544" s="126" t="s">
        <v>124</v>
      </c>
      <c r="C544" s="126" t="s">
        <v>936</v>
      </c>
      <c r="D544" s="80" t="s">
        <v>937</v>
      </c>
    </row>
    <row r="545" spans="1:4">
      <c r="A545" s="126" t="s">
        <v>134</v>
      </c>
      <c r="B545" s="126" t="s">
        <v>124</v>
      </c>
      <c r="C545" s="126" t="s">
        <v>943</v>
      </c>
      <c r="D545" s="80" t="s">
        <v>944</v>
      </c>
    </row>
    <row r="546" spans="1:4">
      <c r="A546" s="126" t="s">
        <v>134</v>
      </c>
      <c r="B546" s="126" t="s">
        <v>124</v>
      </c>
      <c r="C546" s="126" t="s">
        <v>942</v>
      </c>
      <c r="D546" s="80" t="s">
        <v>1078</v>
      </c>
    </row>
  </sheetData>
  <conditionalFormatting sqref="C230:C237">
    <cfRule type="duplicateValues" dxfId="16" priority="12"/>
    <cfRule type="duplicateValues" dxfId="15" priority="13"/>
  </conditionalFormatting>
  <conditionalFormatting sqref="C238:C248">
    <cfRule type="duplicateValues" dxfId="14" priority="10"/>
    <cfRule type="duplicateValues" dxfId="13" priority="11"/>
  </conditionalFormatting>
  <conditionalFormatting sqref="C249:C256">
    <cfRule type="duplicateValues" dxfId="12" priority="8"/>
    <cfRule type="duplicateValues" dxfId="11" priority="9"/>
  </conditionalFormatting>
  <conditionalFormatting sqref="C257:C261">
    <cfRule type="duplicateValues" dxfId="10" priority="6"/>
    <cfRule type="duplicateValues" dxfId="9" priority="7"/>
  </conditionalFormatting>
  <conditionalFormatting sqref="C262:C269">
    <cfRule type="duplicateValues" dxfId="8" priority="4"/>
    <cfRule type="duplicateValues" dxfId="7" priority="5"/>
  </conditionalFormatting>
  <conditionalFormatting sqref="C270:C279">
    <cfRule type="duplicateValues" dxfId="6" priority="2"/>
    <cfRule type="duplicateValues" dxfId="5" priority="3"/>
  </conditionalFormatting>
  <conditionalFormatting sqref="C280:C291">
    <cfRule type="duplicateValues" dxfId="4" priority="14"/>
    <cfRule type="duplicateValues" dxfId="3" priority="15"/>
  </conditionalFormatting>
  <conditionalFormatting sqref="C308:C316">
    <cfRule type="duplicateValues" dxfId="2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Dealer Wise</vt:lpstr>
      <vt:lpstr>Sheet2</vt:lpstr>
      <vt:lpstr>Region Wise</vt:lpstr>
      <vt:lpstr>Zone Wise</vt:lpstr>
      <vt:lpstr>DSR</vt:lpstr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Tarif Nabi Huda</dc:creator>
  <cp:lastModifiedBy>LENOVO</cp:lastModifiedBy>
  <cp:lastPrinted>2019-03-28T13:43:59Z</cp:lastPrinted>
  <dcterms:created xsi:type="dcterms:W3CDTF">2018-02-20T04:51:28Z</dcterms:created>
  <dcterms:modified xsi:type="dcterms:W3CDTF">2020-02-19T14:52:46Z</dcterms:modified>
</cp:coreProperties>
</file>